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ovan\FDAS\"/>
    </mc:Choice>
  </mc:AlternateContent>
  <xr:revisionPtr revIDLastSave="0" documentId="13_ncr:1_{B1E854BE-1B99-465D-9FD1-50368FF04EFD}" xr6:coauthVersionLast="45" xr6:coauthVersionMax="45" xr10:uidLastSave="{00000000-0000-0000-0000-000000000000}"/>
  <bookViews>
    <workbookView xWindow="-120" yWindow="-120" windowWidth="25440" windowHeight="15390" tabRatio="836" firstSheet="6" activeTab="6" xr2:uid="{00000000-000D-0000-FFFF-FFFF00000000}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5" i="8" l="1"/>
  <c r="E5" i="8"/>
  <c r="F5" i="8"/>
  <c r="G5" i="8"/>
  <c r="H5" i="8"/>
  <c r="I5" i="8"/>
  <c r="J5" i="8"/>
  <c r="K5" i="8"/>
  <c r="L5" i="8"/>
  <c r="M5" i="8"/>
  <c r="O5" i="8"/>
  <c r="P5" i="8"/>
  <c r="Q5" i="8"/>
  <c r="R5" i="8"/>
  <c r="S5" i="8"/>
  <c r="T5" i="8"/>
  <c r="D6" i="8"/>
  <c r="E6" i="8"/>
  <c r="F6" i="8"/>
  <c r="G6" i="8"/>
  <c r="H6" i="8"/>
  <c r="I6" i="8"/>
  <c r="J6" i="8"/>
  <c r="K6" i="8"/>
  <c r="L6" i="8"/>
  <c r="M6" i="8"/>
  <c r="O6" i="8"/>
  <c r="P6" i="8"/>
  <c r="Q6" i="8"/>
  <c r="R6" i="8"/>
  <c r="S6" i="8"/>
  <c r="T6" i="8"/>
  <c r="D7" i="8"/>
  <c r="E7" i="8"/>
  <c r="F7" i="8"/>
  <c r="G7" i="8"/>
  <c r="H7" i="8"/>
  <c r="I7" i="8"/>
  <c r="J7" i="8"/>
  <c r="K7" i="8"/>
  <c r="L7" i="8"/>
  <c r="M7" i="8"/>
  <c r="O7" i="8"/>
  <c r="P7" i="8"/>
  <c r="Q7" i="8"/>
  <c r="R7" i="8"/>
  <c r="S7" i="8"/>
  <c r="T7" i="8"/>
  <c r="D8" i="8"/>
  <c r="E8" i="8"/>
  <c r="F8" i="8"/>
  <c r="G8" i="8"/>
  <c r="H8" i="8"/>
  <c r="I8" i="8"/>
  <c r="J8" i="8"/>
  <c r="K8" i="8"/>
  <c r="L8" i="8"/>
  <c r="M8" i="8"/>
  <c r="O8" i="8"/>
  <c r="P8" i="8"/>
  <c r="Q8" i="8"/>
  <c r="R8" i="8"/>
  <c r="S8" i="8"/>
  <c r="T8" i="8"/>
  <c r="D9" i="8"/>
  <c r="E9" i="8"/>
  <c r="F9" i="8"/>
  <c r="G9" i="8"/>
  <c r="H9" i="8"/>
  <c r="I9" i="8"/>
  <c r="J9" i="8"/>
  <c r="K9" i="8"/>
  <c r="L9" i="8"/>
  <c r="M9" i="8"/>
  <c r="O9" i="8"/>
  <c r="P9" i="8"/>
  <c r="Q9" i="8"/>
  <c r="R9" i="8"/>
  <c r="S9" i="8"/>
  <c r="T9" i="8"/>
  <c r="D10" i="8"/>
  <c r="E10" i="8"/>
  <c r="F10" i="8"/>
  <c r="G10" i="8"/>
  <c r="H10" i="8"/>
  <c r="I10" i="8"/>
  <c r="J10" i="8"/>
  <c r="K10" i="8"/>
  <c r="L10" i="8"/>
  <c r="M10" i="8"/>
  <c r="O10" i="8"/>
  <c r="P10" i="8"/>
  <c r="Q10" i="8"/>
  <c r="R10" i="8"/>
  <c r="S10" i="8"/>
  <c r="T10" i="8"/>
  <c r="D11" i="8"/>
  <c r="E11" i="8"/>
  <c r="F11" i="8"/>
  <c r="G11" i="8"/>
  <c r="H11" i="8"/>
  <c r="I11" i="8"/>
  <c r="J11" i="8"/>
  <c r="K11" i="8"/>
  <c r="L11" i="8"/>
  <c r="M11" i="8"/>
  <c r="O11" i="8"/>
  <c r="P11" i="8"/>
  <c r="Q11" i="8"/>
  <c r="R11" i="8"/>
  <c r="S11" i="8"/>
  <c r="T11" i="8"/>
  <c r="D12" i="8"/>
  <c r="E12" i="8"/>
  <c r="F12" i="8"/>
  <c r="G12" i="8"/>
  <c r="H12" i="8"/>
  <c r="I12" i="8"/>
  <c r="J12" i="8"/>
  <c r="K12" i="8"/>
  <c r="L12" i="8"/>
  <c r="M12" i="8"/>
  <c r="O12" i="8"/>
  <c r="P12" i="8"/>
  <c r="Q12" i="8"/>
  <c r="R12" i="8"/>
  <c r="S12" i="8"/>
  <c r="T12" i="8"/>
  <c r="D13" i="8"/>
  <c r="E13" i="8"/>
  <c r="F13" i="8"/>
  <c r="G13" i="8"/>
  <c r="H13" i="8"/>
  <c r="I13" i="8"/>
  <c r="J13" i="8"/>
  <c r="K13" i="8"/>
  <c r="L13" i="8"/>
  <c r="M13" i="8"/>
  <c r="O13" i="8"/>
  <c r="P13" i="8"/>
  <c r="Q13" i="8"/>
  <c r="R13" i="8"/>
  <c r="S13" i="8"/>
  <c r="T13" i="8"/>
  <c r="D14" i="8"/>
  <c r="E14" i="8"/>
  <c r="F14" i="8"/>
  <c r="G14" i="8"/>
  <c r="H14" i="8"/>
  <c r="I14" i="8"/>
  <c r="J14" i="8"/>
  <c r="K14" i="8"/>
  <c r="L14" i="8"/>
  <c r="M14" i="8"/>
  <c r="O14" i="8"/>
  <c r="P14" i="8"/>
  <c r="Q14" i="8"/>
  <c r="R14" i="8"/>
  <c r="S14" i="8"/>
  <c r="T14" i="8"/>
  <c r="D15" i="8"/>
  <c r="E15" i="8"/>
  <c r="F15" i="8"/>
  <c r="G15" i="8"/>
  <c r="H15" i="8"/>
  <c r="I15" i="8"/>
  <c r="J15" i="8"/>
  <c r="K15" i="8"/>
  <c r="L15" i="8"/>
  <c r="M15" i="8"/>
  <c r="O15" i="8"/>
  <c r="P15" i="8"/>
  <c r="Q15" i="8"/>
  <c r="R15" i="8"/>
  <c r="S15" i="8"/>
  <c r="T15" i="8"/>
  <c r="D16" i="8"/>
  <c r="E16" i="8"/>
  <c r="F16" i="8"/>
  <c r="G16" i="8"/>
  <c r="H16" i="8"/>
  <c r="I16" i="8"/>
  <c r="J16" i="8"/>
  <c r="K16" i="8"/>
  <c r="L16" i="8"/>
  <c r="M16" i="8"/>
  <c r="O16" i="8"/>
  <c r="P16" i="8"/>
  <c r="Q16" i="8"/>
  <c r="R16" i="8"/>
  <c r="S16" i="8"/>
  <c r="T16" i="8"/>
  <c r="D17" i="8"/>
  <c r="E17" i="8"/>
  <c r="F17" i="8"/>
  <c r="G17" i="8"/>
  <c r="H17" i="8"/>
  <c r="I17" i="8"/>
  <c r="J17" i="8"/>
  <c r="K17" i="8"/>
  <c r="L17" i="8"/>
  <c r="M17" i="8"/>
  <c r="O17" i="8"/>
  <c r="P17" i="8"/>
  <c r="Q17" i="8"/>
  <c r="R17" i="8"/>
  <c r="S17" i="8"/>
  <c r="T17" i="8"/>
  <c r="D18" i="8"/>
  <c r="E18" i="8"/>
  <c r="F18" i="8"/>
  <c r="G18" i="8"/>
  <c r="H18" i="8"/>
  <c r="I18" i="8"/>
  <c r="J18" i="8"/>
  <c r="K18" i="8"/>
  <c r="L18" i="8"/>
  <c r="M18" i="8"/>
  <c r="O18" i="8"/>
  <c r="P18" i="8"/>
  <c r="Q18" i="8"/>
  <c r="R18" i="8"/>
  <c r="S18" i="8"/>
  <c r="T18" i="8"/>
  <c r="D19" i="8"/>
  <c r="E19" i="8"/>
  <c r="F19" i="8"/>
  <c r="G19" i="8"/>
  <c r="H19" i="8"/>
  <c r="I19" i="8"/>
  <c r="J19" i="8"/>
  <c r="K19" i="8"/>
  <c r="L19" i="8"/>
  <c r="M19" i="8"/>
  <c r="O19" i="8"/>
  <c r="P19" i="8"/>
  <c r="Q19" i="8"/>
  <c r="R19" i="8"/>
  <c r="S19" i="8"/>
  <c r="T19" i="8"/>
  <c r="D20" i="8"/>
  <c r="E20" i="8"/>
  <c r="F20" i="8"/>
  <c r="G20" i="8"/>
  <c r="H20" i="8"/>
  <c r="I20" i="8"/>
  <c r="J20" i="8"/>
  <c r="K20" i="8"/>
  <c r="L20" i="8"/>
  <c r="M20" i="8"/>
  <c r="O20" i="8"/>
  <c r="P20" i="8"/>
  <c r="Q20" i="8"/>
  <c r="R20" i="8"/>
  <c r="S20" i="8"/>
  <c r="T20" i="8"/>
  <c r="D21" i="8"/>
  <c r="E21" i="8"/>
  <c r="F21" i="8"/>
  <c r="G21" i="8"/>
  <c r="H21" i="8"/>
  <c r="I21" i="8"/>
  <c r="J21" i="8"/>
  <c r="K21" i="8"/>
  <c r="L21" i="8"/>
  <c r="M21" i="8"/>
  <c r="O21" i="8"/>
  <c r="P21" i="8"/>
  <c r="Q21" i="8"/>
  <c r="R21" i="8"/>
  <c r="S21" i="8"/>
  <c r="T21" i="8"/>
  <c r="D22" i="8"/>
  <c r="E22" i="8"/>
  <c r="F22" i="8"/>
  <c r="G22" i="8"/>
  <c r="H22" i="8"/>
  <c r="I22" i="8"/>
  <c r="J22" i="8"/>
  <c r="K22" i="8"/>
  <c r="L22" i="8"/>
  <c r="M22" i="8"/>
  <c r="O22" i="8"/>
  <c r="P22" i="8"/>
  <c r="Q22" i="8"/>
  <c r="R22" i="8"/>
  <c r="S22" i="8"/>
  <c r="T22" i="8"/>
  <c r="D23" i="8"/>
  <c r="E23" i="8"/>
  <c r="F23" i="8"/>
  <c r="G23" i="8"/>
  <c r="H23" i="8"/>
  <c r="I23" i="8"/>
  <c r="J23" i="8"/>
  <c r="K23" i="8"/>
  <c r="L23" i="8"/>
  <c r="M23" i="8"/>
  <c r="O23" i="8"/>
  <c r="P23" i="8"/>
  <c r="Q23" i="8"/>
  <c r="R23" i="8"/>
  <c r="S23" i="8"/>
  <c r="T23" i="8"/>
  <c r="D24" i="8"/>
  <c r="E24" i="8"/>
  <c r="F24" i="8"/>
  <c r="G24" i="8"/>
  <c r="H24" i="8"/>
  <c r="I24" i="8"/>
  <c r="J24" i="8"/>
  <c r="K24" i="8"/>
  <c r="L24" i="8"/>
  <c r="M24" i="8"/>
  <c r="O24" i="8"/>
  <c r="P24" i="8"/>
  <c r="Q24" i="8"/>
  <c r="R24" i="8"/>
  <c r="S24" i="8"/>
  <c r="T24" i="8"/>
  <c r="D25" i="8"/>
  <c r="E25" i="8"/>
  <c r="F25" i="8"/>
  <c r="G25" i="8"/>
  <c r="H25" i="8"/>
  <c r="I25" i="8"/>
  <c r="J25" i="8"/>
  <c r="K25" i="8"/>
  <c r="L25" i="8"/>
  <c r="M25" i="8"/>
  <c r="O25" i="8"/>
  <c r="P25" i="8"/>
  <c r="Q25" i="8"/>
  <c r="R25" i="8"/>
  <c r="S25" i="8"/>
  <c r="T25" i="8"/>
  <c r="D26" i="8"/>
  <c r="E26" i="8"/>
  <c r="F26" i="8"/>
  <c r="G26" i="8"/>
  <c r="H26" i="8"/>
  <c r="I26" i="8"/>
  <c r="J26" i="8"/>
  <c r="K26" i="8"/>
  <c r="L26" i="8"/>
  <c r="M26" i="8"/>
  <c r="O26" i="8"/>
  <c r="P26" i="8"/>
  <c r="Q26" i="8"/>
  <c r="R26" i="8"/>
  <c r="S26" i="8"/>
  <c r="T26" i="8"/>
  <c r="D27" i="8"/>
  <c r="E27" i="8"/>
  <c r="F27" i="8"/>
  <c r="G27" i="8"/>
  <c r="H27" i="8"/>
  <c r="I27" i="8"/>
  <c r="J27" i="8"/>
  <c r="K27" i="8"/>
  <c r="L27" i="8"/>
  <c r="M27" i="8"/>
  <c r="O27" i="8"/>
  <c r="P27" i="8"/>
  <c r="Q27" i="8"/>
  <c r="R27" i="8"/>
  <c r="S27" i="8"/>
  <c r="T27" i="8"/>
  <c r="D28" i="8"/>
  <c r="E28" i="8"/>
  <c r="F28" i="8"/>
  <c r="G28" i="8"/>
  <c r="H28" i="8"/>
  <c r="I28" i="8"/>
  <c r="J28" i="8"/>
  <c r="K28" i="8"/>
  <c r="L28" i="8"/>
  <c r="M28" i="8"/>
  <c r="O28" i="8"/>
  <c r="P28" i="8"/>
  <c r="Q28" i="8"/>
  <c r="R28" i="8"/>
  <c r="S28" i="8"/>
  <c r="T28" i="8"/>
  <c r="D29" i="8"/>
  <c r="E29" i="8"/>
  <c r="F29" i="8"/>
  <c r="G29" i="8"/>
  <c r="H29" i="8"/>
  <c r="I29" i="8"/>
  <c r="J29" i="8"/>
  <c r="K29" i="8"/>
  <c r="L29" i="8"/>
  <c r="M29" i="8"/>
  <c r="O29" i="8"/>
  <c r="P29" i="8"/>
  <c r="Q29" i="8"/>
  <c r="R29" i="8"/>
  <c r="S29" i="8"/>
  <c r="T29" i="8"/>
  <c r="D30" i="8"/>
  <c r="E30" i="8"/>
  <c r="F30" i="8"/>
  <c r="G30" i="8"/>
  <c r="H30" i="8"/>
  <c r="I30" i="8"/>
  <c r="J30" i="8"/>
  <c r="K30" i="8"/>
  <c r="L30" i="8"/>
  <c r="M30" i="8"/>
  <c r="O30" i="8"/>
  <c r="P30" i="8"/>
  <c r="Q30" i="8"/>
  <c r="R30" i="8"/>
  <c r="S30" i="8"/>
  <c r="T30" i="8"/>
  <c r="D31" i="8"/>
  <c r="E31" i="8"/>
  <c r="F31" i="8"/>
  <c r="G31" i="8"/>
  <c r="H31" i="8"/>
  <c r="I31" i="8"/>
  <c r="J31" i="8"/>
  <c r="K31" i="8"/>
  <c r="L31" i="8"/>
  <c r="M31" i="8"/>
  <c r="O31" i="8"/>
  <c r="P31" i="8"/>
  <c r="Q31" i="8"/>
  <c r="R31" i="8"/>
  <c r="S31" i="8"/>
  <c r="T31" i="8"/>
  <c r="D32" i="8"/>
  <c r="E32" i="8"/>
  <c r="F32" i="8"/>
  <c r="G32" i="8"/>
  <c r="H32" i="8"/>
  <c r="I32" i="8"/>
  <c r="J32" i="8"/>
  <c r="K32" i="8"/>
  <c r="L32" i="8"/>
  <c r="M32" i="8"/>
  <c r="O32" i="8"/>
  <c r="P32" i="8"/>
  <c r="Q32" i="8"/>
  <c r="R32" i="8"/>
  <c r="S32" i="8"/>
  <c r="T32" i="8"/>
  <c r="D33" i="8"/>
  <c r="E33" i="8"/>
  <c r="F33" i="8"/>
  <c r="G33" i="8"/>
  <c r="H33" i="8"/>
  <c r="I33" i="8"/>
  <c r="J33" i="8"/>
  <c r="K33" i="8"/>
  <c r="L33" i="8"/>
  <c r="M33" i="8"/>
  <c r="O33" i="8"/>
  <c r="P33" i="8"/>
  <c r="Q33" i="8"/>
  <c r="R33" i="8"/>
  <c r="S33" i="8"/>
  <c r="T33" i="8"/>
  <c r="D34" i="8"/>
  <c r="E34" i="8"/>
  <c r="F34" i="8"/>
  <c r="G34" i="8"/>
  <c r="H34" i="8"/>
  <c r="I34" i="8"/>
  <c r="J34" i="8"/>
  <c r="K34" i="8"/>
  <c r="L34" i="8"/>
  <c r="M34" i="8"/>
  <c r="O34" i="8"/>
  <c r="P34" i="8"/>
  <c r="Q34" i="8"/>
  <c r="R34" i="8"/>
  <c r="S34" i="8"/>
  <c r="T34" i="8"/>
  <c r="D35" i="8"/>
  <c r="E35" i="8"/>
  <c r="F35" i="8"/>
  <c r="G35" i="8"/>
  <c r="H35" i="8"/>
  <c r="I35" i="8"/>
  <c r="J35" i="8"/>
  <c r="K35" i="8"/>
  <c r="L35" i="8"/>
  <c r="M35" i="8"/>
  <c r="O35" i="8"/>
  <c r="P35" i="8"/>
  <c r="Q35" i="8"/>
  <c r="R35" i="8"/>
  <c r="S35" i="8"/>
  <c r="T35" i="8"/>
  <c r="D36" i="8"/>
  <c r="E36" i="8"/>
  <c r="F36" i="8"/>
  <c r="G36" i="8"/>
  <c r="H36" i="8"/>
  <c r="I36" i="8"/>
  <c r="J36" i="8"/>
  <c r="K36" i="8"/>
  <c r="L36" i="8"/>
  <c r="M36" i="8"/>
  <c r="O36" i="8"/>
  <c r="P36" i="8"/>
  <c r="Q36" i="8"/>
  <c r="R36" i="8"/>
  <c r="S36" i="8"/>
  <c r="T36" i="8"/>
  <c r="D37" i="8"/>
  <c r="E37" i="8"/>
  <c r="F37" i="8"/>
  <c r="G37" i="8"/>
  <c r="H37" i="8"/>
  <c r="I37" i="8"/>
  <c r="J37" i="8"/>
  <c r="K37" i="8"/>
  <c r="L37" i="8"/>
  <c r="M37" i="8"/>
  <c r="O37" i="8"/>
  <c r="P37" i="8"/>
  <c r="Q37" i="8"/>
  <c r="R37" i="8"/>
  <c r="S37" i="8"/>
  <c r="T37" i="8"/>
  <c r="D38" i="8"/>
  <c r="E38" i="8"/>
  <c r="F38" i="8"/>
  <c r="G38" i="8"/>
  <c r="H38" i="8"/>
  <c r="I38" i="8"/>
  <c r="J38" i="8"/>
  <c r="K38" i="8"/>
  <c r="L38" i="8"/>
  <c r="M38" i="8"/>
  <c r="O38" i="8"/>
  <c r="P38" i="8"/>
  <c r="Q38" i="8"/>
  <c r="R38" i="8"/>
  <c r="S38" i="8"/>
  <c r="T38" i="8"/>
  <c r="D39" i="8"/>
  <c r="E39" i="8"/>
  <c r="F39" i="8"/>
  <c r="G39" i="8"/>
  <c r="H39" i="8"/>
  <c r="I39" i="8"/>
  <c r="J39" i="8"/>
  <c r="K39" i="8"/>
  <c r="L39" i="8"/>
  <c r="M39" i="8"/>
  <c r="O39" i="8"/>
  <c r="P39" i="8"/>
  <c r="Q39" i="8"/>
  <c r="R39" i="8"/>
  <c r="S39" i="8"/>
  <c r="T39" i="8"/>
  <c r="D40" i="8"/>
  <c r="E40" i="8"/>
  <c r="F40" i="8"/>
  <c r="G40" i="8"/>
  <c r="H40" i="8"/>
  <c r="I40" i="8"/>
  <c r="J40" i="8"/>
  <c r="K40" i="8"/>
  <c r="L40" i="8"/>
  <c r="M40" i="8"/>
  <c r="O40" i="8"/>
  <c r="P40" i="8"/>
  <c r="Q40" i="8"/>
  <c r="R40" i="8"/>
  <c r="S40" i="8"/>
  <c r="T40" i="8"/>
  <c r="D41" i="8"/>
  <c r="E41" i="8"/>
  <c r="F41" i="8"/>
  <c r="G41" i="8"/>
  <c r="H41" i="8"/>
  <c r="I41" i="8"/>
  <c r="J41" i="8"/>
  <c r="K41" i="8"/>
  <c r="L41" i="8"/>
  <c r="M41" i="8"/>
  <c r="O41" i="8"/>
  <c r="P41" i="8"/>
  <c r="Q41" i="8"/>
  <c r="R41" i="8"/>
  <c r="S41" i="8"/>
  <c r="T41" i="8"/>
  <c r="D42" i="8"/>
  <c r="E42" i="8"/>
  <c r="F42" i="8"/>
  <c r="G42" i="8"/>
  <c r="H42" i="8"/>
  <c r="I42" i="8"/>
  <c r="J42" i="8"/>
  <c r="K42" i="8"/>
  <c r="L42" i="8"/>
  <c r="M42" i="8"/>
  <c r="O42" i="8"/>
  <c r="P42" i="8"/>
  <c r="Q42" i="8"/>
  <c r="R42" i="8"/>
  <c r="S42" i="8"/>
  <c r="T42" i="8"/>
  <c r="D43" i="8"/>
  <c r="E43" i="8"/>
  <c r="F43" i="8"/>
  <c r="G43" i="8"/>
  <c r="H43" i="8"/>
  <c r="I43" i="8"/>
  <c r="J43" i="8"/>
  <c r="K43" i="8"/>
  <c r="L43" i="8"/>
  <c r="M43" i="8"/>
  <c r="O43" i="8"/>
  <c r="P43" i="8"/>
  <c r="Q43" i="8"/>
  <c r="R43" i="8"/>
  <c r="S43" i="8"/>
  <c r="T43" i="8"/>
  <c r="D44" i="8"/>
  <c r="E44" i="8"/>
  <c r="F44" i="8"/>
  <c r="G44" i="8"/>
  <c r="H44" i="8"/>
  <c r="I44" i="8"/>
  <c r="J44" i="8"/>
  <c r="K44" i="8"/>
  <c r="L44" i="8"/>
  <c r="M44" i="8"/>
  <c r="O44" i="8"/>
  <c r="P44" i="8"/>
  <c r="Q44" i="8"/>
  <c r="R44" i="8"/>
  <c r="S44" i="8"/>
  <c r="T44" i="8"/>
  <c r="D45" i="8"/>
  <c r="E45" i="8"/>
  <c r="F45" i="8"/>
  <c r="G45" i="8"/>
  <c r="H45" i="8"/>
  <c r="I45" i="8"/>
  <c r="J45" i="8"/>
  <c r="K45" i="8"/>
  <c r="L45" i="8"/>
  <c r="M45" i="8"/>
  <c r="O45" i="8"/>
  <c r="P45" i="8"/>
  <c r="Q45" i="8"/>
  <c r="R45" i="8"/>
  <c r="S45" i="8"/>
  <c r="T45" i="8"/>
  <c r="D46" i="8"/>
  <c r="E46" i="8"/>
  <c r="F46" i="8"/>
  <c r="G46" i="8"/>
  <c r="H46" i="8"/>
  <c r="I46" i="8"/>
  <c r="J46" i="8"/>
  <c r="K46" i="8"/>
  <c r="L46" i="8"/>
  <c r="M46" i="8"/>
  <c r="O46" i="8"/>
  <c r="P46" i="8"/>
  <c r="Q46" i="8"/>
  <c r="R46" i="8"/>
  <c r="S46" i="8"/>
  <c r="T46" i="8"/>
  <c r="D47" i="8"/>
  <c r="E47" i="8"/>
  <c r="F47" i="8"/>
  <c r="G47" i="8"/>
  <c r="H47" i="8"/>
  <c r="I47" i="8"/>
  <c r="J47" i="8"/>
  <c r="K47" i="8"/>
  <c r="L47" i="8"/>
  <c r="M47" i="8"/>
  <c r="O47" i="8"/>
  <c r="P47" i="8"/>
  <c r="Q47" i="8"/>
  <c r="R47" i="8"/>
  <c r="S47" i="8"/>
  <c r="T47" i="8"/>
  <c r="D48" i="8"/>
  <c r="E48" i="8"/>
  <c r="F48" i="8"/>
  <c r="G48" i="8"/>
  <c r="H48" i="8"/>
  <c r="I48" i="8"/>
  <c r="J48" i="8"/>
  <c r="K48" i="8"/>
  <c r="L48" i="8"/>
  <c r="M48" i="8"/>
  <c r="O48" i="8"/>
  <c r="P48" i="8"/>
  <c r="Q48" i="8"/>
  <c r="R48" i="8"/>
  <c r="S48" i="8"/>
  <c r="T48" i="8"/>
  <c r="D49" i="8"/>
  <c r="E49" i="8"/>
  <c r="F49" i="8"/>
  <c r="G49" i="8"/>
  <c r="H49" i="8"/>
  <c r="I49" i="8"/>
  <c r="J49" i="8"/>
  <c r="K49" i="8"/>
  <c r="L49" i="8"/>
  <c r="M49" i="8"/>
  <c r="O49" i="8"/>
  <c r="P49" i="8"/>
  <c r="Q49" i="8"/>
  <c r="R49" i="8"/>
  <c r="S49" i="8"/>
  <c r="T49" i="8"/>
  <c r="D50" i="8"/>
  <c r="E50" i="8"/>
  <c r="F50" i="8"/>
  <c r="G50" i="8"/>
  <c r="H50" i="8"/>
  <c r="I50" i="8"/>
  <c r="J50" i="8"/>
  <c r="K50" i="8"/>
  <c r="L50" i="8"/>
  <c r="M50" i="8"/>
  <c r="O50" i="8"/>
  <c r="P50" i="8"/>
  <c r="Q50" i="8"/>
  <c r="R50" i="8"/>
  <c r="S50" i="8"/>
  <c r="T50" i="8"/>
  <c r="D51" i="8"/>
  <c r="E51" i="8"/>
  <c r="F51" i="8"/>
  <c r="G51" i="8"/>
  <c r="H51" i="8"/>
  <c r="I51" i="8"/>
  <c r="J51" i="8"/>
  <c r="K51" i="8"/>
  <c r="L51" i="8"/>
  <c r="M51" i="8"/>
  <c r="O51" i="8"/>
  <c r="P51" i="8"/>
  <c r="Q51" i="8"/>
  <c r="R51" i="8"/>
  <c r="S51" i="8"/>
  <c r="T51" i="8"/>
  <c r="D52" i="8"/>
  <c r="E52" i="8"/>
  <c r="F52" i="8"/>
  <c r="G52" i="8"/>
  <c r="H52" i="8"/>
  <c r="I52" i="8"/>
  <c r="J52" i="8"/>
  <c r="K52" i="8"/>
  <c r="L52" i="8"/>
  <c r="M52" i="8"/>
  <c r="O52" i="8"/>
  <c r="P52" i="8"/>
  <c r="Q52" i="8"/>
  <c r="R52" i="8"/>
  <c r="S52" i="8"/>
  <c r="T52" i="8"/>
  <c r="D53" i="8"/>
  <c r="E53" i="8"/>
  <c r="F53" i="8"/>
  <c r="G53" i="8"/>
  <c r="H53" i="8"/>
  <c r="I53" i="8"/>
  <c r="J53" i="8"/>
  <c r="K53" i="8"/>
  <c r="L53" i="8"/>
  <c r="M53" i="8"/>
  <c r="O53" i="8"/>
  <c r="P53" i="8"/>
  <c r="Q53" i="8"/>
  <c r="R53" i="8"/>
  <c r="S53" i="8"/>
  <c r="T53" i="8"/>
  <c r="D54" i="8"/>
  <c r="E54" i="8"/>
  <c r="F54" i="8"/>
  <c r="G54" i="8"/>
  <c r="H54" i="8"/>
  <c r="I54" i="8"/>
  <c r="J54" i="8"/>
  <c r="K54" i="8"/>
  <c r="L54" i="8"/>
  <c r="M54" i="8"/>
  <c r="O54" i="8"/>
  <c r="P54" i="8"/>
  <c r="Q54" i="8"/>
  <c r="R54" i="8"/>
  <c r="S54" i="8"/>
  <c r="T54" i="8"/>
  <c r="D55" i="8"/>
  <c r="E55" i="8"/>
  <c r="F55" i="8"/>
  <c r="G55" i="8"/>
  <c r="H55" i="8"/>
  <c r="I55" i="8"/>
  <c r="J55" i="8"/>
  <c r="K55" i="8"/>
  <c r="L55" i="8"/>
  <c r="M55" i="8"/>
  <c r="O55" i="8"/>
  <c r="P55" i="8"/>
  <c r="Q55" i="8"/>
  <c r="R55" i="8"/>
  <c r="S55" i="8"/>
  <c r="T55" i="8"/>
  <c r="D56" i="8"/>
  <c r="E56" i="8"/>
  <c r="F56" i="8"/>
  <c r="G56" i="8"/>
  <c r="H56" i="8"/>
  <c r="I56" i="8"/>
  <c r="J56" i="8"/>
  <c r="K56" i="8"/>
  <c r="L56" i="8"/>
  <c r="M56" i="8"/>
  <c r="O56" i="8"/>
  <c r="P56" i="8"/>
  <c r="Q56" i="8"/>
  <c r="R56" i="8"/>
  <c r="S56" i="8"/>
  <c r="T56" i="8"/>
  <c r="D57" i="8"/>
  <c r="E57" i="8"/>
  <c r="F57" i="8"/>
  <c r="G57" i="8"/>
  <c r="H57" i="8"/>
  <c r="I57" i="8"/>
  <c r="J57" i="8"/>
  <c r="K57" i="8"/>
  <c r="L57" i="8"/>
  <c r="M57" i="8"/>
  <c r="O57" i="8"/>
  <c r="P57" i="8"/>
  <c r="Q57" i="8"/>
  <c r="R57" i="8"/>
  <c r="S57" i="8"/>
  <c r="T57" i="8"/>
  <c r="D58" i="8"/>
  <c r="E58" i="8"/>
  <c r="F58" i="8"/>
  <c r="G58" i="8"/>
  <c r="H58" i="8"/>
  <c r="I58" i="8"/>
  <c r="J58" i="8"/>
  <c r="K58" i="8"/>
  <c r="L58" i="8"/>
  <c r="M58" i="8"/>
  <c r="O58" i="8"/>
  <c r="P58" i="8"/>
  <c r="Q58" i="8"/>
  <c r="R58" i="8"/>
  <c r="S58" i="8"/>
  <c r="T58" i="8"/>
  <c r="D59" i="8"/>
  <c r="E59" i="8"/>
  <c r="F59" i="8"/>
  <c r="G59" i="8"/>
  <c r="H59" i="8"/>
  <c r="I59" i="8"/>
  <c r="J59" i="8"/>
  <c r="K59" i="8"/>
  <c r="L59" i="8"/>
  <c r="M59" i="8"/>
  <c r="O59" i="8"/>
  <c r="P59" i="8"/>
  <c r="Q59" i="8"/>
  <c r="R59" i="8"/>
  <c r="S59" i="8"/>
  <c r="T59" i="8"/>
  <c r="D60" i="8"/>
  <c r="E60" i="8"/>
  <c r="F60" i="8"/>
  <c r="G60" i="8"/>
  <c r="H60" i="8"/>
  <c r="I60" i="8"/>
  <c r="J60" i="8"/>
  <c r="K60" i="8"/>
  <c r="L60" i="8"/>
  <c r="M60" i="8"/>
  <c r="O60" i="8"/>
  <c r="P60" i="8"/>
  <c r="Q60" i="8"/>
  <c r="R60" i="8"/>
  <c r="S60" i="8"/>
  <c r="T60" i="8"/>
  <c r="D61" i="8"/>
  <c r="E61" i="8"/>
  <c r="F61" i="8"/>
  <c r="G61" i="8"/>
  <c r="H61" i="8"/>
  <c r="I61" i="8"/>
  <c r="J61" i="8"/>
  <c r="K61" i="8"/>
  <c r="L61" i="8"/>
  <c r="M61" i="8"/>
  <c r="O61" i="8"/>
  <c r="P61" i="8"/>
  <c r="Q61" i="8"/>
  <c r="R61" i="8"/>
  <c r="S61" i="8"/>
  <c r="T61" i="8"/>
  <c r="D62" i="8"/>
  <c r="E62" i="8"/>
  <c r="F62" i="8"/>
  <c r="G62" i="8"/>
  <c r="H62" i="8"/>
  <c r="I62" i="8"/>
  <c r="J62" i="8"/>
  <c r="K62" i="8"/>
  <c r="L62" i="8"/>
  <c r="M62" i="8"/>
  <c r="O62" i="8"/>
  <c r="P62" i="8"/>
  <c r="Q62" i="8"/>
  <c r="R62" i="8"/>
  <c r="S62" i="8"/>
  <c r="T62" i="8"/>
  <c r="D63" i="8"/>
  <c r="E63" i="8"/>
  <c r="F63" i="8"/>
  <c r="G63" i="8"/>
  <c r="H63" i="8"/>
  <c r="I63" i="8"/>
  <c r="J63" i="8"/>
  <c r="K63" i="8"/>
  <c r="L63" i="8"/>
  <c r="M63" i="8"/>
  <c r="O63" i="8"/>
  <c r="P63" i="8"/>
  <c r="Q63" i="8"/>
  <c r="R63" i="8"/>
  <c r="S63" i="8"/>
  <c r="T63" i="8"/>
  <c r="D64" i="8"/>
  <c r="E64" i="8"/>
  <c r="F64" i="8"/>
  <c r="G64" i="8"/>
  <c r="H64" i="8"/>
  <c r="I64" i="8"/>
  <c r="J64" i="8"/>
  <c r="K64" i="8"/>
  <c r="L64" i="8"/>
  <c r="M64" i="8"/>
  <c r="O64" i="8"/>
  <c r="P64" i="8"/>
  <c r="Q64" i="8"/>
  <c r="R64" i="8"/>
  <c r="S64" i="8"/>
  <c r="T64" i="8"/>
  <c r="D65" i="8"/>
  <c r="E65" i="8"/>
  <c r="F65" i="8"/>
  <c r="G65" i="8"/>
  <c r="H65" i="8"/>
  <c r="I65" i="8"/>
  <c r="J65" i="8"/>
  <c r="K65" i="8"/>
  <c r="L65" i="8"/>
  <c r="M65" i="8"/>
  <c r="O65" i="8"/>
  <c r="P65" i="8"/>
  <c r="Q65" i="8"/>
  <c r="R65" i="8"/>
  <c r="S65" i="8"/>
  <c r="T65" i="8"/>
  <c r="D66" i="8"/>
  <c r="E66" i="8"/>
  <c r="F66" i="8"/>
  <c r="G66" i="8"/>
  <c r="H66" i="8"/>
  <c r="I66" i="8"/>
  <c r="J66" i="8"/>
  <c r="K66" i="8"/>
  <c r="L66" i="8"/>
  <c r="M66" i="8"/>
  <c r="O66" i="8"/>
  <c r="P66" i="8"/>
  <c r="Q66" i="8"/>
  <c r="R66" i="8"/>
  <c r="S66" i="8"/>
  <c r="T66" i="8"/>
  <c r="D67" i="8"/>
  <c r="E67" i="8"/>
  <c r="F67" i="8"/>
  <c r="G67" i="8"/>
  <c r="H67" i="8"/>
  <c r="I67" i="8"/>
  <c r="J67" i="8"/>
  <c r="K67" i="8"/>
  <c r="L67" i="8"/>
  <c r="M67" i="8"/>
  <c r="O67" i="8"/>
  <c r="P67" i="8"/>
  <c r="Q67" i="8"/>
  <c r="R67" i="8"/>
  <c r="S67" i="8"/>
  <c r="T67" i="8"/>
  <c r="D68" i="8"/>
  <c r="E68" i="8"/>
  <c r="F68" i="8"/>
  <c r="G68" i="8"/>
  <c r="H68" i="8"/>
  <c r="I68" i="8"/>
  <c r="J68" i="8"/>
  <c r="K68" i="8"/>
  <c r="L68" i="8"/>
  <c r="M68" i="8"/>
  <c r="O68" i="8"/>
  <c r="P68" i="8"/>
  <c r="Q68" i="8"/>
  <c r="R68" i="8"/>
  <c r="S68" i="8"/>
  <c r="T68" i="8"/>
  <c r="D69" i="8"/>
  <c r="E69" i="8"/>
  <c r="F69" i="8"/>
  <c r="G69" i="8"/>
  <c r="H69" i="8"/>
  <c r="I69" i="8"/>
  <c r="J69" i="8"/>
  <c r="K69" i="8"/>
  <c r="L69" i="8"/>
  <c r="M69" i="8"/>
  <c r="O69" i="8"/>
  <c r="P69" i="8"/>
  <c r="Q69" i="8"/>
  <c r="R69" i="8"/>
  <c r="S69" i="8"/>
  <c r="T69" i="8"/>
  <c r="D70" i="8"/>
  <c r="E70" i="8"/>
  <c r="F70" i="8"/>
  <c r="G70" i="8"/>
  <c r="H70" i="8"/>
  <c r="I70" i="8"/>
  <c r="J70" i="8"/>
  <c r="K70" i="8"/>
  <c r="L70" i="8"/>
  <c r="M70" i="8"/>
  <c r="O70" i="8"/>
  <c r="P70" i="8"/>
  <c r="Q70" i="8"/>
  <c r="R70" i="8"/>
  <c r="S70" i="8"/>
  <c r="T70" i="8"/>
  <c r="D71" i="8"/>
  <c r="E71" i="8"/>
  <c r="F71" i="8"/>
  <c r="G71" i="8"/>
  <c r="H71" i="8"/>
  <c r="I71" i="8"/>
  <c r="J71" i="8"/>
  <c r="K71" i="8"/>
  <c r="L71" i="8"/>
  <c r="M71" i="8"/>
  <c r="O71" i="8"/>
  <c r="P71" i="8"/>
  <c r="Q71" i="8"/>
  <c r="R71" i="8"/>
  <c r="S71" i="8"/>
  <c r="T71" i="8"/>
  <c r="D72" i="8"/>
  <c r="E72" i="8"/>
  <c r="F72" i="8"/>
  <c r="G72" i="8"/>
  <c r="H72" i="8"/>
  <c r="I72" i="8"/>
  <c r="J72" i="8"/>
  <c r="K72" i="8"/>
  <c r="L72" i="8"/>
  <c r="M72" i="8"/>
  <c r="O72" i="8"/>
  <c r="P72" i="8"/>
  <c r="Q72" i="8"/>
  <c r="R72" i="8"/>
  <c r="S72" i="8"/>
  <c r="T72" i="8"/>
  <c r="D73" i="8"/>
  <c r="E73" i="8"/>
  <c r="F73" i="8"/>
  <c r="G73" i="8"/>
  <c r="H73" i="8"/>
  <c r="I73" i="8"/>
  <c r="J73" i="8"/>
  <c r="K73" i="8"/>
  <c r="L73" i="8"/>
  <c r="M73" i="8"/>
  <c r="O73" i="8"/>
  <c r="P73" i="8"/>
  <c r="Q73" i="8"/>
  <c r="R73" i="8"/>
  <c r="S73" i="8"/>
  <c r="T73" i="8"/>
  <c r="D74" i="8"/>
  <c r="E74" i="8"/>
  <c r="F74" i="8"/>
  <c r="G74" i="8"/>
  <c r="H74" i="8"/>
  <c r="I74" i="8"/>
  <c r="J74" i="8"/>
  <c r="K74" i="8"/>
  <c r="L74" i="8"/>
  <c r="M74" i="8"/>
  <c r="O74" i="8"/>
  <c r="P74" i="8"/>
  <c r="Q74" i="8"/>
  <c r="R74" i="8"/>
  <c r="S74" i="8"/>
  <c r="T74" i="8"/>
  <c r="D75" i="8"/>
  <c r="E75" i="8"/>
  <c r="F75" i="8"/>
  <c r="G75" i="8"/>
  <c r="H75" i="8"/>
  <c r="I75" i="8"/>
  <c r="J75" i="8"/>
  <c r="K75" i="8"/>
  <c r="L75" i="8"/>
  <c r="M75" i="8"/>
  <c r="O75" i="8"/>
  <c r="P75" i="8"/>
  <c r="Q75" i="8"/>
  <c r="R75" i="8"/>
  <c r="S75" i="8"/>
  <c r="T75" i="8"/>
  <c r="D76" i="8"/>
  <c r="E76" i="8"/>
  <c r="F76" i="8"/>
  <c r="G76" i="8"/>
  <c r="H76" i="8"/>
  <c r="I76" i="8"/>
  <c r="J76" i="8"/>
  <c r="K76" i="8"/>
  <c r="L76" i="8"/>
  <c r="M76" i="8"/>
  <c r="O76" i="8"/>
  <c r="P76" i="8"/>
  <c r="Q76" i="8"/>
  <c r="R76" i="8"/>
  <c r="S76" i="8"/>
  <c r="T76" i="8"/>
  <c r="D77" i="8"/>
  <c r="E77" i="8"/>
  <c r="F77" i="8"/>
  <c r="G77" i="8"/>
  <c r="H77" i="8"/>
  <c r="I77" i="8"/>
  <c r="J77" i="8"/>
  <c r="K77" i="8"/>
  <c r="L77" i="8"/>
  <c r="M77" i="8"/>
  <c r="O77" i="8"/>
  <c r="P77" i="8"/>
  <c r="Q77" i="8"/>
  <c r="R77" i="8"/>
  <c r="S77" i="8"/>
  <c r="T77" i="8"/>
  <c r="D78" i="8"/>
  <c r="E78" i="8"/>
  <c r="F78" i="8"/>
  <c r="G78" i="8"/>
  <c r="H78" i="8"/>
  <c r="I78" i="8"/>
  <c r="J78" i="8"/>
  <c r="K78" i="8"/>
  <c r="L78" i="8"/>
  <c r="M78" i="8"/>
  <c r="O78" i="8"/>
  <c r="P78" i="8"/>
  <c r="Q78" i="8"/>
  <c r="R78" i="8"/>
  <c r="S78" i="8"/>
  <c r="T78" i="8"/>
  <c r="D79" i="8"/>
  <c r="E79" i="8"/>
  <c r="F79" i="8"/>
  <c r="G79" i="8"/>
  <c r="H79" i="8"/>
  <c r="I79" i="8"/>
  <c r="J79" i="8"/>
  <c r="K79" i="8"/>
  <c r="L79" i="8"/>
  <c r="M79" i="8"/>
  <c r="O79" i="8"/>
  <c r="P79" i="8"/>
  <c r="Q79" i="8"/>
  <c r="R79" i="8"/>
  <c r="S79" i="8"/>
  <c r="T79" i="8"/>
  <c r="D80" i="8"/>
  <c r="E80" i="8"/>
  <c r="F80" i="8"/>
  <c r="G80" i="8"/>
  <c r="H80" i="8"/>
  <c r="I80" i="8"/>
  <c r="J80" i="8"/>
  <c r="K80" i="8"/>
  <c r="L80" i="8"/>
  <c r="M80" i="8"/>
  <c r="O80" i="8"/>
  <c r="P80" i="8"/>
  <c r="Q80" i="8"/>
  <c r="R80" i="8"/>
  <c r="S80" i="8"/>
  <c r="T80" i="8"/>
  <c r="D81" i="8"/>
  <c r="E81" i="8"/>
  <c r="F81" i="8"/>
  <c r="G81" i="8"/>
  <c r="H81" i="8"/>
  <c r="I81" i="8"/>
  <c r="J81" i="8"/>
  <c r="K81" i="8"/>
  <c r="L81" i="8"/>
  <c r="M81" i="8"/>
  <c r="O81" i="8"/>
  <c r="P81" i="8"/>
  <c r="Q81" i="8"/>
  <c r="R81" i="8"/>
  <c r="S81" i="8"/>
  <c r="T81" i="8"/>
  <c r="D82" i="8"/>
  <c r="E82" i="8"/>
  <c r="F82" i="8"/>
  <c r="G82" i="8"/>
  <c r="H82" i="8"/>
  <c r="I82" i="8"/>
  <c r="J82" i="8"/>
  <c r="K82" i="8"/>
  <c r="L82" i="8"/>
  <c r="M82" i="8"/>
  <c r="O82" i="8"/>
  <c r="P82" i="8"/>
  <c r="Q82" i="8"/>
  <c r="R82" i="8"/>
  <c r="S82" i="8"/>
  <c r="T82" i="8"/>
  <c r="D83" i="8"/>
  <c r="E83" i="8"/>
  <c r="F83" i="8"/>
  <c r="G83" i="8"/>
  <c r="H83" i="8"/>
  <c r="I83" i="8"/>
  <c r="J83" i="8"/>
  <c r="K83" i="8"/>
  <c r="L83" i="8"/>
  <c r="M83" i="8"/>
  <c r="O83" i="8"/>
  <c r="P83" i="8"/>
  <c r="Q83" i="8"/>
  <c r="R83" i="8"/>
  <c r="S83" i="8"/>
  <c r="T83" i="8"/>
  <c r="D84" i="8"/>
  <c r="E84" i="8"/>
  <c r="F84" i="8"/>
  <c r="G84" i="8"/>
  <c r="H84" i="8"/>
  <c r="I84" i="8"/>
  <c r="J84" i="8"/>
  <c r="K84" i="8"/>
  <c r="L84" i="8"/>
  <c r="M84" i="8"/>
  <c r="O84" i="8"/>
  <c r="P84" i="8"/>
  <c r="Q84" i="8"/>
  <c r="R84" i="8"/>
  <c r="S84" i="8"/>
  <c r="T84" i="8"/>
  <c r="D85" i="8"/>
  <c r="E85" i="8"/>
  <c r="F85" i="8"/>
  <c r="G85" i="8"/>
  <c r="H85" i="8"/>
  <c r="I85" i="8"/>
  <c r="J85" i="8"/>
  <c r="K85" i="8"/>
  <c r="L85" i="8"/>
  <c r="M85" i="8"/>
  <c r="O85" i="8"/>
  <c r="P85" i="8"/>
  <c r="Q85" i="8"/>
  <c r="R85" i="8"/>
  <c r="S85" i="8"/>
  <c r="T85" i="8"/>
  <c r="D86" i="8"/>
  <c r="E86" i="8"/>
  <c r="F86" i="8"/>
  <c r="G86" i="8"/>
  <c r="H86" i="8"/>
  <c r="I86" i="8"/>
  <c r="J86" i="8"/>
  <c r="K86" i="8"/>
  <c r="L86" i="8"/>
  <c r="M86" i="8"/>
  <c r="O86" i="8"/>
  <c r="P86" i="8"/>
  <c r="Q86" i="8"/>
  <c r="R86" i="8"/>
  <c r="S86" i="8"/>
  <c r="T86" i="8"/>
  <c r="D87" i="8"/>
  <c r="E87" i="8"/>
  <c r="F87" i="8"/>
  <c r="G87" i="8"/>
  <c r="H87" i="8"/>
  <c r="I87" i="8"/>
  <c r="J87" i="8"/>
  <c r="K87" i="8"/>
  <c r="L87" i="8"/>
  <c r="M87" i="8"/>
  <c r="O87" i="8"/>
  <c r="P87" i="8"/>
  <c r="Q87" i="8"/>
  <c r="R87" i="8"/>
  <c r="S87" i="8"/>
  <c r="T87" i="8"/>
  <c r="D88" i="8"/>
  <c r="E88" i="8"/>
  <c r="F88" i="8"/>
  <c r="G88" i="8"/>
  <c r="H88" i="8"/>
  <c r="I88" i="8"/>
  <c r="J88" i="8"/>
  <c r="K88" i="8"/>
  <c r="L88" i="8"/>
  <c r="M88" i="8"/>
  <c r="O88" i="8"/>
  <c r="P88" i="8"/>
  <c r="Q88" i="8"/>
  <c r="R88" i="8"/>
  <c r="S88" i="8"/>
  <c r="T88" i="8"/>
  <c r="D89" i="8"/>
  <c r="E89" i="8"/>
  <c r="F89" i="8"/>
  <c r="G89" i="8"/>
  <c r="H89" i="8"/>
  <c r="I89" i="8"/>
  <c r="J89" i="8"/>
  <c r="K89" i="8"/>
  <c r="L89" i="8"/>
  <c r="M89" i="8"/>
  <c r="O89" i="8"/>
  <c r="P89" i="8"/>
  <c r="Q89" i="8"/>
  <c r="R89" i="8"/>
  <c r="S89" i="8"/>
  <c r="T89" i="8"/>
  <c r="D90" i="8"/>
  <c r="E90" i="8"/>
  <c r="F90" i="8"/>
  <c r="G90" i="8"/>
  <c r="H90" i="8"/>
  <c r="I90" i="8"/>
  <c r="J90" i="8"/>
  <c r="K90" i="8"/>
  <c r="L90" i="8"/>
  <c r="M90" i="8"/>
  <c r="O90" i="8"/>
  <c r="P90" i="8"/>
  <c r="Q90" i="8"/>
  <c r="R90" i="8"/>
  <c r="S90" i="8"/>
  <c r="T90" i="8"/>
  <c r="D91" i="8"/>
  <c r="E91" i="8"/>
  <c r="F91" i="8"/>
  <c r="G91" i="8"/>
  <c r="H91" i="8"/>
  <c r="I91" i="8"/>
  <c r="J91" i="8"/>
  <c r="K91" i="8"/>
  <c r="L91" i="8"/>
  <c r="M91" i="8"/>
  <c r="O91" i="8"/>
  <c r="P91" i="8"/>
  <c r="Q91" i="8"/>
  <c r="R91" i="8"/>
  <c r="S91" i="8"/>
  <c r="T91" i="8"/>
  <c r="D92" i="8"/>
  <c r="E92" i="8"/>
  <c r="F92" i="8"/>
  <c r="G92" i="8"/>
  <c r="H92" i="8"/>
  <c r="I92" i="8"/>
  <c r="J92" i="8"/>
  <c r="K92" i="8"/>
  <c r="L92" i="8"/>
  <c r="M92" i="8"/>
  <c r="O92" i="8"/>
  <c r="P92" i="8"/>
  <c r="Q92" i="8"/>
  <c r="R92" i="8"/>
  <c r="S92" i="8"/>
  <c r="T92" i="8"/>
  <c r="D93" i="8"/>
  <c r="E93" i="8"/>
  <c r="F93" i="8"/>
  <c r="G93" i="8"/>
  <c r="H93" i="8"/>
  <c r="I93" i="8"/>
  <c r="J93" i="8"/>
  <c r="K93" i="8"/>
  <c r="L93" i="8"/>
  <c r="M93" i="8"/>
  <c r="O93" i="8"/>
  <c r="P93" i="8"/>
  <c r="Q93" i="8"/>
  <c r="R93" i="8"/>
  <c r="S93" i="8"/>
  <c r="T93" i="8"/>
  <c r="D94" i="8"/>
  <c r="E94" i="8"/>
  <c r="F94" i="8"/>
  <c r="G94" i="8"/>
  <c r="H94" i="8"/>
  <c r="I94" i="8"/>
  <c r="J94" i="8"/>
  <c r="K94" i="8"/>
  <c r="L94" i="8"/>
  <c r="M94" i="8"/>
  <c r="O94" i="8"/>
  <c r="P94" i="8"/>
  <c r="Q94" i="8"/>
  <c r="R94" i="8"/>
  <c r="S94" i="8"/>
  <c r="T94" i="8"/>
  <c r="D95" i="8"/>
  <c r="E95" i="8"/>
  <c r="F95" i="8"/>
  <c r="G95" i="8"/>
  <c r="H95" i="8"/>
  <c r="I95" i="8"/>
  <c r="J95" i="8"/>
  <c r="K95" i="8"/>
  <c r="L95" i="8"/>
  <c r="M95" i="8"/>
  <c r="O95" i="8"/>
  <c r="P95" i="8"/>
  <c r="Q95" i="8"/>
  <c r="R95" i="8"/>
  <c r="S95" i="8"/>
  <c r="T95" i="8"/>
  <c r="D96" i="8"/>
  <c r="E96" i="8"/>
  <c r="F96" i="8"/>
  <c r="G96" i="8"/>
  <c r="H96" i="8"/>
  <c r="I96" i="8"/>
  <c r="J96" i="8"/>
  <c r="K96" i="8"/>
  <c r="L96" i="8"/>
  <c r="M96" i="8"/>
  <c r="O96" i="8"/>
  <c r="P96" i="8"/>
  <c r="Q96" i="8"/>
  <c r="R96" i="8"/>
  <c r="S96" i="8"/>
  <c r="T96" i="8"/>
  <c r="D97" i="8"/>
  <c r="E97" i="8"/>
  <c r="F97" i="8"/>
  <c r="G97" i="8"/>
  <c r="H97" i="8"/>
  <c r="I97" i="8"/>
  <c r="J97" i="8"/>
  <c r="K97" i="8"/>
  <c r="L97" i="8"/>
  <c r="M97" i="8"/>
  <c r="O97" i="8"/>
  <c r="P97" i="8"/>
  <c r="Q97" i="8"/>
  <c r="R97" i="8"/>
  <c r="S97" i="8"/>
  <c r="T97" i="8"/>
  <c r="D98" i="8"/>
  <c r="E98" i="8"/>
  <c r="F98" i="8"/>
  <c r="G98" i="8"/>
  <c r="H98" i="8"/>
  <c r="I98" i="8"/>
  <c r="J98" i="8"/>
  <c r="K98" i="8"/>
  <c r="L98" i="8"/>
  <c r="M98" i="8"/>
  <c r="O98" i="8"/>
  <c r="P98" i="8"/>
  <c r="Q98" i="8"/>
  <c r="R98" i="8"/>
  <c r="S98" i="8"/>
  <c r="T98" i="8"/>
  <c r="D99" i="8"/>
  <c r="E99" i="8"/>
  <c r="F99" i="8"/>
  <c r="G99" i="8"/>
  <c r="H99" i="8"/>
  <c r="I99" i="8"/>
  <c r="J99" i="8"/>
  <c r="K99" i="8"/>
  <c r="L99" i="8"/>
  <c r="M99" i="8"/>
  <c r="O99" i="8"/>
  <c r="P99" i="8"/>
  <c r="Q99" i="8"/>
  <c r="R99" i="8"/>
  <c r="S99" i="8"/>
  <c r="T99" i="8"/>
  <c r="D100" i="8"/>
  <c r="E100" i="8"/>
  <c r="F100" i="8"/>
  <c r="G100" i="8"/>
  <c r="H100" i="8"/>
  <c r="I100" i="8"/>
  <c r="J100" i="8"/>
  <c r="K100" i="8"/>
  <c r="L100" i="8"/>
  <c r="M100" i="8"/>
  <c r="O100" i="8"/>
  <c r="P100" i="8"/>
  <c r="Q100" i="8"/>
  <c r="R100" i="8"/>
  <c r="S100" i="8"/>
  <c r="T100" i="8"/>
  <c r="D101" i="8"/>
  <c r="E101" i="8"/>
  <c r="F101" i="8"/>
  <c r="G101" i="8"/>
  <c r="H101" i="8"/>
  <c r="I101" i="8"/>
  <c r="J101" i="8"/>
  <c r="K101" i="8"/>
  <c r="L101" i="8"/>
  <c r="M101" i="8"/>
  <c r="O101" i="8"/>
  <c r="P101" i="8"/>
  <c r="Q101" i="8"/>
  <c r="R101" i="8"/>
  <c r="S101" i="8"/>
  <c r="T101" i="8"/>
  <c r="D102" i="8"/>
  <c r="E102" i="8"/>
  <c r="F102" i="8"/>
  <c r="G102" i="8"/>
  <c r="H102" i="8"/>
  <c r="I102" i="8"/>
  <c r="J102" i="8"/>
  <c r="K102" i="8"/>
  <c r="L102" i="8"/>
  <c r="M102" i="8"/>
  <c r="O102" i="8"/>
  <c r="P102" i="8"/>
  <c r="Q102" i="8"/>
  <c r="R102" i="8"/>
  <c r="S102" i="8"/>
  <c r="T102" i="8"/>
  <c r="D103" i="8"/>
  <c r="E103" i="8"/>
  <c r="F103" i="8"/>
  <c r="G103" i="8"/>
  <c r="H103" i="8"/>
  <c r="I103" i="8"/>
  <c r="J103" i="8"/>
  <c r="K103" i="8"/>
  <c r="L103" i="8"/>
  <c r="M103" i="8"/>
  <c r="O103" i="8"/>
  <c r="P103" i="8"/>
  <c r="Q103" i="8"/>
  <c r="R103" i="8"/>
  <c r="S103" i="8"/>
  <c r="T103" i="8"/>
  <c r="D104" i="8"/>
  <c r="E104" i="8"/>
  <c r="F104" i="8"/>
  <c r="G104" i="8"/>
  <c r="H104" i="8"/>
  <c r="I104" i="8"/>
  <c r="J104" i="8"/>
  <c r="K104" i="8"/>
  <c r="L104" i="8"/>
  <c r="M104" i="8"/>
  <c r="O104" i="8"/>
  <c r="P104" i="8"/>
  <c r="Q104" i="8"/>
  <c r="R104" i="8"/>
  <c r="S104" i="8"/>
  <c r="T104" i="8"/>
  <c r="D105" i="8"/>
  <c r="E105" i="8"/>
  <c r="F105" i="8"/>
  <c r="G105" i="8"/>
  <c r="H105" i="8"/>
  <c r="I105" i="8"/>
  <c r="J105" i="8"/>
  <c r="K105" i="8"/>
  <c r="L105" i="8"/>
  <c r="M105" i="8"/>
  <c r="O105" i="8"/>
  <c r="P105" i="8"/>
  <c r="Q105" i="8"/>
  <c r="R105" i="8"/>
  <c r="S105" i="8"/>
  <c r="T105" i="8"/>
  <c r="D106" i="8"/>
  <c r="E106" i="8"/>
  <c r="F106" i="8"/>
  <c r="G106" i="8"/>
  <c r="H106" i="8"/>
  <c r="I106" i="8"/>
  <c r="J106" i="8"/>
  <c r="K106" i="8"/>
  <c r="L106" i="8"/>
  <c r="M106" i="8"/>
  <c r="O106" i="8"/>
  <c r="P106" i="8"/>
  <c r="Q106" i="8"/>
  <c r="R106" i="8"/>
  <c r="S106" i="8"/>
  <c r="T106" i="8"/>
  <c r="D107" i="8"/>
  <c r="E107" i="8"/>
  <c r="F107" i="8"/>
  <c r="G107" i="8"/>
  <c r="H107" i="8"/>
  <c r="I107" i="8"/>
  <c r="J107" i="8"/>
  <c r="K107" i="8"/>
  <c r="L107" i="8"/>
  <c r="M107" i="8"/>
  <c r="O107" i="8"/>
  <c r="P107" i="8"/>
  <c r="Q107" i="8"/>
  <c r="R107" i="8"/>
  <c r="S107" i="8"/>
  <c r="T107" i="8"/>
  <c r="D108" i="8"/>
  <c r="E108" i="8"/>
  <c r="F108" i="8"/>
  <c r="G108" i="8"/>
  <c r="H108" i="8"/>
  <c r="I108" i="8"/>
  <c r="J108" i="8"/>
  <c r="K108" i="8"/>
  <c r="L108" i="8"/>
  <c r="M108" i="8"/>
  <c r="O108" i="8"/>
  <c r="P108" i="8"/>
  <c r="Q108" i="8"/>
  <c r="R108" i="8"/>
  <c r="S108" i="8"/>
  <c r="T108" i="8"/>
  <c r="D109" i="8"/>
  <c r="E109" i="8"/>
  <c r="F109" i="8"/>
  <c r="G109" i="8"/>
  <c r="H109" i="8"/>
  <c r="I109" i="8"/>
  <c r="J109" i="8"/>
  <c r="K109" i="8"/>
  <c r="L109" i="8"/>
  <c r="M109" i="8"/>
  <c r="O109" i="8"/>
  <c r="P109" i="8"/>
  <c r="Q109" i="8"/>
  <c r="R109" i="8"/>
  <c r="S109" i="8"/>
  <c r="T109" i="8"/>
  <c r="D110" i="8"/>
  <c r="E110" i="8"/>
  <c r="F110" i="8"/>
  <c r="G110" i="8"/>
  <c r="H110" i="8"/>
  <c r="I110" i="8"/>
  <c r="J110" i="8"/>
  <c r="K110" i="8"/>
  <c r="L110" i="8"/>
  <c r="M110" i="8"/>
  <c r="O110" i="8"/>
  <c r="P110" i="8"/>
  <c r="Q110" i="8"/>
  <c r="R110" i="8"/>
  <c r="S110" i="8"/>
  <c r="T110" i="8"/>
  <c r="D111" i="8"/>
  <c r="E111" i="8"/>
  <c r="F111" i="8"/>
  <c r="G111" i="8"/>
  <c r="H111" i="8"/>
  <c r="I111" i="8"/>
  <c r="J111" i="8"/>
  <c r="K111" i="8"/>
  <c r="L111" i="8"/>
  <c r="M111" i="8"/>
  <c r="O111" i="8"/>
  <c r="P111" i="8"/>
  <c r="Q111" i="8"/>
  <c r="R111" i="8"/>
  <c r="S111" i="8"/>
  <c r="T111" i="8"/>
  <c r="D112" i="8"/>
  <c r="E112" i="8"/>
  <c r="F112" i="8"/>
  <c r="G112" i="8"/>
  <c r="H112" i="8"/>
  <c r="I112" i="8"/>
  <c r="J112" i="8"/>
  <c r="K112" i="8"/>
  <c r="L112" i="8"/>
  <c r="M112" i="8"/>
  <c r="O112" i="8"/>
  <c r="P112" i="8"/>
  <c r="Q112" i="8"/>
  <c r="R112" i="8"/>
  <c r="S112" i="8"/>
  <c r="T112" i="8"/>
  <c r="D113" i="8"/>
  <c r="E113" i="8"/>
  <c r="F113" i="8"/>
  <c r="G113" i="8"/>
  <c r="H113" i="8"/>
  <c r="I113" i="8"/>
  <c r="J113" i="8"/>
  <c r="K113" i="8"/>
  <c r="L113" i="8"/>
  <c r="M113" i="8"/>
  <c r="O113" i="8"/>
  <c r="P113" i="8"/>
  <c r="Q113" i="8"/>
  <c r="R113" i="8"/>
  <c r="S113" i="8"/>
  <c r="T113" i="8"/>
  <c r="D114" i="8"/>
  <c r="E114" i="8"/>
  <c r="F114" i="8"/>
  <c r="G114" i="8"/>
  <c r="H114" i="8"/>
  <c r="I114" i="8"/>
  <c r="J114" i="8"/>
  <c r="K114" i="8"/>
  <c r="L114" i="8"/>
  <c r="M114" i="8"/>
  <c r="O114" i="8"/>
  <c r="P114" i="8"/>
  <c r="Q114" i="8"/>
  <c r="R114" i="8"/>
  <c r="S114" i="8"/>
  <c r="T114" i="8"/>
  <c r="D115" i="8"/>
  <c r="E115" i="8"/>
  <c r="F115" i="8"/>
  <c r="G115" i="8"/>
  <c r="H115" i="8"/>
  <c r="I115" i="8"/>
  <c r="J115" i="8"/>
  <c r="K115" i="8"/>
  <c r="L115" i="8"/>
  <c r="M115" i="8"/>
  <c r="O115" i="8"/>
  <c r="P115" i="8"/>
  <c r="Q115" i="8"/>
  <c r="R115" i="8"/>
  <c r="S115" i="8"/>
  <c r="T115" i="8"/>
  <c r="D116" i="8"/>
  <c r="E116" i="8"/>
  <c r="F116" i="8"/>
  <c r="G116" i="8"/>
  <c r="H116" i="8"/>
  <c r="I116" i="8"/>
  <c r="J116" i="8"/>
  <c r="K116" i="8"/>
  <c r="L116" i="8"/>
  <c r="M116" i="8"/>
  <c r="O116" i="8"/>
  <c r="P116" i="8"/>
  <c r="Q116" i="8"/>
  <c r="R116" i="8"/>
  <c r="S116" i="8"/>
  <c r="T116" i="8"/>
  <c r="D117" i="8"/>
  <c r="E117" i="8"/>
  <c r="F117" i="8"/>
  <c r="G117" i="8"/>
  <c r="H117" i="8"/>
  <c r="I117" i="8"/>
  <c r="J117" i="8"/>
  <c r="K117" i="8"/>
  <c r="L117" i="8"/>
  <c r="M117" i="8"/>
  <c r="O117" i="8"/>
  <c r="P117" i="8"/>
  <c r="Q117" i="8"/>
  <c r="R117" i="8"/>
  <c r="S117" i="8"/>
  <c r="T117" i="8"/>
  <c r="D118" i="8"/>
  <c r="E118" i="8"/>
  <c r="F118" i="8"/>
  <c r="G118" i="8"/>
  <c r="H118" i="8"/>
  <c r="I118" i="8"/>
  <c r="J118" i="8"/>
  <c r="K118" i="8"/>
  <c r="L118" i="8"/>
  <c r="M118" i="8"/>
  <c r="O118" i="8"/>
  <c r="P118" i="8"/>
  <c r="Q118" i="8"/>
  <c r="R118" i="8"/>
  <c r="S118" i="8"/>
  <c r="T118" i="8"/>
  <c r="D119" i="8"/>
  <c r="E119" i="8"/>
  <c r="F119" i="8"/>
  <c r="G119" i="8"/>
  <c r="H119" i="8"/>
  <c r="I119" i="8"/>
  <c r="J119" i="8"/>
  <c r="K119" i="8"/>
  <c r="L119" i="8"/>
  <c r="M119" i="8"/>
  <c r="O119" i="8"/>
  <c r="P119" i="8"/>
  <c r="Q119" i="8"/>
  <c r="R119" i="8"/>
  <c r="S119" i="8"/>
  <c r="T119" i="8"/>
  <c r="D120" i="8"/>
  <c r="E120" i="8"/>
  <c r="F120" i="8"/>
  <c r="G120" i="8"/>
  <c r="H120" i="8"/>
  <c r="I120" i="8"/>
  <c r="J120" i="8"/>
  <c r="K120" i="8"/>
  <c r="L120" i="8"/>
  <c r="M120" i="8"/>
  <c r="O120" i="8"/>
  <c r="P120" i="8"/>
  <c r="Q120" i="8"/>
  <c r="R120" i="8"/>
  <c r="S120" i="8"/>
  <c r="T120" i="8"/>
  <c r="D121" i="8"/>
  <c r="E121" i="8"/>
  <c r="F121" i="8"/>
  <c r="G121" i="8"/>
  <c r="H121" i="8"/>
  <c r="I121" i="8"/>
  <c r="J121" i="8"/>
  <c r="K121" i="8"/>
  <c r="L121" i="8"/>
  <c r="M121" i="8"/>
  <c r="O121" i="8"/>
  <c r="P121" i="8"/>
  <c r="Q121" i="8"/>
  <c r="R121" i="8"/>
  <c r="S121" i="8"/>
  <c r="T121" i="8"/>
  <c r="D122" i="8"/>
  <c r="E122" i="8"/>
  <c r="F122" i="8"/>
  <c r="G122" i="8"/>
  <c r="H122" i="8"/>
  <c r="I122" i="8"/>
  <c r="J122" i="8"/>
  <c r="K122" i="8"/>
  <c r="L122" i="8"/>
  <c r="M122" i="8"/>
  <c r="O122" i="8"/>
  <c r="P122" i="8"/>
  <c r="Q122" i="8"/>
  <c r="R122" i="8"/>
  <c r="S122" i="8"/>
  <c r="T122" i="8"/>
  <c r="D123" i="8"/>
  <c r="E123" i="8"/>
  <c r="F123" i="8"/>
  <c r="G123" i="8"/>
  <c r="H123" i="8"/>
  <c r="I123" i="8"/>
  <c r="J123" i="8"/>
  <c r="K123" i="8"/>
  <c r="L123" i="8"/>
  <c r="M123" i="8"/>
  <c r="O123" i="8"/>
  <c r="P123" i="8"/>
  <c r="Q123" i="8"/>
  <c r="R123" i="8"/>
  <c r="S123" i="8"/>
  <c r="T123" i="8"/>
  <c r="D124" i="8"/>
  <c r="E124" i="8"/>
  <c r="F124" i="8"/>
  <c r="G124" i="8"/>
  <c r="H124" i="8"/>
  <c r="I124" i="8"/>
  <c r="J124" i="8"/>
  <c r="K124" i="8"/>
  <c r="L124" i="8"/>
  <c r="M124" i="8"/>
  <c r="O124" i="8"/>
  <c r="P124" i="8"/>
  <c r="Q124" i="8"/>
  <c r="R124" i="8"/>
  <c r="S124" i="8"/>
  <c r="T124" i="8"/>
  <c r="D125" i="8"/>
  <c r="E125" i="8"/>
  <c r="F125" i="8"/>
  <c r="G125" i="8"/>
  <c r="H125" i="8"/>
  <c r="I125" i="8"/>
  <c r="J125" i="8"/>
  <c r="K125" i="8"/>
  <c r="L125" i="8"/>
  <c r="M125" i="8"/>
  <c r="O125" i="8"/>
  <c r="P125" i="8"/>
  <c r="Q125" i="8"/>
  <c r="R125" i="8"/>
  <c r="S125" i="8"/>
  <c r="T125" i="8"/>
  <c r="D126" i="8"/>
  <c r="E126" i="8"/>
  <c r="F126" i="8"/>
  <c r="G126" i="8"/>
  <c r="H126" i="8"/>
  <c r="I126" i="8"/>
  <c r="J126" i="8"/>
  <c r="K126" i="8"/>
  <c r="L126" i="8"/>
  <c r="M126" i="8"/>
  <c r="O126" i="8"/>
  <c r="P126" i="8"/>
  <c r="Q126" i="8"/>
  <c r="R126" i="8"/>
  <c r="S126" i="8"/>
  <c r="T126" i="8"/>
  <c r="D127" i="8"/>
  <c r="E127" i="8"/>
  <c r="F127" i="8"/>
  <c r="G127" i="8"/>
  <c r="H127" i="8"/>
  <c r="I127" i="8"/>
  <c r="J127" i="8"/>
  <c r="K127" i="8"/>
  <c r="L127" i="8"/>
  <c r="M127" i="8"/>
  <c r="O127" i="8"/>
  <c r="P127" i="8"/>
  <c r="Q127" i="8"/>
  <c r="R127" i="8"/>
  <c r="S127" i="8"/>
  <c r="T127" i="8"/>
  <c r="D128" i="8"/>
  <c r="E128" i="8"/>
  <c r="F128" i="8"/>
  <c r="G128" i="8"/>
  <c r="H128" i="8"/>
  <c r="I128" i="8"/>
  <c r="J128" i="8"/>
  <c r="K128" i="8"/>
  <c r="L128" i="8"/>
  <c r="M128" i="8"/>
  <c r="O128" i="8"/>
  <c r="P128" i="8"/>
  <c r="Q128" i="8"/>
  <c r="R128" i="8"/>
  <c r="S128" i="8"/>
  <c r="T128" i="8"/>
  <c r="D129" i="8"/>
  <c r="E129" i="8"/>
  <c r="F129" i="8"/>
  <c r="G129" i="8"/>
  <c r="H129" i="8"/>
  <c r="I129" i="8"/>
  <c r="J129" i="8"/>
  <c r="K129" i="8"/>
  <c r="L129" i="8"/>
  <c r="M129" i="8"/>
  <c r="O129" i="8"/>
  <c r="P129" i="8"/>
  <c r="Q129" i="8"/>
  <c r="R129" i="8"/>
  <c r="S129" i="8"/>
  <c r="T129" i="8"/>
  <c r="D130" i="8"/>
  <c r="E130" i="8"/>
  <c r="F130" i="8"/>
  <c r="G130" i="8"/>
  <c r="H130" i="8"/>
  <c r="I130" i="8"/>
  <c r="J130" i="8"/>
  <c r="K130" i="8"/>
  <c r="L130" i="8"/>
  <c r="M130" i="8"/>
  <c r="O130" i="8"/>
  <c r="P130" i="8"/>
  <c r="Q130" i="8"/>
  <c r="R130" i="8"/>
  <c r="S130" i="8"/>
  <c r="T130" i="8"/>
  <c r="D131" i="8"/>
  <c r="E131" i="8"/>
  <c r="F131" i="8"/>
  <c r="G131" i="8"/>
  <c r="H131" i="8"/>
  <c r="I131" i="8"/>
  <c r="J131" i="8"/>
  <c r="K131" i="8"/>
  <c r="L131" i="8"/>
  <c r="M131" i="8"/>
  <c r="O131" i="8"/>
  <c r="P131" i="8"/>
  <c r="Q131" i="8"/>
  <c r="R131" i="8"/>
  <c r="S131" i="8"/>
  <c r="T131" i="8"/>
  <c r="D132" i="8"/>
  <c r="E132" i="8"/>
  <c r="F132" i="8"/>
  <c r="G132" i="8"/>
  <c r="H132" i="8"/>
  <c r="I132" i="8"/>
  <c r="J132" i="8"/>
  <c r="K132" i="8"/>
  <c r="L132" i="8"/>
  <c r="M132" i="8"/>
  <c r="O132" i="8"/>
  <c r="P132" i="8"/>
  <c r="Q132" i="8"/>
  <c r="R132" i="8"/>
  <c r="S132" i="8"/>
  <c r="T132" i="8"/>
  <c r="D133" i="8"/>
  <c r="E133" i="8"/>
  <c r="F133" i="8"/>
  <c r="G133" i="8"/>
  <c r="H133" i="8"/>
  <c r="I133" i="8"/>
  <c r="J133" i="8"/>
  <c r="K133" i="8"/>
  <c r="L133" i="8"/>
  <c r="M133" i="8"/>
  <c r="O133" i="8"/>
  <c r="P133" i="8"/>
  <c r="Q133" i="8"/>
  <c r="R133" i="8"/>
  <c r="S133" i="8"/>
  <c r="T133" i="8"/>
  <c r="D134" i="8"/>
  <c r="E134" i="8"/>
  <c r="F134" i="8"/>
  <c r="G134" i="8"/>
  <c r="H134" i="8"/>
  <c r="I134" i="8"/>
  <c r="J134" i="8"/>
  <c r="K134" i="8"/>
  <c r="L134" i="8"/>
  <c r="M134" i="8"/>
  <c r="O134" i="8"/>
  <c r="P134" i="8"/>
  <c r="Q134" i="8"/>
  <c r="R134" i="8"/>
  <c r="S134" i="8"/>
  <c r="T134" i="8"/>
  <c r="D135" i="8"/>
  <c r="E135" i="8"/>
  <c r="F135" i="8"/>
  <c r="G135" i="8"/>
  <c r="H135" i="8"/>
  <c r="I135" i="8"/>
  <c r="J135" i="8"/>
  <c r="K135" i="8"/>
  <c r="L135" i="8"/>
  <c r="M135" i="8"/>
  <c r="O135" i="8"/>
  <c r="P135" i="8"/>
  <c r="Q135" i="8"/>
  <c r="R135" i="8"/>
  <c r="S135" i="8"/>
  <c r="T135" i="8"/>
  <c r="D136" i="8"/>
  <c r="E136" i="8"/>
  <c r="F136" i="8"/>
  <c r="G136" i="8"/>
  <c r="H136" i="8"/>
  <c r="I136" i="8"/>
  <c r="J136" i="8"/>
  <c r="K136" i="8"/>
  <c r="L136" i="8"/>
  <c r="M136" i="8"/>
  <c r="O136" i="8"/>
  <c r="P136" i="8"/>
  <c r="Q136" i="8"/>
  <c r="R136" i="8"/>
  <c r="S136" i="8"/>
  <c r="T136" i="8"/>
  <c r="D137" i="8"/>
  <c r="E137" i="8"/>
  <c r="F137" i="8"/>
  <c r="G137" i="8"/>
  <c r="H137" i="8"/>
  <c r="I137" i="8"/>
  <c r="J137" i="8"/>
  <c r="K137" i="8"/>
  <c r="L137" i="8"/>
  <c r="M137" i="8"/>
  <c r="O137" i="8"/>
  <c r="P137" i="8"/>
  <c r="Q137" i="8"/>
  <c r="R137" i="8"/>
  <c r="S137" i="8"/>
  <c r="T137" i="8"/>
  <c r="D138" i="8"/>
  <c r="E138" i="8"/>
  <c r="F138" i="8"/>
  <c r="G138" i="8"/>
  <c r="H138" i="8"/>
  <c r="I138" i="8"/>
  <c r="J138" i="8"/>
  <c r="K138" i="8"/>
  <c r="L138" i="8"/>
  <c r="M138" i="8"/>
  <c r="O138" i="8"/>
  <c r="P138" i="8"/>
  <c r="Q138" i="8"/>
  <c r="R138" i="8"/>
  <c r="S138" i="8"/>
  <c r="T138" i="8"/>
  <c r="D139" i="8"/>
  <c r="E139" i="8"/>
  <c r="F139" i="8"/>
  <c r="G139" i="8"/>
  <c r="H139" i="8"/>
  <c r="I139" i="8"/>
  <c r="J139" i="8"/>
  <c r="K139" i="8"/>
  <c r="L139" i="8"/>
  <c r="M139" i="8"/>
  <c r="O139" i="8"/>
  <c r="P139" i="8"/>
  <c r="Q139" i="8"/>
  <c r="R139" i="8"/>
  <c r="S139" i="8"/>
  <c r="T139" i="8"/>
  <c r="D140" i="8"/>
  <c r="E140" i="8"/>
  <c r="F140" i="8"/>
  <c r="G140" i="8"/>
  <c r="H140" i="8"/>
  <c r="I140" i="8"/>
  <c r="J140" i="8"/>
  <c r="K140" i="8"/>
  <c r="L140" i="8"/>
  <c r="M140" i="8"/>
  <c r="O140" i="8"/>
  <c r="P140" i="8"/>
  <c r="Q140" i="8"/>
  <c r="R140" i="8"/>
  <c r="S140" i="8"/>
  <c r="T140" i="8"/>
  <c r="D141" i="8"/>
  <c r="E141" i="8"/>
  <c r="F141" i="8"/>
  <c r="G141" i="8"/>
  <c r="H141" i="8"/>
  <c r="I141" i="8"/>
  <c r="J141" i="8"/>
  <c r="K141" i="8"/>
  <c r="L141" i="8"/>
  <c r="M141" i="8"/>
  <c r="O141" i="8"/>
  <c r="P141" i="8"/>
  <c r="Q141" i="8"/>
  <c r="R141" i="8"/>
  <c r="S141" i="8"/>
  <c r="T141" i="8"/>
  <c r="D142" i="8"/>
  <c r="E142" i="8"/>
  <c r="F142" i="8"/>
  <c r="G142" i="8"/>
  <c r="H142" i="8"/>
  <c r="I142" i="8"/>
  <c r="J142" i="8"/>
  <c r="K142" i="8"/>
  <c r="L142" i="8"/>
  <c r="M142" i="8"/>
  <c r="O142" i="8"/>
  <c r="P142" i="8"/>
  <c r="Q142" i="8"/>
  <c r="R142" i="8"/>
  <c r="S142" i="8"/>
  <c r="T142" i="8"/>
  <c r="D143" i="8"/>
  <c r="E143" i="8"/>
  <c r="F143" i="8"/>
  <c r="G143" i="8"/>
  <c r="H143" i="8"/>
  <c r="I143" i="8"/>
  <c r="J143" i="8"/>
  <c r="K143" i="8"/>
  <c r="L143" i="8"/>
  <c r="M143" i="8"/>
  <c r="O143" i="8"/>
  <c r="P143" i="8"/>
  <c r="Q143" i="8"/>
  <c r="R143" i="8"/>
  <c r="S143" i="8"/>
  <c r="T143" i="8"/>
  <c r="D144" i="8"/>
  <c r="E144" i="8"/>
  <c r="F144" i="8"/>
  <c r="G144" i="8"/>
  <c r="H144" i="8"/>
  <c r="I144" i="8"/>
  <c r="J144" i="8"/>
  <c r="K144" i="8"/>
  <c r="L144" i="8"/>
  <c r="M144" i="8"/>
  <c r="O144" i="8"/>
  <c r="P144" i="8"/>
  <c r="Q144" i="8"/>
  <c r="R144" i="8"/>
  <c r="S144" i="8"/>
  <c r="T144" i="8"/>
  <c r="D145" i="8"/>
  <c r="E145" i="8"/>
  <c r="F145" i="8"/>
  <c r="G145" i="8"/>
  <c r="H145" i="8"/>
  <c r="I145" i="8"/>
  <c r="J145" i="8"/>
  <c r="K145" i="8"/>
  <c r="L145" i="8"/>
  <c r="M145" i="8"/>
  <c r="O145" i="8"/>
  <c r="P145" i="8"/>
  <c r="Q145" i="8"/>
  <c r="R145" i="8"/>
  <c r="S145" i="8"/>
  <c r="T145" i="8"/>
  <c r="D146" i="8"/>
  <c r="E146" i="8"/>
  <c r="F146" i="8"/>
  <c r="G146" i="8"/>
  <c r="H146" i="8"/>
  <c r="I146" i="8"/>
  <c r="J146" i="8"/>
  <c r="K146" i="8"/>
  <c r="L146" i="8"/>
  <c r="M146" i="8"/>
  <c r="O146" i="8"/>
  <c r="P146" i="8"/>
  <c r="Q146" i="8"/>
  <c r="R146" i="8"/>
  <c r="S146" i="8"/>
  <c r="T146" i="8"/>
  <c r="D147" i="8"/>
  <c r="E147" i="8"/>
  <c r="F147" i="8"/>
  <c r="G147" i="8"/>
  <c r="H147" i="8"/>
  <c r="I147" i="8"/>
  <c r="J147" i="8"/>
  <c r="K147" i="8"/>
  <c r="L147" i="8"/>
  <c r="M147" i="8"/>
  <c r="O147" i="8"/>
  <c r="P147" i="8"/>
  <c r="Q147" i="8"/>
  <c r="R147" i="8"/>
  <c r="S147" i="8"/>
  <c r="T147" i="8"/>
  <c r="D148" i="8"/>
  <c r="E148" i="8"/>
  <c r="F148" i="8"/>
  <c r="G148" i="8"/>
  <c r="H148" i="8"/>
  <c r="I148" i="8"/>
  <c r="J148" i="8"/>
  <c r="K148" i="8"/>
  <c r="L148" i="8"/>
  <c r="M148" i="8"/>
  <c r="O148" i="8"/>
  <c r="P148" i="8"/>
  <c r="Q148" i="8"/>
  <c r="R148" i="8"/>
  <c r="S148" i="8"/>
  <c r="T148" i="8"/>
  <c r="D149" i="8"/>
  <c r="E149" i="8"/>
  <c r="F149" i="8"/>
  <c r="G149" i="8"/>
  <c r="H149" i="8"/>
  <c r="I149" i="8"/>
  <c r="J149" i="8"/>
  <c r="K149" i="8"/>
  <c r="L149" i="8"/>
  <c r="M149" i="8"/>
  <c r="O149" i="8"/>
  <c r="P149" i="8"/>
  <c r="Q149" i="8"/>
  <c r="R149" i="8"/>
  <c r="S149" i="8"/>
  <c r="T149" i="8"/>
  <c r="D150" i="8"/>
  <c r="E150" i="8"/>
  <c r="F150" i="8"/>
  <c r="G150" i="8"/>
  <c r="H150" i="8"/>
  <c r="I150" i="8"/>
  <c r="J150" i="8"/>
  <c r="K150" i="8"/>
  <c r="L150" i="8"/>
  <c r="M150" i="8"/>
  <c r="O150" i="8"/>
  <c r="P150" i="8"/>
  <c r="Q150" i="8"/>
  <c r="R150" i="8"/>
  <c r="S150" i="8"/>
  <c r="T150" i="8"/>
  <c r="D151" i="8"/>
  <c r="E151" i="8"/>
  <c r="F151" i="8"/>
  <c r="G151" i="8"/>
  <c r="H151" i="8"/>
  <c r="I151" i="8"/>
  <c r="J151" i="8"/>
  <c r="K151" i="8"/>
  <c r="L151" i="8"/>
  <c r="M151" i="8"/>
  <c r="O151" i="8"/>
  <c r="P151" i="8"/>
  <c r="Q151" i="8"/>
  <c r="R151" i="8"/>
  <c r="S151" i="8"/>
  <c r="T151" i="8"/>
  <c r="D152" i="8"/>
  <c r="E152" i="8"/>
  <c r="F152" i="8"/>
  <c r="G152" i="8"/>
  <c r="H152" i="8"/>
  <c r="I152" i="8"/>
  <c r="J152" i="8"/>
  <c r="K152" i="8"/>
  <c r="L152" i="8"/>
  <c r="M152" i="8"/>
  <c r="O152" i="8"/>
  <c r="P152" i="8"/>
  <c r="Q152" i="8"/>
  <c r="R152" i="8"/>
  <c r="S152" i="8"/>
  <c r="T152" i="8"/>
  <c r="D153" i="8"/>
  <c r="E153" i="8"/>
  <c r="F153" i="8"/>
  <c r="G153" i="8"/>
  <c r="H153" i="8"/>
  <c r="I153" i="8"/>
  <c r="J153" i="8"/>
  <c r="K153" i="8"/>
  <c r="L153" i="8"/>
  <c r="M153" i="8"/>
  <c r="O153" i="8"/>
  <c r="P153" i="8"/>
  <c r="Q153" i="8"/>
  <c r="R153" i="8"/>
  <c r="S153" i="8"/>
  <c r="T153" i="8"/>
  <c r="D154" i="8"/>
  <c r="E154" i="8"/>
  <c r="F154" i="8"/>
  <c r="G154" i="8"/>
  <c r="H154" i="8"/>
  <c r="I154" i="8"/>
  <c r="J154" i="8"/>
  <c r="K154" i="8"/>
  <c r="L154" i="8"/>
  <c r="M154" i="8"/>
  <c r="O154" i="8"/>
  <c r="P154" i="8"/>
  <c r="Q154" i="8"/>
  <c r="R154" i="8"/>
  <c r="S154" i="8"/>
  <c r="T154" i="8"/>
  <c r="D155" i="8"/>
  <c r="E155" i="8"/>
  <c r="F155" i="8"/>
  <c r="G155" i="8"/>
  <c r="H155" i="8"/>
  <c r="I155" i="8"/>
  <c r="J155" i="8"/>
  <c r="K155" i="8"/>
  <c r="L155" i="8"/>
  <c r="M155" i="8"/>
  <c r="O155" i="8"/>
  <c r="P155" i="8"/>
  <c r="Q155" i="8"/>
  <c r="R155" i="8"/>
  <c r="S155" i="8"/>
  <c r="T155" i="8"/>
  <c r="D156" i="8"/>
  <c r="E156" i="8"/>
  <c r="F156" i="8"/>
  <c r="G156" i="8"/>
  <c r="H156" i="8"/>
  <c r="I156" i="8"/>
  <c r="J156" i="8"/>
  <c r="K156" i="8"/>
  <c r="L156" i="8"/>
  <c r="M156" i="8"/>
  <c r="O156" i="8"/>
  <c r="P156" i="8"/>
  <c r="Q156" i="8"/>
  <c r="R156" i="8"/>
  <c r="S156" i="8"/>
  <c r="T156" i="8"/>
  <c r="D157" i="8"/>
  <c r="E157" i="8"/>
  <c r="F157" i="8"/>
  <c r="G157" i="8"/>
  <c r="H157" i="8"/>
  <c r="I157" i="8"/>
  <c r="J157" i="8"/>
  <c r="K157" i="8"/>
  <c r="L157" i="8"/>
  <c r="M157" i="8"/>
  <c r="O157" i="8"/>
  <c r="P157" i="8"/>
  <c r="Q157" i="8"/>
  <c r="R157" i="8"/>
  <c r="S157" i="8"/>
  <c r="T157" i="8"/>
  <c r="D158" i="8"/>
  <c r="E158" i="8"/>
  <c r="F158" i="8"/>
  <c r="G158" i="8"/>
  <c r="H158" i="8"/>
  <c r="I158" i="8"/>
  <c r="J158" i="8"/>
  <c r="K158" i="8"/>
  <c r="L158" i="8"/>
  <c r="M158" i="8"/>
  <c r="O158" i="8"/>
  <c r="P158" i="8"/>
  <c r="Q158" i="8"/>
  <c r="R158" i="8"/>
  <c r="S158" i="8"/>
  <c r="T158" i="8"/>
  <c r="D159" i="8"/>
  <c r="E159" i="8"/>
  <c r="F159" i="8"/>
  <c r="G159" i="8"/>
  <c r="H159" i="8"/>
  <c r="I159" i="8"/>
  <c r="J159" i="8"/>
  <c r="K159" i="8"/>
  <c r="L159" i="8"/>
  <c r="M159" i="8"/>
  <c r="O159" i="8"/>
  <c r="P159" i="8"/>
  <c r="Q159" i="8"/>
  <c r="R159" i="8"/>
  <c r="S159" i="8"/>
  <c r="T159" i="8"/>
  <c r="D160" i="8"/>
  <c r="E160" i="8"/>
  <c r="F160" i="8"/>
  <c r="G160" i="8"/>
  <c r="H160" i="8"/>
  <c r="I160" i="8"/>
  <c r="J160" i="8"/>
  <c r="K160" i="8"/>
  <c r="L160" i="8"/>
  <c r="M160" i="8"/>
  <c r="O160" i="8"/>
  <c r="P160" i="8"/>
  <c r="Q160" i="8"/>
  <c r="R160" i="8"/>
  <c r="S160" i="8"/>
  <c r="T160" i="8"/>
  <c r="D161" i="8"/>
  <c r="E161" i="8"/>
  <c r="F161" i="8"/>
  <c r="G161" i="8"/>
  <c r="H161" i="8"/>
  <c r="I161" i="8"/>
  <c r="J161" i="8"/>
  <c r="K161" i="8"/>
  <c r="L161" i="8"/>
  <c r="M161" i="8"/>
  <c r="O161" i="8"/>
  <c r="P161" i="8"/>
  <c r="Q161" i="8"/>
  <c r="R161" i="8"/>
  <c r="S161" i="8"/>
  <c r="T161" i="8"/>
  <c r="D162" i="8"/>
  <c r="E162" i="8"/>
  <c r="F162" i="8"/>
  <c r="G162" i="8"/>
  <c r="H162" i="8"/>
  <c r="I162" i="8"/>
  <c r="J162" i="8"/>
  <c r="K162" i="8"/>
  <c r="L162" i="8"/>
  <c r="M162" i="8"/>
  <c r="O162" i="8"/>
  <c r="P162" i="8"/>
  <c r="Q162" i="8"/>
  <c r="R162" i="8"/>
  <c r="S162" i="8"/>
  <c r="T162" i="8"/>
  <c r="D163" i="8"/>
  <c r="E163" i="8"/>
  <c r="F163" i="8"/>
  <c r="G163" i="8"/>
  <c r="H163" i="8"/>
  <c r="I163" i="8"/>
  <c r="J163" i="8"/>
  <c r="K163" i="8"/>
  <c r="L163" i="8"/>
  <c r="M163" i="8"/>
  <c r="O163" i="8"/>
  <c r="P163" i="8"/>
  <c r="Q163" i="8"/>
  <c r="R163" i="8"/>
  <c r="S163" i="8"/>
  <c r="T163" i="8"/>
  <c r="D164" i="8"/>
  <c r="E164" i="8"/>
  <c r="F164" i="8"/>
  <c r="G164" i="8"/>
  <c r="H164" i="8"/>
  <c r="I164" i="8"/>
  <c r="J164" i="8"/>
  <c r="K164" i="8"/>
  <c r="L164" i="8"/>
  <c r="M164" i="8"/>
  <c r="O164" i="8"/>
  <c r="P164" i="8"/>
  <c r="Q164" i="8"/>
  <c r="R164" i="8"/>
  <c r="S164" i="8"/>
  <c r="T164" i="8"/>
  <c r="D165" i="8"/>
  <c r="E165" i="8"/>
  <c r="F165" i="8"/>
  <c r="G165" i="8"/>
  <c r="H165" i="8"/>
  <c r="I165" i="8"/>
  <c r="J165" i="8"/>
  <c r="K165" i="8"/>
  <c r="L165" i="8"/>
  <c r="M165" i="8"/>
  <c r="O165" i="8"/>
  <c r="P165" i="8"/>
  <c r="Q165" i="8"/>
  <c r="R165" i="8"/>
  <c r="S165" i="8"/>
  <c r="T165" i="8"/>
  <c r="D166" i="8"/>
  <c r="E166" i="8"/>
  <c r="F166" i="8"/>
  <c r="G166" i="8"/>
  <c r="H166" i="8"/>
  <c r="I166" i="8"/>
  <c r="J166" i="8"/>
  <c r="K166" i="8"/>
  <c r="L166" i="8"/>
  <c r="M166" i="8"/>
  <c r="O166" i="8"/>
  <c r="P166" i="8"/>
  <c r="Q166" i="8"/>
  <c r="R166" i="8"/>
  <c r="S166" i="8"/>
  <c r="T166" i="8"/>
  <c r="D167" i="8"/>
  <c r="E167" i="8"/>
  <c r="F167" i="8"/>
  <c r="G167" i="8"/>
  <c r="H167" i="8"/>
  <c r="I167" i="8"/>
  <c r="J167" i="8"/>
  <c r="K167" i="8"/>
  <c r="L167" i="8"/>
  <c r="M167" i="8"/>
  <c r="O167" i="8"/>
  <c r="P167" i="8"/>
  <c r="Q167" i="8"/>
  <c r="R167" i="8"/>
  <c r="S167" i="8"/>
  <c r="T167" i="8"/>
  <c r="D168" i="8"/>
  <c r="E168" i="8"/>
  <c r="F168" i="8"/>
  <c r="G168" i="8"/>
  <c r="H168" i="8"/>
  <c r="I168" i="8"/>
  <c r="J168" i="8"/>
  <c r="K168" i="8"/>
  <c r="L168" i="8"/>
  <c r="M168" i="8"/>
  <c r="O168" i="8"/>
  <c r="P168" i="8"/>
  <c r="Q168" i="8"/>
  <c r="R168" i="8"/>
  <c r="S168" i="8"/>
  <c r="T168" i="8"/>
  <c r="D169" i="8"/>
  <c r="E169" i="8"/>
  <c r="F169" i="8"/>
  <c r="G169" i="8"/>
  <c r="H169" i="8"/>
  <c r="I169" i="8"/>
  <c r="J169" i="8"/>
  <c r="K169" i="8"/>
  <c r="L169" i="8"/>
  <c r="M169" i="8"/>
  <c r="O169" i="8"/>
  <c r="P169" i="8"/>
  <c r="Q169" i="8"/>
  <c r="R169" i="8"/>
  <c r="S169" i="8"/>
  <c r="T169" i="8"/>
  <c r="D170" i="8"/>
  <c r="E170" i="8"/>
  <c r="F170" i="8"/>
  <c r="G170" i="8"/>
  <c r="H170" i="8"/>
  <c r="I170" i="8"/>
  <c r="J170" i="8"/>
  <c r="K170" i="8"/>
  <c r="L170" i="8"/>
  <c r="M170" i="8"/>
  <c r="O170" i="8"/>
  <c r="P170" i="8"/>
  <c r="Q170" i="8"/>
  <c r="R170" i="8"/>
  <c r="S170" i="8"/>
  <c r="T170" i="8"/>
  <c r="D171" i="8"/>
  <c r="E171" i="8"/>
  <c r="F171" i="8"/>
  <c r="G171" i="8"/>
  <c r="H171" i="8"/>
  <c r="I171" i="8"/>
  <c r="J171" i="8"/>
  <c r="K171" i="8"/>
  <c r="L171" i="8"/>
  <c r="M171" i="8"/>
  <c r="O171" i="8"/>
  <c r="P171" i="8"/>
  <c r="Q171" i="8"/>
  <c r="R171" i="8"/>
  <c r="S171" i="8"/>
  <c r="T171" i="8"/>
  <c r="D172" i="8"/>
  <c r="E172" i="8"/>
  <c r="F172" i="8"/>
  <c r="G172" i="8"/>
  <c r="H172" i="8"/>
  <c r="I172" i="8"/>
  <c r="J172" i="8"/>
  <c r="K172" i="8"/>
  <c r="L172" i="8"/>
  <c r="M172" i="8"/>
  <c r="O172" i="8"/>
  <c r="P172" i="8"/>
  <c r="Q172" i="8"/>
  <c r="R172" i="8"/>
  <c r="S172" i="8"/>
  <c r="T172" i="8"/>
  <c r="D173" i="8"/>
  <c r="E173" i="8"/>
  <c r="F173" i="8"/>
  <c r="G173" i="8"/>
  <c r="H173" i="8"/>
  <c r="I173" i="8"/>
  <c r="J173" i="8"/>
  <c r="K173" i="8"/>
  <c r="L173" i="8"/>
  <c r="M173" i="8"/>
  <c r="O173" i="8"/>
  <c r="P173" i="8"/>
  <c r="Q173" i="8"/>
  <c r="R173" i="8"/>
  <c r="S173" i="8"/>
  <c r="T173" i="8"/>
  <c r="D174" i="8"/>
  <c r="E174" i="8"/>
  <c r="F174" i="8"/>
  <c r="G174" i="8"/>
  <c r="H174" i="8"/>
  <c r="I174" i="8"/>
  <c r="J174" i="8"/>
  <c r="K174" i="8"/>
  <c r="L174" i="8"/>
  <c r="M174" i="8"/>
  <c r="O174" i="8"/>
  <c r="P174" i="8"/>
  <c r="Q174" i="8"/>
  <c r="R174" i="8"/>
  <c r="S174" i="8"/>
  <c r="T174" i="8"/>
  <c r="D175" i="8"/>
  <c r="E175" i="8"/>
  <c r="F175" i="8"/>
  <c r="G175" i="8"/>
  <c r="H175" i="8"/>
  <c r="I175" i="8"/>
  <c r="J175" i="8"/>
  <c r="K175" i="8"/>
  <c r="L175" i="8"/>
  <c r="M175" i="8"/>
  <c r="O175" i="8"/>
  <c r="P175" i="8"/>
  <c r="Q175" i="8"/>
  <c r="R175" i="8"/>
  <c r="S175" i="8"/>
  <c r="T175" i="8"/>
  <c r="D176" i="8"/>
  <c r="E176" i="8"/>
  <c r="F176" i="8"/>
  <c r="G176" i="8"/>
  <c r="H176" i="8"/>
  <c r="I176" i="8"/>
  <c r="J176" i="8"/>
  <c r="K176" i="8"/>
  <c r="L176" i="8"/>
  <c r="M176" i="8"/>
  <c r="O176" i="8"/>
  <c r="P176" i="8"/>
  <c r="Q176" i="8"/>
  <c r="R176" i="8"/>
  <c r="S176" i="8"/>
  <c r="T176" i="8"/>
  <c r="D177" i="8"/>
  <c r="E177" i="8"/>
  <c r="F177" i="8"/>
  <c r="G177" i="8"/>
  <c r="H177" i="8"/>
  <c r="I177" i="8"/>
  <c r="J177" i="8"/>
  <c r="K177" i="8"/>
  <c r="L177" i="8"/>
  <c r="M177" i="8"/>
  <c r="O177" i="8"/>
  <c r="P177" i="8"/>
  <c r="Q177" i="8"/>
  <c r="R177" i="8"/>
  <c r="S177" i="8"/>
  <c r="T177" i="8"/>
  <c r="D178" i="8"/>
  <c r="E178" i="8"/>
  <c r="F178" i="8"/>
  <c r="G178" i="8"/>
  <c r="H178" i="8"/>
  <c r="I178" i="8"/>
  <c r="J178" i="8"/>
  <c r="K178" i="8"/>
  <c r="L178" i="8"/>
  <c r="M178" i="8"/>
  <c r="O178" i="8"/>
  <c r="P178" i="8"/>
  <c r="Q178" i="8"/>
  <c r="R178" i="8"/>
  <c r="S178" i="8"/>
  <c r="T178" i="8"/>
  <c r="D179" i="8"/>
  <c r="E179" i="8"/>
  <c r="F179" i="8"/>
  <c r="G179" i="8"/>
  <c r="H179" i="8"/>
  <c r="I179" i="8"/>
  <c r="J179" i="8"/>
  <c r="K179" i="8"/>
  <c r="L179" i="8"/>
  <c r="M179" i="8"/>
  <c r="O179" i="8"/>
  <c r="P179" i="8"/>
  <c r="Q179" i="8"/>
  <c r="R179" i="8"/>
  <c r="S179" i="8"/>
  <c r="T179" i="8"/>
  <c r="D180" i="8"/>
  <c r="E180" i="8"/>
  <c r="F180" i="8"/>
  <c r="G180" i="8"/>
  <c r="H180" i="8"/>
  <c r="I180" i="8"/>
  <c r="J180" i="8"/>
  <c r="K180" i="8"/>
  <c r="L180" i="8"/>
  <c r="M180" i="8"/>
  <c r="O180" i="8"/>
  <c r="P180" i="8"/>
  <c r="Q180" i="8"/>
  <c r="R180" i="8"/>
  <c r="S180" i="8"/>
  <c r="T180" i="8"/>
  <c r="D181" i="8"/>
  <c r="E181" i="8"/>
  <c r="F181" i="8"/>
  <c r="G181" i="8"/>
  <c r="H181" i="8"/>
  <c r="I181" i="8"/>
  <c r="J181" i="8"/>
  <c r="K181" i="8"/>
  <c r="L181" i="8"/>
  <c r="M181" i="8"/>
  <c r="O181" i="8"/>
  <c r="P181" i="8"/>
  <c r="Q181" i="8"/>
  <c r="R181" i="8"/>
  <c r="S181" i="8"/>
  <c r="T181" i="8"/>
  <c r="D182" i="8"/>
  <c r="E182" i="8"/>
  <c r="F182" i="8"/>
  <c r="G182" i="8"/>
  <c r="H182" i="8"/>
  <c r="I182" i="8"/>
  <c r="J182" i="8"/>
  <c r="K182" i="8"/>
  <c r="L182" i="8"/>
  <c r="M182" i="8"/>
  <c r="O182" i="8"/>
  <c r="P182" i="8"/>
  <c r="Q182" i="8"/>
  <c r="R182" i="8"/>
  <c r="S182" i="8"/>
  <c r="T182" i="8"/>
  <c r="D183" i="8"/>
  <c r="E183" i="8"/>
  <c r="F183" i="8"/>
  <c r="G183" i="8"/>
  <c r="H183" i="8"/>
  <c r="I183" i="8"/>
  <c r="J183" i="8"/>
  <c r="K183" i="8"/>
  <c r="L183" i="8"/>
  <c r="M183" i="8"/>
  <c r="O183" i="8"/>
  <c r="P183" i="8"/>
  <c r="Q183" i="8"/>
  <c r="R183" i="8"/>
  <c r="S183" i="8"/>
  <c r="T183" i="8"/>
  <c r="D184" i="8"/>
  <c r="E184" i="8"/>
  <c r="F184" i="8"/>
  <c r="G184" i="8"/>
  <c r="H184" i="8"/>
  <c r="I184" i="8"/>
  <c r="J184" i="8"/>
  <c r="K184" i="8"/>
  <c r="L184" i="8"/>
  <c r="M184" i="8"/>
  <c r="O184" i="8"/>
  <c r="P184" i="8"/>
  <c r="Q184" i="8"/>
  <c r="R184" i="8"/>
  <c r="S184" i="8"/>
  <c r="T184" i="8"/>
  <c r="D185" i="8"/>
  <c r="E185" i="8"/>
  <c r="F185" i="8"/>
  <c r="G185" i="8"/>
  <c r="H185" i="8"/>
  <c r="I185" i="8"/>
  <c r="J185" i="8"/>
  <c r="K185" i="8"/>
  <c r="L185" i="8"/>
  <c r="M185" i="8"/>
  <c r="O185" i="8"/>
  <c r="P185" i="8"/>
  <c r="Q185" i="8"/>
  <c r="R185" i="8"/>
  <c r="S185" i="8"/>
  <c r="T185" i="8"/>
  <c r="D186" i="8"/>
  <c r="E186" i="8"/>
  <c r="F186" i="8"/>
  <c r="G186" i="8"/>
  <c r="H186" i="8"/>
  <c r="I186" i="8"/>
  <c r="J186" i="8"/>
  <c r="K186" i="8"/>
  <c r="L186" i="8"/>
  <c r="M186" i="8"/>
  <c r="O186" i="8"/>
  <c r="P186" i="8"/>
  <c r="Q186" i="8"/>
  <c r="R186" i="8"/>
  <c r="S186" i="8"/>
  <c r="T186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U5" i="2"/>
  <c r="V5" i="2"/>
  <c r="W5" i="2"/>
  <c r="X5" i="2"/>
  <c r="Y5" i="2"/>
  <c r="Z5" i="2"/>
  <c r="AA5" i="2"/>
  <c r="AB5" i="2"/>
  <c r="AC5" i="2"/>
  <c r="U6" i="2"/>
  <c r="V6" i="2"/>
  <c r="W6" i="2"/>
  <c r="X6" i="2"/>
  <c r="Y6" i="2"/>
  <c r="Z6" i="2"/>
  <c r="AA6" i="2"/>
  <c r="AB6" i="2"/>
  <c r="AC6" i="2"/>
  <c r="U7" i="2"/>
  <c r="V7" i="2"/>
  <c r="W7" i="2"/>
  <c r="X7" i="2"/>
  <c r="Y7" i="2"/>
  <c r="Z7" i="2"/>
  <c r="AA7" i="2"/>
  <c r="AB7" i="2"/>
  <c r="AC7" i="2"/>
  <c r="U8" i="2"/>
  <c r="V8" i="2"/>
  <c r="W8" i="2"/>
  <c r="X8" i="2"/>
  <c r="Y8" i="2"/>
  <c r="Z8" i="2"/>
  <c r="AA8" i="2"/>
  <c r="AB8" i="2"/>
  <c r="AC8" i="2"/>
  <c r="U9" i="2"/>
  <c r="V9" i="2"/>
  <c r="W9" i="2"/>
  <c r="X9" i="2"/>
  <c r="Y9" i="2"/>
  <c r="Z9" i="2"/>
  <c r="AA9" i="2"/>
  <c r="AB9" i="2"/>
  <c r="AC9" i="2"/>
  <c r="U10" i="2"/>
  <c r="V10" i="2"/>
  <c r="W10" i="2"/>
  <c r="X10" i="2"/>
  <c r="Y10" i="2"/>
  <c r="Z10" i="2"/>
  <c r="AA10" i="2"/>
  <c r="AB10" i="2"/>
  <c r="AC10" i="2"/>
  <c r="U11" i="2"/>
  <c r="V11" i="2"/>
  <c r="W11" i="2"/>
  <c r="X11" i="2"/>
  <c r="Y11" i="2"/>
  <c r="Z11" i="2"/>
  <c r="AA11" i="2"/>
  <c r="AB11" i="2"/>
  <c r="AC11" i="2"/>
  <c r="U12" i="2"/>
  <c r="V12" i="2"/>
  <c r="W12" i="2"/>
  <c r="X12" i="2"/>
  <c r="Y12" i="2"/>
  <c r="Z12" i="2"/>
  <c r="AA12" i="2"/>
  <c r="AB12" i="2"/>
  <c r="AC12" i="2"/>
  <c r="U13" i="2"/>
  <c r="V13" i="2"/>
  <c r="W13" i="2"/>
  <c r="X13" i="2"/>
  <c r="AA13" i="2" s="1"/>
  <c r="Y13" i="2"/>
  <c r="Z13" i="2"/>
  <c r="AC13" i="2" s="1"/>
  <c r="AB13" i="2"/>
  <c r="U14" i="2"/>
  <c r="V14" i="2"/>
  <c r="W14" i="2"/>
  <c r="X14" i="2"/>
  <c r="Y14" i="2"/>
  <c r="AB14" i="2" s="1"/>
  <c r="Z14" i="2"/>
  <c r="AA14" i="2"/>
  <c r="AC14" i="2"/>
  <c r="U15" i="2"/>
  <c r="V15" i="2"/>
  <c r="W15" i="2"/>
  <c r="X15" i="2"/>
  <c r="AA15" i="2" s="1"/>
  <c r="Y15" i="2"/>
  <c r="Z15" i="2"/>
  <c r="AC15" i="2" s="1"/>
  <c r="AB15" i="2"/>
  <c r="U16" i="2"/>
  <c r="V16" i="2"/>
  <c r="W16" i="2"/>
  <c r="X16" i="2"/>
  <c r="Y16" i="2"/>
  <c r="AB16" i="2" s="1"/>
  <c r="Z16" i="2"/>
  <c r="AA16" i="2"/>
  <c r="AC16" i="2"/>
  <c r="U17" i="2"/>
  <c r="V17" i="2"/>
  <c r="W17" i="2"/>
  <c r="X17" i="2"/>
  <c r="AA17" i="2" s="1"/>
  <c r="Y17" i="2"/>
  <c r="Z17" i="2"/>
  <c r="AC17" i="2" s="1"/>
  <c r="AB17" i="2"/>
  <c r="U18" i="2"/>
  <c r="V18" i="2"/>
  <c r="W18" i="2"/>
  <c r="X18" i="2"/>
  <c r="Y18" i="2"/>
  <c r="AB18" i="2" s="1"/>
  <c r="Z18" i="2"/>
  <c r="AA18" i="2"/>
  <c r="AC18" i="2"/>
  <c r="U19" i="2"/>
  <c r="V19" i="2"/>
  <c r="W19" i="2"/>
  <c r="X19" i="2"/>
  <c r="AA19" i="2" s="1"/>
  <c r="Y19" i="2"/>
  <c r="Z19" i="2"/>
  <c r="AC19" i="2" s="1"/>
  <c r="AB19" i="2"/>
  <c r="U20" i="2"/>
  <c r="V20" i="2"/>
  <c r="W20" i="2"/>
  <c r="X20" i="2"/>
  <c r="Y20" i="2"/>
  <c r="AB20" i="2" s="1"/>
  <c r="Z20" i="2"/>
  <c r="AA20" i="2"/>
  <c r="AC20" i="2"/>
  <c r="U21" i="2"/>
  <c r="V21" i="2"/>
  <c r="W21" i="2"/>
  <c r="X21" i="2"/>
  <c r="AA21" i="2" s="1"/>
  <c r="Y21" i="2"/>
  <c r="Z21" i="2"/>
  <c r="AC21" i="2" s="1"/>
  <c r="AB21" i="2"/>
  <c r="U22" i="2"/>
  <c r="V22" i="2"/>
  <c r="W22" i="2"/>
  <c r="X22" i="2"/>
  <c r="Y22" i="2"/>
  <c r="AB22" i="2" s="1"/>
  <c r="Z22" i="2"/>
  <c r="AA22" i="2"/>
  <c r="AC22" i="2"/>
  <c r="U23" i="2"/>
  <c r="V23" i="2"/>
  <c r="W23" i="2"/>
  <c r="X23" i="2"/>
  <c r="AA23" i="2" s="1"/>
  <c r="Y23" i="2"/>
  <c r="Z23" i="2"/>
  <c r="AC23" i="2" s="1"/>
  <c r="AB23" i="2"/>
  <c r="U24" i="2"/>
  <c r="V24" i="2"/>
  <c r="W24" i="2"/>
  <c r="X24" i="2"/>
  <c r="Y24" i="2"/>
  <c r="AB24" i="2" s="1"/>
  <c r="Z24" i="2"/>
  <c r="AA24" i="2"/>
  <c r="AC24" i="2"/>
  <c r="U25" i="2"/>
  <c r="V25" i="2"/>
  <c r="W25" i="2"/>
  <c r="X25" i="2"/>
  <c r="AA25" i="2" s="1"/>
  <c r="Y25" i="2"/>
  <c r="Z25" i="2"/>
  <c r="AC25" i="2" s="1"/>
  <c r="AB25" i="2"/>
  <c r="U26" i="2"/>
  <c r="V26" i="2"/>
  <c r="W26" i="2"/>
  <c r="X26" i="2"/>
  <c r="Y26" i="2"/>
  <c r="AB26" i="2" s="1"/>
  <c r="Z26" i="2"/>
  <c r="AA26" i="2"/>
  <c r="AC26" i="2"/>
  <c r="U27" i="2"/>
  <c r="V27" i="2"/>
  <c r="W27" i="2"/>
  <c r="X27" i="2"/>
  <c r="AA27" i="2" s="1"/>
  <c r="Y27" i="2"/>
  <c r="Z27" i="2"/>
  <c r="AC27" i="2" s="1"/>
  <c r="AB27" i="2"/>
  <c r="U28" i="2"/>
  <c r="V28" i="2"/>
  <c r="W28" i="2"/>
  <c r="X28" i="2"/>
  <c r="Y28" i="2"/>
  <c r="AB28" i="2" s="1"/>
  <c r="Z28" i="2"/>
  <c r="AA28" i="2"/>
  <c r="AC28" i="2"/>
  <c r="U29" i="2"/>
  <c r="V29" i="2"/>
  <c r="W29" i="2"/>
  <c r="X29" i="2"/>
  <c r="AA29" i="2" s="1"/>
  <c r="Y29" i="2"/>
  <c r="Z29" i="2"/>
  <c r="AC29" i="2" s="1"/>
  <c r="AB29" i="2"/>
  <c r="U30" i="2"/>
  <c r="V30" i="2"/>
  <c r="W30" i="2"/>
  <c r="X30" i="2"/>
  <c r="Y30" i="2"/>
  <c r="AB30" i="2" s="1"/>
  <c r="Z30" i="2"/>
  <c r="AA30" i="2"/>
  <c r="AC30" i="2"/>
  <c r="U31" i="2"/>
  <c r="V31" i="2"/>
  <c r="W31" i="2"/>
  <c r="X31" i="2"/>
  <c r="AA31" i="2" s="1"/>
  <c r="Y31" i="2"/>
  <c r="Z31" i="2"/>
  <c r="AC31" i="2" s="1"/>
  <c r="AB31" i="2"/>
  <c r="U32" i="2"/>
  <c r="V32" i="2"/>
  <c r="W32" i="2"/>
  <c r="X32" i="2"/>
  <c r="Y32" i="2"/>
  <c r="AB32" i="2" s="1"/>
  <c r="Z32" i="2"/>
  <c r="AA32" i="2"/>
  <c r="AC32" i="2"/>
  <c r="U33" i="2"/>
  <c r="V33" i="2"/>
  <c r="W33" i="2"/>
  <c r="X33" i="2"/>
  <c r="AA33" i="2" s="1"/>
  <c r="Y33" i="2"/>
  <c r="Z33" i="2"/>
  <c r="AC33" i="2" s="1"/>
  <c r="AB33" i="2"/>
  <c r="U34" i="2"/>
  <c r="V34" i="2"/>
  <c r="W34" i="2"/>
  <c r="X34" i="2"/>
  <c r="Y34" i="2"/>
  <c r="AB34" i="2" s="1"/>
  <c r="Z34" i="2"/>
  <c r="AA34" i="2"/>
  <c r="AC34" i="2"/>
  <c r="U35" i="2"/>
  <c r="V35" i="2"/>
  <c r="W35" i="2"/>
  <c r="X35" i="2"/>
  <c r="AA35" i="2" s="1"/>
  <c r="Y35" i="2"/>
  <c r="Z35" i="2"/>
  <c r="AC35" i="2" s="1"/>
  <c r="AB35" i="2"/>
  <c r="U36" i="2"/>
  <c r="V36" i="2"/>
  <c r="W36" i="2"/>
  <c r="X36" i="2"/>
  <c r="Y36" i="2"/>
  <c r="AB36" i="2" s="1"/>
  <c r="Z36" i="2"/>
  <c r="AA36" i="2"/>
  <c r="AC36" i="2"/>
  <c r="U37" i="2"/>
  <c r="V37" i="2"/>
  <c r="W37" i="2"/>
  <c r="X37" i="2"/>
  <c r="AA37" i="2" s="1"/>
  <c r="Y37" i="2"/>
  <c r="Z37" i="2"/>
  <c r="AC37" i="2" s="1"/>
  <c r="AB37" i="2"/>
  <c r="U38" i="2"/>
  <c r="V38" i="2"/>
  <c r="W38" i="2"/>
  <c r="X38" i="2"/>
  <c r="Y38" i="2"/>
  <c r="AB38" i="2" s="1"/>
  <c r="Z38" i="2"/>
  <c r="AA38" i="2"/>
  <c r="AC38" i="2"/>
  <c r="U39" i="2"/>
  <c r="V39" i="2"/>
  <c r="W39" i="2"/>
  <c r="X39" i="2"/>
  <c r="AA39" i="2" s="1"/>
  <c r="Y39" i="2"/>
  <c r="Z39" i="2"/>
  <c r="AC39" i="2" s="1"/>
  <c r="AB39" i="2"/>
  <c r="U40" i="2"/>
  <c r="V40" i="2"/>
  <c r="W40" i="2"/>
  <c r="X40" i="2"/>
  <c r="Y40" i="2"/>
  <c r="AB40" i="2" s="1"/>
  <c r="Z40" i="2"/>
  <c r="AA40" i="2"/>
  <c r="AC40" i="2"/>
  <c r="U41" i="2"/>
  <c r="V41" i="2"/>
  <c r="W41" i="2"/>
  <c r="X41" i="2"/>
  <c r="AA41" i="2" s="1"/>
  <c r="Y41" i="2"/>
  <c r="Z41" i="2"/>
  <c r="AC41" i="2" s="1"/>
  <c r="AB41" i="2"/>
  <c r="U42" i="2"/>
  <c r="V42" i="2"/>
  <c r="W42" i="2"/>
  <c r="X42" i="2"/>
  <c r="Y42" i="2"/>
  <c r="AB42" i="2" s="1"/>
  <c r="Z42" i="2"/>
  <c r="AA42" i="2"/>
  <c r="AC42" i="2"/>
  <c r="U43" i="2"/>
  <c r="V43" i="2"/>
  <c r="W43" i="2"/>
  <c r="X43" i="2"/>
  <c r="AA43" i="2" s="1"/>
  <c r="Y43" i="2"/>
  <c r="Z43" i="2"/>
  <c r="AC43" i="2" s="1"/>
  <c r="AB43" i="2"/>
  <c r="U44" i="2"/>
  <c r="V44" i="2"/>
  <c r="W44" i="2"/>
  <c r="X44" i="2"/>
  <c r="Y44" i="2"/>
  <c r="AB44" i="2" s="1"/>
  <c r="Z44" i="2"/>
  <c r="AA44" i="2"/>
  <c r="AC44" i="2"/>
  <c r="U45" i="2"/>
  <c r="V45" i="2"/>
  <c r="W45" i="2"/>
  <c r="X45" i="2"/>
  <c r="AA45" i="2" s="1"/>
  <c r="Y45" i="2"/>
  <c r="Z45" i="2"/>
  <c r="AC45" i="2" s="1"/>
  <c r="AB45" i="2"/>
  <c r="U46" i="2"/>
  <c r="V46" i="2"/>
  <c r="W46" i="2"/>
  <c r="X46" i="2"/>
  <c r="Y46" i="2"/>
  <c r="AB46" i="2" s="1"/>
  <c r="Z46" i="2"/>
  <c r="AA46" i="2"/>
  <c r="AC46" i="2"/>
  <c r="U47" i="2"/>
  <c r="V47" i="2"/>
  <c r="W47" i="2"/>
  <c r="X47" i="2"/>
  <c r="AA47" i="2" s="1"/>
  <c r="Y47" i="2"/>
  <c r="Z47" i="2"/>
  <c r="AC47" i="2" s="1"/>
  <c r="AB47" i="2"/>
  <c r="U48" i="2"/>
  <c r="V48" i="2"/>
  <c r="W48" i="2"/>
  <c r="X48" i="2"/>
  <c r="Y48" i="2"/>
  <c r="AB48" i="2" s="1"/>
  <c r="Z48" i="2"/>
  <c r="AA48" i="2"/>
  <c r="AC48" i="2"/>
  <c r="U49" i="2"/>
  <c r="V49" i="2"/>
  <c r="W49" i="2"/>
  <c r="X49" i="2"/>
  <c r="AA49" i="2" s="1"/>
  <c r="Y49" i="2"/>
  <c r="Z49" i="2"/>
  <c r="AC49" i="2" s="1"/>
  <c r="AB49" i="2"/>
  <c r="U50" i="2"/>
  <c r="V50" i="2"/>
  <c r="W50" i="2"/>
  <c r="X50" i="2"/>
  <c r="Y50" i="2"/>
  <c r="AB50" i="2" s="1"/>
  <c r="Z50" i="2"/>
  <c r="AA50" i="2"/>
  <c r="AC50" i="2"/>
  <c r="U51" i="2"/>
  <c r="V51" i="2"/>
  <c r="W51" i="2"/>
  <c r="X51" i="2"/>
  <c r="AA51" i="2" s="1"/>
  <c r="Y51" i="2"/>
  <c r="Z51" i="2"/>
  <c r="AC51" i="2" s="1"/>
  <c r="AB51" i="2"/>
  <c r="U52" i="2"/>
  <c r="V52" i="2"/>
  <c r="W52" i="2"/>
  <c r="X52" i="2"/>
  <c r="Y52" i="2"/>
  <c r="AB52" i="2" s="1"/>
  <c r="Z52" i="2"/>
  <c r="AA52" i="2"/>
  <c r="AC52" i="2"/>
  <c r="U53" i="2"/>
  <c r="V53" i="2"/>
  <c r="W53" i="2"/>
  <c r="X53" i="2"/>
  <c r="AA53" i="2" s="1"/>
  <c r="Y53" i="2"/>
  <c r="Z53" i="2"/>
  <c r="AC53" i="2" s="1"/>
  <c r="AB53" i="2"/>
  <c r="U54" i="2"/>
  <c r="V54" i="2"/>
  <c r="W54" i="2"/>
  <c r="X54" i="2"/>
  <c r="Y54" i="2"/>
  <c r="AB54" i="2" s="1"/>
  <c r="Z54" i="2"/>
  <c r="AA54" i="2"/>
  <c r="AC54" i="2"/>
  <c r="U55" i="2"/>
  <c r="V55" i="2"/>
  <c r="W55" i="2"/>
  <c r="X55" i="2"/>
  <c r="AA55" i="2" s="1"/>
  <c r="Y55" i="2"/>
  <c r="Z55" i="2"/>
  <c r="AC55" i="2" s="1"/>
  <c r="AB55" i="2"/>
  <c r="U56" i="2"/>
  <c r="V56" i="2"/>
  <c r="W56" i="2"/>
  <c r="X56" i="2"/>
  <c r="Y56" i="2"/>
  <c r="AB56" i="2" s="1"/>
  <c r="Z56" i="2"/>
  <c r="AA56" i="2"/>
  <c r="AC56" i="2"/>
  <c r="U57" i="2"/>
  <c r="V57" i="2"/>
  <c r="W57" i="2"/>
  <c r="X57" i="2"/>
  <c r="AA57" i="2" s="1"/>
  <c r="Y57" i="2"/>
  <c r="Z57" i="2"/>
  <c r="AC57" i="2" s="1"/>
  <c r="AB57" i="2"/>
  <c r="U58" i="2"/>
  <c r="V58" i="2"/>
  <c r="W58" i="2"/>
  <c r="X58" i="2"/>
  <c r="Y58" i="2"/>
  <c r="AB58" i="2" s="1"/>
  <c r="Z58" i="2"/>
  <c r="AA58" i="2"/>
  <c r="AC58" i="2"/>
  <c r="U59" i="2"/>
  <c r="V59" i="2"/>
  <c r="W59" i="2"/>
  <c r="X59" i="2"/>
  <c r="AA59" i="2" s="1"/>
  <c r="Y59" i="2"/>
  <c r="Z59" i="2"/>
  <c r="AC59" i="2" s="1"/>
  <c r="AB59" i="2"/>
  <c r="U60" i="2"/>
  <c r="V60" i="2"/>
  <c r="W60" i="2"/>
  <c r="X60" i="2"/>
  <c r="Y60" i="2"/>
  <c r="AB60" i="2" s="1"/>
  <c r="Z60" i="2"/>
  <c r="AA60" i="2"/>
  <c r="AC60" i="2"/>
  <c r="U61" i="2"/>
  <c r="V61" i="2"/>
  <c r="W61" i="2"/>
  <c r="X61" i="2"/>
  <c r="AA61" i="2" s="1"/>
  <c r="Y61" i="2"/>
  <c r="Z61" i="2"/>
  <c r="AC61" i="2" s="1"/>
  <c r="AB61" i="2"/>
  <c r="U62" i="2"/>
  <c r="V62" i="2"/>
  <c r="W62" i="2"/>
  <c r="X62" i="2"/>
  <c r="Y62" i="2"/>
  <c r="AB62" i="2" s="1"/>
  <c r="Z62" i="2"/>
  <c r="AA62" i="2"/>
  <c r="AC62" i="2"/>
  <c r="U63" i="2"/>
  <c r="V63" i="2"/>
  <c r="W63" i="2"/>
  <c r="X63" i="2"/>
  <c r="AA63" i="2" s="1"/>
  <c r="Y63" i="2"/>
  <c r="Z63" i="2"/>
  <c r="AC63" i="2" s="1"/>
  <c r="AB63" i="2"/>
  <c r="U64" i="2"/>
  <c r="V64" i="2"/>
  <c r="W64" i="2"/>
  <c r="X64" i="2"/>
  <c r="Y64" i="2"/>
  <c r="AB64" i="2" s="1"/>
  <c r="Z64" i="2"/>
  <c r="AA64" i="2"/>
  <c r="AC64" i="2"/>
  <c r="U65" i="2"/>
  <c r="V65" i="2"/>
  <c r="AB65" i="2" s="1"/>
  <c r="W65" i="2"/>
  <c r="X65" i="2"/>
  <c r="AA65" i="2" s="1"/>
  <c r="Y65" i="2"/>
  <c r="Z65" i="2"/>
  <c r="AC65" i="2" s="1"/>
  <c r="U66" i="2"/>
  <c r="V66" i="2"/>
  <c r="W66" i="2"/>
  <c r="AC66" i="2" s="1"/>
  <c r="X66" i="2"/>
  <c r="Y66" i="2"/>
  <c r="AB66" i="2" s="1"/>
  <c r="Z66" i="2"/>
  <c r="AA66" i="2"/>
  <c r="U67" i="2"/>
  <c r="V67" i="2"/>
  <c r="W67" i="2"/>
  <c r="X67" i="2"/>
  <c r="AA67" i="2" s="1"/>
  <c r="Y67" i="2"/>
  <c r="Z67" i="2"/>
  <c r="AC67" i="2" s="1"/>
  <c r="AB67" i="2"/>
  <c r="U68" i="2"/>
  <c r="V68" i="2"/>
  <c r="W68" i="2"/>
  <c r="X68" i="2"/>
  <c r="Y68" i="2"/>
  <c r="AB68" i="2" s="1"/>
  <c r="Z68" i="2"/>
  <c r="AA68" i="2"/>
  <c r="AC68" i="2"/>
  <c r="U69" i="2"/>
  <c r="V69" i="2"/>
  <c r="AB69" i="2" s="1"/>
  <c r="W69" i="2"/>
  <c r="X69" i="2"/>
  <c r="AA69" i="2" s="1"/>
  <c r="Y69" i="2"/>
  <c r="Z69" i="2"/>
  <c r="AC69" i="2" s="1"/>
  <c r="U70" i="2"/>
  <c r="V70" i="2"/>
  <c r="W70" i="2"/>
  <c r="X70" i="2"/>
  <c r="AA70" i="2" s="1"/>
  <c r="Y70" i="2"/>
  <c r="Z70" i="2"/>
  <c r="AC70" i="2" s="1"/>
  <c r="AB70" i="2"/>
  <c r="U71" i="2"/>
  <c r="V71" i="2"/>
  <c r="W71" i="2"/>
  <c r="X71" i="2"/>
  <c r="Y71" i="2"/>
  <c r="AB71" i="2" s="1"/>
  <c r="Z71" i="2"/>
  <c r="AA71" i="2"/>
  <c r="AC71" i="2"/>
  <c r="U72" i="2"/>
  <c r="V72" i="2"/>
  <c r="AB72" i="2" s="1"/>
  <c r="W72" i="2"/>
  <c r="X72" i="2"/>
  <c r="AA72" i="2" s="1"/>
  <c r="Y72" i="2"/>
  <c r="Z72" i="2"/>
  <c r="AC72" i="2" s="1"/>
  <c r="U73" i="2"/>
  <c r="V73" i="2"/>
  <c r="W73" i="2"/>
  <c r="AC73" i="2" s="1"/>
  <c r="X73" i="2"/>
  <c r="Y73" i="2"/>
  <c r="AB73" i="2" s="1"/>
  <c r="Z73" i="2"/>
  <c r="AA73" i="2"/>
  <c r="U74" i="2"/>
  <c r="V74" i="2"/>
  <c r="W74" i="2"/>
  <c r="X74" i="2"/>
  <c r="AA74" i="2" s="1"/>
  <c r="Y74" i="2"/>
  <c r="Z74" i="2"/>
  <c r="AC74" i="2" s="1"/>
  <c r="AB74" i="2"/>
  <c r="U75" i="2"/>
  <c r="V75" i="2"/>
  <c r="W75" i="2"/>
  <c r="X75" i="2"/>
  <c r="Y75" i="2"/>
  <c r="AB75" i="2" s="1"/>
  <c r="Z75" i="2"/>
  <c r="AA75" i="2"/>
  <c r="AC75" i="2"/>
  <c r="U76" i="2"/>
  <c r="V76" i="2"/>
  <c r="AB76" i="2" s="1"/>
  <c r="W76" i="2"/>
  <c r="X76" i="2"/>
  <c r="AA76" i="2" s="1"/>
  <c r="Y76" i="2"/>
  <c r="Z76" i="2"/>
  <c r="AC76" i="2" s="1"/>
  <c r="U77" i="2"/>
  <c r="V77" i="2"/>
  <c r="W77" i="2"/>
  <c r="AC77" i="2" s="1"/>
  <c r="X77" i="2"/>
  <c r="Y77" i="2"/>
  <c r="AB77" i="2" s="1"/>
  <c r="Z77" i="2"/>
  <c r="AA77" i="2"/>
  <c r="U78" i="2"/>
  <c r="V78" i="2"/>
  <c r="W78" i="2"/>
  <c r="X78" i="2"/>
  <c r="AA78" i="2" s="1"/>
  <c r="Y78" i="2"/>
  <c r="Z78" i="2"/>
  <c r="AC78" i="2" s="1"/>
  <c r="AB78" i="2"/>
  <c r="U79" i="2"/>
  <c r="V79" i="2"/>
  <c r="W79" i="2"/>
  <c r="X79" i="2"/>
  <c r="Y79" i="2"/>
  <c r="AB79" i="2" s="1"/>
  <c r="Z79" i="2"/>
  <c r="AA79" i="2"/>
  <c r="AC79" i="2"/>
  <c r="U80" i="2"/>
  <c r="V80" i="2"/>
  <c r="AB80" i="2" s="1"/>
  <c r="W80" i="2"/>
  <c r="X80" i="2"/>
  <c r="AA80" i="2" s="1"/>
  <c r="Y80" i="2"/>
  <c r="Z80" i="2"/>
  <c r="AC80" i="2" s="1"/>
  <c r="U81" i="2"/>
  <c r="V81" i="2"/>
  <c r="W81" i="2"/>
  <c r="AC81" i="2" s="1"/>
  <c r="X81" i="2"/>
  <c r="Y81" i="2"/>
  <c r="AB81" i="2" s="1"/>
  <c r="Z81" i="2"/>
  <c r="AA81" i="2"/>
  <c r="U82" i="2"/>
  <c r="V82" i="2"/>
  <c r="W82" i="2"/>
  <c r="X82" i="2"/>
  <c r="AA82" i="2" s="1"/>
  <c r="Y82" i="2"/>
  <c r="Z82" i="2"/>
  <c r="AC82" i="2" s="1"/>
  <c r="AB82" i="2"/>
  <c r="U83" i="2"/>
  <c r="V83" i="2"/>
  <c r="W83" i="2"/>
  <c r="X83" i="2"/>
  <c r="Y83" i="2"/>
  <c r="AB83" i="2" s="1"/>
  <c r="Z83" i="2"/>
  <c r="AA83" i="2"/>
  <c r="AC83" i="2"/>
  <c r="U84" i="2"/>
  <c r="V84" i="2"/>
  <c r="AB84" i="2" s="1"/>
  <c r="W84" i="2"/>
  <c r="X84" i="2"/>
  <c r="AA84" i="2" s="1"/>
  <c r="Y84" i="2"/>
  <c r="Z84" i="2"/>
  <c r="AC84" i="2" s="1"/>
  <c r="U85" i="2"/>
  <c r="V85" i="2"/>
  <c r="W85" i="2"/>
  <c r="AC85" i="2" s="1"/>
  <c r="X85" i="2"/>
  <c r="Y85" i="2"/>
  <c r="AB85" i="2" s="1"/>
  <c r="Z85" i="2"/>
  <c r="AA85" i="2"/>
  <c r="U86" i="2"/>
  <c r="V86" i="2"/>
  <c r="W86" i="2"/>
  <c r="X86" i="2"/>
  <c r="AA86" i="2" s="1"/>
  <c r="Y86" i="2"/>
  <c r="Z86" i="2"/>
  <c r="AC86" i="2" s="1"/>
  <c r="AB86" i="2"/>
  <c r="U87" i="2"/>
  <c r="V87" i="2"/>
  <c r="W87" i="2"/>
  <c r="X87" i="2"/>
  <c r="Y87" i="2"/>
  <c r="AB87" i="2" s="1"/>
  <c r="Z87" i="2"/>
  <c r="AA87" i="2"/>
  <c r="AC87" i="2"/>
  <c r="U88" i="2"/>
  <c r="V88" i="2"/>
  <c r="AB88" i="2" s="1"/>
  <c r="W88" i="2"/>
  <c r="X88" i="2"/>
  <c r="AA88" i="2" s="1"/>
  <c r="Y88" i="2"/>
  <c r="Z88" i="2"/>
  <c r="AC88" i="2" s="1"/>
  <c r="U89" i="2"/>
  <c r="V89" i="2"/>
  <c r="W89" i="2"/>
  <c r="AC89" i="2" s="1"/>
  <c r="X89" i="2"/>
  <c r="Y89" i="2"/>
  <c r="AB89" i="2" s="1"/>
  <c r="Z89" i="2"/>
  <c r="AA89" i="2"/>
  <c r="U90" i="2"/>
  <c r="V90" i="2"/>
  <c r="W90" i="2"/>
  <c r="X90" i="2"/>
  <c r="AA90" i="2" s="1"/>
  <c r="Y90" i="2"/>
  <c r="Z90" i="2"/>
  <c r="AC90" i="2" s="1"/>
  <c r="AB90" i="2"/>
  <c r="U91" i="2"/>
  <c r="V91" i="2"/>
  <c r="W91" i="2"/>
  <c r="X91" i="2"/>
  <c r="Y91" i="2"/>
  <c r="AB91" i="2" s="1"/>
  <c r="Z91" i="2"/>
  <c r="AA91" i="2"/>
  <c r="AC91" i="2"/>
  <c r="U92" i="2"/>
  <c r="V92" i="2"/>
  <c r="AB92" i="2" s="1"/>
  <c r="W92" i="2"/>
  <c r="X92" i="2"/>
  <c r="AA92" i="2" s="1"/>
  <c r="Y92" i="2"/>
  <c r="Z92" i="2"/>
  <c r="AC92" i="2" s="1"/>
  <c r="U93" i="2"/>
  <c r="V93" i="2"/>
  <c r="W93" i="2"/>
  <c r="AC93" i="2" s="1"/>
  <c r="X93" i="2"/>
  <c r="Y93" i="2"/>
  <c r="AB93" i="2" s="1"/>
  <c r="Z93" i="2"/>
  <c r="AA93" i="2"/>
  <c r="U94" i="2"/>
  <c r="V94" i="2"/>
  <c r="W94" i="2"/>
  <c r="X94" i="2"/>
  <c r="AA94" i="2" s="1"/>
  <c r="Y94" i="2"/>
  <c r="Z94" i="2"/>
  <c r="AC94" i="2" s="1"/>
  <c r="AB94" i="2"/>
  <c r="U95" i="2"/>
  <c r="V95" i="2"/>
  <c r="W95" i="2"/>
  <c r="X95" i="2"/>
  <c r="Y95" i="2"/>
  <c r="AB95" i="2" s="1"/>
  <c r="Z95" i="2"/>
  <c r="AA95" i="2"/>
  <c r="AC95" i="2"/>
  <c r="U96" i="2"/>
  <c r="V96" i="2"/>
  <c r="AB96" i="2" s="1"/>
  <c r="W96" i="2"/>
  <c r="X96" i="2"/>
  <c r="AA96" i="2" s="1"/>
  <c r="Y96" i="2"/>
  <c r="Z96" i="2"/>
  <c r="AC96" i="2" s="1"/>
  <c r="U97" i="2"/>
  <c r="V97" i="2"/>
  <c r="W97" i="2"/>
  <c r="AC97" i="2" s="1"/>
  <c r="X97" i="2"/>
  <c r="Y97" i="2"/>
  <c r="AB97" i="2" s="1"/>
  <c r="Z97" i="2"/>
  <c r="AA97" i="2"/>
  <c r="U98" i="2"/>
  <c r="V98" i="2"/>
  <c r="W98" i="2"/>
  <c r="X98" i="2"/>
  <c r="AA98" i="2" s="1"/>
  <c r="Y98" i="2"/>
  <c r="Z98" i="2"/>
  <c r="AC98" i="2" s="1"/>
  <c r="AB98" i="2"/>
  <c r="U99" i="2"/>
  <c r="V99" i="2"/>
  <c r="W99" i="2"/>
  <c r="X99" i="2"/>
  <c r="Y99" i="2"/>
  <c r="AB99" i="2" s="1"/>
  <c r="Z99" i="2"/>
  <c r="AA99" i="2"/>
  <c r="AC99" i="2"/>
  <c r="U100" i="2"/>
  <c r="V100" i="2"/>
  <c r="AB100" i="2" s="1"/>
  <c r="W100" i="2"/>
  <c r="X100" i="2"/>
  <c r="AA100" i="2" s="1"/>
  <c r="Y100" i="2"/>
  <c r="Z100" i="2"/>
  <c r="AC100" i="2" s="1"/>
  <c r="U101" i="2"/>
  <c r="V101" i="2"/>
  <c r="W101" i="2"/>
  <c r="AC101" i="2" s="1"/>
  <c r="X101" i="2"/>
  <c r="Y101" i="2"/>
  <c r="AB101" i="2" s="1"/>
  <c r="Z101" i="2"/>
  <c r="AA101" i="2"/>
  <c r="U102" i="2"/>
  <c r="V102" i="2"/>
  <c r="W102" i="2"/>
  <c r="X102" i="2"/>
  <c r="AA102" i="2" s="1"/>
  <c r="Y102" i="2"/>
  <c r="Z102" i="2"/>
  <c r="AC102" i="2" s="1"/>
  <c r="AB102" i="2"/>
  <c r="U103" i="2"/>
  <c r="V103" i="2"/>
  <c r="W103" i="2"/>
  <c r="X103" i="2"/>
  <c r="Y103" i="2"/>
  <c r="AB103" i="2" s="1"/>
  <c r="Z103" i="2"/>
  <c r="AA103" i="2"/>
  <c r="AC103" i="2"/>
  <c r="U104" i="2"/>
  <c r="V104" i="2"/>
  <c r="AB104" i="2" s="1"/>
  <c r="W104" i="2"/>
  <c r="X104" i="2"/>
  <c r="AA104" i="2" s="1"/>
  <c r="Y104" i="2"/>
  <c r="Z104" i="2"/>
  <c r="AC104" i="2" s="1"/>
  <c r="U105" i="2"/>
  <c r="V105" i="2"/>
  <c r="W105" i="2"/>
  <c r="AC105" i="2" s="1"/>
  <c r="X105" i="2"/>
  <c r="Y105" i="2"/>
  <c r="AB105" i="2" s="1"/>
  <c r="Z105" i="2"/>
  <c r="AA105" i="2"/>
  <c r="U106" i="2"/>
  <c r="V106" i="2"/>
  <c r="W106" i="2"/>
  <c r="X106" i="2"/>
  <c r="AA106" i="2" s="1"/>
  <c r="Y106" i="2"/>
  <c r="Z106" i="2"/>
  <c r="AC106" i="2" s="1"/>
  <c r="AB106" i="2"/>
  <c r="U107" i="2"/>
  <c r="V107" i="2"/>
  <c r="W107" i="2"/>
  <c r="X107" i="2"/>
  <c r="Y107" i="2"/>
  <c r="AB107" i="2" s="1"/>
  <c r="Z107" i="2"/>
  <c r="AA107" i="2"/>
  <c r="AC107" i="2"/>
  <c r="U108" i="2"/>
  <c r="V108" i="2"/>
  <c r="AB108" i="2" s="1"/>
  <c r="W108" i="2"/>
  <c r="X108" i="2"/>
  <c r="AA108" i="2" s="1"/>
  <c r="Y108" i="2"/>
  <c r="Z108" i="2"/>
  <c r="AC108" i="2" s="1"/>
  <c r="U109" i="2"/>
  <c r="V109" i="2"/>
  <c r="W109" i="2"/>
  <c r="AC109" i="2" s="1"/>
  <c r="X109" i="2"/>
  <c r="Y109" i="2"/>
  <c r="AB109" i="2" s="1"/>
  <c r="Z109" i="2"/>
  <c r="AA109" i="2"/>
  <c r="U110" i="2"/>
  <c r="V110" i="2"/>
  <c r="W110" i="2"/>
  <c r="X110" i="2"/>
  <c r="AA110" i="2" s="1"/>
  <c r="Y110" i="2"/>
  <c r="Z110" i="2"/>
  <c r="AC110" i="2" s="1"/>
  <c r="AB110" i="2"/>
  <c r="U111" i="2"/>
  <c r="V111" i="2"/>
  <c r="W111" i="2"/>
  <c r="X111" i="2"/>
  <c r="Y111" i="2"/>
  <c r="AB111" i="2" s="1"/>
  <c r="Z111" i="2"/>
  <c r="AA111" i="2"/>
  <c r="AC111" i="2"/>
  <c r="U112" i="2"/>
  <c r="V112" i="2"/>
  <c r="AB112" i="2" s="1"/>
  <c r="W112" i="2"/>
  <c r="X112" i="2"/>
  <c r="AA112" i="2" s="1"/>
  <c r="Y112" i="2"/>
  <c r="Z112" i="2"/>
  <c r="AC112" i="2" s="1"/>
  <c r="U113" i="2"/>
  <c r="V113" i="2"/>
  <c r="W113" i="2"/>
  <c r="AC113" i="2" s="1"/>
  <c r="X113" i="2"/>
  <c r="Y113" i="2"/>
  <c r="AB113" i="2" s="1"/>
  <c r="Z113" i="2"/>
  <c r="AA113" i="2"/>
  <c r="U114" i="2"/>
  <c r="V114" i="2"/>
  <c r="W114" i="2"/>
  <c r="X114" i="2"/>
  <c r="AA114" i="2" s="1"/>
  <c r="Y114" i="2"/>
  <c r="Z114" i="2"/>
  <c r="AC114" i="2" s="1"/>
  <c r="AB114" i="2"/>
  <c r="U115" i="2"/>
  <c r="V115" i="2"/>
  <c r="W115" i="2"/>
  <c r="X115" i="2"/>
  <c r="Y115" i="2"/>
  <c r="AB115" i="2" s="1"/>
  <c r="Z115" i="2"/>
  <c r="AA115" i="2"/>
  <c r="AC115" i="2"/>
  <c r="U116" i="2"/>
  <c r="V116" i="2"/>
  <c r="AB116" i="2" s="1"/>
  <c r="W116" i="2"/>
  <c r="X116" i="2"/>
  <c r="AA116" i="2" s="1"/>
  <c r="Y116" i="2"/>
  <c r="Z116" i="2"/>
  <c r="AC116" i="2" s="1"/>
  <c r="U117" i="2"/>
  <c r="V117" i="2"/>
  <c r="W117" i="2"/>
  <c r="AC117" i="2" s="1"/>
  <c r="X117" i="2"/>
  <c r="Y117" i="2"/>
  <c r="AB117" i="2" s="1"/>
  <c r="Z117" i="2"/>
  <c r="AA117" i="2"/>
  <c r="U118" i="2"/>
  <c r="V118" i="2"/>
  <c r="W118" i="2"/>
  <c r="X118" i="2"/>
  <c r="AA118" i="2" s="1"/>
  <c r="Y118" i="2"/>
  <c r="Z118" i="2"/>
  <c r="AC118" i="2" s="1"/>
  <c r="AB118" i="2"/>
  <c r="U119" i="2"/>
  <c r="V119" i="2"/>
  <c r="W119" i="2"/>
  <c r="X119" i="2"/>
  <c r="Y119" i="2"/>
  <c r="AB119" i="2" s="1"/>
  <c r="Z119" i="2"/>
  <c r="AA119" i="2"/>
  <c r="AC119" i="2"/>
  <c r="U120" i="2"/>
  <c r="V120" i="2"/>
  <c r="AB120" i="2" s="1"/>
  <c r="W120" i="2"/>
  <c r="X120" i="2"/>
  <c r="AA120" i="2" s="1"/>
  <c r="Y120" i="2"/>
  <c r="Z120" i="2"/>
  <c r="AC120" i="2" s="1"/>
  <c r="U121" i="2"/>
  <c r="V121" i="2"/>
  <c r="W121" i="2"/>
  <c r="AC121" i="2" s="1"/>
  <c r="X121" i="2"/>
  <c r="Y121" i="2"/>
  <c r="AB121" i="2" s="1"/>
  <c r="Z121" i="2"/>
  <c r="AA121" i="2"/>
  <c r="U122" i="2"/>
  <c r="V122" i="2"/>
  <c r="W122" i="2"/>
  <c r="X122" i="2"/>
  <c r="AA122" i="2" s="1"/>
  <c r="Y122" i="2"/>
  <c r="Z122" i="2"/>
  <c r="AC122" i="2" s="1"/>
  <c r="AB122" i="2"/>
  <c r="U123" i="2"/>
  <c r="V123" i="2"/>
  <c r="W123" i="2"/>
  <c r="X123" i="2"/>
  <c r="Y123" i="2"/>
  <c r="AB123" i="2" s="1"/>
  <c r="Z123" i="2"/>
  <c r="AA123" i="2"/>
  <c r="AC123" i="2"/>
  <c r="U124" i="2"/>
  <c r="V124" i="2"/>
  <c r="AB124" i="2" s="1"/>
  <c r="W124" i="2"/>
  <c r="X124" i="2"/>
  <c r="AA124" i="2" s="1"/>
  <c r="Y124" i="2"/>
  <c r="Z124" i="2"/>
  <c r="AC124" i="2" s="1"/>
  <c r="U125" i="2"/>
  <c r="V125" i="2"/>
  <c r="W125" i="2"/>
  <c r="AC125" i="2" s="1"/>
  <c r="X125" i="2"/>
  <c r="Y125" i="2"/>
  <c r="AB125" i="2" s="1"/>
  <c r="Z125" i="2"/>
  <c r="AA125" i="2"/>
  <c r="U126" i="2"/>
  <c r="V126" i="2"/>
  <c r="W126" i="2"/>
  <c r="X126" i="2"/>
  <c r="AA126" i="2" s="1"/>
  <c r="Y126" i="2"/>
  <c r="Z126" i="2"/>
  <c r="AC126" i="2" s="1"/>
  <c r="AB126" i="2"/>
  <c r="U127" i="2"/>
  <c r="V127" i="2"/>
  <c r="W127" i="2"/>
  <c r="X127" i="2"/>
  <c r="Y127" i="2"/>
  <c r="AB127" i="2" s="1"/>
  <c r="Z127" i="2"/>
  <c r="AA127" i="2"/>
  <c r="AC127" i="2"/>
  <c r="U128" i="2"/>
  <c r="V128" i="2"/>
  <c r="AB128" i="2" s="1"/>
  <c r="W128" i="2"/>
  <c r="X128" i="2"/>
  <c r="AA128" i="2" s="1"/>
  <c r="Y128" i="2"/>
  <c r="Z128" i="2"/>
  <c r="AC128" i="2" s="1"/>
  <c r="U129" i="2"/>
  <c r="V129" i="2"/>
  <c r="W129" i="2"/>
  <c r="AC129" i="2" s="1"/>
  <c r="X129" i="2"/>
  <c r="Y129" i="2"/>
  <c r="AB129" i="2" s="1"/>
  <c r="Z129" i="2"/>
  <c r="AA129" i="2"/>
  <c r="U130" i="2"/>
  <c r="V130" i="2"/>
  <c r="W130" i="2"/>
  <c r="X130" i="2"/>
  <c r="AA130" i="2" s="1"/>
  <c r="Y130" i="2"/>
  <c r="Z130" i="2"/>
  <c r="AC130" i="2" s="1"/>
  <c r="AB130" i="2"/>
  <c r="U131" i="2"/>
  <c r="V131" i="2"/>
  <c r="W131" i="2"/>
  <c r="X131" i="2"/>
  <c r="Y131" i="2"/>
  <c r="AB131" i="2" s="1"/>
  <c r="Z131" i="2"/>
  <c r="AA131" i="2"/>
  <c r="AC131" i="2"/>
  <c r="U132" i="2"/>
  <c r="V132" i="2"/>
  <c r="AB132" i="2" s="1"/>
  <c r="W132" i="2"/>
  <c r="X132" i="2"/>
  <c r="AA132" i="2" s="1"/>
  <c r="Y132" i="2"/>
  <c r="Z132" i="2"/>
  <c r="AC132" i="2" s="1"/>
  <c r="U133" i="2"/>
  <c r="V133" i="2"/>
  <c r="W133" i="2"/>
  <c r="AC133" i="2" s="1"/>
  <c r="X133" i="2"/>
  <c r="Y133" i="2"/>
  <c r="AB133" i="2" s="1"/>
  <c r="Z133" i="2"/>
  <c r="AA133" i="2"/>
  <c r="U134" i="2"/>
  <c r="V134" i="2"/>
  <c r="W134" i="2"/>
  <c r="X134" i="2"/>
  <c r="AA134" i="2" s="1"/>
  <c r="Y134" i="2"/>
  <c r="Z134" i="2"/>
  <c r="AC134" i="2" s="1"/>
  <c r="AB134" i="2"/>
  <c r="U135" i="2"/>
  <c r="V135" i="2"/>
  <c r="W135" i="2"/>
  <c r="X135" i="2"/>
  <c r="Y135" i="2"/>
  <c r="AB135" i="2" s="1"/>
  <c r="Z135" i="2"/>
  <c r="AA135" i="2"/>
  <c r="AC135" i="2"/>
  <c r="U136" i="2"/>
  <c r="V136" i="2"/>
  <c r="AB136" i="2" s="1"/>
  <c r="W136" i="2"/>
  <c r="X136" i="2"/>
  <c r="AA136" i="2" s="1"/>
  <c r="Y136" i="2"/>
  <c r="Z136" i="2"/>
  <c r="AC136" i="2" s="1"/>
  <c r="U137" i="2"/>
  <c r="V137" i="2"/>
  <c r="W137" i="2"/>
  <c r="AC137" i="2" s="1"/>
  <c r="X137" i="2"/>
  <c r="Y137" i="2"/>
  <c r="AB137" i="2" s="1"/>
  <c r="Z137" i="2"/>
  <c r="AA137" i="2"/>
  <c r="U138" i="2"/>
  <c r="V138" i="2"/>
  <c r="W138" i="2"/>
  <c r="X138" i="2"/>
  <c r="AA138" i="2" s="1"/>
  <c r="Y138" i="2"/>
  <c r="Z138" i="2"/>
  <c r="AC138" i="2" s="1"/>
  <c r="AB138" i="2"/>
  <c r="U139" i="2"/>
  <c r="V139" i="2"/>
  <c r="W139" i="2"/>
  <c r="X139" i="2"/>
  <c r="Y139" i="2"/>
  <c r="AB139" i="2" s="1"/>
  <c r="Z139" i="2"/>
  <c r="AA139" i="2"/>
  <c r="AC139" i="2"/>
  <c r="U140" i="2"/>
  <c r="V140" i="2"/>
  <c r="AB140" i="2" s="1"/>
  <c r="W140" i="2"/>
  <c r="X140" i="2"/>
  <c r="AA140" i="2" s="1"/>
  <c r="Y140" i="2"/>
  <c r="Z140" i="2"/>
  <c r="AC140" i="2" s="1"/>
  <c r="U141" i="2"/>
  <c r="V141" i="2"/>
  <c r="W141" i="2"/>
  <c r="AC141" i="2" s="1"/>
  <c r="X141" i="2"/>
  <c r="Y141" i="2"/>
  <c r="AB141" i="2" s="1"/>
  <c r="Z141" i="2"/>
  <c r="AA141" i="2"/>
  <c r="U142" i="2"/>
  <c r="V142" i="2"/>
  <c r="W142" i="2"/>
  <c r="X142" i="2"/>
  <c r="AA142" i="2" s="1"/>
  <c r="Y142" i="2"/>
  <c r="Z142" i="2"/>
  <c r="AC142" i="2" s="1"/>
  <c r="AB142" i="2"/>
  <c r="U143" i="2"/>
  <c r="V143" i="2"/>
  <c r="W143" i="2"/>
  <c r="X143" i="2"/>
  <c r="Y143" i="2"/>
  <c r="AB143" i="2" s="1"/>
  <c r="Z143" i="2"/>
  <c r="AA143" i="2"/>
  <c r="AC143" i="2"/>
  <c r="U144" i="2"/>
  <c r="V144" i="2"/>
  <c r="AB144" i="2" s="1"/>
  <c r="W144" i="2"/>
  <c r="X144" i="2"/>
  <c r="AA144" i="2" s="1"/>
  <c r="Y144" i="2"/>
  <c r="Z144" i="2"/>
  <c r="AC144" i="2" s="1"/>
  <c r="U145" i="2"/>
  <c r="V145" i="2"/>
  <c r="W145" i="2"/>
  <c r="AC145" i="2" s="1"/>
  <c r="X145" i="2"/>
  <c r="Y145" i="2"/>
  <c r="AB145" i="2" s="1"/>
  <c r="Z145" i="2"/>
  <c r="AA145" i="2"/>
  <c r="U146" i="2"/>
  <c r="V146" i="2"/>
  <c r="W146" i="2"/>
  <c r="X146" i="2"/>
  <c r="AA146" i="2" s="1"/>
  <c r="Y146" i="2"/>
  <c r="Z146" i="2"/>
  <c r="AC146" i="2" s="1"/>
  <c r="AB146" i="2"/>
  <c r="U147" i="2"/>
  <c r="V147" i="2"/>
  <c r="W147" i="2"/>
  <c r="X147" i="2"/>
  <c r="Y147" i="2"/>
  <c r="AB147" i="2" s="1"/>
  <c r="Z147" i="2"/>
  <c r="AA147" i="2"/>
  <c r="AC147" i="2"/>
  <c r="U148" i="2"/>
  <c r="V148" i="2"/>
  <c r="AB148" i="2" s="1"/>
  <c r="W148" i="2"/>
  <c r="X148" i="2"/>
  <c r="AA148" i="2" s="1"/>
  <c r="Y148" i="2"/>
  <c r="Z148" i="2"/>
  <c r="AC148" i="2" s="1"/>
  <c r="U149" i="2"/>
  <c r="V149" i="2"/>
  <c r="W149" i="2"/>
  <c r="AC149" i="2" s="1"/>
  <c r="X149" i="2"/>
  <c r="Y149" i="2"/>
  <c r="AB149" i="2" s="1"/>
  <c r="Z149" i="2"/>
  <c r="AA149" i="2"/>
  <c r="U150" i="2"/>
  <c r="V150" i="2"/>
  <c r="W150" i="2"/>
  <c r="X150" i="2"/>
  <c r="AA150" i="2" s="1"/>
  <c r="Y150" i="2"/>
  <c r="Z150" i="2"/>
  <c r="AC150" i="2" s="1"/>
  <c r="AB150" i="2"/>
  <c r="U151" i="2"/>
  <c r="V151" i="2"/>
  <c r="W151" i="2"/>
  <c r="X151" i="2"/>
  <c r="Y151" i="2"/>
  <c r="AB151" i="2" s="1"/>
  <c r="Z151" i="2"/>
  <c r="AA151" i="2"/>
  <c r="AC151" i="2"/>
  <c r="U152" i="2"/>
  <c r="V152" i="2"/>
  <c r="AB152" i="2" s="1"/>
  <c r="W152" i="2"/>
  <c r="X152" i="2"/>
  <c r="AA152" i="2" s="1"/>
  <c r="Y152" i="2"/>
  <c r="Z152" i="2"/>
  <c r="AC152" i="2" s="1"/>
  <c r="U153" i="2"/>
  <c r="V153" i="2"/>
  <c r="W153" i="2"/>
  <c r="AC153" i="2" s="1"/>
  <c r="X153" i="2"/>
  <c r="Y153" i="2"/>
  <c r="AB153" i="2" s="1"/>
  <c r="Z153" i="2"/>
  <c r="AA153" i="2"/>
  <c r="U154" i="2"/>
  <c r="V154" i="2"/>
  <c r="W154" i="2"/>
  <c r="X154" i="2"/>
  <c r="AA154" i="2" s="1"/>
  <c r="Y154" i="2"/>
  <c r="Z154" i="2"/>
  <c r="AC154" i="2" s="1"/>
  <c r="AB154" i="2"/>
  <c r="U155" i="2"/>
  <c r="V155" i="2"/>
  <c r="W155" i="2"/>
  <c r="X155" i="2"/>
  <c r="Y155" i="2"/>
  <c r="AB155" i="2" s="1"/>
  <c r="Z155" i="2"/>
  <c r="AA155" i="2"/>
  <c r="AC155" i="2"/>
  <c r="U156" i="2"/>
  <c r="V156" i="2"/>
  <c r="AB156" i="2" s="1"/>
  <c r="W156" i="2"/>
  <c r="X156" i="2"/>
  <c r="AA156" i="2" s="1"/>
  <c r="Y156" i="2"/>
  <c r="Z156" i="2"/>
  <c r="AC156" i="2" s="1"/>
  <c r="U157" i="2"/>
  <c r="V157" i="2"/>
  <c r="W157" i="2"/>
  <c r="AC157" i="2" s="1"/>
  <c r="X157" i="2"/>
  <c r="Y157" i="2"/>
  <c r="AB157" i="2" s="1"/>
  <c r="Z157" i="2"/>
  <c r="AA157" i="2"/>
  <c r="U158" i="2"/>
  <c r="V158" i="2"/>
  <c r="W158" i="2"/>
  <c r="X158" i="2"/>
  <c r="AA158" i="2" s="1"/>
  <c r="Y158" i="2"/>
  <c r="Z158" i="2"/>
  <c r="AC158" i="2" s="1"/>
  <c r="AB158" i="2"/>
  <c r="U159" i="2"/>
  <c r="V159" i="2"/>
  <c r="W159" i="2"/>
  <c r="X159" i="2"/>
  <c r="Y159" i="2"/>
  <c r="AB159" i="2" s="1"/>
  <c r="Z159" i="2"/>
  <c r="AA159" i="2"/>
  <c r="AC159" i="2"/>
  <c r="U160" i="2"/>
  <c r="V160" i="2"/>
  <c r="AB160" i="2" s="1"/>
  <c r="W160" i="2"/>
  <c r="X160" i="2"/>
  <c r="AA160" i="2" s="1"/>
  <c r="Y160" i="2"/>
  <c r="Z160" i="2"/>
  <c r="AC160" i="2" s="1"/>
  <c r="U161" i="2"/>
  <c r="V161" i="2"/>
  <c r="W161" i="2"/>
  <c r="AC161" i="2" s="1"/>
  <c r="X161" i="2"/>
  <c r="Y161" i="2"/>
  <c r="AB161" i="2" s="1"/>
  <c r="Z161" i="2"/>
  <c r="AA161" i="2"/>
  <c r="U162" i="2"/>
  <c r="V162" i="2"/>
  <c r="W162" i="2"/>
  <c r="X162" i="2"/>
  <c r="AA162" i="2" s="1"/>
  <c r="Y162" i="2"/>
  <c r="Z162" i="2"/>
  <c r="AC162" i="2" s="1"/>
  <c r="AB162" i="2"/>
  <c r="U163" i="2"/>
  <c r="V163" i="2"/>
  <c r="W163" i="2"/>
  <c r="X163" i="2"/>
  <c r="Y163" i="2"/>
  <c r="AB163" i="2" s="1"/>
  <c r="Z163" i="2"/>
  <c r="AA163" i="2"/>
  <c r="AC163" i="2"/>
  <c r="U164" i="2"/>
  <c r="V164" i="2"/>
  <c r="AB164" i="2" s="1"/>
  <c r="W164" i="2"/>
  <c r="X164" i="2"/>
  <c r="AA164" i="2" s="1"/>
  <c r="Y164" i="2"/>
  <c r="Z164" i="2"/>
  <c r="AC164" i="2" s="1"/>
  <c r="U165" i="2"/>
  <c r="V165" i="2"/>
  <c r="W165" i="2"/>
  <c r="AC165" i="2" s="1"/>
  <c r="X165" i="2"/>
  <c r="Y165" i="2"/>
  <c r="AB165" i="2" s="1"/>
  <c r="Z165" i="2"/>
  <c r="AA165" i="2"/>
  <c r="U166" i="2"/>
  <c r="V166" i="2"/>
  <c r="W166" i="2"/>
  <c r="X166" i="2"/>
  <c r="AA166" i="2" s="1"/>
  <c r="Y166" i="2"/>
  <c r="Z166" i="2"/>
  <c r="AC166" i="2" s="1"/>
  <c r="AB166" i="2"/>
  <c r="U167" i="2"/>
  <c r="V167" i="2"/>
  <c r="W167" i="2"/>
  <c r="X167" i="2"/>
  <c r="Y167" i="2"/>
  <c r="AB167" i="2" s="1"/>
  <c r="Z167" i="2"/>
  <c r="AA167" i="2"/>
  <c r="AC167" i="2"/>
  <c r="U168" i="2"/>
  <c r="V168" i="2"/>
  <c r="AB168" i="2" s="1"/>
  <c r="W168" i="2"/>
  <c r="X168" i="2"/>
  <c r="AA168" i="2" s="1"/>
  <c r="Y168" i="2"/>
  <c r="Z168" i="2"/>
  <c r="AC168" i="2" s="1"/>
  <c r="U169" i="2"/>
  <c r="V169" i="2"/>
  <c r="W169" i="2"/>
  <c r="AC169" i="2" s="1"/>
  <c r="X169" i="2"/>
  <c r="Y169" i="2"/>
  <c r="AB169" i="2" s="1"/>
  <c r="Z169" i="2"/>
  <c r="AA169" i="2"/>
  <c r="U170" i="2"/>
  <c r="V170" i="2"/>
  <c r="W170" i="2"/>
  <c r="X170" i="2"/>
  <c r="AA170" i="2" s="1"/>
  <c r="Y170" i="2"/>
  <c r="Z170" i="2"/>
  <c r="AC170" i="2" s="1"/>
  <c r="AB170" i="2"/>
  <c r="U171" i="2"/>
  <c r="V171" i="2"/>
  <c r="W171" i="2"/>
  <c r="X171" i="2"/>
  <c r="Y171" i="2"/>
  <c r="AB171" i="2" s="1"/>
  <c r="Z171" i="2"/>
  <c r="AA171" i="2"/>
  <c r="AC171" i="2"/>
  <c r="U172" i="2"/>
  <c r="V172" i="2"/>
  <c r="AB172" i="2" s="1"/>
  <c r="W172" i="2"/>
  <c r="X172" i="2"/>
  <c r="AA172" i="2" s="1"/>
  <c r="Y172" i="2"/>
  <c r="Z172" i="2"/>
  <c r="AC172" i="2" s="1"/>
  <c r="U173" i="2"/>
  <c r="V173" i="2"/>
  <c r="W173" i="2"/>
  <c r="AC173" i="2" s="1"/>
  <c r="X173" i="2"/>
  <c r="Y173" i="2"/>
  <c r="AB173" i="2" s="1"/>
  <c r="Z173" i="2"/>
  <c r="AA173" i="2"/>
  <c r="U174" i="2"/>
  <c r="V174" i="2"/>
  <c r="W174" i="2"/>
  <c r="X174" i="2"/>
  <c r="AA174" i="2" s="1"/>
  <c r="Y174" i="2"/>
  <c r="Z174" i="2"/>
  <c r="AC174" i="2" s="1"/>
  <c r="AB174" i="2"/>
  <c r="U175" i="2"/>
  <c r="V175" i="2"/>
  <c r="W175" i="2"/>
  <c r="X175" i="2"/>
  <c r="Y175" i="2"/>
  <c r="AB175" i="2" s="1"/>
  <c r="Z175" i="2"/>
  <c r="AA175" i="2"/>
  <c r="AC175" i="2"/>
  <c r="U176" i="2"/>
  <c r="V176" i="2"/>
  <c r="AB176" i="2" s="1"/>
  <c r="W176" i="2"/>
  <c r="X176" i="2"/>
  <c r="AA176" i="2" s="1"/>
  <c r="Y176" i="2"/>
  <c r="Z176" i="2"/>
  <c r="AC176" i="2" s="1"/>
  <c r="U177" i="2"/>
  <c r="V177" i="2"/>
  <c r="W177" i="2"/>
  <c r="AC177" i="2" s="1"/>
  <c r="X177" i="2"/>
  <c r="Y177" i="2"/>
  <c r="AB177" i="2" s="1"/>
  <c r="Z177" i="2"/>
  <c r="AA177" i="2"/>
  <c r="U178" i="2"/>
  <c r="V178" i="2"/>
  <c r="W178" i="2"/>
  <c r="X178" i="2"/>
  <c r="AA178" i="2" s="1"/>
  <c r="Y178" i="2"/>
  <c r="Z178" i="2"/>
  <c r="AC178" i="2" s="1"/>
  <c r="AB178" i="2"/>
  <c r="U179" i="2"/>
  <c r="V179" i="2"/>
  <c r="W179" i="2"/>
  <c r="X179" i="2"/>
  <c r="Y179" i="2"/>
  <c r="AB179" i="2" s="1"/>
  <c r="Z179" i="2"/>
  <c r="AA179" i="2"/>
  <c r="AC179" i="2"/>
  <c r="U180" i="2"/>
  <c r="V180" i="2"/>
  <c r="AB180" i="2" s="1"/>
  <c r="W180" i="2"/>
  <c r="X180" i="2"/>
  <c r="AA180" i="2" s="1"/>
  <c r="Y180" i="2"/>
  <c r="Z180" i="2"/>
  <c r="AC180" i="2" s="1"/>
  <c r="U181" i="2"/>
  <c r="V181" i="2"/>
  <c r="W181" i="2"/>
  <c r="X181" i="2"/>
  <c r="Y181" i="2"/>
  <c r="AB181" i="2" s="1"/>
  <c r="Z181" i="2"/>
  <c r="AA181" i="2"/>
  <c r="AC181" i="2"/>
  <c r="U182" i="2"/>
  <c r="V182" i="2"/>
  <c r="W182" i="2"/>
  <c r="X182" i="2"/>
  <c r="AA182" i="2" s="1"/>
  <c r="Y182" i="2"/>
  <c r="Z182" i="2"/>
  <c r="AC182" i="2" s="1"/>
  <c r="AB182" i="2"/>
  <c r="U183" i="2"/>
  <c r="V183" i="2"/>
  <c r="W183" i="2"/>
  <c r="X183" i="2"/>
  <c r="Y183" i="2"/>
  <c r="AB183" i="2" s="1"/>
  <c r="Z183" i="2"/>
  <c r="AA183" i="2"/>
  <c r="AC183" i="2"/>
  <c r="U184" i="2"/>
  <c r="V184" i="2"/>
  <c r="W184" i="2"/>
  <c r="X184" i="2"/>
  <c r="AA184" i="2" s="1"/>
  <c r="Y184" i="2"/>
  <c r="Z184" i="2"/>
  <c r="AC184" i="2" s="1"/>
  <c r="AB184" i="2"/>
  <c r="U185" i="2"/>
  <c r="V185" i="2"/>
  <c r="W185" i="2"/>
  <c r="X185" i="2"/>
  <c r="Y185" i="2"/>
  <c r="AB185" i="2" s="1"/>
  <c r="Z185" i="2"/>
  <c r="AA185" i="2"/>
  <c r="AC185" i="2"/>
  <c r="U186" i="2"/>
  <c r="V186" i="2"/>
  <c r="W186" i="2"/>
  <c r="X186" i="2"/>
  <c r="AA186" i="2" s="1"/>
  <c r="Y186" i="2"/>
  <c r="Z186" i="2"/>
  <c r="AC186" i="2" s="1"/>
  <c r="AB186" i="2"/>
  <c r="E5" i="2"/>
  <c r="F5" i="2"/>
  <c r="O5" i="2" s="1"/>
  <c r="G5" i="2"/>
  <c r="H5" i="2"/>
  <c r="I5" i="2"/>
  <c r="J5" i="2"/>
  <c r="K5" i="2"/>
  <c r="L5" i="2"/>
  <c r="M5" i="2"/>
  <c r="N5" i="2"/>
  <c r="P5" i="2"/>
  <c r="E6" i="2"/>
  <c r="F6" i="2"/>
  <c r="O6" i="2" s="1"/>
  <c r="G6" i="2"/>
  <c r="H6" i="2"/>
  <c r="I6" i="2"/>
  <c r="J6" i="2"/>
  <c r="K6" i="2"/>
  <c r="L6" i="2"/>
  <c r="M6" i="2"/>
  <c r="N6" i="2"/>
  <c r="P6" i="2"/>
  <c r="E7" i="2"/>
  <c r="F7" i="2"/>
  <c r="O7" i="2" s="1"/>
  <c r="G7" i="2"/>
  <c r="H7" i="2"/>
  <c r="I7" i="2"/>
  <c r="J7" i="2"/>
  <c r="K7" i="2"/>
  <c r="L7" i="2"/>
  <c r="M7" i="2"/>
  <c r="N7" i="2"/>
  <c r="P7" i="2"/>
  <c r="E8" i="2"/>
  <c r="F8" i="2"/>
  <c r="O8" i="2" s="1"/>
  <c r="G8" i="2"/>
  <c r="H8" i="2"/>
  <c r="I8" i="2"/>
  <c r="J8" i="2"/>
  <c r="K8" i="2"/>
  <c r="L8" i="2"/>
  <c r="M8" i="2"/>
  <c r="N8" i="2"/>
  <c r="P8" i="2"/>
  <c r="E9" i="2"/>
  <c r="F9" i="2"/>
  <c r="O9" i="2" s="1"/>
  <c r="G9" i="2"/>
  <c r="H9" i="2"/>
  <c r="I9" i="2"/>
  <c r="J9" i="2"/>
  <c r="K9" i="2"/>
  <c r="L9" i="2"/>
  <c r="M9" i="2"/>
  <c r="N9" i="2"/>
  <c r="P9" i="2"/>
  <c r="E10" i="2"/>
  <c r="F10" i="2"/>
  <c r="O10" i="2" s="1"/>
  <c r="G10" i="2"/>
  <c r="H10" i="2"/>
  <c r="I10" i="2"/>
  <c r="J10" i="2"/>
  <c r="K10" i="2"/>
  <c r="L10" i="2"/>
  <c r="M10" i="2"/>
  <c r="N10" i="2"/>
  <c r="P10" i="2"/>
  <c r="E11" i="2"/>
  <c r="F11" i="2"/>
  <c r="O11" i="2" s="1"/>
  <c r="G11" i="2"/>
  <c r="H11" i="2"/>
  <c r="I11" i="2"/>
  <c r="J11" i="2"/>
  <c r="K11" i="2"/>
  <c r="L11" i="2"/>
  <c r="M11" i="2"/>
  <c r="N11" i="2"/>
  <c r="P11" i="2"/>
  <c r="E12" i="2"/>
  <c r="F12" i="2"/>
  <c r="O12" i="2" s="1"/>
  <c r="G12" i="2"/>
  <c r="H12" i="2"/>
  <c r="I12" i="2"/>
  <c r="J12" i="2"/>
  <c r="K12" i="2"/>
  <c r="L12" i="2"/>
  <c r="M12" i="2"/>
  <c r="N12" i="2"/>
  <c r="P12" i="2"/>
  <c r="E13" i="2"/>
  <c r="F13" i="2"/>
  <c r="O13" i="2" s="1"/>
  <c r="G13" i="2"/>
  <c r="H13" i="2"/>
  <c r="I13" i="2"/>
  <c r="J13" i="2"/>
  <c r="K13" i="2"/>
  <c r="L13" i="2"/>
  <c r="M13" i="2"/>
  <c r="N13" i="2"/>
  <c r="P13" i="2"/>
  <c r="E14" i="2"/>
  <c r="F14" i="2"/>
  <c r="O14" i="2" s="1"/>
  <c r="G14" i="2"/>
  <c r="H14" i="2"/>
  <c r="I14" i="2"/>
  <c r="J14" i="2"/>
  <c r="K14" i="2"/>
  <c r="L14" i="2"/>
  <c r="M14" i="2"/>
  <c r="N14" i="2"/>
  <c r="P14" i="2"/>
  <c r="E15" i="2"/>
  <c r="F15" i="2"/>
  <c r="O15" i="2" s="1"/>
  <c r="G15" i="2"/>
  <c r="H15" i="2"/>
  <c r="I15" i="2"/>
  <c r="J15" i="2"/>
  <c r="K15" i="2"/>
  <c r="L15" i="2"/>
  <c r="M15" i="2"/>
  <c r="N15" i="2"/>
  <c r="P15" i="2"/>
  <c r="E16" i="2"/>
  <c r="F16" i="2"/>
  <c r="O16" i="2" s="1"/>
  <c r="G16" i="2"/>
  <c r="H16" i="2"/>
  <c r="I16" i="2"/>
  <c r="J16" i="2"/>
  <c r="K16" i="2"/>
  <c r="L16" i="2"/>
  <c r="M16" i="2"/>
  <c r="N16" i="2"/>
  <c r="P16" i="2"/>
  <c r="E17" i="2"/>
  <c r="F17" i="2"/>
  <c r="O17" i="2" s="1"/>
  <c r="G17" i="2"/>
  <c r="H17" i="2"/>
  <c r="I17" i="2"/>
  <c r="J17" i="2"/>
  <c r="K17" i="2"/>
  <c r="L17" i="2"/>
  <c r="M17" i="2"/>
  <c r="N17" i="2"/>
  <c r="P17" i="2"/>
  <c r="E18" i="2"/>
  <c r="F18" i="2"/>
  <c r="O18" i="2" s="1"/>
  <c r="G18" i="2"/>
  <c r="H18" i="2"/>
  <c r="I18" i="2"/>
  <c r="J18" i="2"/>
  <c r="K18" i="2"/>
  <c r="L18" i="2"/>
  <c r="M18" i="2"/>
  <c r="N18" i="2"/>
  <c r="P18" i="2"/>
  <c r="E19" i="2"/>
  <c r="F19" i="2"/>
  <c r="O19" i="2" s="1"/>
  <c r="G19" i="2"/>
  <c r="H19" i="2"/>
  <c r="I19" i="2"/>
  <c r="J19" i="2"/>
  <c r="K19" i="2"/>
  <c r="L19" i="2"/>
  <c r="M19" i="2"/>
  <c r="N19" i="2"/>
  <c r="P19" i="2"/>
  <c r="E20" i="2"/>
  <c r="F20" i="2"/>
  <c r="O20" i="2" s="1"/>
  <c r="G20" i="2"/>
  <c r="H20" i="2"/>
  <c r="I20" i="2"/>
  <c r="J20" i="2"/>
  <c r="K20" i="2"/>
  <c r="L20" i="2"/>
  <c r="M20" i="2"/>
  <c r="N20" i="2"/>
  <c r="P20" i="2"/>
  <c r="E21" i="2"/>
  <c r="F21" i="2"/>
  <c r="O21" i="2" s="1"/>
  <c r="G21" i="2"/>
  <c r="H21" i="2"/>
  <c r="I21" i="2"/>
  <c r="J21" i="2"/>
  <c r="K21" i="2"/>
  <c r="L21" i="2"/>
  <c r="M21" i="2"/>
  <c r="N21" i="2"/>
  <c r="P21" i="2"/>
  <c r="E22" i="2"/>
  <c r="F22" i="2"/>
  <c r="O22" i="2" s="1"/>
  <c r="G22" i="2"/>
  <c r="H22" i="2"/>
  <c r="I22" i="2"/>
  <c r="J22" i="2"/>
  <c r="K22" i="2"/>
  <c r="L22" i="2"/>
  <c r="M22" i="2"/>
  <c r="N22" i="2"/>
  <c r="P22" i="2"/>
  <c r="E23" i="2"/>
  <c r="F23" i="2"/>
  <c r="O23" i="2" s="1"/>
  <c r="G23" i="2"/>
  <c r="H23" i="2"/>
  <c r="I23" i="2"/>
  <c r="J23" i="2"/>
  <c r="K23" i="2"/>
  <c r="L23" i="2"/>
  <c r="M23" i="2"/>
  <c r="N23" i="2"/>
  <c r="P23" i="2"/>
  <c r="E24" i="2"/>
  <c r="F24" i="2"/>
  <c r="O24" i="2" s="1"/>
  <c r="G24" i="2"/>
  <c r="H24" i="2"/>
  <c r="I24" i="2"/>
  <c r="J24" i="2"/>
  <c r="K24" i="2"/>
  <c r="L24" i="2"/>
  <c r="M24" i="2"/>
  <c r="N24" i="2"/>
  <c r="P24" i="2"/>
  <c r="E25" i="2"/>
  <c r="F25" i="2"/>
  <c r="O25" i="2" s="1"/>
  <c r="G25" i="2"/>
  <c r="H25" i="2"/>
  <c r="I25" i="2"/>
  <c r="J25" i="2"/>
  <c r="K25" i="2"/>
  <c r="L25" i="2"/>
  <c r="M25" i="2"/>
  <c r="N25" i="2"/>
  <c r="P25" i="2"/>
  <c r="E26" i="2"/>
  <c r="F26" i="2"/>
  <c r="O26" i="2" s="1"/>
  <c r="G26" i="2"/>
  <c r="H26" i="2"/>
  <c r="I26" i="2"/>
  <c r="J26" i="2"/>
  <c r="K26" i="2"/>
  <c r="L26" i="2"/>
  <c r="M26" i="2"/>
  <c r="N26" i="2"/>
  <c r="P26" i="2"/>
  <c r="E27" i="2"/>
  <c r="F27" i="2"/>
  <c r="O27" i="2" s="1"/>
  <c r="G27" i="2"/>
  <c r="H27" i="2"/>
  <c r="I27" i="2"/>
  <c r="J27" i="2"/>
  <c r="K27" i="2"/>
  <c r="L27" i="2"/>
  <c r="M27" i="2"/>
  <c r="N27" i="2"/>
  <c r="P27" i="2"/>
  <c r="E28" i="2"/>
  <c r="F28" i="2"/>
  <c r="O28" i="2" s="1"/>
  <c r="G28" i="2"/>
  <c r="H28" i="2"/>
  <c r="I28" i="2"/>
  <c r="J28" i="2"/>
  <c r="K28" i="2"/>
  <c r="L28" i="2"/>
  <c r="M28" i="2"/>
  <c r="N28" i="2"/>
  <c r="P28" i="2"/>
  <c r="E29" i="2"/>
  <c r="F29" i="2"/>
  <c r="O29" i="2" s="1"/>
  <c r="G29" i="2"/>
  <c r="H29" i="2"/>
  <c r="I29" i="2"/>
  <c r="J29" i="2"/>
  <c r="K29" i="2"/>
  <c r="L29" i="2"/>
  <c r="M29" i="2"/>
  <c r="N29" i="2"/>
  <c r="P29" i="2"/>
  <c r="E30" i="2"/>
  <c r="F30" i="2"/>
  <c r="O30" i="2" s="1"/>
  <c r="G30" i="2"/>
  <c r="H30" i="2"/>
  <c r="I30" i="2"/>
  <c r="J30" i="2"/>
  <c r="K30" i="2"/>
  <c r="L30" i="2"/>
  <c r="M30" i="2"/>
  <c r="N30" i="2"/>
  <c r="P30" i="2"/>
  <c r="E31" i="2"/>
  <c r="F31" i="2"/>
  <c r="O31" i="2" s="1"/>
  <c r="G31" i="2"/>
  <c r="H31" i="2"/>
  <c r="I31" i="2"/>
  <c r="J31" i="2"/>
  <c r="K31" i="2"/>
  <c r="L31" i="2"/>
  <c r="M31" i="2"/>
  <c r="N31" i="2"/>
  <c r="P31" i="2"/>
  <c r="E32" i="2"/>
  <c r="F32" i="2"/>
  <c r="O32" i="2" s="1"/>
  <c r="G32" i="2"/>
  <c r="H32" i="2"/>
  <c r="I32" i="2"/>
  <c r="J32" i="2"/>
  <c r="K32" i="2"/>
  <c r="L32" i="2"/>
  <c r="M32" i="2"/>
  <c r="N32" i="2"/>
  <c r="P32" i="2"/>
  <c r="E33" i="2"/>
  <c r="F33" i="2"/>
  <c r="O33" i="2" s="1"/>
  <c r="G33" i="2"/>
  <c r="H33" i="2"/>
  <c r="I33" i="2"/>
  <c r="J33" i="2"/>
  <c r="K33" i="2"/>
  <c r="L33" i="2"/>
  <c r="M33" i="2"/>
  <c r="N33" i="2"/>
  <c r="P33" i="2"/>
  <c r="E34" i="2"/>
  <c r="F34" i="2"/>
  <c r="O34" i="2" s="1"/>
  <c r="G34" i="2"/>
  <c r="H34" i="2"/>
  <c r="I34" i="2"/>
  <c r="J34" i="2"/>
  <c r="K34" i="2"/>
  <c r="L34" i="2"/>
  <c r="M34" i="2"/>
  <c r="N34" i="2"/>
  <c r="P34" i="2"/>
  <c r="E35" i="2"/>
  <c r="F35" i="2"/>
  <c r="O35" i="2" s="1"/>
  <c r="G35" i="2"/>
  <c r="H35" i="2"/>
  <c r="I35" i="2"/>
  <c r="J35" i="2"/>
  <c r="K35" i="2"/>
  <c r="L35" i="2"/>
  <c r="M35" i="2"/>
  <c r="N35" i="2"/>
  <c r="P35" i="2"/>
  <c r="E36" i="2"/>
  <c r="F36" i="2"/>
  <c r="O36" i="2" s="1"/>
  <c r="G36" i="2"/>
  <c r="H36" i="2"/>
  <c r="I36" i="2"/>
  <c r="J36" i="2"/>
  <c r="K36" i="2"/>
  <c r="L36" i="2"/>
  <c r="M36" i="2"/>
  <c r="N36" i="2"/>
  <c r="P36" i="2"/>
  <c r="E37" i="2"/>
  <c r="F37" i="2"/>
  <c r="O37" i="2" s="1"/>
  <c r="G37" i="2"/>
  <c r="H37" i="2"/>
  <c r="I37" i="2"/>
  <c r="J37" i="2"/>
  <c r="K37" i="2"/>
  <c r="L37" i="2"/>
  <c r="M37" i="2"/>
  <c r="N37" i="2"/>
  <c r="P37" i="2"/>
  <c r="E38" i="2"/>
  <c r="F38" i="2"/>
  <c r="O38" i="2" s="1"/>
  <c r="G38" i="2"/>
  <c r="H38" i="2"/>
  <c r="I38" i="2"/>
  <c r="J38" i="2"/>
  <c r="K38" i="2"/>
  <c r="L38" i="2"/>
  <c r="M38" i="2"/>
  <c r="N38" i="2"/>
  <c r="P38" i="2"/>
  <c r="E39" i="2"/>
  <c r="F39" i="2"/>
  <c r="O39" i="2" s="1"/>
  <c r="G39" i="2"/>
  <c r="H39" i="2"/>
  <c r="I39" i="2"/>
  <c r="J39" i="2"/>
  <c r="K39" i="2"/>
  <c r="L39" i="2"/>
  <c r="M39" i="2"/>
  <c r="N39" i="2"/>
  <c r="P39" i="2"/>
  <c r="E40" i="2"/>
  <c r="F40" i="2"/>
  <c r="O40" i="2" s="1"/>
  <c r="G40" i="2"/>
  <c r="H40" i="2"/>
  <c r="I40" i="2"/>
  <c r="J40" i="2"/>
  <c r="K40" i="2"/>
  <c r="L40" i="2"/>
  <c r="M40" i="2"/>
  <c r="N40" i="2"/>
  <c r="P40" i="2"/>
  <c r="E41" i="2"/>
  <c r="F41" i="2"/>
  <c r="O41" i="2" s="1"/>
  <c r="G41" i="2"/>
  <c r="H41" i="2"/>
  <c r="I41" i="2"/>
  <c r="J41" i="2"/>
  <c r="K41" i="2"/>
  <c r="L41" i="2"/>
  <c r="M41" i="2"/>
  <c r="N41" i="2"/>
  <c r="P41" i="2"/>
  <c r="E42" i="2"/>
  <c r="F42" i="2"/>
  <c r="O42" i="2" s="1"/>
  <c r="G42" i="2"/>
  <c r="H42" i="2"/>
  <c r="I42" i="2"/>
  <c r="J42" i="2"/>
  <c r="K42" i="2"/>
  <c r="L42" i="2"/>
  <c r="M42" i="2"/>
  <c r="N42" i="2"/>
  <c r="P42" i="2"/>
  <c r="E43" i="2"/>
  <c r="F43" i="2"/>
  <c r="O43" i="2" s="1"/>
  <c r="G43" i="2"/>
  <c r="H43" i="2"/>
  <c r="I43" i="2"/>
  <c r="J43" i="2"/>
  <c r="K43" i="2"/>
  <c r="L43" i="2"/>
  <c r="M43" i="2"/>
  <c r="N43" i="2"/>
  <c r="P43" i="2"/>
  <c r="E44" i="2"/>
  <c r="F44" i="2"/>
  <c r="O44" i="2" s="1"/>
  <c r="G44" i="2"/>
  <c r="H44" i="2"/>
  <c r="I44" i="2"/>
  <c r="J44" i="2"/>
  <c r="K44" i="2"/>
  <c r="L44" i="2"/>
  <c r="M44" i="2"/>
  <c r="N44" i="2"/>
  <c r="P44" i="2"/>
  <c r="E45" i="2"/>
  <c r="F45" i="2"/>
  <c r="O45" i="2" s="1"/>
  <c r="G45" i="2"/>
  <c r="H45" i="2"/>
  <c r="I45" i="2"/>
  <c r="J45" i="2"/>
  <c r="K45" i="2"/>
  <c r="L45" i="2"/>
  <c r="M45" i="2"/>
  <c r="N45" i="2"/>
  <c r="P45" i="2"/>
  <c r="E46" i="2"/>
  <c r="F46" i="2"/>
  <c r="O46" i="2" s="1"/>
  <c r="G46" i="2"/>
  <c r="H46" i="2"/>
  <c r="I46" i="2"/>
  <c r="J46" i="2"/>
  <c r="K46" i="2"/>
  <c r="L46" i="2"/>
  <c r="M46" i="2"/>
  <c r="N46" i="2"/>
  <c r="P46" i="2"/>
  <c r="E47" i="2"/>
  <c r="F47" i="2"/>
  <c r="O47" i="2" s="1"/>
  <c r="G47" i="2"/>
  <c r="H47" i="2"/>
  <c r="I47" i="2"/>
  <c r="J47" i="2"/>
  <c r="K47" i="2"/>
  <c r="L47" i="2"/>
  <c r="M47" i="2"/>
  <c r="N47" i="2"/>
  <c r="P47" i="2"/>
  <c r="E48" i="2"/>
  <c r="F48" i="2"/>
  <c r="O48" i="2" s="1"/>
  <c r="G48" i="2"/>
  <c r="H48" i="2"/>
  <c r="I48" i="2"/>
  <c r="J48" i="2"/>
  <c r="K48" i="2"/>
  <c r="L48" i="2"/>
  <c r="M48" i="2"/>
  <c r="N48" i="2"/>
  <c r="P48" i="2"/>
  <c r="E49" i="2"/>
  <c r="F49" i="2"/>
  <c r="O49" i="2" s="1"/>
  <c r="G49" i="2"/>
  <c r="H49" i="2"/>
  <c r="I49" i="2"/>
  <c r="J49" i="2"/>
  <c r="K49" i="2"/>
  <c r="L49" i="2"/>
  <c r="M49" i="2"/>
  <c r="N49" i="2"/>
  <c r="P49" i="2"/>
  <c r="E50" i="2"/>
  <c r="F50" i="2"/>
  <c r="O50" i="2" s="1"/>
  <c r="G50" i="2"/>
  <c r="H50" i="2"/>
  <c r="I50" i="2"/>
  <c r="J50" i="2"/>
  <c r="K50" i="2"/>
  <c r="L50" i="2"/>
  <c r="M50" i="2"/>
  <c r="N50" i="2"/>
  <c r="P50" i="2"/>
  <c r="E51" i="2"/>
  <c r="F51" i="2"/>
  <c r="O51" i="2" s="1"/>
  <c r="G51" i="2"/>
  <c r="H51" i="2"/>
  <c r="I51" i="2"/>
  <c r="J51" i="2"/>
  <c r="K51" i="2"/>
  <c r="L51" i="2"/>
  <c r="M51" i="2"/>
  <c r="N51" i="2"/>
  <c r="P51" i="2"/>
  <c r="E52" i="2"/>
  <c r="F52" i="2"/>
  <c r="O52" i="2" s="1"/>
  <c r="G52" i="2"/>
  <c r="H52" i="2"/>
  <c r="I52" i="2"/>
  <c r="J52" i="2"/>
  <c r="K52" i="2"/>
  <c r="L52" i="2"/>
  <c r="M52" i="2"/>
  <c r="N52" i="2"/>
  <c r="P52" i="2"/>
  <c r="E53" i="2"/>
  <c r="F53" i="2"/>
  <c r="O53" i="2" s="1"/>
  <c r="G53" i="2"/>
  <c r="H53" i="2"/>
  <c r="I53" i="2"/>
  <c r="J53" i="2"/>
  <c r="K53" i="2"/>
  <c r="L53" i="2"/>
  <c r="M53" i="2"/>
  <c r="N53" i="2"/>
  <c r="P53" i="2"/>
  <c r="E54" i="2"/>
  <c r="F54" i="2"/>
  <c r="O54" i="2" s="1"/>
  <c r="G54" i="2"/>
  <c r="H54" i="2"/>
  <c r="I54" i="2"/>
  <c r="J54" i="2"/>
  <c r="K54" i="2"/>
  <c r="L54" i="2"/>
  <c r="M54" i="2"/>
  <c r="N54" i="2"/>
  <c r="P54" i="2"/>
  <c r="E55" i="2"/>
  <c r="F55" i="2"/>
  <c r="O55" i="2" s="1"/>
  <c r="G55" i="2"/>
  <c r="H55" i="2"/>
  <c r="I55" i="2"/>
  <c r="J55" i="2"/>
  <c r="K55" i="2"/>
  <c r="L55" i="2"/>
  <c r="M55" i="2"/>
  <c r="N55" i="2"/>
  <c r="P55" i="2"/>
  <c r="E56" i="2"/>
  <c r="F56" i="2"/>
  <c r="O56" i="2" s="1"/>
  <c r="G56" i="2"/>
  <c r="H56" i="2"/>
  <c r="I56" i="2"/>
  <c r="J56" i="2"/>
  <c r="K56" i="2"/>
  <c r="L56" i="2"/>
  <c r="M56" i="2"/>
  <c r="N56" i="2"/>
  <c r="P56" i="2"/>
  <c r="E57" i="2"/>
  <c r="F57" i="2"/>
  <c r="O57" i="2" s="1"/>
  <c r="G57" i="2"/>
  <c r="H57" i="2"/>
  <c r="I57" i="2"/>
  <c r="J57" i="2"/>
  <c r="K57" i="2"/>
  <c r="L57" i="2"/>
  <c r="M57" i="2"/>
  <c r="N57" i="2"/>
  <c r="P57" i="2"/>
  <c r="E58" i="2"/>
  <c r="F58" i="2"/>
  <c r="O58" i="2" s="1"/>
  <c r="G58" i="2"/>
  <c r="H58" i="2"/>
  <c r="I58" i="2"/>
  <c r="J58" i="2"/>
  <c r="K58" i="2"/>
  <c r="L58" i="2"/>
  <c r="M58" i="2"/>
  <c r="N58" i="2"/>
  <c r="P58" i="2"/>
  <c r="E59" i="2"/>
  <c r="F59" i="2"/>
  <c r="O59" i="2" s="1"/>
  <c r="G59" i="2"/>
  <c r="H59" i="2"/>
  <c r="I59" i="2"/>
  <c r="J59" i="2"/>
  <c r="K59" i="2"/>
  <c r="L59" i="2"/>
  <c r="M59" i="2"/>
  <c r="N59" i="2"/>
  <c r="P59" i="2"/>
  <c r="E60" i="2"/>
  <c r="F60" i="2"/>
  <c r="O60" i="2" s="1"/>
  <c r="G60" i="2"/>
  <c r="H60" i="2"/>
  <c r="I60" i="2"/>
  <c r="J60" i="2"/>
  <c r="K60" i="2"/>
  <c r="L60" i="2"/>
  <c r="M60" i="2"/>
  <c r="N60" i="2"/>
  <c r="P60" i="2"/>
  <c r="E61" i="2"/>
  <c r="F61" i="2"/>
  <c r="O61" i="2" s="1"/>
  <c r="G61" i="2"/>
  <c r="H61" i="2"/>
  <c r="I61" i="2"/>
  <c r="J61" i="2"/>
  <c r="K61" i="2"/>
  <c r="L61" i="2"/>
  <c r="M61" i="2"/>
  <c r="N61" i="2"/>
  <c r="P61" i="2"/>
  <c r="E62" i="2"/>
  <c r="F62" i="2"/>
  <c r="O62" i="2" s="1"/>
  <c r="G62" i="2"/>
  <c r="H62" i="2"/>
  <c r="I62" i="2"/>
  <c r="J62" i="2"/>
  <c r="K62" i="2"/>
  <c r="L62" i="2"/>
  <c r="M62" i="2"/>
  <c r="N62" i="2"/>
  <c r="P62" i="2"/>
  <c r="E63" i="2"/>
  <c r="F63" i="2"/>
  <c r="O63" i="2" s="1"/>
  <c r="G63" i="2"/>
  <c r="H63" i="2"/>
  <c r="I63" i="2"/>
  <c r="J63" i="2"/>
  <c r="K63" i="2"/>
  <c r="L63" i="2"/>
  <c r="M63" i="2"/>
  <c r="N63" i="2"/>
  <c r="P63" i="2"/>
  <c r="E64" i="2"/>
  <c r="F64" i="2"/>
  <c r="O64" i="2" s="1"/>
  <c r="G64" i="2"/>
  <c r="H64" i="2"/>
  <c r="I64" i="2"/>
  <c r="J64" i="2"/>
  <c r="K64" i="2"/>
  <c r="L64" i="2"/>
  <c r="M64" i="2"/>
  <c r="N64" i="2"/>
  <c r="P64" i="2"/>
  <c r="E65" i="2"/>
  <c r="F65" i="2"/>
  <c r="O65" i="2" s="1"/>
  <c r="G65" i="2"/>
  <c r="H65" i="2"/>
  <c r="I65" i="2"/>
  <c r="J65" i="2"/>
  <c r="K65" i="2"/>
  <c r="L65" i="2"/>
  <c r="M65" i="2"/>
  <c r="N65" i="2"/>
  <c r="P65" i="2"/>
  <c r="E66" i="2"/>
  <c r="F66" i="2"/>
  <c r="O66" i="2" s="1"/>
  <c r="G66" i="2"/>
  <c r="H66" i="2"/>
  <c r="I66" i="2"/>
  <c r="J66" i="2"/>
  <c r="K66" i="2"/>
  <c r="L66" i="2"/>
  <c r="M66" i="2"/>
  <c r="N66" i="2"/>
  <c r="P66" i="2"/>
  <c r="E67" i="2"/>
  <c r="F67" i="2"/>
  <c r="O67" i="2" s="1"/>
  <c r="G67" i="2"/>
  <c r="H67" i="2"/>
  <c r="I67" i="2"/>
  <c r="J67" i="2"/>
  <c r="K67" i="2"/>
  <c r="L67" i="2"/>
  <c r="M67" i="2"/>
  <c r="N67" i="2"/>
  <c r="P67" i="2"/>
  <c r="E68" i="2"/>
  <c r="F68" i="2"/>
  <c r="O68" i="2" s="1"/>
  <c r="G68" i="2"/>
  <c r="H68" i="2"/>
  <c r="I68" i="2"/>
  <c r="J68" i="2"/>
  <c r="K68" i="2"/>
  <c r="L68" i="2"/>
  <c r="M68" i="2"/>
  <c r="N68" i="2"/>
  <c r="P68" i="2"/>
  <c r="E69" i="2"/>
  <c r="F69" i="2"/>
  <c r="O69" i="2" s="1"/>
  <c r="G69" i="2"/>
  <c r="H69" i="2"/>
  <c r="I69" i="2"/>
  <c r="J69" i="2"/>
  <c r="K69" i="2"/>
  <c r="L69" i="2"/>
  <c r="M69" i="2"/>
  <c r="N69" i="2"/>
  <c r="P69" i="2"/>
  <c r="E70" i="2"/>
  <c r="F70" i="2"/>
  <c r="O70" i="2" s="1"/>
  <c r="G70" i="2"/>
  <c r="H70" i="2"/>
  <c r="I70" i="2"/>
  <c r="J70" i="2"/>
  <c r="K70" i="2"/>
  <c r="L70" i="2"/>
  <c r="M70" i="2"/>
  <c r="N70" i="2"/>
  <c r="P70" i="2"/>
  <c r="E71" i="2"/>
  <c r="F71" i="2"/>
  <c r="O71" i="2" s="1"/>
  <c r="G71" i="2"/>
  <c r="H71" i="2"/>
  <c r="I71" i="2"/>
  <c r="J71" i="2"/>
  <c r="K71" i="2"/>
  <c r="L71" i="2"/>
  <c r="M71" i="2"/>
  <c r="N71" i="2"/>
  <c r="P71" i="2"/>
  <c r="E72" i="2"/>
  <c r="F72" i="2"/>
  <c r="O72" i="2" s="1"/>
  <c r="G72" i="2"/>
  <c r="H72" i="2"/>
  <c r="I72" i="2"/>
  <c r="J72" i="2"/>
  <c r="K72" i="2"/>
  <c r="L72" i="2"/>
  <c r="M72" i="2"/>
  <c r="N72" i="2"/>
  <c r="P72" i="2"/>
  <c r="E73" i="2"/>
  <c r="F73" i="2"/>
  <c r="O73" i="2" s="1"/>
  <c r="G73" i="2"/>
  <c r="H73" i="2"/>
  <c r="I73" i="2"/>
  <c r="J73" i="2"/>
  <c r="K73" i="2"/>
  <c r="L73" i="2"/>
  <c r="M73" i="2"/>
  <c r="N73" i="2"/>
  <c r="P73" i="2"/>
  <c r="E74" i="2"/>
  <c r="F74" i="2"/>
  <c r="O74" i="2" s="1"/>
  <c r="G74" i="2"/>
  <c r="H74" i="2"/>
  <c r="I74" i="2"/>
  <c r="J74" i="2"/>
  <c r="K74" i="2"/>
  <c r="L74" i="2"/>
  <c r="M74" i="2"/>
  <c r="N74" i="2"/>
  <c r="P74" i="2"/>
  <c r="E75" i="2"/>
  <c r="F75" i="2"/>
  <c r="O75" i="2" s="1"/>
  <c r="G75" i="2"/>
  <c r="H75" i="2"/>
  <c r="I75" i="2"/>
  <c r="J75" i="2"/>
  <c r="K75" i="2"/>
  <c r="L75" i="2"/>
  <c r="M75" i="2"/>
  <c r="N75" i="2"/>
  <c r="P75" i="2"/>
  <c r="E76" i="2"/>
  <c r="F76" i="2"/>
  <c r="O76" i="2" s="1"/>
  <c r="G76" i="2"/>
  <c r="H76" i="2"/>
  <c r="I76" i="2"/>
  <c r="J76" i="2"/>
  <c r="K76" i="2"/>
  <c r="L76" i="2"/>
  <c r="M76" i="2"/>
  <c r="N76" i="2"/>
  <c r="P76" i="2"/>
  <c r="E77" i="2"/>
  <c r="F77" i="2"/>
  <c r="O77" i="2" s="1"/>
  <c r="G77" i="2"/>
  <c r="H77" i="2"/>
  <c r="I77" i="2"/>
  <c r="J77" i="2"/>
  <c r="K77" i="2"/>
  <c r="L77" i="2"/>
  <c r="M77" i="2"/>
  <c r="N77" i="2"/>
  <c r="P77" i="2"/>
  <c r="E78" i="2"/>
  <c r="F78" i="2"/>
  <c r="O78" i="2" s="1"/>
  <c r="G78" i="2"/>
  <c r="H78" i="2"/>
  <c r="I78" i="2"/>
  <c r="J78" i="2"/>
  <c r="K78" i="2"/>
  <c r="L78" i="2"/>
  <c r="M78" i="2"/>
  <c r="N78" i="2"/>
  <c r="P78" i="2"/>
  <c r="E79" i="2"/>
  <c r="F79" i="2"/>
  <c r="O79" i="2" s="1"/>
  <c r="G79" i="2"/>
  <c r="H79" i="2"/>
  <c r="I79" i="2"/>
  <c r="J79" i="2"/>
  <c r="K79" i="2"/>
  <c r="L79" i="2"/>
  <c r="M79" i="2"/>
  <c r="N79" i="2"/>
  <c r="P79" i="2"/>
  <c r="E80" i="2"/>
  <c r="F80" i="2"/>
  <c r="O80" i="2" s="1"/>
  <c r="G80" i="2"/>
  <c r="H80" i="2"/>
  <c r="I80" i="2"/>
  <c r="J80" i="2"/>
  <c r="K80" i="2"/>
  <c r="L80" i="2"/>
  <c r="M80" i="2"/>
  <c r="N80" i="2"/>
  <c r="P80" i="2"/>
  <c r="E81" i="2"/>
  <c r="F81" i="2"/>
  <c r="O81" i="2" s="1"/>
  <c r="G81" i="2"/>
  <c r="H81" i="2"/>
  <c r="I81" i="2"/>
  <c r="J81" i="2"/>
  <c r="K81" i="2"/>
  <c r="L81" i="2"/>
  <c r="M81" i="2"/>
  <c r="N81" i="2"/>
  <c r="P81" i="2"/>
  <c r="E82" i="2"/>
  <c r="F82" i="2"/>
  <c r="O82" i="2" s="1"/>
  <c r="G82" i="2"/>
  <c r="H82" i="2"/>
  <c r="I82" i="2"/>
  <c r="J82" i="2"/>
  <c r="K82" i="2"/>
  <c r="L82" i="2"/>
  <c r="M82" i="2"/>
  <c r="N82" i="2"/>
  <c r="P82" i="2"/>
  <c r="E83" i="2"/>
  <c r="F83" i="2"/>
  <c r="O83" i="2" s="1"/>
  <c r="G83" i="2"/>
  <c r="H83" i="2"/>
  <c r="I83" i="2"/>
  <c r="J83" i="2"/>
  <c r="K83" i="2"/>
  <c r="L83" i="2"/>
  <c r="M83" i="2"/>
  <c r="N83" i="2"/>
  <c r="P83" i="2"/>
  <c r="E84" i="2"/>
  <c r="F84" i="2"/>
  <c r="O84" i="2" s="1"/>
  <c r="G84" i="2"/>
  <c r="H84" i="2"/>
  <c r="I84" i="2"/>
  <c r="J84" i="2"/>
  <c r="K84" i="2"/>
  <c r="L84" i="2"/>
  <c r="M84" i="2"/>
  <c r="N84" i="2"/>
  <c r="P84" i="2"/>
  <c r="E85" i="2"/>
  <c r="F85" i="2"/>
  <c r="O85" i="2" s="1"/>
  <c r="G85" i="2"/>
  <c r="H85" i="2"/>
  <c r="I85" i="2"/>
  <c r="J85" i="2"/>
  <c r="K85" i="2"/>
  <c r="L85" i="2"/>
  <c r="M85" i="2"/>
  <c r="N85" i="2"/>
  <c r="P85" i="2"/>
  <c r="E86" i="2"/>
  <c r="F86" i="2"/>
  <c r="O86" i="2" s="1"/>
  <c r="G86" i="2"/>
  <c r="H86" i="2"/>
  <c r="I86" i="2"/>
  <c r="J86" i="2"/>
  <c r="K86" i="2"/>
  <c r="L86" i="2"/>
  <c r="M86" i="2"/>
  <c r="N86" i="2"/>
  <c r="P86" i="2"/>
  <c r="E87" i="2"/>
  <c r="F87" i="2"/>
  <c r="O87" i="2" s="1"/>
  <c r="G87" i="2"/>
  <c r="H87" i="2"/>
  <c r="I87" i="2"/>
  <c r="J87" i="2"/>
  <c r="K87" i="2"/>
  <c r="L87" i="2"/>
  <c r="M87" i="2"/>
  <c r="N87" i="2"/>
  <c r="P87" i="2"/>
  <c r="E88" i="2"/>
  <c r="F88" i="2"/>
  <c r="O88" i="2" s="1"/>
  <c r="G88" i="2"/>
  <c r="H88" i="2"/>
  <c r="I88" i="2"/>
  <c r="J88" i="2"/>
  <c r="K88" i="2"/>
  <c r="L88" i="2"/>
  <c r="M88" i="2"/>
  <c r="N88" i="2"/>
  <c r="P88" i="2"/>
  <c r="E89" i="2"/>
  <c r="F89" i="2"/>
  <c r="O89" i="2" s="1"/>
  <c r="G89" i="2"/>
  <c r="H89" i="2"/>
  <c r="I89" i="2"/>
  <c r="J89" i="2"/>
  <c r="K89" i="2"/>
  <c r="L89" i="2"/>
  <c r="M89" i="2"/>
  <c r="N89" i="2"/>
  <c r="P89" i="2"/>
  <c r="E90" i="2"/>
  <c r="N90" i="2" s="1"/>
  <c r="F90" i="2"/>
  <c r="G90" i="2"/>
  <c r="P90" i="2" s="1"/>
  <c r="H90" i="2"/>
  <c r="I90" i="2"/>
  <c r="J90" i="2"/>
  <c r="K90" i="2"/>
  <c r="L90" i="2"/>
  <c r="M90" i="2"/>
  <c r="O90" i="2"/>
  <c r="E91" i="2"/>
  <c r="N91" i="2" s="1"/>
  <c r="F91" i="2"/>
  <c r="G91" i="2"/>
  <c r="P91" i="2" s="1"/>
  <c r="H91" i="2"/>
  <c r="I91" i="2"/>
  <c r="J91" i="2"/>
  <c r="K91" i="2"/>
  <c r="L91" i="2"/>
  <c r="M91" i="2"/>
  <c r="O91" i="2"/>
  <c r="E92" i="2"/>
  <c r="N92" i="2" s="1"/>
  <c r="F92" i="2"/>
  <c r="G92" i="2"/>
  <c r="P92" i="2" s="1"/>
  <c r="H92" i="2"/>
  <c r="I92" i="2"/>
  <c r="J92" i="2"/>
  <c r="K92" i="2"/>
  <c r="L92" i="2"/>
  <c r="M92" i="2"/>
  <c r="O92" i="2"/>
  <c r="E93" i="2"/>
  <c r="N93" i="2" s="1"/>
  <c r="F93" i="2"/>
  <c r="G93" i="2"/>
  <c r="P93" i="2" s="1"/>
  <c r="H93" i="2"/>
  <c r="I93" i="2"/>
  <c r="J93" i="2"/>
  <c r="K93" i="2"/>
  <c r="L93" i="2"/>
  <c r="M93" i="2"/>
  <c r="O93" i="2"/>
  <c r="E94" i="2"/>
  <c r="N94" i="2" s="1"/>
  <c r="F94" i="2"/>
  <c r="G94" i="2"/>
  <c r="P94" i="2" s="1"/>
  <c r="H94" i="2"/>
  <c r="I94" i="2"/>
  <c r="J94" i="2"/>
  <c r="K94" i="2"/>
  <c r="L94" i="2"/>
  <c r="M94" i="2"/>
  <c r="O94" i="2"/>
  <c r="E95" i="2"/>
  <c r="N95" i="2" s="1"/>
  <c r="F95" i="2"/>
  <c r="G95" i="2"/>
  <c r="P95" i="2" s="1"/>
  <c r="H95" i="2"/>
  <c r="I95" i="2"/>
  <c r="J95" i="2"/>
  <c r="K95" i="2"/>
  <c r="L95" i="2"/>
  <c r="M95" i="2"/>
  <c r="O95" i="2"/>
  <c r="E96" i="2"/>
  <c r="N96" i="2" s="1"/>
  <c r="F96" i="2"/>
  <c r="G96" i="2"/>
  <c r="P96" i="2" s="1"/>
  <c r="H96" i="2"/>
  <c r="I96" i="2"/>
  <c r="J96" i="2"/>
  <c r="K96" i="2"/>
  <c r="L96" i="2"/>
  <c r="M96" i="2"/>
  <c r="O96" i="2"/>
  <c r="E97" i="2"/>
  <c r="N97" i="2" s="1"/>
  <c r="F97" i="2"/>
  <c r="G97" i="2"/>
  <c r="P97" i="2" s="1"/>
  <c r="H97" i="2"/>
  <c r="I97" i="2"/>
  <c r="J97" i="2"/>
  <c r="K97" i="2"/>
  <c r="L97" i="2"/>
  <c r="M97" i="2"/>
  <c r="O97" i="2"/>
  <c r="E98" i="2"/>
  <c r="N98" i="2" s="1"/>
  <c r="F98" i="2"/>
  <c r="G98" i="2"/>
  <c r="P98" i="2" s="1"/>
  <c r="H98" i="2"/>
  <c r="I98" i="2"/>
  <c r="J98" i="2"/>
  <c r="K98" i="2"/>
  <c r="L98" i="2"/>
  <c r="M98" i="2"/>
  <c r="O98" i="2"/>
  <c r="E99" i="2"/>
  <c r="N99" i="2" s="1"/>
  <c r="F99" i="2"/>
  <c r="G99" i="2"/>
  <c r="P99" i="2" s="1"/>
  <c r="H99" i="2"/>
  <c r="I99" i="2"/>
  <c r="J99" i="2"/>
  <c r="K99" i="2"/>
  <c r="L99" i="2"/>
  <c r="M99" i="2"/>
  <c r="O99" i="2"/>
  <c r="E100" i="2"/>
  <c r="N100" i="2" s="1"/>
  <c r="F100" i="2"/>
  <c r="G100" i="2"/>
  <c r="P100" i="2" s="1"/>
  <c r="H100" i="2"/>
  <c r="I100" i="2"/>
  <c r="J100" i="2"/>
  <c r="K100" i="2"/>
  <c r="L100" i="2"/>
  <c r="M100" i="2"/>
  <c r="O100" i="2"/>
  <c r="E101" i="2"/>
  <c r="N101" i="2" s="1"/>
  <c r="F101" i="2"/>
  <c r="G101" i="2"/>
  <c r="P101" i="2" s="1"/>
  <c r="H101" i="2"/>
  <c r="I101" i="2"/>
  <c r="J101" i="2"/>
  <c r="K101" i="2"/>
  <c r="L101" i="2"/>
  <c r="M101" i="2"/>
  <c r="O101" i="2"/>
  <c r="E102" i="2"/>
  <c r="N102" i="2" s="1"/>
  <c r="F102" i="2"/>
  <c r="G102" i="2"/>
  <c r="P102" i="2" s="1"/>
  <c r="H102" i="2"/>
  <c r="I102" i="2"/>
  <c r="J102" i="2"/>
  <c r="K102" i="2"/>
  <c r="L102" i="2"/>
  <c r="M102" i="2"/>
  <c r="O102" i="2"/>
  <c r="E103" i="2"/>
  <c r="N103" i="2" s="1"/>
  <c r="F103" i="2"/>
  <c r="G103" i="2"/>
  <c r="P103" i="2" s="1"/>
  <c r="H103" i="2"/>
  <c r="I103" i="2"/>
  <c r="J103" i="2"/>
  <c r="K103" i="2"/>
  <c r="L103" i="2"/>
  <c r="M103" i="2"/>
  <c r="O103" i="2"/>
  <c r="E104" i="2"/>
  <c r="N104" i="2" s="1"/>
  <c r="F104" i="2"/>
  <c r="G104" i="2"/>
  <c r="P104" i="2" s="1"/>
  <c r="H104" i="2"/>
  <c r="I104" i="2"/>
  <c r="J104" i="2"/>
  <c r="K104" i="2"/>
  <c r="L104" i="2"/>
  <c r="M104" i="2"/>
  <c r="O104" i="2"/>
  <c r="E105" i="2"/>
  <c r="N105" i="2" s="1"/>
  <c r="F105" i="2"/>
  <c r="G105" i="2"/>
  <c r="P105" i="2" s="1"/>
  <c r="H105" i="2"/>
  <c r="I105" i="2"/>
  <c r="J105" i="2"/>
  <c r="K105" i="2"/>
  <c r="L105" i="2"/>
  <c r="M105" i="2"/>
  <c r="O105" i="2"/>
  <c r="E106" i="2"/>
  <c r="N106" i="2" s="1"/>
  <c r="F106" i="2"/>
  <c r="G106" i="2"/>
  <c r="P106" i="2" s="1"/>
  <c r="H106" i="2"/>
  <c r="I106" i="2"/>
  <c r="J106" i="2"/>
  <c r="K106" i="2"/>
  <c r="L106" i="2"/>
  <c r="M106" i="2"/>
  <c r="O106" i="2"/>
  <c r="E107" i="2"/>
  <c r="N107" i="2" s="1"/>
  <c r="F107" i="2"/>
  <c r="G107" i="2"/>
  <c r="P107" i="2" s="1"/>
  <c r="H107" i="2"/>
  <c r="I107" i="2"/>
  <c r="J107" i="2"/>
  <c r="K107" i="2"/>
  <c r="L107" i="2"/>
  <c r="M107" i="2"/>
  <c r="O107" i="2"/>
  <c r="E108" i="2"/>
  <c r="N108" i="2" s="1"/>
  <c r="F108" i="2"/>
  <c r="G108" i="2"/>
  <c r="P108" i="2" s="1"/>
  <c r="H108" i="2"/>
  <c r="I108" i="2"/>
  <c r="J108" i="2"/>
  <c r="K108" i="2"/>
  <c r="L108" i="2"/>
  <c r="M108" i="2"/>
  <c r="O108" i="2"/>
  <c r="E109" i="2"/>
  <c r="N109" i="2" s="1"/>
  <c r="F109" i="2"/>
  <c r="G109" i="2"/>
  <c r="P109" i="2" s="1"/>
  <c r="H109" i="2"/>
  <c r="I109" i="2"/>
  <c r="J109" i="2"/>
  <c r="K109" i="2"/>
  <c r="L109" i="2"/>
  <c r="M109" i="2"/>
  <c r="O109" i="2"/>
  <c r="E110" i="2"/>
  <c r="N110" i="2" s="1"/>
  <c r="F110" i="2"/>
  <c r="G110" i="2"/>
  <c r="P110" i="2" s="1"/>
  <c r="H110" i="2"/>
  <c r="I110" i="2"/>
  <c r="J110" i="2"/>
  <c r="K110" i="2"/>
  <c r="L110" i="2"/>
  <c r="M110" i="2"/>
  <c r="O110" i="2"/>
  <c r="E111" i="2"/>
  <c r="N111" i="2" s="1"/>
  <c r="F111" i="2"/>
  <c r="G111" i="2"/>
  <c r="P111" i="2" s="1"/>
  <c r="H111" i="2"/>
  <c r="I111" i="2"/>
  <c r="J111" i="2"/>
  <c r="K111" i="2"/>
  <c r="L111" i="2"/>
  <c r="M111" i="2"/>
  <c r="O111" i="2"/>
  <c r="E112" i="2"/>
  <c r="N112" i="2" s="1"/>
  <c r="F112" i="2"/>
  <c r="G112" i="2"/>
  <c r="P112" i="2" s="1"/>
  <c r="H112" i="2"/>
  <c r="I112" i="2"/>
  <c r="J112" i="2"/>
  <c r="K112" i="2"/>
  <c r="L112" i="2"/>
  <c r="M112" i="2"/>
  <c r="O112" i="2"/>
  <c r="E113" i="2"/>
  <c r="N113" i="2" s="1"/>
  <c r="F113" i="2"/>
  <c r="G113" i="2"/>
  <c r="P113" i="2" s="1"/>
  <c r="H113" i="2"/>
  <c r="I113" i="2"/>
  <c r="J113" i="2"/>
  <c r="K113" i="2"/>
  <c r="L113" i="2"/>
  <c r="M113" i="2"/>
  <c r="O113" i="2"/>
  <c r="E114" i="2"/>
  <c r="N114" i="2" s="1"/>
  <c r="F114" i="2"/>
  <c r="G114" i="2"/>
  <c r="P114" i="2" s="1"/>
  <c r="H114" i="2"/>
  <c r="I114" i="2"/>
  <c r="J114" i="2"/>
  <c r="K114" i="2"/>
  <c r="L114" i="2"/>
  <c r="M114" i="2"/>
  <c r="O114" i="2"/>
  <c r="E115" i="2"/>
  <c r="N115" i="2" s="1"/>
  <c r="F115" i="2"/>
  <c r="G115" i="2"/>
  <c r="P115" i="2" s="1"/>
  <c r="H115" i="2"/>
  <c r="I115" i="2"/>
  <c r="J115" i="2"/>
  <c r="K115" i="2"/>
  <c r="L115" i="2"/>
  <c r="M115" i="2"/>
  <c r="O115" i="2"/>
  <c r="E116" i="2"/>
  <c r="N116" i="2" s="1"/>
  <c r="F116" i="2"/>
  <c r="G116" i="2"/>
  <c r="P116" i="2" s="1"/>
  <c r="H116" i="2"/>
  <c r="I116" i="2"/>
  <c r="J116" i="2"/>
  <c r="K116" i="2"/>
  <c r="L116" i="2"/>
  <c r="M116" i="2"/>
  <c r="O116" i="2"/>
  <c r="E117" i="2"/>
  <c r="N117" i="2" s="1"/>
  <c r="F117" i="2"/>
  <c r="G117" i="2"/>
  <c r="P117" i="2" s="1"/>
  <c r="H117" i="2"/>
  <c r="I117" i="2"/>
  <c r="J117" i="2"/>
  <c r="K117" i="2"/>
  <c r="L117" i="2"/>
  <c r="M117" i="2"/>
  <c r="O117" i="2"/>
  <c r="E118" i="2"/>
  <c r="N118" i="2" s="1"/>
  <c r="F118" i="2"/>
  <c r="G118" i="2"/>
  <c r="P118" i="2" s="1"/>
  <c r="H118" i="2"/>
  <c r="I118" i="2"/>
  <c r="J118" i="2"/>
  <c r="K118" i="2"/>
  <c r="L118" i="2"/>
  <c r="M118" i="2"/>
  <c r="O118" i="2"/>
  <c r="E119" i="2"/>
  <c r="N119" i="2" s="1"/>
  <c r="F119" i="2"/>
  <c r="G119" i="2"/>
  <c r="P119" i="2" s="1"/>
  <c r="H119" i="2"/>
  <c r="I119" i="2"/>
  <c r="J119" i="2"/>
  <c r="K119" i="2"/>
  <c r="L119" i="2"/>
  <c r="M119" i="2"/>
  <c r="O119" i="2"/>
  <c r="E120" i="2"/>
  <c r="N120" i="2" s="1"/>
  <c r="F120" i="2"/>
  <c r="G120" i="2"/>
  <c r="P120" i="2" s="1"/>
  <c r="H120" i="2"/>
  <c r="I120" i="2"/>
  <c r="J120" i="2"/>
  <c r="K120" i="2"/>
  <c r="L120" i="2"/>
  <c r="M120" i="2"/>
  <c r="O120" i="2"/>
  <c r="E121" i="2"/>
  <c r="N121" i="2" s="1"/>
  <c r="F121" i="2"/>
  <c r="G121" i="2"/>
  <c r="P121" i="2" s="1"/>
  <c r="H121" i="2"/>
  <c r="I121" i="2"/>
  <c r="J121" i="2"/>
  <c r="K121" i="2"/>
  <c r="L121" i="2"/>
  <c r="M121" i="2"/>
  <c r="O121" i="2"/>
  <c r="E122" i="2"/>
  <c r="N122" i="2" s="1"/>
  <c r="F122" i="2"/>
  <c r="G122" i="2"/>
  <c r="P122" i="2" s="1"/>
  <c r="H122" i="2"/>
  <c r="I122" i="2"/>
  <c r="J122" i="2"/>
  <c r="K122" i="2"/>
  <c r="L122" i="2"/>
  <c r="M122" i="2"/>
  <c r="O122" i="2"/>
  <c r="E123" i="2"/>
  <c r="N123" i="2" s="1"/>
  <c r="F123" i="2"/>
  <c r="G123" i="2"/>
  <c r="P123" i="2" s="1"/>
  <c r="H123" i="2"/>
  <c r="I123" i="2"/>
  <c r="J123" i="2"/>
  <c r="K123" i="2"/>
  <c r="L123" i="2"/>
  <c r="M123" i="2"/>
  <c r="O123" i="2"/>
  <c r="E124" i="2"/>
  <c r="N124" i="2" s="1"/>
  <c r="F124" i="2"/>
  <c r="G124" i="2"/>
  <c r="P124" i="2" s="1"/>
  <c r="H124" i="2"/>
  <c r="I124" i="2"/>
  <c r="J124" i="2"/>
  <c r="K124" i="2"/>
  <c r="L124" i="2"/>
  <c r="M124" i="2"/>
  <c r="O124" i="2"/>
  <c r="E125" i="2"/>
  <c r="N125" i="2" s="1"/>
  <c r="F125" i="2"/>
  <c r="G125" i="2"/>
  <c r="P125" i="2" s="1"/>
  <c r="H125" i="2"/>
  <c r="I125" i="2"/>
  <c r="J125" i="2"/>
  <c r="K125" i="2"/>
  <c r="L125" i="2"/>
  <c r="M125" i="2"/>
  <c r="O125" i="2"/>
  <c r="E126" i="2"/>
  <c r="N126" i="2" s="1"/>
  <c r="F126" i="2"/>
  <c r="G126" i="2"/>
  <c r="P126" i="2" s="1"/>
  <c r="H126" i="2"/>
  <c r="I126" i="2"/>
  <c r="J126" i="2"/>
  <c r="K126" i="2"/>
  <c r="L126" i="2"/>
  <c r="M126" i="2"/>
  <c r="O126" i="2"/>
  <c r="E127" i="2"/>
  <c r="N127" i="2" s="1"/>
  <c r="F127" i="2"/>
  <c r="G127" i="2"/>
  <c r="P127" i="2" s="1"/>
  <c r="H127" i="2"/>
  <c r="I127" i="2"/>
  <c r="J127" i="2"/>
  <c r="K127" i="2"/>
  <c r="L127" i="2"/>
  <c r="M127" i="2"/>
  <c r="O127" i="2"/>
  <c r="E128" i="2"/>
  <c r="N128" i="2" s="1"/>
  <c r="F128" i="2"/>
  <c r="G128" i="2"/>
  <c r="P128" i="2" s="1"/>
  <c r="H128" i="2"/>
  <c r="I128" i="2"/>
  <c r="J128" i="2"/>
  <c r="K128" i="2"/>
  <c r="L128" i="2"/>
  <c r="M128" i="2"/>
  <c r="O128" i="2"/>
  <c r="E129" i="2"/>
  <c r="N129" i="2" s="1"/>
  <c r="F129" i="2"/>
  <c r="G129" i="2"/>
  <c r="P129" i="2" s="1"/>
  <c r="H129" i="2"/>
  <c r="I129" i="2"/>
  <c r="J129" i="2"/>
  <c r="K129" i="2"/>
  <c r="L129" i="2"/>
  <c r="M129" i="2"/>
  <c r="O129" i="2"/>
  <c r="E130" i="2"/>
  <c r="N130" i="2" s="1"/>
  <c r="F130" i="2"/>
  <c r="G130" i="2"/>
  <c r="P130" i="2" s="1"/>
  <c r="H130" i="2"/>
  <c r="I130" i="2"/>
  <c r="J130" i="2"/>
  <c r="K130" i="2"/>
  <c r="L130" i="2"/>
  <c r="M130" i="2"/>
  <c r="O130" i="2"/>
  <c r="E131" i="2"/>
  <c r="N131" i="2" s="1"/>
  <c r="F131" i="2"/>
  <c r="G131" i="2"/>
  <c r="P131" i="2" s="1"/>
  <c r="H131" i="2"/>
  <c r="I131" i="2"/>
  <c r="J131" i="2"/>
  <c r="K131" i="2"/>
  <c r="L131" i="2"/>
  <c r="M131" i="2"/>
  <c r="O131" i="2"/>
  <c r="E132" i="2"/>
  <c r="N132" i="2" s="1"/>
  <c r="F132" i="2"/>
  <c r="G132" i="2"/>
  <c r="P132" i="2" s="1"/>
  <c r="H132" i="2"/>
  <c r="I132" i="2"/>
  <c r="J132" i="2"/>
  <c r="K132" i="2"/>
  <c r="L132" i="2"/>
  <c r="M132" i="2"/>
  <c r="O132" i="2"/>
  <c r="E133" i="2"/>
  <c r="N133" i="2" s="1"/>
  <c r="F133" i="2"/>
  <c r="G133" i="2"/>
  <c r="P133" i="2" s="1"/>
  <c r="H133" i="2"/>
  <c r="I133" i="2"/>
  <c r="J133" i="2"/>
  <c r="K133" i="2"/>
  <c r="L133" i="2"/>
  <c r="M133" i="2"/>
  <c r="O133" i="2"/>
  <c r="E134" i="2"/>
  <c r="N134" i="2" s="1"/>
  <c r="F134" i="2"/>
  <c r="G134" i="2"/>
  <c r="P134" i="2" s="1"/>
  <c r="H134" i="2"/>
  <c r="I134" i="2"/>
  <c r="J134" i="2"/>
  <c r="K134" i="2"/>
  <c r="L134" i="2"/>
  <c r="M134" i="2"/>
  <c r="O134" i="2"/>
  <c r="E135" i="2"/>
  <c r="N135" i="2" s="1"/>
  <c r="F135" i="2"/>
  <c r="G135" i="2"/>
  <c r="P135" i="2" s="1"/>
  <c r="H135" i="2"/>
  <c r="I135" i="2"/>
  <c r="J135" i="2"/>
  <c r="K135" i="2"/>
  <c r="L135" i="2"/>
  <c r="M135" i="2"/>
  <c r="O135" i="2"/>
  <c r="E136" i="2"/>
  <c r="N136" i="2" s="1"/>
  <c r="F136" i="2"/>
  <c r="G136" i="2"/>
  <c r="P136" i="2" s="1"/>
  <c r="H136" i="2"/>
  <c r="I136" i="2"/>
  <c r="J136" i="2"/>
  <c r="K136" i="2"/>
  <c r="L136" i="2"/>
  <c r="M136" i="2"/>
  <c r="O136" i="2"/>
  <c r="E137" i="2"/>
  <c r="N137" i="2" s="1"/>
  <c r="F137" i="2"/>
  <c r="G137" i="2"/>
  <c r="P137" i="2" s="1"/>
  <c r="H137" i="2"/>
  <c r="I137" i="2"/>
  <c r="J137" i="2"/>
  <c r="K137" i="2"/>
  <c r="L137" i="2"/>
  <c r="M137" i="2"/>
  <c r="O137" i="2"/>
  <c r="E138" i="2"/>
  <c r="N138" i="2" s="1"/>
  <c r="F138" i="2"/>
  <c r="G138" i="2"/>
  <c r="P138" i="2" s="1"/>
  <c r="H138" i="2"/>
  <c r="I138" i="2"/>
  <c r="J138" i="2"/>
  <c r="K138" i="2"/>
  <c r="L138" i="2"/>
  <c r="M138" i="2"/>
  <c r="O138" i="2"/>
  <c r="E139" i="2"/>
  <c r="N139" i="2" s="1"/>
  <c r="F139" i="2"/>
  <c r="G139" i="2"/>
  <c r="P139" i="2" s="1"/>
  <c r="H139" i="2"/>
  <c r="I139" i="2"/>
  <c r="J139" i="2"/>
  <c r="K139" i="2"/>
  <c r="L139" i="2"/>
  <c r="M139" i="2"/>
  <c r="O139" i="2"/>
  <c r="E140" i="2"/>
  <c r="N140" i="2" s="1"/>
  <c r="F140" i="2"/>
  <c r="G140" i="2"/>
  <c r="P140" i="2" s="1"/>
  <c r="H140" i="2"/>
  <c r="I140" i="2"/>
  <c r="J140" i="2"/>
  <c r="K140" i="2"/>
  <c r="L140" i="2"/>
  <c r="M140" i="2"/>
  <c r="O140" i="2"/>
  <c r="E141" i="2"/>
  <c r="N141" i="2" s="1"/>
  <c r="F141" i="2"/>
  <c r="G141" i="2"/>
  <c r="P141" i="2" s="1"/>
  <c r="H141" i="2"/>
  <c r="I141" i="2"/>
  <c r="J141" i="2"/>
  <c r="K141" i="2"/>
  <c r="L141" i="2"/>
  <c r="M141" i="2"/>
  <c r="O141" i="2"/>
  <c r="E142" i="2"/>
  <c r="N142" i="2" s="1"/>
  <c r="F142" i="2"/>
  <c r="G142" i="2"/>
  <c r="P142" i="2" s="1"/>
  <c r="H142" i="2"/>
  <c r="I142" i="2"/>
  <c r="J142" i="2"/>
  <c r="K142" i="2"/>
  <c r="L142" i="2"/>
  <c r="M142" i="2"/>
  <c r="O142" i="2"/>
  <c r="E143" i="2"/>
  <c r="N143" i="2" s="1"/>
  <c r="F143" i="2"/>
  <c r="G143" i="2"/>
  <c r="P143" i="2" s="1"/>
  <c r="H143" i="2"/>
  <c r="I143" i="2"/>
  <c r="J143" i="2"/>
  <c r="K143" i="2"/>
  <c r="L143" i="2"/>
  <c r="M143" i="2"/>
  <c r="O143" i="2"/>
  <c r="E144" i="2"/>
  <c r="N144" i="2" s="1"/>
  <c r="F144" i="2"/>
  <c r="G144" i="2"/>
  <c r="P144" i="2" s="1"/>
  <c r="H144" i="2"/>
  <c r="I144" i="2"/>
  <c r="J144" i="2"/>
  <c r="K144" i="2"/>
  <c r="L144" i="2"/>
  <c r="M144" i="2"/>
  <c r="O144" i="2"/>
  <c r="E145" i="2"/>
  <c r="N145" i="2" s="1"/>
  <c r="F145" i="2"/>
  <c r="G145" i="2"/>
  <c r="P145" i="2" s="1"/>
  <c r="H145" i="2"/>
  <c r="I145" i="2"/>
  <c r="J145" i="2"/>
  <c r="K145" i="2"/>
  <c r="L145" i="2"/>
  <c r="M145" i="2"/>
  <c r="O145" i="2"/>
  <c r="E146" i="2"/>
  <c r="N146" i="2" s="1"/>
  <c r="F146" i="2"/>
  <c r="G146" i="2"/>
  <c r="P146" i="2" s="1"/>
  <c r="H146" i="2"/>
  <c r="I146" i="2"/>
  <c r="J146" i="2"/>
  <c r="K146" i="2"/>
  <c r="L146" i="2"/>
  <c r="M146" i="2"/>
  <c r="O146" i="2"/>
  <c r="E147" i="2"/>
  <c r="N147" i="2" s="1"/>
  <c r="F147" i="2"/>
  <c r="G147" i="2"/>
  <c r="P147" i="2" s="1"/>
  <c r="H147" i="2"/>
  <c r="I147" i="2"/>
  <c r="J147" i="2"/>
  <c r="K147" i="2"/>
  <c r="L147" i="2"/>
  <c r="M147" i="2"/>
  <c r="O147" i="2"/>
  <c r="E148" i="2"/>
  <c r="N148" i="2" s="1"/>
  <c r="F148" i="2"/>
  <c r="G148" i="2"/>
  <c r="P148" i="2" s="1"/>
  <c r="H148" i="2"/>
  <c r="I148" i="2"/>
  <c r="J148" i="2"/>
  <c r="K148" i="2"/>
  <c r="L148" i="2"/>
  <c r="M148" i="2"/>
  <c r="O148" i="2"/>
  <c r="E149" i="2"/>
  <c r="N149" i="2" s="1"/>
  <c r="F149" i="2"/>
  <c r="G149" i="2"/>
  <c r="P149" i="2" s="1"/>
  <c r="H149" i="2"/>
  <c r="I149" i="2"/>
  <c r="J149" i="2"/>
  <c r="K149" i="2"/>
  <c r="L149" i="2"/>
  <c r="M149" i="2"/>
  <c r="O149" i="2"/>
  <c r="E150" i="2"/>
  <c r="N150" i="2" s="1"/>
  <c r="F150" i="2"/>
  <c r="G150" i="2"/>
  <c r="P150" i="2" s="1"/>
  <c r="H150" i="2"/>
  <c r="I150" i="2"/>
  <c r="J150" i="2"/>
  <c r="K150" i="2"/>
  <c r="L150" i="2"/>
  <c r="M150" i="2"/>
  <c r="O150" i="2"/>
  <c r="E151" i="2"/>
  <c r="N151" i="2" s="1"/>
  <c r="F151" i="2"/>
  <c r="G151" i="2"/>
  <c r="P151" i="2" s="1"/>
  <c r="H151" i="2"/>
  <c r="I151" i="2"/>
  <c r="J151" i="2"/>
  <c r="K151" i="2"/>
  <c r="L151" i="2"/>
  <c r="M151" i="2"/>
  <c r="O151" i="2"/>
  <c r="E152" i="2"/>
  <c r="N152" i="2" s="1"/>
  <c r="F152" i="2"/>
  <c r="G152" i="2"/>
  <c r="P152" i="2" s="1"/>
  <c r="H152" i="2"/>
  <c r="I152" i="2"/>
  <c r="J152" i="2"/>
  <c r="K152" i="2"/>
  <c r="L152" i="2"/>
  <c r="M152" i="2"/>
  <c r="O152" i="2"/>
  <c r="E153" i="2"/>
  <c r="N153" i="2" s="1"/>
  <c r="F153" i="2"/>
  <c r="G153" i="2"/>
  <c r="P153" i="2" s="1"/>
  <c r="H153" i="2"/>
  <c r="I153" i="2"/>
  <c r="J153" i="2"/>
  <c r="K153" i="2"/>
  <c r="L153" i="2"/>
  <c r="M153" i="2"/>
  <c r="O153" i="2"/>
  <c r="E154" i="2"/>
  <c r="N154" i="2" s="1"/>
  <c r="F154" i="2"/>
  <c r="G154" i="2"/>
  <c r="P154" i="2" s="1"/>
  <c r="H154" i="2"/>
  <c r="I154" i="2"/>
  <c r="J154" i="2"/>
  <c r="K154" i="2"/>
  <c r="L154" i="2"/>
  <c r="M154" i="2"/>
  <c r="O154" i="2"/>
  <c r="E155" i="2"/>
  <c r="N155" i="2" s="1"/>
  <c r="F155" i="2"/>
  <c r="G155" i="2"/>
  <c r="P155" i="2" s="1"/>
  <c r="H155" i="2"/>
  <c r="I155" i="2"/>
  <c r="J155" i="2"/>
  <c r="K155" i="2"/>
  <c r="L155" i="2"/>
  <c r="M155" i="2"/>
  <c r="O155" i="2"/>
  <c r="E156" i="2"/>
  <c r="N156" i="2" s="1"/>
  <c r="F156" i="2"/>
  <c r="G156" i="2"/>
  <c r="P156" i="2" s="1"/>
  <c r="H156" i="2"/>
  <c r="I156" i="2"/>
  <c r="J156" i="2"/>
  <c r="K156" i="2"/>
  <c r="L156" i="2"/>
  <c r="M156" i="2"/>
  <c r="O156" i="2"/>
  <c r="E157" i="2"/>
  <c r="N157" i="2" s="1"/>
  <c r="F157" i="2"/>
  <c r="G157" i="2"/>
  <c r="P157" i="2" s="1"/>
  <c r="H157" i="2"/>
  <c r="I157" i="2"/>
  <c r="J157" i="2"/>
  <c r="K157" i="2"/>
  <c r="L157" i="2"/>
  <c r="M157" i="2"/>
  <c r="O157" i="2"/>
  <c r="E158" i="2"/>
  <c r="N158" i="2" s="1"/>
  <c r="F158" i="2"/>
  <c r="G158" i="2"/>
  <c r="P158" i="2" s="1"/>
  <c r="H158" i="2"/>
  <c r="I158" i="2"/>
  <c r="J158" i="2"/>
  <c r="K158" i="2"/>
  <c r="L158" i="2"/>
  <c r="M158" i="2"/>
  <c r="O158" i="2"/>
  <c r="E159" i="2"/>
  <c r="N159" i="2" s="1"/>
  <c r="F159" i="2"/>
  <c r="G159" i="2"/>
  <c r="P159" i="2" s="1"/>
  <c r="H159" i="2"/>
  <c r="I159" i="2"/>
  <c r="J159" i="2"/>
  <c r="K159" i="2"/>
  <c r="L159" i="2"/>
  <c r="M159" i="2"/>
  <c r="O159" i="2"/>
  <c r="E160" i="2"/>
  <c r="N160" i="2" s="1"/>
  <c r="F160" i="2"/>
  <c r="G160" i="2"/>
  <c r="P160" i="2" s="1"/>
  <c r="H160" i="2"/>
  <c r="I160" i="2"/>
  <c r="J160" i="2"/>
  <c r="K160" i="2"/>
  <c r="L160" i="2"/>
  <c r="M160" i="2"/>
  <c r="O160" i="2"/>
  <c r="E161" i="2"/>
  <c r="N161" i="2" s="1"/>
  <c r="F161" i="2"/>
  <c r="G161" i="2"/>
  <c r="P161" i="2" s="1"/>
  <c r="H161" i="2"/>
  <c r="I161" i="2"/>
  <c r="J161" i="2"/>
  <c r="K161" i="2"/>
  <c r="L161" i="2"/>
  <c r="M161" i="2"/>
  <c r="O161" i="2"/>
  <c r="E162" i="2"/>
  <c r="N162" i="2" s="1"/>
  <c r="F162" i="2"/>
  <c r="G162" i="2"/>
  <c r="P162" i="2" s="1"/>
  <c r="H162" i="2"/>
  <c r="I162" i="2"/>
  <c r="J162" i="2"/>
  <c r="K162" i="2"/>
  <c r="L162" i="2"/>
  <c r="M162" i="2"/>
  <c r="O162" i="2"/>
  <c r="E163" i="2"/>
  <c r="N163" i="2" s="1"/>
  <c r="F163" i="2"/>
  <c r="G163" i="2"/>
  <c r="P163" i="2" s="1"/>
  <c r="H163" i="2"/>
  <c r="I163" i="2"/>
  <c r="J163" i="2"/>
  <c r="K163" i="2"/>
  <c r="L163" i="2"/>
  <c r="M163" i="2"/>
  <c r="O163" i="2"/>
  <c r="E164" i="2"/>
  <c r="N164" i="2" s="1"/>
  <c r="F164" i="2"/>
  <c r="G164" i="2"/>
  <c r="P164" i="2" s="1"/>
  <c r="H164" i="2"/>
  <c r="I164" i="2"/>
  <c r="J164" i="2"/>
  <c r="K164" i="2"/>
  <c r="L164" i="2"/>
  <c r="M164" i="2"/>
  <c r="O164" i="2"/>
  <c r="E165" i="2"/>
  <c r="N165" i="2" s="1"/>
  <c r="F165" i="2"/>
  <c r="G165" i="2"/>
  <c r="P165" i="2" s="1"/>
  <c r="H165" i="2"/>
  <c r="I165" i="2"/>
  <c r="J165" i="2"/>
  <c r="K165" i="2"/>
  <c r="L165" i="2"/>
  <c r="M165" i="2"/>
  <c r="O165" i="2"/>
  <c r="E166" i="2"/>
  <c r="N166" i="2" s="1"/>
  <c r="F166" i="2"/>
  <c r="G166" i="2"/>
  <c r="P166" i="2" s="1"/>
  <c r="H166" i="2"/>
  <c r="I166" i="2"/>
  <c r="J166" i="2"/>
  <c r="K166" i="2"/>
  <c r="L166" i="2"/>
  <c r="M166" i="2"/>
  <c r="O166" i="2"/>
  <c r="E167" i="2"/>
  <c r="N167" i="2" s="1"/>
  <c r="F167" i="2"/>
  <c r="G167" i="2"/>
  <c r="P167" i="2" s="1"/>
  <c r="H167" i="2"/>
  <c r="I167" i="2"/>
  <c r="J167" i="2"/>
  <c r="K167" i="2"/>
  <c r="L167" i="2"/>
  <c r="M167" i="2"/>
  <c r="O167" i="2"/>
  <c r="E168" i="2"/>
  <c r="N168" i="2" s="1"/>
  <c r="F168" i="2"/>
  <c r="G168" i="2"/>
  <c r="P168" i="2" s="1"/>
  <c r="H168" i="2"/>
  <c r="I168" i="2"/>
  <c r="J168" i="2"/>
  <c r="K168" i="2"/>
  <c r="L168" i="2"/>
  <c r="M168" i="2"/>
  <c r="O168" i="2"/>
  <c r="E169" i="2"/>
  <c r="N169" i="2" s="1"/>
  <c r="F169" i="2"/>
  <c r="G169" i="2"/>
  <c r="P169" i="2" s="1"/>
  <c r="H169" i="2"/>
  <c r="I169" i="2"/>
  <c r="J169" i="2"/>
  <c r="K169" i="2"/>
  <c r="L169" i="2"/>
  <c r="M169" i="2"/>
  <c r="O169" i="2"/>
  <c r="E170" i="2"/>
  <c r="N170" i="2" s="1"/>
  <c r="F170" i="2"/>
  <c r="G170" i="2"/>
  <c r="P170" i="2" s="1"/>
  <c r="H170" i="2"/>
  <c r="I170" i="2"/>
  <c r="J170" i="2"/>
  <c r="K170" i="2"/>
  <c r="L170" i="2"/>
  <c r="M170" i="2"/>
  <c r="O170" i="2"/>
  <c r="E171" i="2"/>
  <c r="N171" i="2" s="1"/>
  <c r="F171" i="2"/>
  <c r="G171" i="2"/>
  <c r="P171" i="2" s="1"/>
  <c r="H171" i="2"/>
  <c r="I171" i="2"/>
  <c r="J171" i="2"/>
  <c r="K171" i="2"/>
  <c r="L171" i="2"/>
  <c r="M171" i="2"/>
  <c r="O171" i="2"/>
  <c r="E172" i="2"/>
  <c r="N172" i="2" s="1"/>
  <c r="F172" i="2"/>
  <c r="G172" i="2"/>
  <c r="P172" i="2" s="1"/>
  <c r="H172" i="2"/>
  <c r="I172" i="2"/>
  <c r="J172" i="2"/>
  <c r="K172" i="2"/>
  <c r="L172" i="2"/>
  <c r="M172" i="2"/>
  <c r="O172" i="2"/>
  <c r="E173" i="2"/>
  <c r="N173" i="2" s="1"/>
  <c r="F173" i="2"/>
  <c r="G173" i="2"/>
  <c r="P173" i="2" s="1"/>
  <c r="H173" i="2"/>
  <c r="I173" i="2"/>
  <c r="J173" i="2"/>
  <c r="K173" i="2"/>
  <c r="L173" i="2"/>
  <c r="M173" i="2"/>
  <c r="O173" i="2"/>
  <c r="E174" i="2"/>
  <c r="N174" i="2" s="1"/>
  <c r="F174" i="2"/>
  <c r="G174" i="2"/>
  <c r="P174" i="2" s="1"/>
  <c r="H174" i="2"/>
  <c r="I174" i="2"/>
  <c r="J174" i="2"/>
  <c r="K174" i="2"/>
  <c r="L174" i="2"/>
  <c r="M174" i="2"/>
  <c r="O174" i="2"/>
  <c r="E175" i="2"/>
  <c r="N175" i="2" s="1"/>
  <c r="F175" i="2"/>
  <c r="G175" i="2"/>
  <c r="P175" i="2" s="1"/>
  <c r="H175" i="2"/>
  <c r="I175" i="2"/>
  <c r="J175" i="2"/>
  <c r="K175" i="2"/>
  <c r="L175" i="2"/>
  <c r="M175" i="2"/>
  <c r="O175" i="2"/>
  <c r="E176" i="2"/>
  <c r="N176" i="2" s="1"/>
  <c r="F176" i="2"/>
  <c r="G176" i="2"/>
  <c r="P176" i="2" s="1"/>
  <c r="H176" i="2"/>
  <c r="I176" i="2"/>
  <c r="J176" i="2"/>
  <c r="K176" i="2"/>
  <c r="L176" i="2"/>
  <c r="M176" i="2"/>
  <c r="O176" i="2"/>
  <c r="E177" i="2"/>
  <c r="N177" i="2" s="1"/>
  <c r="F177" i="2"/>
  <c r="G177" i="2"/>
  <c r="P177" i="2" s="1"/>
  <c r="H177" i="2"/>
  <c r="I177" i="2"/>
  <c r="J177" i="2"/>
  <c r="K177" i="2"/>
  <c r="L177" i="2"/>
  <c r="M177" i="2"/>
  <c r="O177" i="2"/>
  <c r="E178" i="2"/>
  <c r="N178" i="2" s="1"/>
  <c r="F178" i="2"/>
  <c r="G178" i="2"/>
  <c r="P178" i="2" s="1"/>
  <c r="H178" i="2"/>
  <c r="I178" i="2"/>
  <c r="J178" i="2"/>
  <c r="K178" i="2"/>
  <c r="L178" i="2"/>
  <c r="M178" i="2"/>
  <c r="O178" i="2"/>
  <c r="E179" i="2"/>
  <c r="N179" i="2" s="1"/>
  <c r="F179" i="2"/>
  <c r="G179" i="2"/>
  <c r="P179" i="2" s="1"/>
  <c r="H179" i="2"/>
  <c r="I179" i="2"/>
  <c r="J179" i="2"/>
  <c r="K179" i="2"/>
  <c r="L179" i="2"/>
  <c r="M179" i="2"/>
  <c r="O179" i="2"/>
  <c r="E180" i="2"/>
  <c r="N180" i="2" s="1"/>
  <c r="F180" i="2"/>
  <c r="G180" i="2"/>
  <c r="P180" i="2" s="1"/>
  <c r="H180" i="2"/>
  <c r="I180" i="2"/>
  <c r="J180" i="2"/>
  <c r="K180" i="2"/>
  <c r="L180" i="2"/>
  <c r="M180" i="2"/>
  <c r="O180" i="2"/>
  <c r="E181" i="2"/>
  <c r="N181" i="2" s="1"/>
  <c r="F181" i="2"/>
  <c r="G181" i="2"/>
  <c r="P181" i="2" s="1"/>
  <c r="H181" i="2"/>
  <c r="I181" i="2"/>
  <c r="J181" i="2"/>
  <c r="K181" i="2"/>
  <c r="L181" i="2"/>
  <c r="M181" i="2"/>
  <c r="O181" i="2"/>
  <c r="E182" i="2"/>
  <c r="N182" i="2" s="1"/>
  <c r="F182" i="2"/>
  <c r="G182" i="2"/>
  <c r="P182" i="2" s="1"/>
  <c r="H182" i="2"/>
  <c r="I182" i="2"/>
  <c r="J182" i="2"/>
  <c r="K182" i="2"/>
  <c r="L182" i="2"/>
  <c r="M182" i="2"/>
  <c r="O182" i="2"/>
  <c r="E183" i="2"/>
  <c r="N183" i="2" s="1"/>
  <c r="F183" i="2"/>
  <c r="G183" i="2"/>
  <c r="P183" i="2" s="1"/>
  <c r="H183" i="2"/>
  <c r="I183" i="2"/>
  <c r="J183" i="2"/>
  <c r="K183" i="2"/>
  <c r="L183" i="2"/>
  <c r="M183" i="2"/>
  <c r="O183" i="2"/>
  <c r="E184" i="2"/>
  <c r="N184" i="2" s="1"/>
  <c r="F184" i="2"/>
  <c r="G184" i="2"/>
  <c r="P184" i="2" s="1"/>
  <c r="H184" i="2"/>
  <c r="I184" i="2"/>
  <c r="J184" i="2"/>
  <c r="K184" i="2"/>
  <c r="L184" i="2"/>
  <c r="M184" i="2"/>
  <c r="O184" i="2"/>
  <c r="E185" i="2"/>
  <c r="N185" i="2" s="1"/>
  <c r="F185" i="2"/>
  <c r="G185" i="2"/>
  <c r="P185" i="2" s="1"/>
  <c r="H185" i="2"/>
  <c r="I185" i="2"/>
  <c r="J185" i="2"/>
  <c r="K185" i="2"/>
  <c r="L185" i="2"/>
  <c r="M185" i="2"/>
  <c r="O185" i="2"/>
  <c r="E186" i="2"/>
  <c r="N186" i="2" s="1"/>
  <c r="F186" i="2"/>
  <c r="G186" i="2"/>
  <c r="P186" i="2" s="1"/>
  <c r="H186" i="2"/>
  <c r="I186" i="2"/>
  <c r="J186" i="2"/>
  <c r="K186" i="2"/>
  <c r="L186" i="2"/>
  <c r="M186" i="2"/>
  <c r="O186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C3" i="8"/>
  <c r="C4" i="8"/>
  <c r="D3" i="2" l="1"/>
  <c r="D4" i="2"/>
  <c r="U4" i="2" l="1"/>
  <c r="V4" i="2"/>
  <c r="W4" i="2"/>
  <c r="X4" i="2"/>
  <c r="Y4" i="2"/>
  <c r="Z4" i="2"/>
  <c r="AA4" i="2" l="1"/>
  <c r="AC4" i="2"/>
  <c r="AB4" i="2"/>
  <c r="O4" i="8"/>
  <c r="P4" i="8"/>
  <c r="Q4" i="8"/>
  <c r="R4" i="8"/>
  <c r="T4" i="8" l="1"/>
  <c r="S4" i="8"/>
  <c r="Z3" i="2" l="1"/>
  <c r="Y3" i="2"/>
  <c r="X3" i="2"/>
  <c r="W3" i="2"/>
  <c r="V3" i="2"/>
  <c r="U3" i="2"/>
  <c r="AB3" i="2" l="1"/>
  <c r="AC3" i="2"/>
  <c r="AA3" i="2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O3" i="8" l="1"/>
  <c r="P3" i="8"/>
  <c r="Q3" i="8"/>
  <c r="R3" i="8"/>
  <c r="S3" i="8" l="1"/>
  <c r="T3" i="8"/>
  <c r="C5" i="12"/>
  <c r="D5" i="12"/>
  <c r="E5" i="12" l="1"/>
  <c r="H5" i="12" s="1"/>
  <c r="F5" i="12"/>
  <c r="C4" i="12"/>
  <c r="D4" i="12"/>
  <c r="C3" i="12"/>
  <c r="D3" i="12"/>
  <c r="E3" i="12" s="1"/>
  <c r="H3" i="12" s="1"/>
  <c r="D2" i="12"/>
  <c r="C2" i="12"/>
  <c r="E4" i="12" l="1"/>
  <c r="H4" i="12" s="1"/>
  <c r="E2" i="12"/>
  <c r="H2" i="12" s="1"/>
  <c r="F3" i="12"/>
  <c r="F4" i="12"/>
  <c r="F2" i="12"/>
  <c r="A124" i="9"/>
  <c r="B124" i="9"/>
  <c r="A124" i="11"/>
  <c r="C124" i="11" s="1"/>
  <c r="B124" i="11"/>
  <c r="D993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A820" i="11"/>
  <c r="C820" i="11" s="1"/>
  <c r="B820" i="11"/>
  <c r="D820" i="11" s="1"/>
  <c r="A821" i="11"/>
  <c r="B821" i="11"/>
  <c r="L821" i="11" s="1"/>
  <c r="A822" i="11"/>
  <c r="C822" i="11" s="1"/>
  <c r="B822" i="11"/>
  <c r="A823" i="11"/>
  <c r="B823" i="11"/>
  <c r="A824" i="11"/>
  <c r="C824" i="11" s="1"/>
  <c r="B824" i="11"/>
  <c r="D824" i="11" s="1"/>
  <c r="A825" i="11"/>
  <c r="B825" i="11"/>
  <c r="L825" i="11" s="1"/>
  <c r="A826" i="11"/>
  <c r="C826" i="11" s="1"/>
  <c r="B826" i="11"/>
  <c r="D826" i="11" s="1"/>
  <c r="A827" i="11"/>
  <c r="B827" i="11"/>
  <c r="A828" i="11"/>
  <c r="C828" i="11" s="1"/>
  <c r="B828" i="11"/>
  <c r="N828" i="11" s="1"/>
  <c r="A829" i="11"/>
  <c r="B829" i="11"/>
  <c r="A830" i="11"/>
  <c r="C830" i="11" s="1"/>
  <c r="B830" i="11"/>
  <c r="D830" i="11" s="1"/>
  <c r="A831" i="11"/>
  <c r="B831" i="11"/>
  <c r="A832" i="11"/>
  <c r="C832" i="11" s="1"/>
  <c r="B832" i="11"/>
  <c r="D832" i="11" s="1"/>
  <c r="A833" i="11"/>
  <c r="B833" i="11"/>
  <c r="A834" i="11"/>
  <c r="C834" i="11" s="1"/>
  <c r="B834" i="11"/>
  <c r="A835" i="11"/>
  <c r="K835" i="11" s="1"/>
  <c r="B835" i="11"/>
  <c r="A836" i="11"/>
  <c r="C836" i="11" s="1"/>
  <c r="B836" i="11"/>
  <c r="A837" i="11"/>
  <c r="B837" i="11"/>
  <c r="N837" i="11" s="1"/>
  <c r="A838" i="11"/>
  <c r="C838" i="11" s="1"/>
  <c r="B838" i="11"/>
  <c r="D838" i="11" s="1"/>
  <c r="A839" i="11"/>
  <c r="B839" i="11"/>
  <c r="A840" i="11"/>
  <c r="C840" i="11" s="1"/>
  <c r="B840" i="11"/>
  <c r="D840" i="11" s="1"/>
  <c r="A841" i="11"/>
  <c r="B841" i="11"/>
  <c r="A842" i="11"/>
  <c r="C842" i="11" s="1"/>
  <c r="B842" i="11"/>
  <c r="A843" i="11"/>
  <c r="B843" i="11"/>
  <c r="A844" i="11"/>
  <c r="C844" i="11" s="1"/>
  <c r="B844" i="11"/>
  <c r="N844" i="11" s="1"/>
  <c r="A845" i="11"/>
  <c r="B845" i="11"/>
  <c r="N845" i="11" s="1"/>
  <c r="A846" i="11"/>
  <c r="C846" i="11" s="1"/>
  <c r="B846" i="11"/>
  <c r="D846" i="11" s="1"/>
  <c r="A847" i="11"/>
  <c r="B847" i="11"/>
  <c r="A848" i="11"/>
  <c r="C848" i="11" s="1"/>
  <c r="B848" i="11"/>
  <c r="D848" i="11" s="1"/>
  <c r="A849" i="11"/>
  <c r="B849" i="11"/>
  <c r="A850" i="11"/>
  <c r="C850" i="11" s="1"/>
  <c r="B850" i="11"/>
  <c r="L850" i="11" s="1"/>
  <c r="A851" i="11"/>
  <c r="K851" i="11" s="1"/>
  <c r="B851" i="11"/>
  <c r="A852" i="11"/>
  <c r="C852" i="11" s="1"/>
  <c r="B852" i="11"/>
  <c r="A853" i="11"/>
  <c r="B853" i="11"/>
  <c r="N853" i="11" s="1"/>
  <c r="A854" i="11"/>
  <c r="C854" i="11" s="1"/>
  <c r="B854" i="11"/>
  <c r="D854" i="11" s="1"/>
  <c r="A855" i="11"/>
  <c r="B855" i="11"/>
  <c r="A856" i="11"/>
  <c r="C856" i="11" s="1"/>
  <c r="B856" i="11"/>
  <c r="A857" i="11"/>
  <c r="B857" i="11"/>
  <c r="A858" i="11"/>
  <c r="C858" i="11" s="1"/>
  <c r="B858" i="11"/>
  <c r="D858" i="11" s="1"/>
  <c r="A859" i="11"/>
  <c r="B859" i="11"/>
  <c r="A860" i="11"/>
  <c r="C860" i="11" s="1"/>
  <c r="B860" i="11"/>
  <c r="D860" i="11" s="1"/>
  <c r="A861" i="11"/>
  <c r="B861" i="11"/>
  <c r="N861" i="11" s="1"/>
  <c r="A862" i="11"/>
  <c r="C862" i="11" s="1"/>
  <c r="B862" i="11"/>
  <c r="L862" i="11" s="1"/>
  <c r="A863" i="11"/>
  <c r="C863" i="11" s="1"/>
  <c r="B863" i="11"/>
  <c r="L863" i="11" s="1"/>
  <c r="A864" i="11"/>
  <c r="B864" i="11"/>
  <c r="A865" i="11"/>
  <c r="M865" i="11" s="1"/>
  <c r="B865" i="11"/>
  <c r="D865" i="11" s="1"/>
  <c r="A866" i="11"/>
  <c r="B866" i="1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A871" i="11"/>
  <c r="C871" i="11" s="1"/>
  <c r="B871" i="11"/>
  <c r="L871" i="11" s="1"/>
  <c r="A872" i="11"/>
  <c r="K872" i="11" s="1"/>
  <c r="B872" i="1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C879" i="11" s="1"/>
  <c r="B879" i="11"/>
  <c r="L879" i="11" s="1"/>
  <c r="A880" i="11"/>
  <c r="M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D883" i="11" s="1"/>
  <c r="A884" i="11"/>
  <c r="C884" i="11" s="1"/>
  <c r="B884" i="11"/>
  <c r="A885" i="11"/>
  <c r="M885" i="11" s="1"/>
  <c r="B885" i="11"/>
  <c r="A886" i="11"/>
  <c r="B886" i="11"/>
  <c r="L886" i="11" s="1"/>
  <c r="A887" i="11"/>
  <c r="K887" i="11" s="1"/>
  <c r="B887" i="11"/>
  <c r="N887" i="11" s="1"/>
  <c r="A888" i="11"/>
  <c r="C888" i="11" s="1"/>
  <c r="B888" i="11"/>
  <c r="N888" i="11" s="1"/>
  <c r="A889" i="11"/>
  <c r="K889" i="11" s="1"/>
  <c r="B889" i="11"/>
  <c r="D889" i="11" s="1"/>
  <c r="A890" i="11"/>
  <c r="B890" i="11"/>
  <c r="A891" i="11"/>
  <c r="M891" i="11" s="1"/>
  <c r="B891" i="11"/>
  <c r="D891" i="11" s="1"/>
  <c r="A892" i="11"/>
  <c r="B892" i="11"/>
  <c r="A893" i="11"/>
  <c r="K893" i="11" s="1"/>
  <c r="B893" i="11"/>
  <c r="D893" i="11" s="1"/>
  <c r="A894" i="11"/>
  <c r="B894" i="11"/>
  <c r="A895" i="11"/>
  <c r="K895" i="11" s="1"/>
  <c r="B895" i="11"/>
  <c r="D895" i="11" s="1"/>
  <c r="A896" i="11"/>
  <c r="M896" i="11" s="1"/>
  <c r="B896" i="11"/>
  <c r="L896" i="11" s="1"/>
  <c r="A897" i="11"/>
  <c r="K897" i="11" s="1"/>
  <c r="B897" i="11"/>
  <c r="D897" i="11" s="1"/>
  <c r="A898" i="11"/>
  <c r="M898" i="11" s="1"/>
  <c r="B898" i="11"/>
  <c r="A899" i="11"/>
  <c r="B899" i="11"/>
  <c r="D899" i="11" s="1"/>
  <c r="A900" i="11"/>
  <c r="B900" i="11"/>
  <c r="A901" i="11"/>
  <c r="M901" i="11" s="1"/>
  <c r="B901" i="11"/>
  <c r="D901" i="11" s="1"/>
  <c r="A902" i="11"/>
  <c r="K902" i="11" s="1"/>
  <c r="B902" i="11"/>
  <c r="L902" i="11" s="1"/>
  <c r="A903" i="11"/>
  <c r="B903" i="11"/>
  <c r="D903" i="11" s="1"/>
  <c r="A904" i="11"/>
  <c r="M904" i="11" s="1"/>
  <c r="B904" i="11"/>
  <c r="D904" i="11" s="1"/>
  <c r="A905" i="11"/>
  <c r="B905" i="11"/>
  <c r="N905" i="11" s="1"/>
  <c r="A906" i="11"/>
  <c r="C906" i="11" s="1"/>
  <c r="B906" i="11"/>
  <c r="L906" i="11" s="1"/>
  <c r="A907" i="11"/>
  <c r="K907" i="11" s="1"/>
  <c r="B907" i="11"/>
  <c r="L907" i="11" s="1"/>
  <c r="A908" i="11"/>
  <c r="M908" i="11" s="1"/>
  <c r="B908" i="11"/>
  <c r="A909" i="11"/>
  <c r="C909" i="11" s="1"/>
  <c r="B909" i="11"/>
  <c r="A910" i="11"/>
  <c r="K910" i="11" s="1"/>
  <c r="B910" i="11"/>
  <c r="D910" i="11" s="1"/>
  <c r="A911" i="11"/>
  <c r="B911" i="11"/>
  <c r="L911" i="11" s="1"/>
  <c r="A912" i="11"/>
  <c r="K912" i="11" s="1"/>
  <c r="B912" i="11"/>
  <c r="D912" i="11" s="1"/>
  <c r="A913" i="11"/>
  <c r="B913" i="11"/>
  <c r="L913" i="11" s="1"/>
  <c r="A914" i="11"/>
  <c r="K914" i="11" s="1"/>
  <c r="B914" i="11"/>
  <c r="D914" i="11" s="1"/>
  <c r="A915" i="11"/>
  <c r="B915" i="11"/>
  <c r="A916" i="11"/>
  <c r="B916" i="11"/>
  <c r="D916" i="11" s="1"/>
  <c r="A917" i="11"/>
  <c r="B917" i="11"/>
  <c r="A918" i="11"/>
  <c r="C918" i="11" s="1"/>
  <c r="B918" i="11"/>
  <c r="D918" i="11" s="1"/>
  <c r="A919" i="11"/>
  <c r="B919" i="11"/>
  <c r="N919" i="11" s="1"/>
  <c r="A920" i="11"/>
  <c r="K920" i="11" s="1"/>
  <c r="B920" i="11"/>
  <c r="D920" i="11" s="1"/>
  <c r="A921" i="11"/>
  <c r="B921" i="11"/>
  <c r="N921" i="11" s="1"/>
  <c r="A922" i="11"/>
  <c r="B922" i="11"/>
  <c r="D922" i="11" s="1"/>
  <c r="A923" i="11"/>
  <c r="B923" i="11"/>
  <c r="A924" i="11"/>
  <c r="C924" i="11" s="1"/>
  <c r="B924" i="11"/>
  <c r="D924" i="11" s="1"/>
  <c r="A925" i="11"/>
  <c r="B925" i="11"/>
  <c r="N925" i="11" s="1"/>
  <c r="A926" i="11"/>
  <c r="C926" i="11" s="1"/>
  <c r="B926" i="11"/>
  <c r="D926" i="11" s="1"/>
  <c r="A927" i="11"/>
  <c r="B927" i="11"/>
  <c r="N927" i="11" s="1"/>
  <c r="A928" i="11"/>
  <c r="B928" i="11"/>
  <c r="D928" i="11" s="1"/>
  <c r="A929" i="11"/>
  <c r="B929" i="11"/>
  <c r="N929" i="11" s="1"/>
  <c r="A930" i="11"/>
  <c r="B930" i="11"/>
  <c r="D930" i="11" s="1"/>
  <c r="A931" i="11"/>
  <c r="B931" i="11"/>
  <c r="A932" i="11"/>
  <c r="C932" i="11" s="1"/>
  <c r="B932" i="11"/>
  <c r="D932" i="11" s="1"/>
  <c r="A933" i="11"/>
  <c r="B933" i="11"/>
  <c r="N933" i="11" s="1"/>
  <c r="A934" i="11"/>
  <c r="C934" i="11" s="1"/>
  <c r="B934" i="11"/>
  <c r="D934" i="11" s="1"/>
  <c r="A935" i="11"/>
  <c r="B935" i="11"/>
  <c r="N935" i="11" s="1"/>
  <c r="A936" i="11"/>
  <c r="C936" i="11" s="1"/>
  <c r="B936" i="11"/>
  <c r="D936" i="11" s="1"/>
  <c r="A937" i="11"/>
  <c r="B937" i="11"/>
  <c r="N937" i="11" s="1"/>
  <c r="A938" i="11"/>
  <c r="C938" i="11" s="1"/>
  <c r="B938" i="11"/>
  <c r="D938" i="11" s="1"/>
  <c r="A939" i="11"/>
  <c r="B939" i="11"/>
  <c r="A940" i="11"/>
  <c r="B940" i="11"/>
  <c r="D940" i="11" s="1"/>
  <c r="A941" i="11"/>
  <c r="B941" i="11"/>
  <c r="N941" i="11" s="1"/>
  <c r="A942" i="11"/>
  <c r="B942" i="11"/>
  <c r="D942" i="11" s="1"/>
  <c r="A943" i="11"/>
  <c r="B943" i="11"/>
  <c r="N943" i="11" s="1"/>
  <c r="A944" i="11"/>
  <c r="C944" i="11" s="1"/>
  <c r="B944" i="11"/>
  <c r="D944" i="11" s="1"/>
  <c r="A945" i="11"/>
  <c r="B945" i="11"/>
  <c r="N945" i="11" s="1"/>
  <c r="A946" i="11"/>
  <c r="C946" i="11" s="1"/>
  <c r="B946" i="11"/>
  <c r="D946" i="11" s="1"/>
  <c r="A947" i="11"/>
  <c r="B947" i="11"/>
  <c r="A948" i="11"/>
  <c r="B948" i="11"/>
  <c r="D948" i="11" s="1"/>
  <c r="A949" i="11"/>
  <c r="B949" i="11"/>
  <c r="N949" i="11" s="1"/>
  <c r="A950" i="11"/>
  <c r="B950" i="11"/>
  <c r="D950" i="11" s="1"/>
  <c r="A951" i="11"/>
  <c r="B951" i="11"/>
  <c r="N951" i="11" s="1"/>
  <c r="A952" i="11"/>
  <c r="C952" i="11" s="1"/>
  <c r="B952" i="11"/>
  <c r="D952" i="11" s="1"/>
  <c r="A953" i="11"/>
  <c r="B953" i="11"/>
  <c r="N953" i="11" s="1"/>
  <c r="A954" i="11"/>
  <c r="C954" i="11" s="1"/>
  <c r="B954" i="11"/>
  <c r="D954" i="11" s="1"/>
  <c r="A955" i="11"/>
  <c r="B955" i="11"/>
  <c r="A956" i="11"/>
  <c r="C956" i="11" s="1"/>
  <c r="B956" i="11"/>
  <c r="D956" i="11" s="1"/>
  <c r="A957" i="11"/>
  <c r="B957" i="11"/>
  <c r="N957" i="11" s="1"/>
  <c r="A958" i="11"/>
  <c r="C958" i="11" s="1"/>
  <c r="B958" i="11"/>
  <c r="D958" i="11" s="1"/>
  <c r="A959" i="11"/>
  <c r="B959" i="11"/>
  <c r="N959" i="11" s="1"/>
  <c r="A960" i="11"/>
  <c r="K960" i="11" s="1"/>
  <c r="B960" i="11"/>
  <c r="N960" i="11" s="1"/>
  <c r="A961" i="11"/>
  <c r="B961" i="11"/>
  <c r="A962" i="11"/>
  <c r="B962" i="11"/>
  <c r="A963" i="11"/>
  <c r="C963" i="11" s="1"/>
  <c r="B963" i="11"/>
  <c r="A964" i="11"/>
  <c r="B964" i="11"/>
  <c r="A965" i="11"/>
  <c r="C965" i="11" s="1"/>
  <c r="B965" i="11"/>
  <c r="A966" i="1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M976" i="11" s="1"/>
  <c r="B976" i="11"/>
  <c r="N976" i="11" s="1"/>
  <c r="A977" i="11"/>
  <c r="M977" i="11" s="1"/>
  <c r="B977" i="11"/>
  <c r="A978" i="11"/>
  <c r="C978" i="11" s="1"/>
  <c r="B978" i="11"/>
  <c r="A979" i="11"/>
  <c r="C979" i="11" s="1"/>
  <c r="B979" i="11"/>
  <c r="N979" i="11" s="1"/>
  <c r="A980" i="11"/>
  <c r="B980" i="11"/>
  <c r="A981" i="11"/>
  <c r="M981" i="11" s="1"/>
  <c r="B981" i="11"/>
  <c r="L981" i="11" s="1"/>
  <c r="A982" i="11"/>
  <c r="M982" i="11" s="1"/>
  <c r="B982" i="11"/>
  <c r="A983" i="11"/>
  <c r="M983" i="11" s="1"/>
  <c r="B983" i="11"/>
  <c r="A984" i="11"/>
  <c r="C984" i="11" s="1"/>
  <c r="B984" i="11"/>
  <c r="A985" i="11"/>
  <c r="K985" i="11" s="1"/>
  <c r="B985" i="11"/>
  <c r="N985" i="11" s="1"/>
  <c r="A986" i="11"/>
  <c r="B986" i="11"/>
  <c r="N986" i="11" s="1"/>
  <c r="A987" i="11"/>
  <c r="C987" i="11" s="1"/>
  <c r="B987" i="11"/>
  <c r="A988" i="11"/>
  <c r="C988" i="11" s="1"/>
  <c r="B988" i="11"/>
  <c r="A989" i="11"/>
  <c r="K989" i="11" s="1"/>
  <c r="B989" i="11"/>
  <c r="N989" i="11" s="1"/>
  <c r="A990" i="11"/>
  <c r="K990" i="11" s="1"/>
  <c r="B990" i="11"/>
  <c r="N990" i="11" s="1"/>
  <c r="A991" i="11"/>
  <c r="K991" i="11" s="1"/>
  <c r="B991" i="11"/>
  <c r="A992" i="11"/>
  <c r="C992" i="11" s="1"/>
  <c r="B992" i="11"/>
  <c r="A993" i="11"/>
  <c r="C993" i="11" s="1"/>
  <c r="B993" i="11"/>
  <c r="L993" i="11" s="1"/>
  <c r="A994" i="11"/>
  <c r="K994" i="11" s="1"/>
  <c r="B994" i="11"/>
  <c r="A995" i="11"/>
  <c r="K995" i="11" s="1"/>
  <c r="B995" i="11"/>
  <c r="A996" i="11"/>
  <c r="M996" i="11" s="1"/>
  <c r="B996" i="11"/>
  <c r="A997" i="11"/>
  <c r="M997" i="11" s="1"/>
  <c r="B997" i="11"/>
  <c r="A998" i="11"/>
  <c r="M998" i="11" s="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N952" i="11"/>
  <c r="N942" i="11"/>
  <c r="L932" i="11"/>
  <c r="N920" i="11"/>
  <c r="N914" i="11"/>
  <c r="L910" i="11"/>
  <c r="N904" i="11"/>
  <c r="L882" i="11"/>
  <c r="K869" i="11"/>
  <c r="N862" i="11"/>
  <c r="M860" i="11"/>
  <c r="L856" i="11"/>
  <c r="M845" i="11"/>
  <c r="N836" i="11"/>
  <c r="M987" i="11"/>
  <c r="L956" i="11"/>
  <c r="N950" i="11"/>
  <c r="L944" i="11"/>
  <c r="N940" i="11"/>
  <c r="L938" i="11"/>
  <c r="N928" i="11"/>
  <c r="N924" i="11"/>
  <c r="L922" i="11"/>
  <c r="N912" i="11"/>
  <c r="M909" i="11"/>
  <c r="L891" i="11"/>
  <c r="M867" i="11"/>
  <c r="L846" i="11"/>
  <c r="N838" i="11"/>
  <c r="N820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C432" i="9" s="1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C489" i="9" s="1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C505" i="9" s="1"/>
  <c r="G505" i="9" s="1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B542" i="9"/>
  <c r="A543" i="9"/>
  <c r="C543" i="9" s="1"/>
  <c r="G543" i="9" s="1"/>
  <c r="B543" i="9"/>
  <c r="A544" i="9"/>
  <c r="B544" i="9"/>
  <c r="A545" i="9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C561" i="9" s="1"/>
  <c r="G561" i="9" s="1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C577" i="9" s="1"/>
  <c r="G577" i="9" s="1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C605" i="9" s="1"/>
  <c r="G605" i="9" s="1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C661" i="9" s="1"/>
  <c r="G661" i="9" s="1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C677" i="9" s="1"/>
  <c r="G677" i="9" s="1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C685" i="9" s="1"/>
  <c r="G685" i="9" s="1"/>
  <c r="B685" i="9"/>
  <c r="A686" i="9"/>
  <c r="B686" i="9"/>
  <c r="A687" i="9"/>
  <c r="B687" i="9"/>
  <c r="A688" i="9"/>
  <c r="B688" i="9"/>
  <c r="A689" i="9"/>
  <c r="B689" i="9"/>
  <c r="A690" i="9"/>
  <c r="B690" i="9"/>
  <c r="A691" i="9"/>
  <c r="G691" i="9" s="1"/>
  <c r="B691" i="9"/>
  <c r="A692" i="9"/>
  <c r="B692" i="9"/>
  <c r="A693" i="9"/>
  <c r="B693" i="9"/>
  <c r="A694" i="9"/>
  <c r="B694" i="9"/>
  <c r="A695" i="9"/>
  <c r="C695" i="9" s="1"/>
  <c r="B695" i="9"/>
  <c r="A696" i="9"/>
  <c r="B696" i="9"/>
  <c r="A697" i="9"/>
  <c r="B697" i="9"/>
  <c r="A698" i="9"/>
  <c r="B698" i="9"/>
  <c r="A699" i="9"/>
  <c r="G699" i="9" s="1"/>
  <c r="B699" i="9"/>
  <c r="A700" i="9"/>
  <c r="B700" i="9"/>
  <c r="A701" i="9"/>
  <c r="B701" i="9"/>
  <c r="A702" i="9"/>
  <c r="B702" i="9"/>
  <c r="A703" i="9"/>
  <c r="C703" i="9" s="1"/>
  <c r="B703" i="9"/>
  <c r="A704" i="9"/>
  <c r="G704" i="9" s="1"/>
  <c r="B704" i="9"/>
  <c r="A705" i="9"/>
  <c r="B705" i="9"/>
  <c r="A706" i="9"/>
  <c r="B706" i="9"/>
  <c r="A707" i="9"/>
  <c r="G707" i="9" s="1"/>
  <c r="B707" i="9"/>
  <c r="A708" i="9"/>
  <c r="B708" i="9"/>
  <c r="A709" i="9"/>
  <c r="B709" i="9"/>
  <c r="A710" i="9"/>
  <c r="B710" i="9"/>
  <c r="A711" i="9"/>
  <c r="C711" i="9" s="1"/>
  <c r="B711" i="9"/>
  <c r="A712" i="9"/>
  <c r="G712" i="9" s="1"/>
  <c r="B712" i="9"/>
  <c r="A713" i="9"/>
  <c r="B713" i="9"/>
  <c r="A714" i="9"/>
  <c r="B714" i="9"/>
  <c r="A715" i="9"/>
  <c r="G715" i="9" s="1"/>
  <c r="B715" i="9"/>
  <c r="A716" i="9"/>
  <c r="B716" i="9"/>
  <c r="A717" i="9"/>
  <c r="B717" i="9"/>
  <c r="A718" i="9"/>
  <c r="B718" i="9"/>
  <c r="A719" i="9"/>
  <c r="C719" i="9" s="1"/>
  <c r="B719" i="9"/>
  <c r="A720" i="9"/>
  <c r="G720" i="9" s="1"/>
  <c r="B720" i="9"/>
  <c r="A721" i="9"/>
  <c r="B721" i="9"/>
  <c r="A722" i="9"/>
  <c r="B722" i="9"/>
  <c r="A723" i="9"/>
  <c r="G723" i="9" s="1"/>
  <c r="B723" i="9"/>
  <c r="A724" i="9"/>
  <c r="B724" i="9"/>
  <c r="A725" i="9"/>
  <c r="B725" i="9"/>
  <c r="A726" i="9"/>
  <c r="B726" i="9"/>
  <c r="A727" i="9"/>
  <c r="C727" i="9" s="1"/>
  <c r="B727" i="9"/>
  <c r="A728" i="9"/>
  <c r="G728" i="9" s="1"/>
  <c r="B728" i="9"/>
  <c r="A729" i="9"/>
  <c r="B729" i="9"/>
  <c r="A730" i="9"/>
  <c r="B730" i="9"/>
  <c r="A731" i="9"/>
  <c r="G731" i="9" s="1"/>
  <c r="B731" i="9"/>
  <c r="A732" i="9"/>
  <c r="B732" i="9"/>
  <c r="A733" i="9"/>
  <c r="B733" i="9"/>
  <c r="A734" i="9"/>
  <c r="B734" i="9"/>
  <c r="A735" i="9"/>
  <c r="C735" i="9" s="1"/>
  <c r="D735" i="9" s="1"/>
  <c r="B735" i="9"/>
  <c r="A736" i="9"/>
  <c r="G736" i="9" s="1"/>
  <c r="B736" i="9"/>
  <c r="A737" i="9"/>
  <c r="B737" i="9"/>
  <c r="A738" i="9"/>
  <c r="B738" i="9"/>
  <c r="A739" i="9"/>
  <c r="G739" i="9" s="1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C793" i="9" s="1"/>
  <c r="B793" i="9"/>
  <c r="E793" i="9" s="1"/>
  <c r="A794" i="9"/>
  <c r="B794" i="9"/>
  <c r="E794" i="9" s="1"/>
  <c r="A795" i="9"/>
  <c r="B795" i="9"/>
  <c r="E795" i="9" s="1"/>
  <c r="A796" i="9"/>
  <c r="G796" i="9" s="1"/>
  <c r="B796" i="9"/>
  <c r="E796" i="9" s="1"/>
  <c r="A797" i="9"/>
  <c r="B797" i="9"/>
  <c r="E797" i="9" s="1"/>
  <c r="A798" i="9"/>
  <c r="B798" i="9"/>
  <c r="E798" i="9" s="1"/>
  <c r="A799" i="9"/>
  <c r="G799" i="9" s="1"/>
  <c r="B799" i="9"/>
  <c r="E799" i="9" s="1"/>
  <c r="A800" i="9"/>
  <c r="D800" i="9" s="1"/>
  <c r="B800" i="9"/>
  <c r="E800" i="9" s="1"/>
  <c r="A801" i="9"/>
  <c r="C801" i="9" s="1"/>
  <c r="B801" i="9"/>
  <c r="E801" i="9" s="1"/>
  <c r="A802" i="9"/>
  <c r="B802" i="9"/>
  <c r="E802" i="9" s="1"/>
  <c r="A803" i="9"/>
  <c r="G803" i="9" s="1"/>
  <c r="B803" i="9"/>
  <c r="E803" i="9" s="1"/>
  <c r="A804" i="9"/>
  <c r="G804" i="9" s="1"/>
  <c r="B804" i="9"/>
  <c r="E804" i="9" s="1"/>
  <c r="A805" i="9"/>
  <c r="C805" i="9" s="1"/>
  <c r="B805" i="9"/>
  <c r="E805" i="9" s="1"/>
  <c r="A806" i="9"/>
  <c r="B806" i="9"/>
  <c r="E806" i="9" s="1"/>
  <c r="A807" i="9"/>
  <c r="G807" i="9" s="1"/>
  <c r="B807" i="9"/>
  <c r="E807" i="9" s="1"/>
  <c r="A808" i="9"/>
  <c r="B808" i="9"/>
  <c r="E808" i="9" s="1"/>
  <c r="A809" i="9"/>
  <c r="D809" i="9" s="1"/>
  <c r="B809" i="9"/>
  <c r="E809" i="9" s="1"/>
  <c r="A810" i="9"/>
  <c r="B810" i="9"/>
  <c r="E810" i="9" s="1"/>
  <c r="A811" i="9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B822" i="9"/>
  <c r="E822" i="9" s="1"/>
  <c r="A823" i="9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B838" i="9"/>
  <c r="E838" i="9" s="1"/>
  <c r="A839" i="9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B854" i="9"/>
  <c r="E854" i="9" s="1"/>
  <c r="A855" i="9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G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G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B870" i="9"/>
  <c r="E870" i="9" s="1"/>
  <c r="A871" i="9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G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G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B886" i="9"/>
  <c r="E886" i="9" s="1"/>
  <c r="A887" i="9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G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G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B902" i="9"/>
  <c r="E902" i="9" s="1"/>
  <c r="A903" i="9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G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G915" i="9" s="1"/>
  <c r="B915" i="9"/>
  <c r="E915" i="9" s="1"/>
  <c r="A916" i="9"/>
  <c r="B916" i="9"/>
  <c r="E916" i="9" s="1"/>
  <c r="A917" i="9"/>
  <c r="B917" i="9"/>
  <c r="E917" i="9" s="1"/>
  <c r="A918" i="9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B921" i="9"/>
  <c r="E921" i="9" s="1"/>
  <c r="A922" i="9"/>
  <c r="D922" i="9" s="1"/>
  <c r="B922" i="9"/>
  <c r="E922" i="9" s="1"/>
  <c r="A923" i="9"/>
  <c r="B923" i="9"/>
  <c r="E923" i="9" s="1"/>
  <c r="A924" i="9"/>
  <c r="D924" i="9" s="1"/>
  <c r="B924" i="9"/>
  <c r="E924" i="9" s="1"/>
  <c r="A925" i="9"/>
  <c r="C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G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B936" i="9"/>
  <c r="E936" i="9" s="1"/>
  <c r="A937" i="9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G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G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B952" i="9"/>
  <c r="E952" i="9" s="1"/>
  <c r="A953" i="9"/>
  <c r="G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G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G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G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B968" i="9"/>
  <c r="E968" i="9" s="1"/>
  <c r="A969" i="9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G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G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B984" i="9"/>
  <c r="E984" i="9" s="1"/>
  <c r="A985" i="9"/>
  <c r="G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G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G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G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B1000" i="9"/>
  <c r="E1000" i="9" s="1"/>
  <c r="A1001" i="9"/>
  <c r="B1001" i="9"/>
  <c r="E1001" i="9" s="1"/>
  <c r="B2" i="9"/>
  <c r="A2" i="9"/>
  <c r="D995" i="2"/>
  <c r="D994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F879" i="5" s="1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G908" i="5" s="1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F923" i="5" s="1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D926" i="5" s="1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G928" i="5" s="1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D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I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E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D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E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I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G1000" i="5" s="1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C910" i="9"/>
  <c r="C995" i="9"/>
  <c r="C971" i="9"/>
  <c r="C951" i="9"/>
  <c r="C931" i="9"/>
  <c r="C897" i="9"/>
  <c r="C877" i="9"/>
  <c r="C861" i="9"/>
  <c r="C845" i="9"/>
  <c r="C829" i="9"/>
  <c r="C813" i="9"/>
  <c r="C797" i="9"/>
  <c r="C779" i="9"/>
  <c r="C763" i="9"/>
  <c r="C747" i="9"/>
  <c r="C731" i="9"/>
  <c r="D731" i="9" s="1"/>
  <c r="C715" i="9"/>
  <c r="C699" i="9"/>
  <c r="C669" i="9"/>
  <c r="G669" i="9" s="1"/>
  <c r="C537" i="9"/>
  <c r="G703" i="9"/>
  <c r="G719" i="9"/>
  <c r="G735" i="9"/>
  <c r="G751" i="9"/>
  <c r="G767" i="9"/>
  <c r="G783" i="9"/>
  <c r="G795" i="9"/>
  <c r="G809" i="9"/>
  <c r="G825" i="9"/>
  <c r="G841" i="9"/>
  <c r="G855" i="9"/>
  <c r="G863" i="9"/>
  <c r="G871" i="9"/>
  <c r="G879" i="9"/>
  <c r="G887" i="9"/>
  <c r="G895" i="9"/>
  <c r="G903" i="9"/>
  <c r="G911" i="9"/>
  <c r="G929" i="9"/>
  <c r="G937" i="9"/>
  <c r="G949" i="9"/>
  <c r="G959" i="9"/>
  <c r="G969" i="9"/>
  <c r="G981" i="9"/>
  <c r="G991" i="9"/>
  <c r="G1001" i="9"/>
  <c r="I886" i="5"/>
  <c r="D906" i="5"/>
  <c r="D990" i="5"/>
  <c r="E922" i="5"/>
  <c r="G952" i="5"/>
  <c r="I950" i="5"/>
  <c r="E993" i="2"/>
  <c r="F993" i="2"/>
  <c r="G993" i="2"/>
  <c r="I993" i="2"/>
  <c r="J993" i="2"/>
  <c r="E962" i="5"/>
  <c r="H993" i="2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E982" i="5" l="1"/>
  <c r="E942" i="5"/>
  <c r="I990" i="5"/>
  <c r="D942" i="5"/>
  <c r="K906" i="11"/>
  <c r="E869" i="11"/>
  <c r="H789" i="11"/>
  <c r="L826" i="11"/>
  <c r="L860" i="11"/>
  <c r="N891" i="11"/>
  <c r="L912" i="11"/>
  <c r="L924" i="11"/>
  <c r="N934" i="11"/>
  <c r="N954" i="11"/>
  <c r="N916" i="11"/>
  <c r="N936" i="11"/>
  <c r="F723" i="11"/>
  <c r="N865" i="11"/>
  <c r="L897" i="11"/>
  <c r="N918" i="11"/>
  <c r="N938" i="11"/>
  <c r="L950" i="11"/>
  <c r="N899" i="11"/>
  <c r="L914" i="11"/>
  <c r="L930" i="11"/>
  <c r="L946" i="11"/>
  <c r="E848" i="11"/>
  <c r="N893" i="11"/>
  <c r="K1001" i="11"/>
  <c r="N958" i="11"/>
  <c r="F840" i="11"/>
  <c r="F838" i="11"/>
  <c r="E832" i="11"/>
  <c r="H869" i="11"/>
  <c r="F789" i="11"/>
  <c r="E769" i="11"/>
  <c r="H767" i="11"/>
  <c r="E759" i="11"/>
  <c r="H751" i="11"/>
  <c r="H721" i="11"/>
  <c r="M844" i="11"/>
  <c r="K828" i="11"/>
  <c r="M991" i="11"/>
  <c r="M879" i="11"/>
  <c r="G967" i="9"/>
  <c r="G927" i="9"/>
  <c r="G885" i="9"/>
  <c r="G869" i="9"/>
  <c r="G837" i="9"/>
  <c r="G763" i="9"/>
  <c r="C783" i="9"/>
  <c r="C833" i="9"/>
  <c r="C905" i="9"/>
  <c r="M834" i="11"/>
  <c r="G909" i="9"/>
  <c r="G861" i="9"/>
  <c r="G779" i="9"/>
  <c r="C553" i="9"/>
  <c r="D553" i="9" s="1"/>
  <c r="C751" i="9"/>
  <c r="C817" i="9"/>
  <c r="C865" i="9"/>
  <c r="C935" i="9"/>
  <c r="C999" i="9"/>
  <c r="G943" i="9"/>
  <c r="G849" i="9"/>
  <c r="G775" i="9"/>
  <c r="G743" i="9"/>
  <c r="G695" i="9"/>
  <c r="C691" i="9"/>
  <c r="C723" i="9"/>
  <c r="C755" i="9"/>
  <c r="C787" i="9"/>
  <c r="C821" i="9"/>
  <c r="C853" i="9"/>
  <c r="C889" i="9"/>
  <c r="C939" i="9"/>
  <c r="C983" i="9"/>
  <c r="C791" i="9"/>
  <c r="K852" i="11"/>
  <c r="K820" i="11"/>
  <c r="K854" i="11"/>
  <c r="G999" i="9"/>
  <c r="G935" i="9"/>
  <c r="G901" i="9"/>
  <c r="G893" i="9"/>
  <c r="G877" i="9"/>
  <c r="G853" i="9"/>
  <c r="G821" i="9"/>
  <c r="G919" i="9"/>
  <c r="G747" i="9"/>
  <c r="C767" i="9"/>
  <c r="C849" i="9"/>
  <c r="C881" i="9"/>
  <c r="C955" i="9"/>
  <c r="C979" i="9"/>
  <c r="G975" i="9"/>
  <c r="G833" i="9"/>
  <c r="G817" i="9"/>
  <c r="G791" i="9"/>
  <c r="G759" i="9"/>
  <c r="G727" i="9"/>
  <c r="G711" i="9"/>
  <c r="C707" i="9"/>
  <c r="C739" i="9"/>
  <c r="D739" i="9" s="1"/>
  <c r="C771" i="9"/>
  <c r="C837" i="9"/>
  <c r="C869" i="9"/>
  <c r="C909" i="9"/>
  <c r="C963" i="9"/>
  <c r="C521" i="9"/>
  <c r="G983" i="9"/>
  <c r="G951" i="9"/>
  <c r="G931" i="9"/>
  <c r="G913" i="9"/>
  <c r="G905" i="9"/>
  <c r="G897" i="9"/>
  <c r="G889" i="9"/>
  <c r="G881" i="9"/>
  <c r="G873" i="9"/>
  <c r="G865" i="9"/>
  <c r="G857" i="9"/>
  <c r="G845" i="9"/>
  <c r="G829" i="9"/>
  <c r="G813" i="9"/>
  <c r="G787" i="9"/>
  <c r="G771" i="9"/>
  <c r="G755" i="9"/>
  <c r="C639" i="9"/>
  <c r="C743" i="9"/>
  <c r="C759" i="9"/>
  <c r="C775" i="9"/>
  <c r="C809" i="9"/>
  <c r="C825" i="9"/>
  <c r="C841" i="9"/>
  <c r="C857" i="9"/>
  <c r="C873" i="9"/>
  <c r="C893" i="9"/>
  <c r="C913" i="9"/>
  <c r="C947" i="9"/>
  <c r="C967" i="9"/>
  <c r="C987" i="9"/>
  <c r="M856" i="11"/>
  <c r="M826" i="11"/>
  <c r="K822" i="11"/>
  <c r="M828" i="11"/>
  <c r="K842" i="11"/>
  <c r="M852" i="11"/>
  <c r="M952" i="11"/>
  <c r="M958" i="11"/>
  <c r="M820" i="11"/>
  <c r="K830" i="11"/>
  <c r="M838" i="11"/>
  <c r="K846" i="11"/>
  <c r="K976" i="11"/>
  <c r="M822" i="11"/>
  <c r="L832" i="11"/>
  <c r="K836" i="11"/>
  <c r="M842" i="11"/>
  <c r="K850" i="11"/>
  <c r="L854" i="11"/>
  <c r="K862" i="11"/>
  <c r="N876" i="11"/>
  <c r="L895" i="11"/>
  <c r="L901" i="11"/>
  <c r="L918" i="11"/>
  <c r="N922" i="11"/>
  <c r="L928" i="11"/>
  <c r="L934" i="11"/>
  <c r="L940" i="11"/>
  <c r="N944" i="11"/>
  <c r="L954" i="11"/>
  <c r="M978" i="11"/>
  <c r="K824" i="11"/>
  <c r="K832" i="11"/>
  <c r="K840" i="11"/>
  <c r="M846" i="11"/>
  <c r="K858" i="11"/>
  <c r="N882" i="11"/>
  <c r="L904" i="11"/>
  <c r="N910" i="11"/>
  <c r="L916" i="11"/>
  <c r="N926" i="11"/>
  <c r="L948" i="11"/>
  <c r="K834" i="11"/>
  <c r="M836" i="11"/>
  <c r="K844" i="11"/>
  <c r="M850" i="11"/>
  <c r="K856" i="11"/>
  <c r="M862" i="11"/>
  <c r="M888" i="11"/>
  <c r="N895" i="11"/>
  <c r="N901" i="11"/>
  <c r="M824" i="11"/>
  <c r="M832" i="11"/>
  <c r="M840" i="11"/>
  <c r="M848" i="11"/>
  <c r="M858" i="11"/>
  <c r="N889" i="11"/>
  <c r="F848" i="11"/>
  <c r="F846" i="11"/>
  <c r="E840" i="11"/>
  <c r="F832" i="11"/>
  <c r="F830" i="11"/>
  <c r="F826" i="11"/>
  <c r="E820" i="11"/>
  <c r="H732" i="11"/>
  <c r="J789" i="11"/>
  <c r="I789" i="11"/>
  <c r="E998" i="5"/>
  <c r="E958" i="5"/>
  <c r="I938" i="5"/>
  <c r="I934" i="5"/>
  <c r="I982" i="5"/>
  <c r="D958" i="5"/>
  <c r="D998" i="5"/>
  <c r="I890" i="5"/>
  <c r="E910" i="5"/>
  <c r="I930" i="5"/>
  <c r="G526" i="9"/>
  <c r="C976" i="9"/>
  <c r="F769" i="11"/>
  <c r="L848" i="11"/>
  <c r="L858" i="11"/>
  <c r="N869" i="11"/>
  <c r="N897" i="11"/>
  <c r="K978" i="11"/>
  <c r="M985" i="11"/>
  <c r="M989" i="11"/>
  <c r="K997" i="11"/>
  <c r="K826" i="11"/>
  <c r="M830" i="11"/>
  <c r="K838" i="11"/>
  <c r="K848" i="11"/>
  <c r="M854" i="11"/>
  <c r="K860" i="11"/>
  <c r="K863" i="11"/>
  <c r="M869" i="11"/>
  <c r="K881" i="11"/>
  <c r="N883" i="11"/>
  <c r="N903" i="11"/>
  <c r="M906" i="11"/>
  <c r="K977" i="11"/>
  <c r="D862" i="11"/>
  <c r="E799" i="11"/>
  <c r="H783" i="11"/>
  <c r="E777" i="11"/>
  <c r="F773" i="11"/>
  <c r="E761" i="11"/>
  <c r="H759" i="11"/>
  <c r="E743" i="11"/>
  <c r="F741" i="11"/>
  <c r="E729" i="11"/>
  <c r="E721" i="11"/>
  <c r="F719" i="11"/>
  <c r="E709" i="11"/>
  <c r="E974" i="5"/>
  <c r="I910" i="5"/>
  <c r="I902" i="5"/>
  <c r="D966" i="5"/>
  <c r="I914" i="5"/>
  <c r="E874" i="5"/>
  <c r="K871" i="11"/>
  <c r="C985" i="11"/>
  <c r="C989" i="11"/>
  <c r="M863" i="11"/>
  <c r="M881" i="11"/>
  <c r="M907" i="11"/>
  <c r="K981" i="11"/>
  <c r="E950" i="5"/>
  <c r="I966" i="5"/>
  <c r="E890" i="5"/>
  <c r="E906" i="5"/>
  <c r="I874" i="5"/>
  <c r="D938" i="5"/>
  <c r="D974" i="5"/>
  <c r="I922" i="5"/>
  <c r="E878" i="5"/>
  <c r="C846" i="9"/>
  <c r="D878" i="5"/>
  <c r="N824" i="11"/>
  <c r="L830" i="11"/>
  <c r="N840" i="11"/>
  <c r="K867" i="11"/>
  <c r="M871" i="11"/>
  <c r="K909" i="11"/>
  <c r="M979" i="11"/>
  <c r="K987" i="11"/>
  <c r="C999" i="11"/>
  <c r="K879" i="11"/>
  <c r="E514" i="11"/>
  <c r="E860" i="11"/>
  <c r="E858" i="11"/>
  <c r="E854" i="11"/>
  <c r="H846" i="11"/>
  <c r="H838" i="11"/>
  <c r="H830" i="11"/>
  <c r="J830" i="11" s="1"/>
  <c r="E789" i="11"/>
  <c r="E809" i="11"/>
  <c r="F803" i="11"/>
  <c r="F801" i="11"/>
  <c r="E736" i="11"/>
  <c r="E734" i="11"/>
  <c r="F732" i="11"/>
  <c r="J732" i="11" s="1"/>
  <c r="F722" i="11"/>
  <c r="H716" i="11"/>
  <c r="F712" i="11"/>
  <c r="H708" i="11"/>
  <c r="F706" i="11"/>
  <c r="H704" i="11"/>
  <c r="F702" i="11"/>
  <c r="F684" i="11"/>
  <c r="F614" i="11"/>
  <c r="H612" i="11"/>
  <c r="K882" i="11"/>
  <c r="M944" i="11"/>
  <c r="L985" i="11"/>
  <c r="H801" i="11"/>
  <c r="H712" i="11"/>
  <c r="K884" i="11"/>
  <c r="C967" i="11"/>
  <c r="F967" i="11" s="1"/>
  <c r="C904" i="11"/>
  <c r="E904" i="11" s="1"/>
  <c r="N874" i="11"/>
  <c r="M932" i="11"/>
  <c r="M936" i="11"/>
  <c r="M967" i="11"/>
  <c r="M924" i="11"/>
  <c r="K965" i="11"/>
  <c r="N1000" i="11"/>
  <c r="D71" i="5"/>
  <c r="I71" i="5" s="1"/>
  <c r="D996" i="11"/>
  <c r="N996" i="11"/>
  <c r="L994" i="11"/>
  <c r="N994" i="11"/>
  <c r="D992" i="11"/>
  <c r="E992" i="11" s="1"/>
  <c r="N992" i="11"/>
  <c r="N987" i="11"/>
  <c r="D987" i="11"/>
  <c r="E987" i="11" s="1"/>
  <c r="N983" i="11"/>
  <c r="L983" i="11"/>
  <c r="N970" i="11"/>
  <c r="L970" i="11"/>
  <c r="M966" i="11"/>
  <c r="K966" i="11"/>
  <c r="K964" i="11"/>
  <c r="M964" i="11"/>
  <c r="K962" i="11"/>
  <c r="M962" i="11"/>
  <c r="C961" i="11"/>
  <c r="M961" i="11"/>
  <c r="C950" i="11"/>
  <c r="E950" i="11" s="1"/>
  <c r="M950" i="11"/>
  <c r="C948" i="11"/>
  <c r="M948" i="11"/>
  <c r="C942" i="11"/>
  <c r="H942" i="11" s="1"/>
  <c r="M942" i="11"/>
  <c r="C940" i="11"/>
  <c r="M940" i="11"/>
  <c r="C930" i="11"/>
  <c r="H930" i="11" s="1"/>
  <c r="M930" i="11"/>
  <c r="C928" i="11"/>
  <c r="M928" i="11"/>
  <c r="C922" i="11"/>
  <c r="F922" i="11" s="1"/>
  <c r="M922" i="11"/>
  <c r="C920" i="11"/>
  <c r="M920" i="11"/>
  <c r="C916" i="11"/>
  <c r="F916" i="11" s="1"/>
  <c r="M916" i="11"/>
  <c r="C914" i="11"/>
  <c r="M914" i="11"/>
  <c r="C912" i="11"/>
  <c r="F912" i="11" s="1"/>
  <c r="M912" i="11"/>
  <c r="C911" i="11"/>
  <c r="M911" i="11"/>
  <c r="D909" i="11"/>
  <c r="F909" i="11" s="1"/>
  <c r="N909" i="11"/>
  <c r="D908" i="11"/>
  <c r="N908" i="11"/>
  <c r="D907" i="11"/>
  <c r="N907" i="11"/>
  <c r="D905" i="11"/>
  <c r="L905" i="11"/>
  <c r="C902" i="11"/>
  <c r="M902" i="11"/>
  <c r="C900" i="11"/>
  <c r="K900" i="11"/>
  <c r="C898" i="11"/>
  <c r="K898" i="11"/>
  <c r="C896" i="11"/>
  <c r="K896" i="11"/>
  <c r="C894" i="11"/>
  <c r="K894" i="11"/>
  <c r="C892" i="11"/>
  <c r="K892" i="11"/>
  <c r="C890" i="11"/>
  <c r="M890" i="11"/>
  <c r="C886" i="11"/>
  <c r="K886" i="11"/>
  <c r="C885" i="11"/>
  <c r="K885" i="11"/>
  <c r="D878" i="11"/>
  <c r="N878" i="11"/>
  <c r="D872" i="11"/>
  <c r="N872" i="11"/>
  <c r="D871" i="11"/>
  <c r="N871" i="11"/>
  <c r="D856" i="11"/>
  <c r="N856" i="11"/>
  <c r="D852" i="11"/>
  <c r="F852" i="11" s="1"/>
  <c r="N852" i="11"/>
  <c r="D850" i="11"/>
  <c r="H850" i="11" s="1"/>
  <c r="N850" i="11"/>
  <c r="D844" i="11"/>
  <c r="F844" i="11" s="1"/>
  <c r="L844" i="11"/>
  <c r="D842" i="11"/>
  <c r="L842" i="11"/>
  <c r="D836" i="11"/>
  <c r="F836" i="11" s="1"/>
  <c r="L836" i="11"/>
  <c r="D834" i="11"/>
  <c r="L834" i="11"/>
  <c r="D828" i="11"/>
  <c r="L828" i="11"/>
  <c r="D822" i="11"/>
  <c r="E822" i="11" s="1"/>
  <c r="L822" i="11"/>
  <c r="H729" i="11"/>
  <c r="H799" i="11"/>
  <c r="H803" i="11"/>
  <c r="E803" i="11"/>
  <c r="F854" i="11"/>
  <c r="F858" i="11"/>
  <c r="F708" i="11"/>
  <c r="H702" i="11"/>
  <c r="I702" i="11" s="1"/>
  <c r="L820" i="11"/>
  <c r="L824" i="11"/>
  <c r="N826" i="11"/>
  <c r="N830" i="11"/>
  <c r="N832" i="11"/>
  <c r="L838" i="11"/>
  <c r="L840" i="11"/>
  <c r="N846" i="11"/>
  <c r="N848" i="11"/>
  <c r="N854" i="11"/>
  <c r="N858" i="11"/>
  <c r="N860" i="11"/>
  <c r="L865" i="11"/>
  <c r="L869" i="11"/>
  <c r="L874" i="11"/>
  <c r="L876" i="11"/>
  <c r="M882" i="11"/>
  <c r="M884" i="11"/>
  <c r="K888" i="11"/>
  <c r="M894" i="11"/>
  <c r="M900" i="11"/>
  <c r="K904" i="11"/>
  <c r="L908" i="11"/>
  <c r="K916" i="11"/>
  <c r="M926" i="11"/>
  <c r="M946" i="11"/>
  <c r="M963" i="11"/>
  <c r="L972" i="11"/>
  <c r="N822" i="11"/>
  <c r="N834" i="11"/>
  <c r="N842" i="11"/>
  <c r="L852" i="11"/>
  <c r="L872" i="11"/>
  <c r="M886" i="11"/>
  <c r="K890" i="11"/>
  <c r="M892" i="11"/>
  <c r="K911" i="11"/>
  <c r="M918" i="11"/>
  <c r="M934" i="11"/>
  <c r="M938" i="11"/>
  <c r="M956" i="11"/>
  <c r="M960" i="11"/>
  <c r="L968" i="11"/>
  <c r="L974" i="11"/>
  <c r="E804" i="11"/>
  <c r="E790" i="11"/>
  <c r="E764" i="11"/>
  <c r="E750" i="11"/>
  <c r="H736" i="11"/>
  <c r="F734" i="11"/>
  <c r="F731" i="11"/>
  <c r="H693" i="11"/>
  <c r="H589" i="11"/>
  <c r="H585" i="11"/>
  <c r="E583" i="11"/>
  <c r="E577" i="11"/>
  <c r="F575" i="11"/>
  <c r="H551" i="11"/>
  <c r="H535" i="11"/>
  <c r="H53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E395" i="11"/>
  <c r="E389" i="11"/>
  <c r="AR994" i="4"/>
  <c r="F538" i="11"/>
  <c r="H526" i="11"/>
  <c r="F311" i="11"/>
  <c r="F251" i="11"/>
  <c r="D968" i="9"/>
  <c r="C968" i="9"/>
  <c r="D918" i="9"/>
  <c r="C918" i="9"/>
  <c r="D902" i="9"/>
  <c r="C902" i="9"/>
  <c r="D886" i="9"/>
  <c r="C886" i="9"/>
  <c r="D854" i="9"/>
  <c r="C854" i="9"/>
  <c r="D838" i="9"/>
  <c r="C838" i="9"/>
  <c r="D808" i="9"/>
  <c r="G808" i="9"/>
  <c r="G696" i="9"/>
  <c r="C696" i="9"/>
  <c r="C542" i="9"/>
  <c r="G542" i="9"/>
  <c r="D978" i="11"/>
  <c r="F978" i="11" s="1"/>
  <c r="N978" i="11"/>
  <c r="L978" i="11"/>
  <c r="D866" i="11"/>
  <c r="N866" i="11"/>
  <c r="L866" i="11"/>
  <c r="D859" i="11"/>
  <c r="L859" i="11"/>
  <c r="D855" i="11"/>
  <c r="N855" i="11"/>
  <c r="L855" i="11"/>
  <c r="D851" i="11"/>
  <c r="L851" i="11"/>
  <c r="D847" i="11"/>
  <c r="L847" i="11"/>
  <c r="D843" i="11"/>
  <c r="N843" i="11"/>
  <c r="L843" i="11"/>
  <c r="D839" i="11"/>
  <c r="L839" i="11"/>
  <c r="D835" i="11"/>
  <c r="N835" i="11"/>
  <c r="L835" i="11"/>
  <c r="D831" i="11"/>
  <c r="N831" i="11"/>
  <c r="L831" i="11"/>
  <c r="D827" i="11"/>
  <c r="N827" i="11"/>
  <c r="L827" i="11"/>
  <c r="D823" i="11"/>
  <c r="N823" i="11"/>
  <c r="D821" i="11"/>
  <c r="N821" i="11"/>
  <c r="D819" i="11"/>
  <c r="N819" i="11"/>
  <c r="E660" i="11"/>
  <c r="H660" i="11"/>
  <c r="F532" i="11"/>
  <c r="E532" i="11"/>
  <c r="L819" i="11"/>
  <c r="N859" i="11"/>
  <c r="C990" i="11"/>
  <c r="M990" i="11"/>
  <c r="H695" i="11"/>
  <c r="E695" i="11"/>
  <c r="F695" i="11"/>
  <c r="F691" i="11"/>
  <c r="H691" i="11"/>
  <c r="G792" i="9"/>
  <c r="D1001" i="9"/>
  <c r="C1001" i="9"/>
  <c r="D997" i="9"/>
  <c r="C997" i="9"/>
  <c r="D993" i="9"/>
  <c r="C993" i="9"/>
  <c r="D989" i="9"/>
  <c r="C989" i="9"/>
  <c r="D985" i="9"/>
  <c r="C985" i="9"/>
  <c r="D981" i="9"/>
  <c r="C981" i="9"/>
  <c r="D977" i="9"/>
  <c r="C977" i="9"/>
  <c r="D973" i="9"/>
  <c r="C973" i="9"/>
  <c r="D969" i="9"/>
  <c r="C969" i="9"/>
  <c r="D965" i="9"/>
  <c r="C965" i="9"/>
  <c r="D961" i="9"/>
  <c r="C961" i="9"/>
  <c r="D957" i="9"/>
  <c r="C957" i="9"/>
  <c r="D953" i="9"/>
  <c r="C953" i="9"/>
  <c r="D945" i="9"/>
  <c r="C945" i="9"/>
  <c r="D941" i="9"/>
  <c r="C941" i="9"/>
  <c r="D937" i="9"/>
  <c r="C937" i="9"/>
  <c r="D933" i="9"/>
  <c r="C933" i="9"/>
  <c r="D929" i="9"/>
  <c r="C929" i="9"/>
  <c r="D925" i="9"/>
  <c r="G925" i="9"/>
  <c r="D923" i="9"/>
  <c r="C923" i="9"/>
  <c r="D921" i="9"/>
  <c r="G921" i="9"/>
  <c r="C921" i="9"/>
  <c r="D917" i="9"/>
  <c r="C917" i="9"/>
  <c r="G917" i="9"/>
  <c r="D915" i="9"/>
  <c r="C915" i="9"/>
  <c r="D911" i="9"/>
  <c r="C911" i="9"/>
  <c r="D907" i="9"/>
  <c r="C907" i="9"/>
  <c r="D903" i="9"/>
  <c r="C903" i="9"/>
  <c r="D899" i="9"/>
  <c r="C899" i="9"/>
  <c r="D895" i="9"/>
  <c r="C895" i="9"/>
  <c r="D891" i="9"/>
  <c r="C891" i="9"/>
  <c r="D887" i="9"/>
  <c r="C887" i="9"/>
  <c r="D883" i="9"/>
  <c r="C883" i="9"/>
  <c r="D879" i="9"/>
  <c r="C879" i="9"/>
  <c r="D875" i="9"/>
  <c r="C875" i="9"/>
  <c r="D871" i="9"/>
  <c r="C871" i="9"/>
  <c r="D867" i="9"/>
  <c r="C867" i="9"/>
  <c r="D863" i="9"/>
  <c r="C863" i="9"/>
  <c r="D859" i="9"/>
  <c r="C859" i="9"/>
  <c r="D855" i="9"/>
  <c r="C855" i="9"/>
  <c r="D851" i="9"/>
  <c r="C851" i="9"/>
  <c r="G851" i="9"/>
  <c r="D847" i="9"/>
  <c r="C847" i="9"/>
  <c r="G847" i="9"/>
  <c r="D843" i="9"/>
  <c r="C843" i="9"/>
  <c r="G843" i="9"/>
  <c r="D839" i="9"/>
  <c r="C839" i="9"/>
  <c r="G839" i="9"/>
  <c r="D835" i="9"/>
  <c r="C835" i="9"/>
  <c r="G835" i="9"/>
  <c r="D831" i="9"/>
  <c r="C831" i="9"/>
  <c r="G831" i="9"/>
  <c r="D827" i="9"/>
  <c r="C827" i="9"/>
  <c r="G827" i="9"/>
  <c r="D823" i="9"/>
  <c r="C823" i="9"/>
  <c r="G823" i="9"/>
  <c r="D819" i="9"/>
  <c r="C819" i="9"/>
  <c r="G819" i="9"/>
  <c r="D815" i="9"/>
  <c r="C815" i="9"/>
  <c r="G815" i="9"/>
  <c r="D811" i="9"/>
  <c r="C811" i="9"/>
  <c r="G811" i="9"/>
  <c r="D807" i="9"/>
  <c r="C807" i="9"/>
  <c r="D805" i="9"/>
  <c r="G805" i="9"/>
  <c r="D803" i="9"/>
  <c r="C803" i="9"/>
  <c r="D801" i="9"/>
  <c r="G801" i="9"/>
  <c r="D799" i="9"/>
  <c r="C799" i="9"/>
  <c r="D797" i="9"/>
  <c r="G797" i="9"/>
  <c r="D795" i="9"/>
  <c r="C795" i="9"/>
  <c r="D793" i="9"/>
  <c r="G793" i="9"/>
  <c r="D789" i="9"/>
  <c r="C789" i="9"/>
  <c r="G789" i="9"/>
  <c r="D785" i="9"/>
  <c r="C785" i="9"/>
  <c r="G785" i="9"/>
  <c r="D781" i="9"/>
  <c r="C781" i="9"/>
  <c r="G781" i="9"/>
  <c r="D777" i="9"/>
  <c r="C777" i="9"/>
  <c r="G777" i="9"/>
  <c r="D773" i="9"/>
  <c r="C773" i="9"/>
  <c r="G773" i="9"/>
  <c r="D769" i="9"/>
  <c r="C769" i="9"/>
  <c r="G769" i="9"/>
  <c r="D765" i="9"/>
  <c r="C765" i="9"/>
  <c r="G765" i="9"/>
  <c r="D761" i="9"/>
  <c r="C761" i="9"/>
  <c r="G761" i="9"/>
  <c r="D757" i="9"/>
  <c r="C757" i="9"/>
  <c r="G757" i="9"/>
  <c r="D753" i="9"/>
  <c r="C753" i="9"/>
  <c r="G753" i="9"/>
  <c r="D749" i="9"/>
  <c r="C749" i="9"/>
  <c r="G749" i="9"/>
  <c r="D745" i="9"/>
  <c r="C745" i="9"/>
  <c r="G745" i="9"/>
  <c r="C741" i="9"/>
  <c r="D741" i="9" s="1"/>
  <c r="G741" i="9"/>
  <c r="C737" i="9"/>
  <c r="D737" i="9" s="1"/>
  <c r="G737" i="9"/>
  <c r="C733" i="9"/>
  <c r="D733" i="9" s="1"/>
  <c r="G733" i="9"/>
  <c r="C729" i="9"/>
  <c r="G729" i="9"/>
  <c r="C725" i="9"/>
  <c r="G725" i="9"/>
  <c r="C721" i="9"/>
  <c r="G721" i="9"/>
  <c r="C717" i="9"/>
  <c r="G717" i="9"/>
  <c r="C713" i="9"/>
  <c r="G713" i="9"/>
  <c r="C709" i="9"/>
  <c r="G709" i="9"/>
  <c r="C705" i="9"/>
  <c r="G705" i="9"/>
  <c r="C701" i="9"/>
  <c r="G701" i="9"/>
  <c r="C697" i="9"/>
  <c r="G697" i="9"/>
  <c r="C693" i="9"/>
  <c r="G693" i="9"/>
  <c r="C689" i="9"/>
  <c r="G689" i="9"/>
  <c r="G545" i="9"/>
  <c r="C545" i="9"/>
  <c r="G529" i="9"/>
  <c r="C529" i="9"/>
  <c r="G513" i="9"/>
  <c r="C513" i="9"/>
  <c r="E693" i="11"/>
  <c r="F526" i="11"/>
  <c r="K982" i="11"/>
  <c r="N851" i="11"/>
  <c r="D993" i="11"/>
  <c r="N993" i="11"/>
  <c r="N991" i="11"/>
  <c r="D991" i="11"/>
  <c r="L991" i="11"/>
  <c r="D977" i="11"/>
  <c r="N977" i="11"/>
  <c r="L977" i="11"/>
  <c r="C903" i="11"/>
  <c r="E903" i="11" s="1"/>
  <c r="M903" i="11"/>
  <c r="K903" i="11"/>
  <c r="C901" i="11"/>
  <c r="K901" i="11"/>
  <c r="C899" i="11"/>
  <c r="E899" i="11" s="1"/>
  <c r="M899" i="11"/>
  <c r="K899" i="11"/>
  <c r="C897" i="11"/>
  <c r="H897" i="11" s="1"/>
  <c r="M897" i="11"/>
  <c r="C895" i="11"/>
  <c r="E895" i="11" s="1"/>
  <c r="M895" i="11"/>
  <c r="C893" i="11"/>
  <c r="E893" i="11" s="1"/>
  <c r="M893" i="11"/>
  <c r="C891" i="11"/>
  <c r="F891" i="11" s="1"/>
  <c r="K891" i="11"/>
  <c r="C889" i="11"/>
  <c r="E889" i="11" s="1"/>
  <c r="M889" i="11"/>
  <c r="C887" i="11"/>
  <c r="M887" i="11"/>
  <c r="E727" i="11"/>
  <c r="H727" i="11"/>
  <c r="F727" i="11"/>
  <c r="F725" i="11"/>
  <c r="H725" i="11"/>
  <c r="E725" i="11"/>
  <c r="E723" i="11"/>
  <c r="H723" i="11"/>
  <c r="D1000" i="9"/>
  <c r="C1000" i="9"/>
  <c r="D984" i="9"/>
  <c r="C984" i="9"/>
  <c r="D952" i="9"/>
  <c r="C952" i="9"/>
  <c r="D936" i="9"/>
  <c r="C936" i="9"/>
  <c r="D916" i="9"/>
  <c r="G916" i="9"/>
  <c r="D870" i="9"/>
  <c r="C870" i="9"/>
  <c r="D822" i="9"/>
  <c r="C822" i="9"/>
  <c r="D976" i="11"/>
  <c r="L976" i="11"/>
  <c r="D870" i="11"/>
  <c r="N870" i="11"/>
  <c r="L870" i="11"/>
  <c r="D868" i="11"/>
  <c r="N868" i="11"/>
  <c r="L868" i="11"/>
  <c r="D864" i="11"/>
  <c r="N864" i="11"/>
  <c r="L864" i="11"/>
  <c r="D861" i="11"/>
  <c r="L861" i="11"/>
  <c r="D857" i="11"/>
  <c r="N857" i="11"/>
  <c r="L857" i="11"/>
  <c r="D853" i="11"/>
  <c r="L853" i="11"/>
  <c r="D849" i="11"/>
  <c r="L849" i="11"/>
  <c r="D845" i="11"/>
  <c r="L845" i="11"/>
  <c r="D841" i="11"/>
  <c r="N841" i="11"/>
  <c r="L841" i="11"/>
  <c r="D837" i="11"/>
  <c r="L837" i="11"/>
  <c r="D833" i="11"/>
  <c r="N833" i="11"/>
  <c r="L833" i="11"/>
  <c r="D829" i="11"/>
  <c r="N829" i="11"/>
  <c r="L829" i="11"/>
  <c r="D825" i="11"/>
  <c r="N825" i="11"/>
  <c r="E662" i="11"/>
  <c r="F662" i="11"/>
  <c r="C728" i="9"/>
  <c r="C862" i="9"/>
  <c r="C928" i="9"/>
  <c r="C992" i="9"/>
  <c r="N839" i="11"/>
  <c r="M988" i="11"/>
  <c r="K988" i="11"/>
  <c r="C986" i="11"/>
  <c r="M986" i="11"/>
  <c r="M984" i="11"/>
  <c r="K984" i="11"/>
  <c r="D885" i="11"/>
  <c r="N885" i="11"/>
  <c r="L885" i="11"/>
  <c r="C880" i="11"/>
  <c r="K880" i="11"/>
  <c r="G924" i="9"/>
  <c r="C800" i="9"/>
  <c r="C878" i="9"/>
  <c r="C944" i="9"/>
  <c r="D949" i="9"/>
  <c r="C949" i="9"/>
  <c r="G995" i="9"/>
  <c r="G987" i="9"/>
  <c r="G979" i="9"/>
  <c r="G971" i="9"/>
  <c r="G963" i="9"/>
  <c r="G955" i="9"/>
  <c r="G947" i="9"/>
  <c r="G939" i="9"/>
  <c r="G923" i="9"/>
  <c r="C885" i="9"/>
  <c r="C901" i="9"/>
  <c r="C927" i="9"/>
  <c r="C943" i="9"/>
  <c r="C959" i="9"/>
  <c r="C975" i="9"/>
  <c r="C991" i="9"/>
  <c r="C830" i="9"/>
  <c r="C894" i="9"/>
  <c r="C960" i="9"/>
  <c r="C919" i="9"/>
  <c r="N847" i="11"/>
  <c r="K986" i="11"/>
  <c r="L823" i="11"/>
  <c r="N849" i="11"/>
  <c r="D959" i="11"/>
  <c r="L959" i="11"/>
  <c r="D957" i="11"/>
  <c r="L957" i="11"/>
  <c r="D955" i="11"/>
  <c r="N955" i="11"/>
  <c r="L955" i="11"/>
  <c r="D953" i="11"/>
  <c r="L953" i="11"/>
  <c r="D951" i="11"/>
  <c r="L951" i="11"/>
  <c r="D949" i="11"/>
  <c r="L949" i="11"/>
  <c r="D947" i="11"/>
  <c r="N947" i="11"/>
  <c r="L947" i="11"/>
  <c r="D945" i="11"/>
  <c r="L945" i="11"/>
  <c r="D943" i="11"/>
  <c r="L943" i="11"/>
  <c r="D941" i="11"/>
  <c r="L941" i="11"/>
  <c r="D939" i="11"/>
  <c r="N939" i="11"/>
  <c r="L939" i="11"/>
  <c r="D937" i="11"/>
  <c r="L937" i="11"/>
  <c r="D935" i="11"/>
  <c r="L935" i="11"/>
  <c r="D933" i="11"/>
  <c r="L933" i="11"/>
  <c r="D931" i="11"/>
  <c r="N931" i="11"/>
  <c r="L931" i="11"/>
  <c r="D929" i="11"/>
  <c r="L929" i="11"/>
  <c r="D927" i="11"/>
  <c r="L927" i="11"/>
  <c r="D925" i="11"/>
  <c r="L925" i="11"/>
  <c r="D923" i="11"/>
  <c r="N923" i="11"/>
  <c r="L923" i="11"/>
  <c r="D921" i="11"/>
  <c r="L921" i="11"/>
  <c r="D919" i="11"/>
  <c r="L919" i="11"/>
  <c r="D917" i="11"/>
  <c r="N917" i="11"/>
  <c r="L917" i="11"/>
  <c r="D915" i="11"/>
  <c r="N915" i="11"/>
  <c r="L915" i="11"/>
  <c r="D913" i="11"/>
  <c r="N913" i="11"/>
  <c r="C908" i="11"/>
  <c r="F908" i="11" s="1"/>
  <c r="K908" i="11"/>
  <c r="D884" i="11"/>
  <c r="H884" i="11" s="1"/>
  <c r="N884" i="11"/>
  <c r="L884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I830" i="11"/>
  <c r="N956" i="11"/>
  <c r="K979" i="11"/>
  <c r="L992" i="11"/>
  <c r="D994" i="11"/>
  <c r="L920" i="11"/>
  <c r="L926" i="11"/>
  <c r="N930" i="11"/>
  <c r="N932" i="11"/>
  <c r="L936" i="11"/>
  <c r="L942" i="11"/>
  <c r="N946" i="11"/>
  <c r="N948" i="11"/>
  <c r="L952" i="11"/>
  <c r="M954" i="11"/>
  <c r="L958" i="11"/>
  <c r="C981" i="11"/>
  <c r="N998" i="11"/>
  <c r="C991" i="11"/>
  <c r="C977" i="11"/>
  <c r="H977" i="11" s="1"/>
  <c r="C976" i="11"/>
  <c r="F976" i="11" s="1"/>
  <c r="C907" i="11"/>
  <c r="F907" i="11" s="1"/>
  <c r="F736" i="11"/>
  <c r="I736" i="11" s="1"/>
  <c r="H689" i="11"/>
  <c r="E677" i="11"/>
  <c r="H675" i="11"/>
  <c r="F667" i="11"/>
  <c r="H665" i="11"/>
  <c r="E503" i="11"/>
  <c r="F992" i="11"/>
  <c r="E897" i="11"/>
  <c r="H787" i="11"/>
  <c r="E783" i="11"/>
  <c r="H777" i="11"/>
  <c r="H769" i="11"/>
  <c r="F767" i="11"/>
  <c r="I767" i="11" s="1"/>
  <c r="H761" i="11"/>
  <c r="F759" i="11"/>
  <c r="H745" i="11"/>
  <c r="H743" i="11"/>
  <c r="H741" i="11"/>
  <c r="H688" i="11"/>
  <c r="F686" i="11"/>
  <c r="H658" i="11"/>
  <c r="E914" i="5"/>
  <c r="E930" i="5"/>
  <c r="D902" i="5"/>
  <c r="D934" i="5"/>
  <c r="J905" i="4"/>
  <c r="C955" i="11"/>
  <c r="M955" i="11"/>
  <c r="K955" i="11"/>
  <c r="C945" i="11"/>
  <c r="M945" i="11"/>
  <c r="K945" i="11"/>
  <c r="C939" i="11"/>
  <c r="E939" i="11" s="1"/>
  <c r="M939" i="11"/>
  <c r="K939" i="11"/>
  <c r="C933" i="11"/>
  <c r="M933" i="11"/>
  <c r="K933" i="11"/>
  <c r="C923" i="11"/>
  <c r="M923" i="11"/>
  <c r="K923" i="11"/>
  <c r="C917" i="11"/>
  <c r="E917" i="11" s="1"/>
  <c r="M917" i="11"/>
  <c r="K917" i="11"/>
  <c r="D900" i="11"/>
  <c r="F900" i="11" s="1"/>
  <c r="N900" i="11"/>
  <c r="L900" i="11"/>
  <c r="D881" i="11"/>
  <c r="N881" i="11"/>
  <c r="D875" i="11"/>
  <c r="N875" i="11"/>
  <c r="L875" i="11"/>
  <c r="C868" i="11"/>
  <c r="E868" i="11" s="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E700" i="11"/>
  <c r="H700" i="11"/>
  <c r="C959" i="11"/>
  <c r="M959" i="11"/>
  <c r="K959" i="11"/>
  <c r="C953" i="11"/>
  <c r="H953" i="11" s="1"/>
  <c r="M953" i="11"/>
  <c r="K953" i="11"/>
  <c r="C949" i="11"/>
  <c r="M949" i="11"/>
  <c r="K949" i="11"/>
  <c r="C943" i="11"/>
  <c r="M943" i="11"/>
  <c r="K943" i="11"/>
  <c r="C937" i="11"/>
  <c r="M937" i="11"/>
  <c r="K937" i="11"/>
  <c r="C931" i="11"/>
  <c r="H931" i="11" s="1"/>
  <c r="M931" i="11"/>
  <c r="K931" i="11"/>
  <c r="C927" i="11"/>
  <c r="H927" i="11" s="1"/>
  <c r="M927" i="11"/>
  <c r="K927" i="11"/>
  <c r="C919" i="11"/>
  <c r="M919" i="11"/>
  <c r="K919" i="11"/>
  <c r="C915" i="11"/>
  <c r="E915" i="11" s="1"/>
  <c r="M915" i="11"/>
  <c r="K915" i="11"/>
  <c r="D902" i="11"/>
  <c r="F902" i="11" s="1"/>
  <c r="N902" i="11"/>
  <c r="D896" i="11"/>
  <c r="F896" i="11" s="1"/>
  <c r="N896" i="11"/>
  <c r="D892" i="11"/>
  <c r="E892" i="11" s="1"/>
  <c r="N892" i="11"/>
  <c r="D877" i="11"/>
  <c r="N877" i="11"/>
  <c r="L877" i="11"/>
  <c r="D873" i="11"/>
  <c r="N873" i="11"/>
  <c r="L873" i="11"/>
  <c r="C870" i="11"/>
  <c r="F870" i="11" s="1"/>
  <c r="K870" i="11"/>
  <c r="C864" i="11"/>
  <c r="M864" i="11"/>
  <c r="K864" i="11"/>
  <c r="F679" i="11"/>
  <c r="E679" i="11"/>
  <c r="H679" i="11"/>
  <c r="L892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E957" i="11" s="1"/>
  <c r="M957" i="11"/>
  <c r="K957" i="11"/>
  <c r="C951" i="11"/>
  <c r="E951" i="11" s="1"/>
  <c r="M951" i="11"/>
  <c r="K951" i="11"/>
  <c r="C947" i="11"/>
  <c r="M947" i="11"/>
  <c r="K947" i="11"/>
  <c r="C941" i="11"/>
  <c r="M941" i="11"/>
  <c r="K941" i="11"/>
  <c r="C935" i="11"/>
  <c r="M935" i="11"/>
  <c r="K935" i="11"/>
  <c r="C929" i="11"/>
  <c r="H929" i="11" s="1"/>
  <c r="M929" i="11"/>
  <c r="K929" i="11"/>
  <c r="C925" i="11"/>
  <c r="F925" i="11" s="1"/>
  <c r="M925" i="11"/>
  <c r="K925" i="11"/>
  <c r="C921" i="11"/>
  <c r="F921" i="11" s="1"/>
  <c r="M921" i="11"/>
  <c r="K921" i="11"/>
  <c r="C913" i="11"/>
  <c r="H913" i="11" s="1"/>
  <c r="M913" i="11"/>
  <c r="K913" i="11"/>
  <c r="D898" i="11"/>
  <c r="E898" i="11" s="1"/>
  <c r="N898" i="11"/>
  <c r="L898" i="11"/>
  <c r="D894" i="11"/>
  <c r="E894" i="11" s="1"/>
  <c r="N894" i="11"/>
  <c r="L894" i="11"/>
  <c r="D890" i="11"/>
  <c r="F890" i="11" s="1"/>
  <c r="N890" i="11"/>
  <c r="C866" i="11"/>
  <c r="F866" i="11" s="1"/>
  <c r="M866" i="11"/>
  <c r="K866" i="11"/>
  <c r="H809" i="11"/>
  <c r="F809" i="11"/>
  <c r="F665" i="11"/>
  <c r="E665" i="11"/>
  <c r="H775" i="11"/>
  <c r="E753" i="11"/>
  <c r="L890" i="11"/>
  <c r="N975" i="11"/>
  <c r="N962" i="11"/>
  <c r="D965" i="11"/>
  <c r="H965" i="11" s="1"/>
  <c r="N965" i="11"/>
  <c r="L965" i="11"/>
  <c r="L963" i="11"/>
  <c r="D963" i="11"/>
  <c r="E963" i="11" s="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E966" i="11" s="1"/>
  <c r="C964" i="11"/>
  <c r="E964" i="11" s="1"/>
  <c r="C962" i="11"/>
  <c r="C960" i="11"/>
  <c r="E956" i="11"/>
  <c r="E938" i="11"/>
  <c r="E936" i="11"/>
  <c r="E934" i="11"/>
  <c r="F928" i="11"/>
  <c r="E918" i="11"/>
  <c r="H916" i="11"/>
  <c r="I916" i="11" s="1"/>
  <c r="F869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19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E324" i="9" s="1"/>
  <c r="L975" i="4"/>
  <c r="I975" i="4"/>
  <c r="J975" i="4"/>
  <c r="AR999" i="4"/>
  <c r="D850" i="5"/>
  <c r="D846" i="5"/>
  <c r="E846" i="5" s="1"/>
  <c r="C350" i="9"/>
  <c r="G350" i="9" s="1"/>
  <c r="C348" i="9"/>
  <c r="D348" i="9" s="1"/>
  <c r="C344" i="9"/>
  <c r="D344" i="9" s="1"/>
  <c r="C342" i="9"/>
  <c r="G342" i="9" s="1"/>
  <c r="C236" i="9"/>
  <c r="G236" i="9" s="1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J616" i="11" s="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I589" i="11" s="1"/>
  <c r="E553" i="11"/>
  <c r="F533" i="1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P884" i="4" s="1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G996" i="4" s="1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F985" i="4" s="1"/>
  <c r="AR993" i="4"/>
  <c r="G993" i="4" s="1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F2" i="5" s="1"/>
  <c r="I3" i="2" s="1"/>
  <c r="H970" i="4"/>
  <c r="AR998" i="4"/>
  <c r="D998" i="4" s="1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G1000" i="4" s="1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P148" i="4"/>
  <c r="P174" i="4"/>
  <c r="K991" i="4"/>
  <c r="AR991" i="4"/>
  <c r="F991" i="4" s="1"/>
  <c r="AR978" i="4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F153" i="5" s="1"/>
  <c r="D142" i="5"/>
  <c r="G142" i="5" s="1"/>
  <c r="D134" i="5"/>
  <c r="G134" i="5" s="1"/>
  <c r="D126" i="5"/>
  <c r="F126" i="5" s="1"/>
  <c r="D118" i="5"/>
  <c r="I118" i="5" s="1"/>
  <c r="D110" i="5"/>
  <c r="F110" i="5" s="1"/>
  <c r="D38" i="5"/>
  <c r="I38" i="5" s="1"/>
  <c r="D33" i="5"/>
  <c r="F33" i="5" s="1"/>
  <c r="D26" i="5"/>
  <c r="F26" i="5" s="1"/>
  <c r="D14" i="5"/>
  <c r="G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I24" i="5" s="1"/>
  <c r="D8" i="5"/>
  <c r="F8" i="5" s="1"/>
  <c r="D4" i="5"/>
  <c r="I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E508" i="11"/>
  <c r="H505" i="11"/>
  <c r="F493" i="11"/>
  <c r="E477" i="11"/>
  <c r="J508" i="1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E125" i="9" s="1"/>
  <c r="C158" i="9"/>
  <c r="D158" i="9" s="1"/>
  <c r="C130" i="9"/>
  <c r="D130" i="9" s="1"/>
  <c r="C105" i="9"/>
  <c r="D105" i="9" s="1"/>
  <c r="C93" i="9"/>
  <c r="G93" i="9" s="1"/>
  <c r="C447" i="9"/>
  <c r="G447" i="9" s="1"/>
  <c r="C439" i="9"/>
  <c r="G439" i="9" s="1"/>
  <c r="C423" i="9"/>
  <c r="G423" i="9" s="1"/>
  <c r="E459" i="11"/>
  <c r="H459" i="11"/>
  <c r="C431" i="9"/>
  <c r="G431" i="9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F974" i="11" s="1"/>
  <c r="M974" i="11"/>
  <c r="K974" i="11"/>
  <c r="C968" i="11"/>
  <c r="M968" i="11"/>
  <c r="K968" i="11"/>
  <c r="E953" i="11"/>
  <c r="F948" i="11"/>
  <c r="H948" i="11"/>
  <c r="H932" i="11"/>
  <c r="F932" i="11"/>
  <c r="H922" i="11"/>
  <c r="E922" i="11"/>
  <c r="C875" i="11"/>
  <c r="K875" i="11"/>
  <c r="M875" i="11"/>
  <c r="C861" i="11"/>
  <c r="M861" i="11"/>
  <c r="K861" i="11"/>
  <c r="C855" i="11"/>
  <c r="F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H791" i="11"/>
  <c r="H538" i="11"/>
  <c r="J538" i="11" s="1"/>
  <c r="K538" i="11" s="1"/>
  <c r="M538" i="11" s="1"/>
  <c r="F918" i="11"/>
  <c r="E441" i="11"/>
  <c r="E932" i="11"/>
  <c r="C972" i="11"/>
  <c r="M972" i="11"/>
  <c r="K972" i="11"/>
  <c r="F966" i="11"/>
  <c r="F963" i="11"/>
  <c r="F952" i="11"/>
  <c r="E952" i="11"/>
  <c r="H952" i="11"/>
  <c r="E946" i="11"/>
  <c r="H946" i="11"/>
  <c r="F946" i="11"/>
  <c r="H943" i="11"/>
  <c r="E931" i="11"/>
  <c r="F920" i="11"/>
  <c r="E920" i="11"/>
  <c r="H920" i="11"/>
  <c r="E914" i="11"/>
  <c r="F914" i="11"/>
  <c r="H914" i="11"/>
  <c r="C905" i="11"/>
  <c r="M905" i="11"/>
  <c r="K905" i="11"/>
  <c r="F895" i="11"/>
  <c r="E891" i="11"/>
  <c r="C877" i="11"/>
  <c r="M877" i="11"/>
  <c r="K877" i="11"/>
  <c r="C857" i="1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H699" i="11"/>
  <c r="H522" i="11"/>
  <c r="F688" i="11"/>
  <c r="C970" i="11"/>
  <c r="M970" i="11"/>
  <c r="E965" i="11"/>
  <c r="F957" i="11"/>
  <c r="H954" i="11"/>
  <c r="E954" i="11"/>
  <c r="F954" i="11"/>
  <c r="E944" i="11"/>
  <c r="F944" i="11"/>
  <c r="H944" i="11"/>
  <c r="E941" i="11"/>
  <c r="H903" i="11"/>
  <c r="F893" i="11"/>
  <c r="C873" i="11"/>
  <c r="H873" i="11" s="1"/>
  <c r="M873" i="11"/>
  <c r="K873" i="11"/>
  <c r="C859" i="11"/>
  <c r="K859" i="11"/>
  <c r="M859" i="11"/>
  <c r="C853" i="11"/>
  <c r="K853" i="11"/>
  <c r="M853" i="11"/>
  <c r="C847" i="1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F433" i="11"/>
  <c r="F802" i="11"/>
  <c r="K821" i="11"/>
  <c r="M829" i="11"/>
  <c r="C1000" i="11"/>
  <c r="K1000" i="11"/>
  <c r="K998" i="11"/>
  <c r="C998" i="11"/>
  <c r="C996" i="11"/>
  <c r="K996" i="11"/>
  <c r="H992" i="11"/>
  <c r="J992" i="11" s="1"/>
  <c r="D906" i="11"/>
  <c r="E906" i="11" s="1"/>
  <c r="N906" i="11"/>
  <c r="D887" i="1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M971" i="11"/>
  <c r="C969" i="11"/>
  <c r="M969" i="11"/>
  <c r="H926" i="11"/>
  <c r="E916" i="11"/>
  <c r="M910" i="11"/>
  <c r="C910" i="11"/>
  <c r="E910" i="11" s="1"/>
  <c r="C883" i="11"/>
  <c r="H883" i="11" s="1"/>
  <c r="M883" i="11"/>
  <c r="M878" i="11"/>
  <c r="C878" i="11"/>
  <c r="C876" i="11"/>
  <c r="F876" i="11" s="1"/>
  <c r="K876" i="11"/>
  <c r="C874" i="11"/>
  <c r="K874" i="11"/>
  <c r="C872" i="11"/>
  <c r="E872" i="11" s="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N971" i="11"/>
  <c r="L980" i="11"/>
  <c r="N968" i="11"/>
  <c r="N974" i="11"/>
  <c r="L987" i="11"/>
  <c r="C982" i="11"/>
  <c r="D973" i="11"/>
  <c r="D972" i="11"/>
  <c r="F972" i="11" s="1"/>
  <c r="D970" i="11"/>
  <c r="D969" i="11"/>
  <c r="F969" i="11" s="1"/>
  <c r="H858" i="11"/>
  <c r="F856" i="11"/>
  <c r="H854" i="11"/>
  <c r="H848" i="11"/>
  <c r="J848" i="11" s="1"/>
  <c r="E846" i="11"/>
  <c r="H842" i="11"/>
  <c r="H840" i="11"/>
  <c r="E838" i="11"/>
  <c r="H834" i="11"/>
  <c r="H832" i="11"/>
  <c r="I832" i="11" s="1"/>
  <c r="E830" i="11"/>
  <c r="E828" i="11"/>
  <c r="H958" i="11"/>
  <c r="F953" i="11"/>
  <c r="I953" i="11" s="1"/>
  <c r="E948" i="11"/>
  <c r="E940" i="11"/>
  <c r="H918" i="11"/>
  <c r="E908" i="11"/>
  <c r="L909" i="11"/>
  <c r="N967" i="11"/>
  <c r="D985" i="11"/>
  <c r="L989" i="11"/>
  <c r="F829" i="11"/>
  <c r="F716" i="1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E972" i="11"/>
  <c r="F968" i="11"/>
  <c r="H912" i="11"/>
  <c r="E909" i="11"/>
  <c r="H907" i="11"/>
  <c r="E882" i="11"/>
  <c r="H882" i="11"/>
  <c r="F882" i="11"/>
  <c r="E871" i="11"/>
  <c r="F871" i="11"/>
  <c r="H871" i="11"/>
  <c r="H862" i="11"/>
  <c r="F862" i="11"/>
  <c r="E862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J708" i="11"/>
  <c r="F726" i="11"/>
  <c r="F738" i="11"/>
  <c r="E720" i="11"/>
  <c r="F728" i="11"/>
  <c r="J728" i="11" s="1"/>
  <c r="F798" i="11"/>
  <c r="I838" i="11"/>
  <c r="J838" i="11"/>
  <c r="F701" i="11"/>
  <c r="I701" i="11" s="1"/>
  <c r="E337" i="9"/>
  <c r="G337" i="9"/>
  <c r="H810" i="11"/>
  <c r="E810" i="11"/>
  <c r="F810" i="11"/>
  <c r="F465" i="11"/>
  <c r="F663" i="11"/>
  <c r="F694" i="11"/>
  <c r="J918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D236" i="9"/>
  <c r="H705" i="11"/>
  <c r="H797" i="11"/>
  <c r="H807" i="11"/>
  <c r="J832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F910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H746" i="11"/>
  <c r="H744" i="11"/>
  <c r="E744" i="11"/>
  <c r="H742" i="11"/>
  <c r="E742" i="11"/>
  <c r="F740" i="11"/>
  <c r="I740" i="11" s="1"/>
  <c r="E740" i="11"/>
  <c r="H738" i="11"/>
  <c r="F733" i="11"/>
  <c r="E731" i="11"/>
  <c r="E726" i="11"/>
  <c r="H718" i="11"/>
  <c r="J718" i="11" s="1"/>
  <c r="C983" i="11"/>
  <c r="K983" i="11"/>
  <c r="C980" i="11"/>
  <c r="M980" i="11"/>
  <c r="K980" i="11"/>
  <c r="H974" i="11"/>
  <c r="H906" i="11"/>
  <c r="F90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58" i="11"/>
  <c r="F958" i="11"/>
  <c r="H956" i="11"/>
  <c r="F956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H908" i="11"/>
  <c r="E896" i="11"/>
  <c r="H896" i="11"/>
  <c r="H892" i="11"/>
  <c r="E881" i="11"/>
  <c r="F860" i="11"/>
  <c r="H860" i="11"/>
  <c r="E857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E387" i="9"/>
  <c r="F416" i="11"/>
  <c r="H336" i="11"/>
  <c r="H286" i="11"/>
  <c r="H250" i="11"/>
  <c r="C323" i="9"/>
  <c r="E323" i="9" s="1"/>
  <c r="C341" i="9"/>
  <c r="D387" i="9"/>
  <c r="H417" i="1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P943" i="4" s="1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D1000" i="4"/>
  <c r="M957" i="4"/>
  <c r="J957" i="4"/>
  <c r="M953" i="4"/>
  <c r="J953" i="4"/>
  <c r="M944" i="4"/>
  <c r="J944" i="4"/>
  <c r="I897" i="5"/>
  <c r="D897" i="5"/>
  <c r="E897" i="5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I990" i="4"/>
  <c r="L989" i="4"/>
  <c r="I989" i="4"/>
  <c r="L987" i="4"/>
  <c r="I987" i="4"/>
  <c r="L984" i="4"/>
  <c r="I984" i="4"/>
  <c r="L978" i="4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D960" i="4" s="1"/>
  <c r="H960" i="4"/>
  <c r="K958" i="4"/>
  <c r="AR958" i="4"/>
  <c r="K955" i="4"/>
  <c r="AR955" i="4"/>
  <c r="H955" i="4"/>
  <c r="K954" i="4"/>
  <c r="N954" i="4" s="1"/>
  <c r="R954" i="4" s="1"/>
  <c r="AR954" i="4"/>
  <c r="G954" i="4" s="1"/>
  <c r="H954" i="4"/>
  <c r="K953" i="4"/>
  <c r="Q953" i="4" s="1"/>
  <c r="AR953" i="4"/>
  <c r="G953" i="4" s="1"/>
  <c r="K952" i="4"/>
  <c r="D952" i="4" s="1"/>
  <c r="H952" i="4"/>
  <c r="K951" i="4"/>
  <c r="AR951" i="4"/>
  <c r="K948" i="4"/>
  <c r="P948" i="4" s="1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E880" i="4" s="1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P910" i="4" s="1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G181" i="5" s="1"/>
  <c r="D173" i="5"/>
  <c r="I173" i="5" s="1"/>
  <c r="D169" i="5"/>
  <c r="D165" i="5"/>
  <c r="G165" i="5" s="1"/>
  <c r="D107" i="5"/>
  <c r="G107" i="5" s="1"/>
  <c r="D103" i="5"/>
  <c r="I103" i="5" s="1"/>
  <c r="D99" i="5"/>
  <c r="E99" i="5" s="1"/>
  <c r="D95" i="5"/>
  <c r="G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E59" i="5" s="1"/>
  <c r="D55" i="5"/>
  <c r="E55" i="5" s="1"/>
  <c r="D51" i="5"/>
  <c r="G51" i="5" s="1"/>
  <c r="D47" i="5"/>
  <c r="G47" i="5" s="1"/>
  <c r="D43" i="5"/>
  <c r="G43" i="5" s="1"/>
  <c r="D29" i="5"/>
  <c r="G29" i="5" s="1"/>
  <c r="D17" i="5"/>
  <c r="E17" i="5" s="1"/>
  <c r="Q999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M909" i="4"/>
  <c r="M998" i="4"/>
  <c r="J998" i="4"/>
  <c r="M997" i="4"/>
  <c r="F997" i="4" s="1"/>
  <c r="J997" i="4"/>
  <c r="M996" i="4"/>
  <c r="Q996" i="4" s="1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Q980" i="4" s="1"/>
  <c r="M977" i="4"/>
  <c r="J977" i="4"/>
  <c r="M972" i="4"/>
  <c r="J972" i="4"/>
  <c r="M970" i="4"/>
  <c r="N970" i="4" s="1"/>
  <c r="R970" i="4" s="1"/>
  <c r="J970" i="4"/>
  <c r="M968" i="4"/>
  <c r="N968" i="4" s="1"/>
  <c r="R968" i="4" s="1"/>
  <c r="J968" i="4"/>
  <c r="M965" i="4"/>
  <c r="J965" i="4"/>
  <c r="K931" i="4"/>
  <c r="Q931" i="4" s="1"/>
  <c r="AR931" i="4"/>
  <c r="G931" i="4" s="1"/>
  <c r="K928" i="4"/>
  <c r="N928" i="4" s="1"/>
  <c r="H928" i="4"/>
  <c r="K927" i="4"/>
  <c r="AR927" i="4"/>
  <c r="G927" i="4" s="1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Q917" i="4" s="1"/>
  <c r="AR917" i="4"/>
  <c r="K916" i="4"/>
  <c r="AR916" i="4"/>
  <c r="F916" i="4" s="1"/>
  <c r="H916" i="4"/>
  <c r="K915" i="4"/>
  <c r="AR915" i="4"/>
  <c r="K914" i="4"/>
  <c r="AR914" i="4"/>
  <c r="G914" i="4" s="1"/>
  <c r="H914" i="4"/>
  <c r="K913" i="4"/>
  <c r="H913" i="4"/>
  <c r="K911" i="4"/>
  <c r="Q911" i="4" s="1"/>
  <c r="AR911" i="4"/>
  <c r="H911" i="4"/>
  <c r="K936" i="4"/>
  <c r="H936" i="4"/>
  <c r="AR936" i="4"/>
  <c r="G936" i="4" s="1"/>
  <c r="L930" i="4"/>
  <c r="I930" i="4"/>
  <c r="L927" i="4"/>
  <c r="I927" i="4"/>
  <c r="I911" i="4"/>
  <c r="I910" i="4"/>
  <c r="I922" i="4"/>
  <c r="G923" i="4"/>
  <c r="AR907" i="4"/>
  <c r="G907" i="4" s="1"/>
  <c r="AR937" i="4"/>
  <c r="E937" i="4" s="1"/>
  <c r="L1001" i="4"/>
  <c r="I1001" i="4"/>
  <c r="L998" i="4"/>
  <c r="P998" i="4" s="1"/>
  <c r="I998" i="4"/>
  <c r="L994" i="4"/>
  <c r="Q994" i="4" s="1"/>
  <c r="I994" i="4"/>
  <c r="I992" i="4"/>
  <c r="L992" i="4"/>
  <c r="N992" i="4" s="1"/>
  <c r="R992" i="4" s="1"/>
  <c r="Q990" i="4"/>
  <c r="I988" i="4"/>
  <c r="L988" i="4"/>
  <c r="L985" i="4"/>
  <c r="Q985" i="4" s="1"/>
  <c r="I985" i="4"/>
  <c r="L925" i="4"/>
  <c r="I925" i="4"/>
  <c r="L914" i="4"/>
  <c r="E914" i="4" s="1"/>
  <c r="I914" i="4"/>
  <c r="I928" i="4"/>
  <c r="AR939" i="4"/>
  <c r="G939" i="4" s="1"/>
  <c r="H935" i="4"/>
  <c r="I916" i="4"/>
  <c r="P180" i="4"/>
  <c r="N180" i="4"/>
  <c r="R180" i="4" s="1"/>
  <c r="K906" i="4"/>
  <c r="D906" i="4" s="1"/>
  <c r="AR906" i="4"/>
  <c r="G906" i="4" s="1"/>
  <c r="K905" i="4"/>
  <c r="H905" i="4"/>
  <c r="AR905" i="4"/>
  <c r="E905" i="4" s="1"/>
  <c r="AR904" i="4"/>
  <c r="G904" i="4" s="1"/>
  <c r="H904" i="4"/>
  <c r="K904" i="4"/>
  <c r="P904" i="4" s="1"/>
  <c r="K903" i="4"/>
  <c r="D903" i="4" s="1"/>
  <c r="AR903" i="4"/>
  <c r="K902" i="4"/>
  <c r="AR902" i="4"/>
  <c r="E902" i="4" s="1"/>
  <c r="H902" i="4"/>
  <c r="K896" i="4"/>
  <c r="P896" i="4" s="1"/>
  <c r="AR896" i="4"/>
  <c r="E896" i="4" s="1"/>
  <c r="H896" i="4"/>
  <c r="K894" i="4"/>
  <c r="D894" i="4" s="1"/>
  <c r="H894" i="4"/>
  <c r="K893" i="4"/>
  <c r="AR893" i="4"/>
  <c r="K892" i="4"/>
  <c r="AR892" i="4"/>
  <c r="G892" i="4" s="1"/>
  <c r="K889" i="4"/>
  <c r="AR889" i="4"/>
  <c r="K888" i="4"/>
  <c r="D888" i="4" s="1"/>
  <c r="H888" i="4"/>
  <c r="K887" i="4"/>
  <c r="AR887" i="4"/>
  <c r="G887" i="4" s="1"/>
  <c r="H887" i="4"/>
  <c r="K886" i="4"/>
  <c r="AR886" i="4"/>
  <c r="K885" i="4"/>
  <c r="AR885" i="4"/>
  <c r="G885" i="4" s="1"/>
  <c r="K883" i="4"/>
  <c r="AR883" i="4"/>
  <c r="G883" i="4" s="1"/>
  <c r="H883" i="4"/>
  <c r="AR882" i="4"/>
  <c r="G882" i="4" s="1"/>
  <c r="H882" i="4"/>
  <c r="K881" i="4"/>
  <c r="H881" i="4"/>
  <c r="K880" i="4"/>
  <c r="Q880" i="4" s="1"/>
  <c r="H880" i="4"/>
  <c r="K879" i="4"/>
  <c r="AR879" i="4"/>
  <c r="F879" i="4" s="1"/>
  <c r="K878" i="4"/>
  <c r="N878" i="4" s="1"/>
  <c r="H878" i="4"/>
  <c r="AR878" i="4"/>
  <c r="G878" i="4" s="1"/>
  <c r="K877" i="4"/>
  <c r="AR877" i="4"/>
  <c r="G877" i="4" s="1"/>
  <c r="K876" i="4"/>
  <c r="H876" i="4"/>
  <c r="AR876" i="4"/>
  <c r="K875" i="4"/>
  <c r="D875" i="4" s="1"/>
  <c r="AR875" i="4"/>
  <c r="G875" i="4" s="1"/>
  <c r="H875" i="4"/>
  <c r="K873" i="4"/>
  <c r="AR873" i="4"/>
  <c r="G873" i="4" s="1"/>
  <c r="K872" i="4"/>
  <c r="H872" i="4"/>
  <c r="AR872" i="4"/>
  <c r="G872" i="4" s="1"/>
  <c r="K871" i="4"/>
  <c r="D871" i="4" s="1"/>
  <c r="AR871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F960" i="4" s="1"/>
  <c r="J960" i="4"/>
  <c r="M958" i="4"/>
  <c r="J958" i="4"/>
  <c r="M952" i="4"/>
  <c r="F952" i="4" s="1"/>
  <c r="J952" i="4"/>
  <c r="M951" i="4"/>
  <c r="J951" i="4"/>
  <c r="M947" i="4"/>
  <c r="J947" i="4"/>
  <c r="M936" i="4"/>
  <c r="J936" i="4"/>
  <c r="M935" i="4"/>
  <c r="N935" i="4" s="1"/>
  <c r="R935" i="4" s="1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G981" i="4" s="1"/>
  <c r="K972" i="4"/>
  <c r="AR972" i="4"/>
  <c r="G972" i="4" s="1"/>
  <c r="K971" i="4"/>
  <c r="P971" i="4" s="1"/>
  <c r="H971" i="4"/>
  <c r="L959" i="4"/>
  <c r="I959" i="4"/>
  <c r="L957" i="4"/>
  <c r="I957" i="4"/>
  <c r="L956" i="4"/>
  <c r="I956" i="4"/>
  <c r="I952" i="4"/>
  <c r="L952" i="4"/>
  <c r="L946" i="4"/>
  <c r="I946" i="4"/>
  <c r="K909" i="4"/>
  <c r="AR909" i="4"/>
  <c r="G909" i="4" s="1"/>
  <c r="H909" i="4"/>
  <c r="L906" i="4"/>
  <c r="I906" i="4"/>
  <c r="L894" i="4"/>
  <c r="P894" i="4" s="1"/>
  <c r="I894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P993" i="4"/>
  <c r="N938" i="4"/>
  <c r="R938" i="4" s="1"/>
  <c r="Q155" i="4"/>
  <c r="N108" i="4"/>
  <c r="R108" i="4" s="1"/>
  <c r="P35" i="4"/>
  <c r="Q141" i="4"/>
  <c r="P102" i="4"/>
  <c r="Q804" i="4"/>
  <c r="P801" i="4"/>
  <c r="N794" i="4"/>
  <c r="R794" i="4" s="1"/>
  <c r="P791" i="4"/>
  <c r="P788" i="4"/>
  <c r="H991" i="4"/>
  <c r="I878" i="4"/>
  <c r="J990" i="4"/>
  <c r="H998" i="4"/>
  <c r="H968" i="4"/>
  <c r="AR995" i="4"/>
  <c r="D995" i="4" s="1"/>
  <c r="AR970" i="4"/>
  <c r="G970" i="4" s="1"/>
  <c r="I891" i="4"/>
  <c r="I897" i="4"/>
  <c r="I971" i="4"/>
  <c r="H917" i="4"/>
  <c r="J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N38" i="4"/>
  <c r="R38" i="4" s="1"/>
  <c r="N59" i="4"/>
  <c r="J979" i="4"/>
  <c r="M979" i="4"/>
  <c r="N979" i="4" s="1"/>
  <c r="R979" i="4" s="1"/>
  <c r="D956" i="4"/>
  <c r="E941" i="4"/>
  <c r="G997" i="4"/>
  <c r="Q70" i="4"/>
  <c r="P70" i="4"/>
  <c r="N687" i="4"/>
  <c r="R687" i="4" s="1"/>
  <c r="Q686" i="4"/>
  <c r="P679" i="4"/>
  <c r="P673" i="4"/>
  <c r="N110" i="4"/>
  <c r="R110" i="4" s="1"/>
  <c r="P912" i="4"/>
  <c r="Q78" i="4"/>
  <c r="P104" i="4"/>
  <c r="N993" i="4"/>
  <c r="R993" i="4" s="1"/>
  <c r="Q975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R409" i="4" s="1"/>
  <c r="N405" i="4"/>
  <c r="R405" i="4" s="1"/>
  <c r="N403" i="4"/>
  <c r="R403" i="4" s="1"/>
  <c r="P401" i="4"/>
  <c r="N397" i="4"/>
  <c r="R397" i="4" s="1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R850" i="4" s="1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E11" i="9" s="1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R770" i="4" s="1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D209" i="9" s="1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E626" i="11"/>
  <c r="F605" i="11"/>
  <c r="F652" i="1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I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H625" i="11"/>
  <c r="F622" i="11"/>
  <c r="E593" i="11"/>
  <c r="I583" i="11"/>
  <c r="E639" i="11"/>
  <c r="E613" i="11"/>
  <c r="F611" i="11"/>
  <c r="F609" i="1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I366" i="11" s="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J612" i="11"/>
  <c r="L612" i="11" s="1"/>
  <c r="N612" i="11" s="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F573" i="11"/>
  <c r="E573" i="11"/>
  <c r="H573" i="11"/>
  <c r="E560" i="11"/>
  <c r="F560" i="11"/>
  <c r="H560" i="11"/>
  <c r="I613" i="11"/>
  <c r="J564" i="11"/>
  <c r="K564" i="11" s="1"/>
  <c r="M564" i="11" s="1"/>
  <c r="H565" i="11"/>
  <c r="H587" i="11"/>
  <c r="H595" i="11"/>
  <c r="H599" i="11"/>
  <c r="H603" i="11"/>
  <c r="H611" i="11"/>
  <c r="H615" i="11"/>
  <c r="H619" i="11"/>
  <c r="H630" i="11"/>
  <c r="F635" i="1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F647" i="11"/>
  <c r="F651" i="11"/>
  <c r="F588" i="11"/>
  <c r="E594" i="11"/>
  <c r="F604" i="11"/>
  <c r="F653" i="11"/>
  <c r="F637" i="11"/>
  <c r="F633" i="11"/>
  <c r="E624" i="11"/>
  <c r="I803" i="11"/>
  <c r="J803" i="11"/>
  <c r="I70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J739" i="11"/>
  <c r="J663" i="11"/>
  <c r="K663" i="11" s="1"/>
  <c r="M663" i="11" s="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613" i="11"/>
  <c r="J715" i="11"/>
  <c r="I712" i="11"/>
  <c r="I754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148" i="4"/>
  <c r="N148" i="4"/>
  <c r="R148" i="4" s="1"/>
  <c r="Q772" i="4"/>
  <c r="T772" i="4" s="1"/>
  <c r="P772" i="4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Q670" i="4"/>
  <c r="N714" i="4"/>
  <c r="R714" i="4" s="1"/>
  <c r="N94" i="4"/>
  <c r="R94" i="4" s="1"/>
  <c r="P94" i="4"/>
  <c r="Q954" i="4"/>
  <c r="P944" i="4"/>
  <c r="I999" i="4"/>
  <c r="I995" i="4"/>
  <c r="I970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H943" i="4"/>
  <c r="G971" i="4"/>
  <c r="I993" i="4"/>
  <c r="I953" i="4"/>
  <c r="I996" i="4"/>
  <c r="I997" i="4"/>
  <c r="E956" i="4"/>
  <c r="F918" i="4"/>
  <c r="D918" i="4"/>
  <c r="AR979" i="4"/>
  <c r="D979" i="4" s="1"/>
  <c r="AR959" i="4"/>
  <c r="G959" i="4" s="1"/>
  <c r="AR1001" i="4"/>
  <c r="E1001" i="4" s="1"/>
  <c r="AR980" i="4"/>
  <c r="D980" i="4" s="1"/>
  <c r="AR976" i="4"/>
  <c r="G976" i="4" s="1"/>
  <c r="AR977" i="4"/>
  <c r="D977" i="4" s="1"/>
  <c r="J945" i="4"/>
  <c r="AR945" i="4"/>
  <c r="D945" i="4" s="1"/>
  <c r="P938" i="4"/>
  <c r="P110" i="4"/>
  <c r="P716" i="4"/>
  <c r="P702" i="4"/>
  <c r="N660" i="4"/>
  <c r="R660" i="4" s="1"/>
  <c r="N644" i="4"/>
  <c r="R644" i="4" s="1"/>
  <c r="Q578" i="4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N912" i="4"/>
  <c r="R912" i="4" s="1"/>
  <c r="Q59" i="4"/>
  <c r="Q142" i="4"/>
  <c r="Q549" i="4"/>
  <c r="P549" i="4"/>
  <c r="F986" i="4"/>
  <c r="N910" i="4"/>
  <c r="R910" i="4" s="1"/>
  <c r="Q850" i="4"/>
  <c r="P850" i="4"/>
  <c r="N845" i="4"/>
  <c r="R845" i="4" s="1"/>
  <c r="N844" i="4"/>
  <c r="R844" i="4" s="1"/>
  <c r="Q840" i="4"/>
  <c r="P839" i="4"/>
  <c r="Q836" i="4"/>
  <c r="P836" i="4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T722" i="4" s="1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N832" i="4"/>
  <c r="R832" i="4" s="1"/>
  <c r="P820" i="4"/>
  <c r="P807" i="4"/>
  <c r="N806" i="4"/>
  <c r="R806" i="4" s="1"/>
  <c r="N801" i="4"/>
  <c r="R801" i="4" s="1"/>
  <c r="N800" i="4"/>
  <c r="P797" i="4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E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G22" i="5" s="1"/>
  <c r="D12" i="5"/>
  <c r="G12" i="5" s="1"/>
  <c r="D6" i="5"/>
  <c r="G6" i="5" s="1"/>
  <c r="G910" i="4"/>
  <c r="D910" i="4"/>
  <c r="F910" i="4"/>
  <c r="E910" i="4"/>
  <c r="F872" i="4"/>
  <c r="F880" i="4"/>
  <c r="F888" i="4"/>
  <c r="R928" i="4"/>
  <c r="F975" i="4"/>
  <c r="E975" i="4"/>
  <c r="G975" i="4"/>
  <c r="G880" i="4"/>
  <c r="G961" i="4"/>
  <c r="F961" i="4"/>
  <c r="D961" i="4"/>
  <c r="F995" i="4"/>
  <c r="F812" i="4"/>
  <c r="D812" i="4"/>
  <c r="F878" i="4"/>
  <c r="G886" i="4"/>
  <c r="G894" i="4"/>
  <c r="F930" i="4"/>
  <c r="D930" i="4"/>
  <c r="F904" i="4"/>
  <c r="E904" i="4"/>
  <c r="E967" i="4"/>
  <c r="F917" i="4"/>
  <c r="G917" i="4"/>
  <c r="E943" i="4"/>
  <c r="D943" i="4"/>
  <c r="G958" i="4"/>
  <c r="F958" i="4"/>
  <c r="E958" i="4"/>
  <c r="D984" i="4"/>
  <c r="F984" i="4"/>
  <c r="R789" i="4"/>
  <c r="N736" i="4"/>
  <c r="R736" i="4" s="1"/>
  <c r="P736" i="4"/>
  <c r="N870" i="4"/>
  <c r="S870" i="4" s="1"/>
  <c r="E878" i="4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F822" i="5"/>
  <c r="M1001" i="4"/>
  <c r="N1001" i="4" s="1"/>
  <c r="R1001" i="4" s="1"/>
  <c r="J1001" i="4"/>
  <c r="M1000" i="4"/>
  <c r="N1000" i="4" s="1"/>
  <c r="R1000" i="4" s="1"/>
  <c r="J1000" i="4"/>
  <c r="E997" i="4"/>
  <c r="K988" i="4"/>
  <c r="AR988" i="4"/>
  <c r="G988" i="4" s="1"/>
  <c r="K987" i="4"/>
  <c r="N987" i="4" s="1"/>
  <c r="R987" i="4" s="1"/>
  <c r="H987" i="4"/>
  <c r="Q986" i="4"/>
  <c r="E984" i="4"/>
  <c r="P983" i="4"/>
  <c r="N983" i="4"/>
  <c r="R983" i="4" s="1"/>
  <c r="P975" i="4"/>
  <c r="N975" i="4"/>
  <c r="R975" i="4" s="1"/>
  <c r="D975" i="4"/>
  <c r="M974" i="4"/>
  <c r="F974" i="4" s="1"/>
  <c r="J974" i="4"/>
  <c r="K974" i="4"/>
  <c r="H974" i="4"/>
  <c r="K973" i="4"/>
  <c r="P973" i="4" s="1"/>
  <c r="AR973" i="4"/>
  <c r="D972" i="4"/>
  <c r="E971" i="4"/>
  <c r="D971" i="4"/>
  <c r="Q970" i="4"/>
  <c r="T970" i="4" s="1"/>
  <c r="P970" i="4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N939" i="4" s="1"/>
  <c r="R939" i="4" s="1"/>
  <c r="I939" i="4"/>
  <c r="K934" i="4"/>
  <c r="AR934" i="4"/>
  <c r="G934" i="4" s="1"/>
  <c r="H934" i="4"/>
  <c r="M932" i="4"/>
  <c r="N932" i="4" s="1"/>
  <c r="R932" i="4" s="1"/>
  <c r="J932" i="4"/>
  <c r="M926" i="4"/>
  <c r="J926" i="4"/>
  <c r="K926" i="4"/>
  <c r="AR926" i="4"/>
  <c r="H926" i="4"/>
  <c r="N924" i="4"/>
  <c r="R924" i="4" s="1"/>
  <c r="L923" i="4"/>
  <c r="I923" i="4"/>
  <c r="L921" i="4"/>
  <c r="I921" i="4"/>
  <c r="L920" i="4"/>
  <c r="Q920" i="4" s="1"/>
  <c r="I920" i="4"/>
  <c r="L919" i="4"/>
  <c r="I919" i="4"/>
  <c r="L918" i="4"/>
  <c r="I918" i="4"/>
  <c r="E917" i="4"/>
  <c r="L915" i="4"/>
  <c r="I915" i="4"/>
  <c r="N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Q893" i="4"/>
  <c r="N893" i="4"/>
  <c r="R893" i="4" s="1"/>
  <c r="L892" i="4"/>
  <c r="I892" i="4"/>
  <c r="Q891" i="4"/>
  <c r="L889" i="4"/>
  <c r="P889" i="4" s="1"/>
  <c r="I889" i="4"/>
  <c r="E888" i="4"/>
  <c r="N887" i="4"/>
  <c r="R887" i="4" s="1"/>
  <c r="L885" i="4"/>
  <c r="I885" i="4"/>
  <c r="L883" i="4"/>
  <c r="E883" i="4" s="1"/>
  <c r="I883" i="4"/>
  <c r="L881" i="4"/>
  <c r="E881" i="4" s="1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N818" i="4"/>
  <c r="R818" i="4" s="1"/>
  <c r="M816" i="4"/>
  <c r="J816" i="4"/>
  <c r="N813" i="4"/>
  <c r="R813" i="4" s="1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P529" i="4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D725" i="5"/>
  <c r="G725" i="5" s="1"/>
  <c r="D664" i="5"/>
  <c r="I664" i="5" s="1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544" i="5"/>
  <c r="E544" i="5"/>
  <c r="Q696" i="4"/>
  <c r="Q700" i="4"/>
  <c r="N764" i="4"/>
  <c r="R764" i="4" s="1"/>
  <c r="Q348" i="4"/>
  <c r="S912" i="4"/>
  <c r="U912" i="4" s="1"/>
  <c r="Q916" i="4"/>
  <c r="Q28" i="4"/>
  <c r="Q968" i="4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D161" i="5"/>
  <c r="I161" i="5" s="1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G101" i="5" s="1"/>
  <c r="G99" i="5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630" i="4"/>
  <c r="Q638" i="4"/>
  <c r="Q650" i="4"/>
  <c r="N666" i="4"/>
  <c r="R666" i="4" s="1"/>
  <c r="N674" i="4"/>
  <c r="Q96" i="4"/>
  <c r="Q944" i="4"/>
  <c r="Q938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P405" i="4"/>
  <c r="Q110" i="4"/>
  <c r="Q825" i="4"/>
  <c r="Q703" i="4"/>
  <c r="T703" i="4" s="1"/>
  <c r="Q605" i="4"/>
  <c r="P349" i="4"/>
  <c r="N341" i="4"/>
  <c r="R341" i="4" s="1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F911" i="4"/>
  <c r="E911" i="4"/>
  <c r="G911" i="4"/>
  <c r="D999" i="4"/>
  <c r="G999" i="4"/>
  <c r="E887" i="4"/>
  <c r="D991" i="4"/>
  <c r="E991" i="4"/>
  <c r="G991" i="4"/>
  <c r="F903" i="4"/>
  <c r="G903" i="4"/>
  <c r="G941" i="4"/>
  <c r="F883" i="4"/>
  <c r="G978" i="4"/>
  <c r="G944" i="4"/>
  <c r="F994" i="4"/>
  <c r="G994" i="4"/>
  <c r="E994" i="4"/>
  <c r="D962" i="4"/>
  <c r="F962" i="4"/>
  <c r="E962" i="4"/>
  <c r="F936" i="4"/>
  <c r="E936" i="4"/>
  <c r="F948" i="4"/>
  <c r="E948" i="4"/>
  <c r="F938" i="4"/>
  <c r="G938" i="4"/>
  <c r="E875" i="4"/>
  <c r="F920" i="4"/>
  <c r="D920" i="4"/>
  <c r="D924" i="4"/>
  <c r="F924" i="4"/>
  <c r="E924" i="4"/>
  <c r="D992" i="4"/>
  <c r="F992" i="4"/>
  <c r="E992" i="4"/>
  <c r="D913" i="4"/>
  <c r="G913" i="4"/>
  <c r="D881" i="4"/>
  <c r="G881" i="4"/>
  <c r="E987" i="4"/>
  <c r="M3" i="4"/>
  <c r="N3" i="4" s="1"/>
  <c r="R3" i="4" s="1"/>
  <c r="G815" i="4"/>
  <c r="D815" i="4"/>
  <c r="E815" i="4"/>
  <c r="E999" i="4"/>
  <c r="F987" i="4"/>
  <c r="F871" i="4"/>
  <c r="E871" i="4"/>
  <c r="G871" i="4"/>
  <c r="G915" i="4"/>
  <c r="F915" i="4"/>
  <c r="D883" i="4"/>
  <c r="D994" i="4"/>
  <c r="F982" i="4"/>
  <c r="D982" i="4"/>
  <c r="G962" i="4"/>
  <c r="G979" i="4"/>
  <c r="G948" i="4"/>
  <c r="D990" i="4"/>
  <c r="F990" i="4"/>
  <c r="E990" i="4"/>
  <c r="D922" i="4"/>
  <c r="E922" i="4"/>
  <c r="F922" i="4"/>
  <c r="D938" i="4"/>
  <c r="E968" i="4"/>
  <c r="F874" i="4"/>
  <c r="D874" i="4"/>
  <c r="F890" i="4"/>
  <c r="E906" i="4"/>
  <c r="F881" i="4"/>
  <c r="F913" i="4"/>
  <c r="E960" i="4"/>
  <c r="F977" i="4"/>
  <c r="D989" i="4"/>
  <c r="E989" i="4"/>
  <c r="F989" i="4"/>
  <c r="F891" i="4"/>
  <c r="G891" i="4"/>
  <c r="D976" i="4"/>
  <c r="D963" i="4"/>
  <c r="F951" i="4"/>
  <c r="G951" i="4"/>
  <c r="E935" i="4"/>
  <c r="D935" i="4"/>
  <c r="E925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Q698" i="4"/>
  <c r="Q714" i="4"/>
  <c r="P714" i="4"/>
  <c r="Q118" i="4"/>
  <c r="N118" i="4"/>
  <c r="R118" i="4" s="1"/>
  <c r="Q134" i="4"/>
  <c r="N134" i="4"/>
  <c r="R134" i="4" s="1"/>
  <c r="Q160" i="4"/>
  <c r="P160" i="4"/>
  <c r="G685" i="5"/>
  <c r="G693" i="5"/>
  <c r="I693" i="5"/>
  <c r="G701" i="5"/>
  <c r="E518" i="5"/>
  <c r="G540" i="5"/>
  <c r="I521" i="5"/>
  <c r="G521" i="5"/>
  <c r="E521" i="5"/>
  <c r="I537" i="5"/>
  <c r="E537" i="5"/>
  <c r="G537" i="5"/>
  <c r="I601" i="5"/>
  <c r="E601" i="5"/>
  <c r="F912" i="4"/>
  <c r="F906" i="4"/>
  <c r="D968" i="4"/>
  <c r="P954" i="4"/>
  <c r="P916" i="4"/>
  <c r="N826" i="4"/>
  <c r="R826" i="4" s="1"/>
  <c r="P764" i="4"/>
  <c r="P704" i="4"/>
  <c r="N702" i="4"/>
  <c r="N700" i="4"/>
  <c r="R700" i="4" s="1"/>
  <c r="N698" i="4"/>
  <c r="N696" i="4"/>
  <c r="R696" i="4" s="1"/>
  <c r="N688" i="4"/>
  <c r="R688" i="4" s="1"/>
  <c r="N672" i="4"/>
  <c r="R672" i="4" s="1"/>
  <c r="P658" i="4"/>
  <c r="P646" i="4"/>
  <c r="P632" i="4"/>
  <c r="N618" i="4"/>
  <c r="P610" i="4"/>
  <c r="P608" i="4"/>
  <c r="P606" i="4"/>
  <c r="N600" i="4"/>
  <c r="R600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Q794" i="4"/>
  <c r="T794" i="4" s="1"/>
  <c r="P794" i="4"/>
  <c r="Q798" i="4"/>
  <c r="P798" i="4"/>
  <c r="Q806" i="4"/>
  <c r="P806" i="4"/>
  <c r="Q838" i="4"/>
  <c r="P838" i="4"/>
  <c r="Q922" i="4"/>
  <c r="N922" i="4"/>
  <c r="R922" i="4" s="1"/>
  <c r="P922" i="4"/>
  <c r="Q457" i="4"/>
  <c r="N457" i="4"/>
  <c r="R457" i="4" s="1"/>
  <c r="N535" i="4"/>
  <c r="N551" i="4"/>
  <c r="Q582" i="4"/>
  <c r="T582" i="4" s="1"/>
  <c r="P582" i="4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Q912" i="4"/>
  <c r="Q822" i="4"/>
  <c r="P822" i="4"/>
  <c r="Q834" i="4"/>
  <c r="T834" i="4" s="1"/>
  <c r="P834" i="4"/>
  <c r="Q882" i="4"/>
  <c r="Q72" i="4"/>
  <c r="P72" i="4"/>
  <c r="Q84" i="4"/>
  <c r="P84" i="4"/>
  <c r="Q88" i="4"/>
  <c r="P88" i="4"/>
  <c r="S88" i="4" s="1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E181" i="5"/>
  <c r="I814" i="5"/>
  <c r="F828" i="5"/>
  <c r="P1000" i="4"/>
  <c r="P999" i="4"/>
  <c r="N999" i="4"/>
  <c r="R999" i="4" s="1"/>
  <c r="N996" i="4"/>
  <c r="R996" i="4" s="1"/>
  <c r="P996" i="4"/>
  <c r="P995" i="4"/>
  <c r="N994" i="4"/>
  <c r="P994" i="4"/>
  <c r="N991" i="4"/>
  <c r="R991" i="4" s="1"/>
  <c r="N989" i="4"/>
  <c r="R989" i="4" s="1"/>
  <c r="Q989" i="4"/>
  <c r="P989" i="4"/>
  <c r="N986" i="4"/>
  <c r="R986" i="4" s="1"/>
  <c r="P986" i="4"/>
  <c r="N984" i="4"/>
  <c r="R984" i="4" s="1"/>
  <c r="P984" i="4"/>
  <c r="P979" i="4"/>
  <c r="Q979" i="4"/>
  <c r="N976" i="4"/>
  <c r="R976" i="4" s="1"/>
  <c r="P976" i="4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P959" i="4"/>
  <c r="F957" i="4"/>
  <c r="K957" i="4"/>
  <c r="H957" i="4"/>
  <c r="Q956" i="4"/>
  <c r="N953" i="4"/>
  <c r="R953" i="4" s="1"/>
  <c r="P953" i="4"/>
  <c r="P951" i="4"/>
  <c r="Q951" i="4"/>
  <c r="K949" i="4"/>
  <c r="AR949" i="4"/>
  <c r="H949" i="4"/>
  <c r="Q945" i="4"/>
  <c r="N945" i="4"/>
  <c r="R945" i="4" s="1"/>
  <c r="P945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Q910" i="4"/>
  <c r="T910" i="4" s="1"/>
  <c r="P907" i="4"/>
  <c r="N907" i="4"/>
  <c r="Q905" i="4"/>
  <c r="P905" i="4"/>
  <c r="P891" i="4"/>
  <c r="N891" i="4"/>
  <c r="Q879" i="4"/>
  <c r="N879" i="4"/>
  <c r="R879" i="4" s="1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N820" i="4"/>
  <c r="R820" i="4" s="1"/>
  <c r="Q819" i="4"/>
  <c r="P819" i="4"/>
  <c r="N819" i="4"/>
  <c r="R819" i="4" s="1"/>
  <c r="Q818" i="4"/>
  <c r="P818" i="4"/>
  <c r="Q817" i="4"/>
  <c r="N817" i="4"/>
  <c r="R817" i="4" s="1"/>
  <c r="P817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P668" i="4"/>
  <c r="S668" i="4" s="1"/>
  <c r="U668" i="4" s="1"/>
  <c r="P667" i="4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P641" i="4"/>
  <c r="Q639" i="4"/>
  <c r="P639" i="4"/>
  <c r="N639" i="4"/>
  <c r="R639" i="4" s="1"/>
  <c r="Q628" i="4"/>
  <c r="P625" i="4"/>
  <c r="Q624" i="4"/>
  <c r="P623" i="4"/>
  <c r="Q620" i="4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T421" i="4" s="1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P71" i="4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Q6" i="4"/>
  <c r="P6" i="4"/>
  <c r="P4" i="4"/>
  <c r="Q4" i="4"/>
  <c r="N4" i="4"/>
  <c r="R4" i="4" s="1"/>
  <c r="N589" i="4"/>
  <c r="Q621" i="4"/>
  <c r="Q170" i="4"/>
  <c r="P170" i="4"/>
  <c r="Q409" i="4"/>
  <c r="Q7" i="4"/>
  <c r="N7" i="4"/>
  <c r="R7" i="4" s="1"/>
  <c r="P7" i="4"/>
  <c r="Q11" i="4"/>
  <c r="N11" i="4"/>
  <c r="R11" i="4" s="1"/>
  <c r="P11" i="4"/>
  <c r="N16" i="4"/>
  <c r="P16" i="4"/>
  <c r="Q172" i="4"/>
  <c r="Q184" i="4"/>
  <c r="I75" i="5"/>
  <c r="I83" i="5"/>
  <c r="E83" i="5"/>
  <c r="Q5" i="4"/>
  <c r="E550" i="5"/>
  <c r="F550" i="5"/>
  <c r="G563" i="5"/>
  <c r="E169" i="5"/>
  <c r="G169" i="5"/>
  <c r="I169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Q967" i="4"/>
  <c r="N967" i="4"/>
  <c r="R967" i="4" s="1"/>
  <c r="N931" i="4"/>
  <c r="R931" i="4" s="1"/>
  <c r="Q839" i="4"/>
  <c r="Q837" i="4"/>
  <c r="T837" i="4" s="1"/>
  <c r="Q835" i="4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T773" i="4" s="1"/>
  <c r="Q771" i="4"/>
  <c r="Q769" i="4"/>
  <c r="Q767" i="4"/>
  <c r="Q765" i="4"/>
  <c r="Q763" i="4"/>
  <c r="Q761" i="4"/>
  <c r="T761" i="4" s="1"/>
  <c r="Q737" i="4"/>
  <c r="Q735" i="4"/>
  <c r="Q733" i="4"/>
  <c r="Q727" i="4"/>
  <c r="Q725" i="4"/>
  <c r="Q723" i="4"/>
  <c r="Q715" i="4"/>
  <c r="Q711" i="4"/>
  <c r="Q704" i="4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P171" i="4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P139" i="4"/>
  <c r="S139" i="4" s="1"/>
  <c r="Q136" i="4"/>
  <c r="Q135" i="4"/>
  <c r="N135" i="4"/>
  <c r="Q131" i="4"/>
  <c r="P131" i="4"/>
  <c r="Q128" i="4"/>
  <c r="Q127" i="4"/>
  <c r="N127" i="4"/>
  <c r="Q123" i="4"/>
  <c r="P123" i="4"/>
  <c r="Q120" i="4"/>
  <c r="Q119" i="4"/>
  <c r="N119" i="4"/>
  <c r="Q115" i="4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I184" i="5"/>
  <c r="D183" i="5"/>
  <c r="F183" i="5" s="1"/>
  <c r="D182" i="5"/>
  <c r="G182" i="5" s="1"/>
  <c r="D180" i="5"/>
  <c r="G180" i="5" s="1"/>
  <c r="D179" i="5"/>
  <c r="F179" i="5" s="1"/>
  <c r="D175" i="5"/>
  <c r="F175" i="5" s="1"/>
  <c r="D174" i="5"/>
  <c r="G174" i="5" s="1"/>
  <c r="G172" i="5"/>
  <c r="E172" i="5"/>
  <c r="D170" i="5"/>
  <c r="E170" i="5" s="1"/>
  <c r="F169" i="5"/>
  <c r="D166" i="5"/>
  <c r="G166" i="5" s="1"/>
  <c r="D164" i="5"/>
  <c r="G164" i="5" s="1"/>
  <c r="D163" i="5"/>
  <c r="F163" i="5" s="1"/>
  <c r="D158" i="5"/>
  <c r="G158" i="5" s="1"/>
  <c r="D155" i="5"/>
  <c r="F155" i="5" s="1"/>
  <c r="D154" i="5"/>
  <c r="I154" i="5" s="1"/>
  <c r="D151" i="5"/>
  <c r="F151" i="5" s="1"/>
  <c r="D150" i="5"/>
  <c r="G150" i="5" s="1"/>
  <c r="D148" i="5"/>
  <c r="G148" i="5" s="1"/>
  <c r="D147" i="5"/>
  <c r="F147" i="5" s="1"/>
  <c r="E140" i="5"/>
  <c r="E124" i="5"/>
  <c r="D108" i="5"/>
  <c r="E108" i="5" s="1"/>
  <c r="D106" i="5"/>
  <c r="E106" i="5" s="1"/>
  <c r="D104" i="5"/>
  <c r="E104" i="5" s="1"/>
  <c r="D102" i="5"/>
  <c r="E102" i="5" s="1"/>
  <c r="D100" i="5"/>
  <c r="F99" i="5"/>
  <c r="D98" i="5"/>
  <c r="I98" i="5" s="1"/>
  <c r="D96" i="5"/>
  <c r="D94" i="5"/>
  <c r="I94" i="5" s="1"/>
  <c r="D92" i="5"/>
  <c r="E92" i="5" s="1"/>
  <c r="D90" i="5"/>
  <c r="I90" i="5" s="1"/>
  <c r="D88" i="5"/>
  <c r="E88" i="5" s="1"/>
  <c r="D86" i="5"/>
  <c r="E86" i="5" s="1"/>
  <c r="D84" i="5"/>
  <c r="F83" i="5"/>
  <c r="D82" i="5"/>
  <c r="I82" i="5" s="1"/>
  <c r="D80" i="5"/>
  <c r="E80" i="5" s="1"/>
  <c r="D78" i="5"/>
  <c r="I78" i="5" s="1"/>
  <c r="D76" i="5"/>
  <c r="E76" i="5" s="1"/>
  <c r="D74" i="5"/>
  <c r="E74" i="5" s="1"/>
  <c r="D72" i="5"/>
  <c r="E72" i="5" s="1"/>
  <c r="D70" i="5"/>
  <c r="E70" i="5" s="1"/>
  <c r="D68" i="5"/>
  <c r="D66" i="5"/>
  <c r="I66" i="5" s="1"/>
  <c r="D64" i="5"/>
  <c r="E64" i="5" s="1"/>
  <c r="D62" i="5"/>
  <c r="I62" i="5" s="1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D37" i="5"/>
  <c r="F37" i="5" s="1"/>
  <c r="D35" i="5"/>
  <c r="D34" i="5"/>
  <c r="E34" i="5" s="1"/>
  <c r="D32" i="5"/>
  <c r="E32" i="5" s="1"/>
  <c r="D30" i="5"/>
  <c r="E30" i="5" s="1"/>
  <c r="D28" i="5"/>
  <c r="D21" i="5"/>
  <c r="D20" i="5"/>
  <c r="D18" i="5"/>
  <c r="D16" i="5"/>
  <c r="F16" i="5" s="1"/>
  <c r="D10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E425" i="5" s="1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N729" i="4"/>
  <c r="Q729" i="4"/>
  <c r="Q693" i="4"/>
  <c r="N693" i="4"/>
  <c r="P666" i="4"/>
  <c r="Q666" i="4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D87" i="9" s="1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E79" i="9" s="1"/>
  <c r="C67" i="9"/>
  <c r="G67" i="9" s="1"/>
  <c r="C53" i="9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C184" i="9"/>
  <c r="D184" i="9" s="1"/>
  <c r="C164" i="9"/>
  <c r="G164" i="9" s="1"/>
  <c r="C146" i="9"/>
  <c r="G146" i="9" s="1"/>
  <c r="C73" i="9"/>
  <c r="D73" i="9" s="1"/>
  <c r="C59" i="9"/>
  <c r="G59" i="9" s="1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C82" i="9"/>
  <c r="E82" i="9" s="1"/>
  <c r="C66" i="9"/>
  <c r="E66" i="9" s="1"/>
  <c r="C34" i="9"/>
  <c r="G34" i="9" s="1"/>
  <c r="H80" i="11"/>
  <c r="F34" i="11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P341" i="4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G136" i="9" s="1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E101" i="9" s="1"/>
  <c r="C97" i="9"/>
  <c r="C89" i="9"/>
  <c r="D89" i="9" s="1"/>
  <c r="C85" i="9"/>
  <c r="E85" i="9" s="1"/>
  <c r="C83" i="9"/>
  <c r="E83" i="9" s="1"/>
  <c r="C81" i="9"/>
  <c r="G81" i="9" s="1"/>
  <c r="C77" i="9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F4" i="8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Q412" i="4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E241" i="11"/>
  <c r="H241" i="11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Q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435" i="4"/>
  <c r="I425" i="5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Q398" i="4"/>
  <c r="Q453" i="4"/>
  <c r="Q433" i="4"/>
  <c r="Q400" i="4"/>
  <c r="P382" i="4"/>
  <c r="D379" i="5"/>
  <c r="Q467" i="4"/>
  <c r="Q475" i="4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C178" i="9"/>
  <c r="E178" i="9" s="1"/>
  <c r="C176" i="9"/>
  <c r="E176" i="9" s="1"/>
  <c r="C162" i="9"/>
  <c r="D162" i="9" s="1"/>
  <c r="C160" i="9"/>
  <c r="C154" i="9"/>
  <c r="C148" i="9"/>
  <c r="E148" i="9" s="1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Q309" i="4"/>
  <c r="Q247" i="4"/>
  <c r="Q241" i="4"/>
  <c r="N362" i="4"/>
  <c r="N367" i="4"/>
  <c r="R367" i="4" s="1"/>
  <c r="N361" i="4"/>
  <c r="Q361" i="4"/>
  <c r="P344" i="4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E28" i="11"/>
  <c r="E23" i="11"/>
  <c r="Q358" i="4"/>
  <c r="P358" i="4"/>
  <c r="Q366" i="4"/>
  <c r="T366" i="4" s="1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F184" i="11"/>
  <c r="H184" i="11"/>
  <c r="E184" i="11"/>
  <c r="E123" i="11"/>
  <c r="F123" i="11"/>
  <c r="F90" i="11"/>
  <c r="H90" i="11"/>
  <c r="C63" i="11"/>
  <c r="E35" i="11"/>
  <c r="F35" i="11"/>
  <c r="H35" i="11"/>
  <c r="E90" i="11"/>
  <c r="E102" i="11"/>
  <c r="H102" i="11"/>
  <c r="C53" i="11"/>
  <c r="E27" i="11"/>
  <c r="H27" i="11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F167" i="11"/>
  <c r="H135" i="11"/>
  <c r="F101" i="11"/>
  <c r="F66" i="11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C143" i="9"/>
  <c r="E143" i="9" s="1"/>
  <c r="C135" i="9"/>
  <c r="E135" i="9" s="1"/>
  <c r="C127" i="9"/>
  <c r="C120" i="9"/>
  <c r="E120" i="9" s="1"/>
  <c r="C118" i="9"/>
  <c r="C112" i="9"/>
  <c r="C104" i="9"/>
  <c r="C102" i="9"/>
  <c r="E102" i="9" s="1"/>
  <c r="C88" i="9"/>
  <c r="C86" i="9"/>
  <c r="E86" i="9" s="1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T88" i="4" l="1"/>
  <c r="E26" i="5"/>
  <c r="F63" i="5"/>
  <c r="S48" i="4"/>
  <c r="U48" i="4" s="1"/>
  <c r="E63" i="5"/>
  <c r="E142" i="5"/>
  <c r="I658" i="11"/>
  <c r="E955" i="11"/>
  <c r="H861" i="11"/>
  <c r="J716" i="11"/>
  <c r="I759" i="11"/>
  <c r="I769" i="11"/>
  <c r="E176" i="5"/>
  <c r="T115" i="4"/>
  <c r="T128" i="4"/>
  <c r="F136" i="5"/>
  <c r="I176" i="5"/>
  <c r="E136" i="5"/>
  <c r="I142" i="5"/>
  <c r="G136" i="5"/>
  <c r="G110" i="5"/>
  <c r="F142" i="5"/>
  <c r="I14" i="5"/>
  <c r="S71" i="4"/>
  <c r="T71" i="4"/>
  <c r="E977" i="4"/>
  <c r="H964" i="11"/>
  <c r="E866" i="11"/>
  <c r="I612" i="11"/>
  <c r="N848" i="4"/>
  <c r="R848" i="4" s="1"/>
  <c r="Q930" i="4"/>
  <c r="Q984" i="4"/>
  <c r="I564" i="11"/>
  <c r="H910" i="11"/>
  <c r="F904" i="11"/>
  <c r="F965" i="11"/>
  <c r="E929" i="11"/>
  <c r="H963" i="11"/>
  <c r="N951" i="4"/>
  <c r="R951" i="4" s="1"/>
  <c r="Q913" i="4"/>
  <c r="S517" i="4"/>
  <c r="E812" i="4"/>
  <c r="P876" i="4"/>
  <c r="T993" i="4"/>
  <c r="J804" i="11"/>
  <c r="H868" i="11"/>
  <c r="F929" i="11"/>
  <c r="H900" i="11"/>
  <c r="I771" i="11"/>
  <c r="F979" i="4"/>
  <c r="E974" i="11"/>
  <c r="E900" i="11"/>
  <c r="I508" i="11"/>
  <c r="J425" i="11"/>
  <c r="K425" i="11" s="1"/>
  <c r="M425" i="11" s="1"/>
  <c r="N978" i="4"/>
  <c r="Q886" i="4"/>
  <c r="I665" i="11"/>
  <c r="E40" i="5"/>
  <c r="Q935" i="4"/>
  <c r="N875" i="4"/>
  <c r="Q906" i="4"/>
  <c r="N911" i="4"/>
  <c r="P980" i="4"/>
  <c r="T912" i="4"/>
  <c r="V912" i="4" s="1"/>
  <c r="P978" i="4"/>
  <c r="F954" i="4"/>
  <c r="S727" i="4"/>
  <c r="U727" i="4" s="1"/>
  <c r="D932" i="4"/>
  <c r="S110" i="4"/>
  <c r="U110" i="4" s="1"/>
  <c r="N977" i="4"/>
  <c r="I718" i="11"/>
  <c r="J665" i="11"/>
  <c r="L665" i="11" s="1"/>
  <c r="N665" i="11" s="1"/>
  <c r="J759" i="11"/>
  <c r="N857" i="4"/>
  <c r="R857" i="4" s="1"/>
  <c r="E876" i="4"/>
  <c r="D893" i="4"/>
  <c r="D953" i="4"/>
  <c r="Q978" i="4"/>
  <c r="E977" i="11"/>
  <c r="I425" i="11"/>
  <c r="J916" i="11"/>
  <c r="I571" i="11"/>
  <c r="H904" i="11"/>
  <c r="H899" i="11"/>
  <c r="F964" i="11"/>
  <c r="H866" i="11"/>
  <c r="H987" i="11"/>
  <c r="J769" i="11"/>
  <c r="I374" i="11"/>
  <c r="T727" i="4"/>
  <c r="S591" i="4"/>
  <c r="U591" i="4" s="1"/>
  <c r="Q876" i="4"/>
  <c r="P913" i="4"/>
  <c r="N980" i="4"/>
  <c r="D978" i="4"/>
  <c r="E71" i="5"/>
  <c r="E913" i="4"/>
  <c r="D996" i="4"/>
  <c r="D882" i="4"/>
  <c r="Q914" i="4"/>
  <c r="N812" i="4"/>
  <c r="R812" i="4" s="1"/>
  <c r="D880" i="4"/>
  <c r="P911" i="4"/>
  <c r="I743" i="11"/>
  <c r="F977" i="11"/>
  <c r="I848" i="11"/>
  <c r="I716" i="11"/>
  <c r="H957" i="11"/>
  <c r="F899" i="11"/>
  <c r="I522" i="11"/>
  <c r="J767" i="11"/>
  <c r="F987" i="11"/>
  <c r="H959" i="11"/>
  <c r="E923" i="11"/>
  <c r="N941" i="4"/>
  <c r="R941" i="4" s="1"/>
  <c r="P982" i="4"/>
  <c r="G71" i="5"/>
  <c r="F967" i="4"/>
  <c r="J701" i="11"/>
  <c r="J417" i="11"/>
  <c r="K417" i="11" s="1"/>
  <c r="M417" i="11" s="1"/>
  <c r="E876" i="11"/>
  <c r="I858" i="11"/>
  <c r="F861" i="11"/>
  <c r="J658" i="11"/>
  <c r="K658" i="11" s="1"/>
  <c r="M658" i="11" s="1"/>
  <c r="F941" i="11"/>
  <c r="J771" i="11"/>
  <c r="H945" i="11"/>
  <c r="Q936" i="4"/>
  <c r="P921" i="4"/>
  <c r="E927" i="4"/>
  <c r="F85" i="5"/>
  <c r="G140" i="5"/>
  <c r="G63" i="5"/>
  <c r="I152" i="5"/>
  <c r="S397" i="4"/>
  <c r="N871" i="4"/>
  <c r="R871" i="4" s="1"/>
  <c r="F981" i="4"/>
  <c r="F970" i="4"/>
  <c r="D911" i="4"/>
  <c r="T630" i="4"/>
  <c r="T529" i="4"/>
  <c r="P917" i="4"/>
  <c r="P985" i="4"/>
  <c r="F885" i="4"/>
  <c r="D921" i="4"/>
  <c r="I587" i="11"/>
  <c r="T599" i="4"/>
  <c r="N985" i="4"/>
  <c r="R985" i="4" s="1"/>
  <c r="F927" i="4"/>
  <c r="P906" i="4"/>
  <c r="P936" i="4"/>
  <c r="S344" i="4"/>
  <c r="U344" i="4" s="1"/>
  <c r="T334" i="4"/>
  <c r="T465" i="4"/>
  <c r="T704" i="4"/>
  <c r="T725" i="4"/>
  <c r="P935" i="4"/>
  <c r="T409" i="4"/>
  <c r="S667" i="4"/>
  <c r="T782" i="4"/>
  <c r="Q871" i="4"/>
  <c r="Q878" i="4"/>
  <c r="T878" i="4" s="1"/>
  <c r="T938" i="4"/>
  <c r="S582" i="4"/>
  <c r="S806" i="4"/>
  <c r="F914" i="4"/>
  <c r="E981" i="4"/>
  <c r="E882" i="4"/>
  <c r="D936" i="4"/>
  <c r="D970" i="4"/>
  <c r="S409" i="4"/>
  <c r="Q874" i="4"/>
  <c r="S938" i="4"/>
  <c r="U938" i="4" s="1"/>
  <c r="S830" i="4"/>
  <c r="Q921" i="4"/>
  <c r="E894" i="4"/>
  <c r="E959" i="4"/>
  <c r="D959" i="4"/>
  <c r="S599" i="4"/>
  <c r="U599" i="4" s="1"/>
  <c r="S455" i="4"/>
  <c r="I101" i="5"/>
  <c r="Q848" i="4"/>
  <c r="P875" i="4"/>
  <c r="Q894" i="4"/>
  <c r="N982" i="4"/>
  <c r="S704" i="4"/>
  <c r="U704" i="4" s="1"/>
  <c r="E874" i="4"/>
  <c r="E934" i="4"/>
  <c r="E982" i="4"/>
  <c r="F882" i="4"/>
  <c r="E970" i="4"/>
  <c r="F937" i="4"/>
  <c r="T638" i="4"/>
  <c r="S529" i="4"/>
  <c r="S821" i="4"/>
  <c r="U821" i="4" s="1"/>
  <c r="N888" i="4"/>
  <c r="R888" i="4" s="1"/>
  <c r="S797" i="4"/>
  <c r="U797" i="4" s="1"/>
  <c r="D909" i="4"/>
  <c r="D981" i="4"/>
  <c r="N873" i="4"/>
  <c r="R873" i="4" s="1"/>
  <c r="D914" i="4"/>
  <c r="I801" i="11"/>
  <c r="E165" i="5"/>
  <c r="E131" i="5"/>
  <c r="I153" i="5"/>
  <c r="F118" i="5"/>
  <c r="F69" i="5"/>
  <c r="F95" i="5"/>
  <c r="E115" i="5"/>
  <c r="F165" i="5"/>
  <c r="I85" i="5"/>
  <c r="I69" i="5"/>
  <c r="D141" i="9"/>
  <c r="T20" i="4"/>
  <c r="F172" i="5"/>
  <c r="E47" i="5"/>
  <c r="I47" i="5"/>
  <c r="J587" i="11"/>
  <c r="K587" i="11" s="1"/>
  <c r="M587" i="11" s="1"/>
  <c r="I413" i="11"/>
  <c r="D967" i="4"/>
  <c r="E907" i="11"/>
  <c r="I708" i="11"/>
  <c r="F993" i="4"/>
  <c r="E120" i="5"/>
  <c r="E24" i="5"/>
  <c r="E160" i="5"/>
  <c r="T8" i="4"/>
  <c r="E126" i="5"/>
  <c r="E157" i="5"/>
  <c r="G119" i="5"/>
  <c r="E143" i="5"/>
  <c r="F157" i="5"/>
  <c r="I160" i="5"/>
  <c r="E122" i="5"/>
  <c r="G2" i="5"/>
  <c r="J3" i="2" s="1"/>
  <c r="S60" i="4"/>
  <c r="U60" i="4" s="1"/>
  <c r="G126" i="5"/>
  <c r="T449" i="4"/>
  <c r="T603" i="4"/>
  <c r="N927" i="4"/>
  <c r="Q972" i="4"/>
  <c r="P992" i="4"/>
  <c r="E931" i="4"/>
  <c r="J522" i="11"/>
  <c r="K522" i="11" s="1"/>
  <c r="M522" i="11" s="1"/>
  <c r="T475" i="4"/>
  <c r="Q987" i="4"/>
  <c r="T987" i="4" s="1"/>
  <c r="S822" i="4"/>
  <c r="N816" i="4"/>
  <c r="J809" i="11"/>
  <c r="I533" i="11"/>
  <c r="D987" i="4"/>
  <c r="N895" i="4"/>
  <c r="J617" i="11"/>
  <c r="K617" i="11" s="1"/>
  <c r="M617" i="11" s="1"/>
  <c r="Q946" i="4"/>
  <c r="Q959" i="4"/>
  <c r="E978" i="4"/>
  <c r="F886" i="4"/>
  <c r="P890" i="4"/>
  <c r="F998" i="4"/>
  <c r="F996" i="4"/>
  <c r="I739" i="11"/>
  <c r="E913" i="11"/>
  <c r="F919" i="11"/>
  <c r="E947" i="11"/>
  <c r="H951" i="11"/>
  <c r="H864" i="11"/>
  <c r="S789" i="4"/>
  <c r="E903" i="4"/>
  <c r="N955" i="4"/>
  <c r="R955" i="4" s="1"/>
  <c r="J626" i="11"/>
  <c r="K626" i="11" s="1"/>
  <c r="M626" i="11" s="1"/>
  <c r="E93" i="9"/>
  <c r="D93" i="9"/>
  <c r="I8" i="5"/>
  <c r="F71" i="5"/>
  <c r="F101" i="5"/>
  <c r="E141" i="5"/>
  <c r="E152" i="5"/>
  <c r="E184" i="5"/>
  <c r="G153" i="5"/>
  <c r="G109" i="5"/>
  <c r="G152" i="5"/>
  <c r="G184" i="5"/>
  <c r="E153" i="5"/>
  <c r="G112" i="5"/>
  <c r="E112" i="5"/>
  <c r="S132" i="4"/>
  <c r="U132" i="4" s="1"/>
  <c r="T341" i="4"/>
  <c r="S666" i="4"/>
  <c r="U666" i="4" s="1"/>
  <c r="T569" i="4"/>
  <c r="T835" i="4"/>
  <c r="P931" i="4"/>
  <c r="S818" i="4"/>
  <c r="Q897" i="4"/>
  <c r="T897" i="4" s="1"/>
  <c r="Q948" i="4"/>
  <c r="N981" i="4"/>
  <c r="R981" i="4" s="1"/>
  <c r="Q995" i="4"/>
  <c r="S794" i="4"/>
  <c r="P968" i="4"/>
  <c r="S968" i="4" s="1"/>
  <c r="U968" i="4" s="1"/>
  <c r="S658" i="4"/>
  <c r="D954" i="4"/>
  <c r="S714" i="4"/>
  <c r="U714" i="4" s="1"/>
  <c r="E890" i="4"/>
  <c r="G879" i="4"/>
  <c r="D948" i="4"/>
  <c r="E954" i="4"/>
  <c r="F978" i="4"/>
  <c r="D887" i="4"/>
  <c r="G4" i="5"/>
  <c r="Q873" i="4"/>
  <c r="Q812" i="4"/>
  <c r="Q816" i="4"/>
  <c r="P886" i="4"/>
  <c r="E939" i="4"/>
  <c r="N998" i="4"/>
  <c r="R998" i="4" s="1"/>
  <c r="Q884" i="4"/>
  <c r="F940" i="4"/>
  <c r="G902" i="4"/>
  <c r="D908" i="4"/>
  <c r="I728" i="11"/>
  <c r="I358" i="11"/>
  <c r="F946" i="4"/>
  <c r="Q903" i="4"/>
  <c r="N903" i="4"/>
  <c r="R903" i="4" s="1"/>
  <c r="E909" i="4"/>
  <c r="P960" i="4"/>
  <c r="F983" i="4"/>
  <c r="F892" i="11"/>
  <c r="E919" i="11"/>
  <c r="F951" i="11"/>
  <c r="I951" i="11" s="1"/>
  <c r="E883" i="11"/>
  <c r="F872" i="11"/>
  <c r="H967" i="11"/>
  <c r="J614" i="11"/>
  <c r="F913" i="11"/>
  <c r="E978" i="11"/>
  <c r="H891" i="11"/>
  <c r="H895" i="11"/>
  <c r="I895" i="11" s="1"/>
  <c r="H978" i="11"/>
  <c r="J978" i="11" s="1"/>
  <c r="F947" i="11"/>
  <c r="J801" i="11"/>
  <c r="K801" i="11" s="1"/>
  <c r="M801" i="11" s="1"/>
  <c r="T565" i="4"/>
  <c r="T581" i="4"/>
  <c r="N943" i="4"/>
  <c r="R943" i="4" s="1"/>
  <c r="T641" i="4"/>
  <c r="T668" i="4"/>
  <c r="P873" i="4"/>
  <c r="Q952" i="4"/>
  <c r="N971" i="4"/>
  <c r="R971" i="4" s="1"/>
  <c r="P981" i="4"/>
  <c r="G40" i="5"/>
  <c r="T896" i="4"/>
  <c r="E14" i="5"/>
  <c r="D890" i="4"/>
  <c r="G998" i="4"/>
  <c r="E879" i="4"/>
  <c r="E996" i="4"/>
  <c r="E998" i="4"/>
  <c r="F887" i="4"/>
  <c r="S765" i="4"/>
  <c r="U765" i="4" s="1"/>
  <c r="N890" i="4"/>
  <c r="R890" i="4" s="1"/>
  <c r="D902" i="4"/>
  <c r="P923" i="4"/>
  <c r="N934" i="4"/>
  <c r="E983" i="4"/>
  <c r="D985" i="4"/>
  <c r="D939" i="4"/>
  <c r="E964" i="4"/>
  <c r="D872" i="4"/>
  <c r="S836" i="4"/>
  <c r="U836" i="4" s="1"/>
  <c r="N948" i="4"/>
  <c r="R948" i="4" s="1"/>
  <c r="F908" i="4"/>
  <c r="J635" i="11"/>
  <c r="K635" i="11" s="1"/>
  <c r="M635" i="11" s="1"/>
  <c r="J597" i="11"/>
  <c r="K597" i="11" s="1"/>
  <c r="M597" i="11" s="1"/>
  <c r="I380" i="11"/>
  <c r="N884" i="4"/>
  <c r="R884" i="4" s="1"/>
  <c r="I744" i="11"/>
  <c r="H969" i="11"/>
  <c r="H876" i="11"/>
  <c r="E969" i="11"/>
  <c r="E887" i="11"/>
  <c r="H941" i="11"/>
  <c r="S308" i="4"/>
  <c r="U308" i="4" s="1"/>
  <c r="T270" i="4"/>
  <c r="S341" i="4"/>
  <c r="T666" i="4"/>
  <c r="T765" i="4"/>
  <c r="Q943" i="4"/>
  <c r="P897" i="4"/>
  <c r="S897" i="4" s="1"/>
  <c r="V897" i="4" s="1"/>
  <c r="Q960" i="4"/>
  <c r="Q981" i="4"/>
  <c r="S537" i="4"/>
  <c r="F40" i="5"/>
  <c r="P812" i="4"/>
  <c r="F968" i="4"/>
  <c r="D879" i="4"/>
  <c r="Q904" i="4"/>
  <c r="Q890" i="4"/>
  <c r="P997" i="4"/>
  <c r="D904" i="4"/>
  <c r="D964" i="4"/>
  <c r="D940" i="4"/>
  <c r="T836" i="4"/>
  <c r="E985" i="4"/>
  <c r="E908" i="4"/>
  <c r="I388" i="11"/>
  <c r="J652" i="11"/>
  <c r="I626" i="11"/>
  <c r="F943" i="4"/>
  <c r="N946" i="4"/>
  <c r="R946" i="4" s="1"/>
  <c r="N959" i="4"/>
  <c r="R959" i="4" s="1"/>
  <c r="N886" i="4"/>
  <c r="R886" i="4" s="1"/>
  <c r="E884" i="11"/>
  <c r="F883" i="11"/>
  <c r="J883" i="11" s="1"/>
  <c r="E976" i="11"/>
  <c r="G1001" i="4"/>
  <c r="I655" i="11"/>
  <c r="J679" i="11"/>
  <c r="G8" i="5"/>
  <c r="I26" i="5"/>
  <c r="F77" i="5"/>
  <c r="I53" i="5"/>
  <c r="E8" i="5"/>
  <c r="S72" i="4"/>
  <c r="U72" i="4" s="1"/>
  <c r="T48" i="4"/>
  <c r="V48" i="4" s="1"/>
  <c r="E127" i="5"/>
  <c r="G144" i="5"/>
  <c r="E101" i="5"/>
  <c r="G135" i="5"/>
  <c r="D282" i="9"/>
  <c r="D275" i="9"/>
  <c r="E284" i="9"/>
  <c r="I117" i="5"/>
  <c r="G124" i="5"/>
  <c r="E118" i="5"/>
  <c r="G118" i="5"/>
  <c r="I125" i="5"/>
  <c r="F55" i="5"/>
  <c r="T72" i="4"/>
  <c r="F112" i="5"/>
  <c r="F107" i="5"/>
  <c r="E107" i="5"/>
  <c r="G26" i="5"/>
  <c r="F29" i="5"/>
  <c r="F93" i="5"/>
  <c r="S12" i="4"/>
  <c r="U12" i="4" s="1"/>
  <c r="I31" i="5"/>
  <c r="I91" i="5"/>
  <c r="I2" i="5"/>
  <c r="G3" i="2" s="1"/>
  <c r="P3" i="2" s="1"/>
  <c r="E33" i="5"/>
  <c r="G24" i="5"/>
  <c r="I59" i="5"/>
  <c r="E2" i="5"/>
  <c r="H3" i="2" s="1"/>
  <c r="I33" i="5"/>
  <c r="F59" i="5"/>
  <c r="T101" i="4"/>
  <c r="S8" i="4"/>
  <c r="U8" i="4" s="1"/>
  <c r="G117" i="5"/>
  <c r="G125" i="5"/>
  <c r="E133" i="5"/>
  <c r="I141" i="5"/>
  <c r="G162" i="5"/>
  <c r="S124" i="4"/>
  <c r="U124" i="4" s="1"/>
  <c r="E109" i="5"/>
  <c r="I133" i="5"/>
  <c r="E138" i="5"/>
  <c r="G141" i="5"/>
  <c r="E43" i="5"/>
  <c r="I165" i="5"/>
  <c r="F160" i="5"/>
  <c r="G120" i="5"/>
  <c r="G33" i="5"/>
  <c r="I126" i="5"/>
  <c r="S40" i="4"/>
  <c r="U40" i="4" s="1"/>
  <c r="T124" i="4"/>
  <c r="I109" i="5"/>
  <c r="E117" i="5"/>
  <c r="E125" i="5"/>
  <c r="G133" i="5"/>
  <c r="I79" i="5"/>
  <c r="F120" i="5"/>
  <c r="F122" i="5"/>
  <c r="T40" i="4"/>
  <c r="D11" i="9"/>
  <c r="F22" i="5"/>
  <c r="F24" i="5"/>
  <c r="G11" i="9"/>
  <c r="G142" i="9"/>
  <c r="E142" i="9"/>
  <c r="E42" i="5"/>
  <c r="P963" i="4"/>
  <c r="G19" i="5"/>
  <c r="T94" i="4"/>
  <c r="E920" i="4"/>
  <c r="F980" i="4"/>
  <c r="P914" i="4"/>
  <c r="T467" i="4"/>
  <c r="I42" i="5"/>
  <c r="T620" i="4"/>
  <c r="G42" i="5"/>
  <c r="G980" i="4"/>
  <c r="S366" i="4"/>
  <c r="V821" i="4"/>
  <c r="W821" i="4" s="1"/>
  <c r="X821" i="4" s="1"/>
  <c r="Y821" i="4" s="1"/>
  <c r="J413" i="11"/>
  <c r="K413" i="11" s="1"/>
  <c r="M413" i="11" s="1"/>
  <c r="I485" i="11"/>
  <c r="J544" i="11"/>
  <c r="L544" i="11" s="1"/>
  <c r="N544" i="11" s="1"/>
  <c r="J742" i="11"/>
  <c r="H939" i="11"/>
  <c r="E943" i="11"/>
  <c r="Q888" i="4"/>
  <c r="I614" i="11"/>
  <c r="I616" i="11"/>
  <c r="J707" i="11"/>
  <c r="J811" i="11"/>
  <c r="K811" i="11" s="1"/>
  <c r="M811" i="11" s="1"/>
  <c r="J526" i="11"/>
  <c r="H872" i="11"/>
  <c r="F885" i="11"/>
  <c r="F894" i="11"/>
  <c r="F898" i="11"/>
  <c r="H902" i="11"/>
  <c r="J902" i="11" s="1"/>
  <c r="I611" i="11"/>
  <c r="F962" i="11"/>
  <c r="H917" i="11"/>
  <c r="E935" i="11"/>
  <c r="H949" i="11"/>
  <c r="E870" i="11"/>
  <c r="I691" i="11"/>
  <c r="G97" i="9"/>
  <c r="D97" i="9"/>
  <c r="D126" i="9"/>
  <c r="G126" i="9"/>
  <c r="E136" i="9"/>
  <c r="E98" i="9"/>
  <c r="D98" i="9"/>
  <c r="E67" i="9"/>
  <c r="D67" i="9"/>
  <c r="J511" i="11"/>
  <c r="I511" i="11"/>
  <c r="J585" i="11"/>
  <c r="I585" i="11"/>
  <c r="G125" i="9"/>
  <c r="D125" i="9"/>
  <c r="E878" i="11"/>
  <c r="F878" i="11"/>
  <c r="H878" i="11"/>
  <c r="I628" i="11"/>
  <c r="J628" i="11"/>
  <c r="K628" i="11" s="1"/>
  <c r="M628" i="11" s="1"/>
  <c r="I692" i="11"/>
  <c r="E875" i="11"/>
  <c r="F875" i="11"/>
  <c r="H875" i="11"/>
  <c r="H857" i="11"/>
  <c r="F857" i="11"/>
  <c r="I992" i="11"/>
  <c r="I397" i="11"/>
  <c r="I405" i="11"/>
  <c r="I604" i="11"/>
  <c r="J647" i="11"/>
  <c r="F917" i="11"/>
  <c r="E949" i="11"/>
  <c r="E967" i="11"/>
  <c r="E1001" i="11"/>
  <c r="F897" i="11"/>
  <c r="H894" i="11"/>
  <c r="F859" i="11"/>
  <c r="F903" i="11"/>
  <c r="I526" i="11"/>
  <c r="I557" i="11"/>
  <c r="J667" i="11"/>
  <c r="J725" i="11"/>
  <c r="J615" i="11"/>
  <c r="J633" i="11"/>
  <c r="L633" i="11" s="1"/>
  <c r="N633" i="11" s="1"/>
  <c r="I608" i="11"/>
  <c r="J594" i="11"/>
  <c r="J419" i="11"/>
  <c r="K419" i="11" s="1"/>
  <c r="M419" i="11" s="1"/>
  <c r="H822" i="11"/>
  <c r="H870" i="11"/>
  <c r="F889" i="11"/>
  <c r="E912" i="11"/>
  <c r="E942" i="11"/>
  <c r="F949" i="11"/>
  <c r="I742" i="11"/>
  <c r="J485" i="11"/>
  <c r="K485" i="11" s="1"/>
  <c r="M485" i="11" s="1"/>
  <c r="I731" i="11"/>
  <c r="J711" i="11"/>
  <c r="E861" i="11"/>
  <c r="H972" i="11"/>
  <c r="F961" i="11"/>
  <c r="E902" i="11"/>
  <c r="H925" i="11"/>
  <c r="J925" i="11" s="1"/>
  <c r="H893" i="11"/>
  <c r="F939" i="11"/>
  <c r="F931" i="11"/>
  <c r="E961" i="11"/>
  <c r="F950" i="11"/>
  <c r="J702" i="11"/>
  <c r="F839" i="11"/>
  <c r="E925" i="11"/>
  <c r="H935" i="11"/>
  <c r="I684" i="11"/>
  <c r="H889" i="11"/>
  <c r="H947" i="11"/>
  <c r="J947" i="11" s="1"/>
  <c r="I619" i="11"/>
  <c r="I595" i="11"/>
  <c r="I575" i="11"/>
  <c r="F915" i="11"/>
  <c r="J686" i="11"/>
  <c r="J764" i="11"/>
  <c r="I715" i="11"/>
  <c r="H909" i="11"/>
  <c r="J909" i="11" s="1"/>
  <c r="H966" i="11"/>
  <c r="F935" i="11"/>
  <c r="I544" i="11"/>
  <c r="J533" i="11"/>
  <c r="L533" i="11" s="1"/>
  <c r="N533" i="11" s="1"/>
  <c r="H950" i="11"/>
  <c r="I809" i="11"/>
  <c r="H898" i="11"/>
  <c r="F943" i="11"/>
  <c r="I943" i="11" s="1"/>
  <c r="F868" i="11"/>
  <c r="E97" i="9"/>
  <c r="D168" i="9"/>
  <c r="D136" i="9"/>
  <c r="E6" i="5"/>
  <c r="F27" i="5"/>
  <c r="D122" i="9"/>
  <c r="E126" i="9"/>
  <c r="D113" i="9"/>
  <c r="E99" i="9"/>
  <c r="D146" i="9"/>
  <c r="G98" i="9"/>
  <c r="E182" i="9"/>
  <c r="E113" i="9"/>
  <c r="G99" i="9"/>
  <c r="J49" i="11"/>
  <c r="L49" i="11" s="1"/>
  <c r="N49" i="11" s="1"/>
  <c r="I93" i="5"/>
  <c r="I27" i="5"/>
  <c r="G211" i="5"/>
  <c r="D178" i="9"/>
  <c r="E87" i="9"/>
  <c r="E114" i="5"/>
  <c r="G127" i="5"/>
  <c r="G143" i="5"/>
  <c r="S179" i="4"/>
  <c r="U179" i="4" s="1"/>
  <c r="F130" i="5"/>
  <c r="S50" i="4"/>
  <c r="U50" i="4" s="1"/>
  <c r="F87" i="5"/>
  <c r="E111" i="5"/>
  <c r="E130" i="5"/>
  <c r="I144" i="5"/>
  <c r="T179" i="4"/>
  <c r="S36" i="4"/>
  <c r="U36" i="4" s="1"/>
  <c r="E103" i="5"/>
  <c r="I17" i="5"/>
  <c r="I6" i="5"/>
  <c r="G111" i="5"/>
  <c r="E119" i="5"/>
  <c r="E135" i="5"/>
  <c r="E144" i="5"/>
  <c r="E156" i="5"/>
  <c r="E168" i="5"/>
  <c r="T171" i="4"/>
  <c r="F6" i="5"/>
  <c r="F114" i="5"/>
  <c r="T80" i="4"/>
  <c r="G138" i="9"/>
  <c r="G115" i="9"/>
  <c r="I174" i="11"/>
  <c r="G115" i="5"/>
  <c r="E93" i="5"/>
  <c r="F73" i="5"/>
  <c r="F36" i="5"/>
  <c r="G161" i="5"/>
  <c r="E29" i="5"/>
  <c r="I29" i="5"/>
  <c r="T112" i="4"/>
  <c r="G82" i="9"/>
  <c r="E158" i="9"/>
  <c r="E23" i="9"/>
  <c r="F4" i="2"/>
  <c r="O4" i="2" s="1"/>
  <c r="E4" i="2"/>
  <c r="N4" i="2" s="1"/>
  <c r="G4" i="2"/>
  <c r="P4" i="2" s="1"/>
  <c r="E15" i="5"/>
  <c r="E51" i="5"/>
  <c r="G173" i="5"/>
  <c r="G87" i="5"/>
  <c r="I134" i="5"/>
  <c r="E4" i="5"/>
  <c r="I11" i="5"/>
  <c r="E22" i="5"/>
  <c r="F51" i="5"/>
  <c r="F61" i="5"/>
  <c r="F75" i="5"/>
  <c r="F103" i="5"/>
  <c r="E110" i="5"/>
  <c r="I113" i="5"/>
  <c r="E123" i="5"/>
  <c r="G131" i="5"/>
  <c r="E139" i="5"/>
  <c r="F145" i="5"/>
  <c r="I162" i="5"/>
  <c r="F173" i="5"/>
  <c r="F177" i="5"/>
  <c r="F181" i="5"/>
  <c r="I177" i="5"/>
  <c r="G15" i="5"/>
  <c r="I107" i="5"/>
  <c r="I77" i="5"/>
  <c r="I61" i="5"/>
  <c r="I51" i="5"/>
  <c r="S176" i="4"/>
  <c r="U176" i="4" s="1"/>
  <c r="I181" i="5"/>
  <c r="E173" i="5"/>
  <c r="G103" i="5"/>
  <c r="S38" i="4"/>
  <c r="U38" i="4" s="1"/>
  <c r="G145" i="5"/>
  <c r="F14" i="5"/>
  <c r="G17" i="5"/>
  <c r="G128" i="5"/>
  <c r="T102" i="4"/>
  <c r="F4" i="5"/>
  <c r="G67" i="5"/>
  <c r="G91" i="5"/>
  <c r="F162" i="5"/>
  <c r="F176" i="5"/>
  <c r="I110" i="5"/>
  <c r="S80" i="4"/>
  <c r="U80" i="4" s="1"/>
  <c r="F17" i="5"/>
  <c r="F45" i="5"/>
  <c r="F161" i="5"/>
  <c r="G168" i="5"/>
  <c r="E161" i="5"/>
  <c r="G116" i="5"/>
  <c r="I87" i="5"/>
  <c r="I67" i="5"/>
  <c r="I5" i="5"/>
  <c r="F15" i="5"/>
  <c r="F19" i="5"/>
  <c r="I22" i="5"/>
  <c r="F31" i="5"/>
  <c r="E36" i="5"/>
  <c r="F67" i="5"/>
  <c r="F91" i="5"/>
  <c r="G123" i="5"/>
  <c r="I129" i="5"/>
  <c r="G139" i="5"/>
  <c r="I168" i="5"/>
  <c r="S101" i="4"/>
  <c r="U101" i="4" s="1"/>
  <c r="E177" i="5"/>
  <c r="E75" i="5"/>
  <c r="G55" i="5"/>
  <c r="I55" i="5"/>
  <c r="F138" i="5"/>
  <c r="S140" i="4"/>
  <c r="U140" i="4" s="1"/>
  <c r="T39" i="4"/>
  <c r="T140" i="4"/>
  <c r="S9" i="4"/>
  <c r="U9" i="4" s="1"/>
  <c r="T24" i="4"/>
  <c r="S171" i="4"/>
  <c r="U171" i="4" s="1"/>
  <c r="T91" i="4"/>
  <c r="T110" i="4"/>
  <c r="V110" i="4" s="1"/>
  <c r="W110" i="4" s="1"/>
  <c r="X110" i="4" s="1"/>
  <c r="Y110" i="4" s="1"/>
  <c r="J656" i="11"/>
  <c r="H828" i="11"/>
  <c r="F828" i="11"/>
  <c r="E834" i="11"/>
  <c r="F834" i="11"/>
  <c r="F842" i="11"/>
  <c r="I842" i="11" s="1"/>
  <c r="E842" i="11"/>
  <c r="E850" i="11"/>
  <c r="F850" i="11"/>
  <c r="E856" i="11"/>
  <c r="H856" i="11"/>
  <c r="J856" i="11" s="1"/>
  <c r="S935" i="4"/>
  <c r="U935" i="4" s="1"/>
  <c r="F972" i="4"/>
  <c r="T935" i="4"/>
  <c r="G985" i="4"/>
  <c r="P871" i="4"/>
  <c r="S871" i="4" s="1"/>
  <c r="P878" i="4"/>
  <c r="P879" i="4"/>
  <c r="S879" i="4" s="1"/>
  <c r="U879" i="4" s="1"/>
  <c r="N913" i="4"/>
  <c r="R913" i="4" s="1"/>
  <c r="Q976" i="4"/>
  <c r="T976" i="4" s="1"/>
  <c r="Q991" i="4"/>
  <c r="D983" i="4"/>
  <c r="F931" i="4"/>
  <c r="E932" i="4"/>
  <c r="E951" i="4"/>
  <c r="P908" i="4"/>
  <c r="S959" i="4"/>
  <c r="U959" i="4" s="1"/>
  <c r="T954" i="4"/>
  <c r="D876" i="4"/>
  <c r="F902" i="4"/>
  <c r="S910" i="4"/>
  <c r="T959" i="4"/>
  <c r="V959" i="4" s="1"/>
  <c r="G157" i="5"/>
  <c r="T618" i="4"/>
  <c r="S954" i="4"/>
  <c r="E963" i="4"/>
  <c r="E950" i="4"/>
  <c r="T944" i="4"/>
  <c r="T674" i="4"/>
  <c r="I114" i="5"/>
  <c r="I122" i="5"/>
  <c r="I130" i="5"/>
  <c r="I138" i="5"/>
  <c r="F976" i="4"/>
  <c r="D988" i="4"/>
  <c r="D1001" i="4"/>
  <c r="T36" i="4"/>
  <c r="N960" i="4"/>
  <c r="R960" i="4" s="1"/>
  <c r="Q998" i="4"/>
  <c r="N908" i="4"/>
  <c r="R908" i="4" s="1"/>
  <c r="F893" i="4"/>
  <c r="G919" i="4"/>
  <c r="P874" i="4"/>
  <c r="T903" i="4"/>
  <c r="P928" i="4"/>
  <c r="S928" i="4" s="1"/>
  <c r="V928" i="4" s="1"/>
  <c r="E953" i="4"/>
  <c r="D993" i="4"/>
  <c r="S102" i="4"/>
  <c r="U102" i="4" s="1"/>
  <c r="P952" i="4"/>
  <c r="F884" i="4"/>
  <c r="Q977" i="4"/>
  <c r="Q875" i="4"/>
  <c r="D877" i="4"/>
  <c r="D886" i="4"/>
  <c r="P887" i="4"/>
  <c r="D889" i="4"/>
  <c r="D905" i="4"/>
  <c r="N916" i="4"/>
  <c r="N917" i="4"/>
  <c r="R917" i="4" s="1"/>
  <c r="D941" i="4"/>
  <c r="E872" i="4"/>
  <c r="E1000" i="4"/>
  <c r="E884" i="4"/>
  <c r="D891" i="4"/>
  <c r="E970" i="11"/>
  <c r="J518" i="11"/>
  <c r="L518" i="11" s="1"/>
  <c r="N518" i="11" s="1"/>
  <c r="I918" i="11"/>
  <c r="J477" i="11"/>
  <c r="K477" i="11" s="1"/>
  <c r="M477" i="11" s="1"/>
  <c r="J493" i="11"/>
  <c r="K493" i="11" s="1"/>
  <c r="M493" i="11" s="1"/>
  <c r="I679" i="11"/>
  <c r="E962" i="11"/>
  <c r="J727" i="11"/>
  <c r="F819" i="11"/>
  <c r="F847" i="11"/>
  <c r="J651" i="11"/>
  <c r="K651" i="11" s="1"/>
  <c r="M651" i="11" s="1"/>
  <c r="J630" i="11"/>
  <c r="I756" i="11"/>
  <c r="J676" i="11"/>
  <c r="J583" i="11"/>
  <c r="L583" i="11" s="1"/>
  <c r="N583" i="11" s="1"/>
  <c r="J664" i="11"/>
  <c r="F845" i="11"/>
  <c r="E864" i="11"/>
  <c r="G184" i="9"/>
  <c r="D84" i="9"/>
  <c r="G158" i="9"/>
  <c r="E184" i="9"/>
  <c r="T38" i="4"/>
  <c r="E89" i="9"/>
  <c r="D34" i="9"/>
  <c r="D108" i="9"/>
  <c r="E34" i="9"/>
  <c r="J135" i="11"/>
  <c r="K135" i="11" s="1"/>
  <c r="M135" i="11" s="1"/>
  <c r="G113" i="5"/>
  <c r="E116" i="5"/>
  <c r="E121" i="5"/>
  <c r="G129" i="5"/>
  <c r="E132" i="5"/>
  <c r="E134" i="5"/>
  <c r="E137" i="5"/>
  <c r="S77" i="4"/>
  <c r="U77" i="4" s="1"/>
  <c r="T93" i="4"/>
  <c r="S131" i="4"/>
  <c r="U131" i="4" s="1"/>
  <c r="I43" i="5"/>
  <c r="S17" i="4"/>
  <c r="U17" i="4" s="1"/>
  <c r="I95" i="5"/>
  <c r="E79" i="5"/>
  <c r="S20" i="4"/>
  <c r="F128" i="5"/>
  <c r="G38" i="5"/>
  <c r="F134" i="5"/>
  <c r="T51" i="4"/>
  <c r="T9" i="4"/>
  <c r="T97" i="4"/>
  <c r="I12" i="5"/>
  <c r="E38" i="5"/>
  <c r="F79" i="5"/>
  <c r="I121" i="5"/>
  <c r="E128" i="5"/>
  <c r="I137" i="5"/>
  <c r="I146" i="5"/>
  <c r="S97" i="4"/>
  <c r="V97" i="4" s="1"/>
  <c r="T131" i="4"/>
  <c r="E95" i="5"/>
  <c r="G132" i="5"/>
  <c r="F146" i="5"/>
  <c r="G59" i="5"/>
  <c r="F38" i="5"/>
  <c r="T30" i="4"/>
  <c r="T100" i="4"/>
  <c r="F43" i="5"/>
  <c r="E113" i="5"/>
  <c r="G121" i="5"/>
  <c r="E129" i="5"/>
  <c r="G137" i="5"/>
  <c r="S115" i="4"/>
  <c r="V115" i="4" s="1"/>
  <c r="T106" i="4"/>
  <c r="T152" i="4"/>
  <c r="S30" i="4"/>
  <c r="S100" i="4"/>
  <c r="U100" i="4" s="1"/>
  <c r="T108" i="4"/>
  <c r="I36" i="5"/>
  <c r="G145" i="9"/>
  <c r="E145" i="9"/>
  <c r="F867" i="11"/>
  <c r="E867" i="11"/>
  <c r="H867" i="11"/>
  <c r="H887" i="11"/>
  <c r="F887" i="11"/>
  <c r="H901" i="11"/>
  <c r="F901" i="11"/>
  <c r="I695" i="11"/>
  <c r="J695" i="11"/>
  <c r="D155" i="9"/>
  <c r="D145" i="9"/>
  <c r="G87" i="9"/>
  <c r="H973" i="11"/>
  <c r="E973" i="11"/>
  <c r="F973" i="11"/>
  <c r="E901" i="11"/>
  <c r="J506" i="11"/>
  <c r="K506" i="11" s="1"/>
  <c r="M506" i="11" s="1"/>
  <c r="I506" i="11"/>
  <c r="I775" i="11"/>
  <c r="J775" i="11"/>
  <c r="I747" i="11"/>
  <c r="J747" i="11"/>
  <c r="I749" i="11"/>
  <c r="J749" i="11"/>
  <c r="I763" i="11"/>
  <c r="J763" i="11"/>
  <c r="J779" i="11"/>
  <c r="I779" i="11"/>
  <c r="J987" i="11"/>
  <c r="I987" i="11"/>
  <c r="F873" i="11"/>
  <c r="I873" i="11" s="1"/>
  <c r="E873" i="11"/>
  <c r="H937" i="11"/>
  <c r="E937" i="11"/>
  <c r="F937" i="11"/>
  <c r="F959" i="11"/>
  <c r="J959" i="11" s="1"/>
  <c r="E959" i="11"/>
  <c r="H881" i="11"/>
  <c r="F881" i="11"/>
  <c r="H933" i="11"/>
  <c r="F933" i="11"/>
  <c r="J933" i="11" s="1"/>
  <c r="E933" i="11"/>
  <c r="H885" i="11"/>
  <c r="I885" i="11" s="1"/>
  <c r="E885" i="11"/>
  <c r="F853" i="11"/>
  <c r="E853" i="11"/>
  <c r="D16" i="9"/>
  <c r="G16" i="9"/>
  <c r="J609" i="11"/>
  <c r="I609" i="11"/>
  <c r="H979" i="11"/>
  <c r="E979" i="11"/>
  <c r="H971" i="11"/>
  <c r="F971" i="11"/>
  <c r="E53" i="9"/>
  <c r="G53" i="9"/>
  <c r="J581" i="11"/>
  <c r="K581" i="11" s="1"/>
  <c r="M581" i="11" s="1"/>
  <c r="J730" i="11"/>
  <c r="I730" i="11"/>
  <c r="F877" i="11"/>
  <c r="E877" i="11"/>
  <c r="H877" i="11"/>
  <c r="F823" i="11"/>
  <c r="H855" i="11"/>
  <c r="E855" i="11"/>
  <c r="E968" i="11"/>
  <c r="H968" i="11"/>
  <c r="J968" i="11" s="1"/>
  <c r="G130" i="9"/>
  <c r="E130" i="9"/>
  <c r="I978" i="11"/>
  <c r="E960" i="11"/>
  <c r="H960" i="11"/>
  <c r="H890" i="11"/>
  <c r="J890" i="11" s="1"/>
  <c r="E890" i="11"/>
  <c r="E921" i="11"/>
  <c r="H921" i="11"/>
  <c r="I921" i="11" s="1"/>
  <c r="I667" i="11"/>
  <c r="E991" i="11"/>
  <c r="H991" i="11"/>
  <c r="F991" i="11"/>
  <c r="J736" i="11"/>
  <c r="H923" i="11"/>
  <c r="F923" i="11"/>
  <c r="F927" i="11"/>
  <c r="I927" i="11" s="1"/>
  <c r="E927" i="11"/>
  <c r="E945" i="11"/>
  <c r="F945" i="11"/>
  <c r="I945" i="11" s="1"/>
  <c r="H955" i="11"/>
  <c r="F955" i="11"/>
  <c r="J83" i="11"/>
  <c r="L83" i="11" s="1"/>
  <c r="N83" i="11" s="1"/>
  <c r="I83" i="11"/>
  <c r="D79" i="9"/>
  <c r="G79" i="9"/>
  <c r="H874" i="11"/>
  <c r="F874" i="11"/>
  <c r="E874" i="11"/>
  <c r="H970" i="11"/>
  <c r="F970" i="11"/>
  <c r="I963" i="11"/>
  <c r="J963" i="11"/>
  <c r="J723" i="11"/>
  <c r="I723" i="11"/>
  <c r="E77" i="9"/>
  <c r="G77" i="9"/>
  <c r="J565" i="11"/>
  <c r="J589" i="11"/>
  <c r="K589" i="11" s="1"/>
  <c r="M589" i="11" s="1"/>
  <c r="J593" i="11"/>
  <c r="I593" i="11"/>
  <c r="E170" i="9"/>
  <c r="G170" i="9"/>
  <c r="I725" i="11"/>
  <c r="E971" i="11"/>
  <c r="F979" i="11"/>
  <c r="J699" i="11"/>
  <c r="I699" i="11"/>
  <c r="J557" i="11"/>
  <c r="H915" i="11"/>
  <c r="I741" i="11"/>
  <c r="J741" i="11"/>
  <c r="I26" i="11"/>
  <c r="J604" i="11"/>
  <c r="J563" i="11"/>
  <c r="L563" i="11" s="1"/>
  <c r="N563" i="11" s="1"/>
  <c r="I662" i="11"/>
  <c r="I664" i="11"/>
  <c r="H853" i="11"/>
  <c r="J853" i="11" s="1"/>
  <c r="J655" i="11"/>
  <c r="J469" i="11"/>
  <c r="L469" i="11" s="1"/>
  <c r="N469" i="11" s="1"/>
  <c r="F884" i="11"/>
  <c r="H976" i="11"/>
  <c r="I976" i="11" s="1"/>
  <c r="I727" i="11"/>
  <c r="I581" i="11"/>
  <c r="J748" i="11"/>
  <c r="I913" i="11"/>
  <c r="I493" i="11"/>
  <c r="I676" i="11"/>
  <c r="J130" i="11"/>
  <c r="K130" i="11" s="1"/>
  <c r="M130" i="11" s="1"/>
  <c r="I624" i="11"/>
  <c r="J576" i="11"/>
  <c r="I760" i="11"/>
  <c r="I663" i="11"/>
  <c r="I948" i="11"/>
  <c r="J510" i="11"/>
  <c r="K510" i="11" s="1"/>
  <c r="M510" i="11" s="1"/>
  <c r="F864" i="11"/>
  <c r="I864" i="11" s="1"/>
  <c r="E993" i="11"/>
  <c r="F993" i="11"/>
  <c r="H993" i="11"/>
  <c r="J691" i="11"/>
  <c r="P478" i="4"/>
  <c r="N478" i="4"/>
  <c r="R478" i="4" s="1"/>
  <c r="T968" i="4"/>
  <c r="S116" i="4"/>
  <c r="U116" i="4" s="1"/>
  <c r="T123" i="4"/>
  <c r="T136" i="4"/>
  <c r="T801" i="4"/>
  <c r="T829" i="4"/>
  <c r="T621" i="4"/>
  <c r="T17" i="4"/>
  <c r="T41" i="4"/>
  <c r="S66" i="4"/>
  <c r="T489" i="4"/>
  <c r="T588" i="4"/>
  <c r="T913" i="4"/>
  <c r="Q941" i="4"/>
  <c r="T941" i="4" s="1"/>
  <c r="T822" i="4"/>
  <c r="S136" i="4"/>
  <c r="V136" i="4" s="1"/>
  <c r="D934" i="4"/>
  <c r="G977" i="4"/>
  <c r="T825" i="4"/>
  <c r="T66" i="4"/>
  <c r="S108" i="4"/>
  <c r="Q887" i="4"/>
  <c r="T887" i="4" s="1"/>
  <c r="S970" i="4"/>
  <c r="U970" i="4" s="1"/>
  <c r="E980" i="4"/>
  <c r="D878" i="4"/>
  <c r="F939" i="4"/>
  <c r="E979" i="4"/>
  <c r="S433" i="4"/>
  <c r="U433" i="4" s="1"/>
  <c r="Q997" i="4"/>
  <c r="P977" i="4"/>
  <c r="S977" i="4" s="1"/>
  <c r="S772" i="4"/>
  <c r="V772" i="4" s="1"/>
  <c r="S703" i="4"/>
  <c r="U703" i="4" s="1"/>
  <c r="E952" i="4"/>
  <c r="N904" i="4"/>
  <c r="R904" i="4" s="1"/>
  <c r="P893" i="4"/>
  <c r="S893" i="4" s="1"/>
  <c r="S435" i="4"/>
  <c r="V435" i="4" s="1"/>
  <c r="F999" i="4"/>
  <c r="P888" i="4"/>
  <c r="S888" i="4" s="1"/>
  <c r="E912" i="4"/>
  <c r="D912" i="4"/>
  <c r="T412" i="4"/>
  <c r="T120" i="4"/>
  <c r="T147" i="4"/>
  <c r="T6" i="4"/>
  <c r="T107" i="4"/>
  <c r="S699" i="4"/>
  <c r="U699" i="4" s="1"/>
  <c r="P939" i="4"/>
  <c r="S939" i="4" s="1"/>
  <c r="T951" i="4"/>
  <c r="P987" i="4"/>
  <c r="S987" i="4" s="1"/>
  <c r="U987" i="4" s="1"/>
  <c r="S92" i="4"/>
  <c r="U92" i="4" s="1"/>
  <c r="S84" i="4"/>
  <c r="U84" i="4" s="1"/>
  <c r="D950" i="4"/>
  <c r="E897" i="4"/>
  <c r="D898" i="4"/>
  <c r="S405" i="4"/>
  <c r="U405" i="4" s="1"/>
  <c r="T53" i="4"/>
  <c r="T658" i="4"/>
  <c r="E886" i="4"/>
  <c r="N894" i="4"/>
  <c r="R894" i="4" s="1"/>
  <c r="P972" i="4"/>
  <c r="E930" i="4"/>
  <c r="F959" i="4"/>
  <c r="T701" i="4"/>
  <c r="S687" i="4"/>
  <c r="U687" i="4" s="1"/>
  <c r="N997" i="4"/>
  <c r="R997" i="4" s="1"/>
  <c r="F935" i="4"/>
  <c r="S184" i="4"/>
  <c r="U184" i="4" s="1"/>
  <c r="T180" i="4"/>
  <c r="T154" i="4"/>
  <c r="R59" i="4"/>
  <c r="T59" i="4"/>
  <c r="S59" i="4"/>
  <c r="R181" i="4"/>
  <c r="T181" i="4"/>
  <c r="R44" i="4"/>
  <c r="T44" i="4"/>
  <c r="R22" i="4"/>
  <c r="T22" i="4"/>
  <c r="R76" i="4"/>
  <c r="T76" i="4"/>
  <c r="R172" i="4"/>
  <c r="S172" i="4"/>
  <c r="S44" i="4"/>
  <c r="T172" i="4"/>
  <c r="S91" i="4"/>
  <c r="S129" i="4"/>
  <c r="U129" i="4" s="1"/>
  <c r="S145" i="4"/>
  <c r="U145" i="4" s="1"/>
  <c r="T10" i="4"/>
  <c r="T50" i="4"/>
  <c r="S69" i="4"/>
  <c r="U69" i="4" s="1"/>
  <c r="T139" i="4"/>
  <c r="V139" i="4" s="1"/>
  <c r="S170" i="4"/>
  <c r="S181" i="4"/>
  <c r="U181" i="4" s="1"/>
  <c r="S160" i="4"/>
  <c r="U160" i="4" s="1"/>
  <c r="T5" i="4"/>
  <c r="T170" i="4"/>
  <c r="T129" i="4"/>
  <c r="T145" i="4"/>
  <c r="T160" i="4"/>
  <c r="S417" i="4"/>
  <c r="S358" i="4"/>
  <c r="U358" i="4" s="1"/>
  <c r="S357" i="4"/>
  <c r="U357" i="4" s="1"/>
  <c r="G425" i="5"/>
  <c r="T403" i="4"/>
  <c r="T417" i="4"/>
  <c r="F425" i="5"/>
  <c r="T290" i="4"/>
  <c r="S368" i="4"/>
  <c r="S190" i="4"/>
  <c r="U190" i="4" s="1"/>
  <c r="I103" i="11"/>
  <c r="I96" i="11"/>
  <c r="I944" i="11"/>
  <c r="F960" i="11"/>
  <c r="I800" i="11"/>
  <c r="H886" i="11"/>
  <c r="J886" i="11" s="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962" i="11" s="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U215" i="4" s="1"/>
  <c r="G275" i="9"/>
  <c r="G344" i="9"/>
  <c r="E259" i="9"/>
  <c r="D336" i="9"/>
  <c r="J233" i="11"/>
  <c r="L233" i="11" s="1"/>
  <c r="N233" i="11" s="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U201" i="4" s="1"/>
  <c r="S209" i="4"/>
  <c r="U209" i="4" s="1"/>
  <c r="S298" i="4"/>
  <c r="U298" i="4" s="1"/>
  <c r="S242" i="4"/>
  <c r="T305" i="4"/>
  <c r="S270" i="4"/>
  <c r="U270" i="4" s="1"/>
  <c r="T298" i="4"/>
  <c r="T316" i="4"/>
  <c r="T242" i="4"/>
  <c r="S316" i="4"/>
  <c r="U316" i="4" s="1"/>
  <c r="T278" i="4"/>
  <c r="T201" i="4"/>
  <c r="G219" i="9"/>
  <c r="J217" i="11"/>
  <c r="K217" i="11" s="1"/>
  <c r="M217" i="11" s="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U237" i="4" s="1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V611" i="4" s="1"/>
  <c r="T667" i="4"/>
  <c r="V667" i="4" s="1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X593" i="4" s="1"/>
  <c r="Y593" i="4" s="1"/>
  <c r="F613" i="5"/>
  <c r="S479" i="4"/>
  <c r="U479" i="4" s="1"/>
  <c r="E563" i="5"/>
  <c r="S515" i="4"/>
  <c r="U515" i="4" s="1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U610" i="4" s="1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T927" i="4" s="1"/>
  <c r="N972" i="4"/>
  <c r="R972" i="4" s="1"/>
  <c r="R872" i="4"/>
  <c r="T995" i="4"/>
  <c r="P974" i="4"/>
  <c r="E972" i="4"/>
  <c r="P872" i="4"/>
  <c r="N876" i="4"/>
  <c r="N905" i="4"/>
  <c r="R905" i="4" s="1"/>
  <c r="N880" i="4"/>
  <c r="R880" i="4" s="1"/>
  <c r="S896" i="4"/>
  <c r="U896" i="4" s="1"/>
  <c r="T876" i="4"/>
  <c r="S995" i="4"/>
  <c r="U995" i="4" s="1"/>
  <c r="S5" i="4"/>
  <c r="U5" i="4" s="1"/>
  <c r="S39" i="4"/>
  <c r="U39" i="4" s="1"/>
  <c r="G896" i="4"/>
  <c r="N882" i="4"/>
  <c r="R882" i="4" s="1"/>
  <c r="N952" i="4"/>
  <c r="G946" i="4"/>
  <c r="F875" i="4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U601" i="4" s="1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U521" i="4" s="1"/>
  <c r="T433" i="4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V376" i="4" s="1"/>
  <c r="I393" i="5"/>
  <c r="F454" i="5"/>
  <c r="T422" i="4"/>
  <c r="T445" i="4"/>
  <c r="I504" i="5"/>
  <c r="I518" i="5"/>
  <c r="I542" i="5"/>
  <c r="S525" i="4"/>
  <c r="V525" i="4" s="1"/>
  <c r="G545" i="5"/>
  <c r="S545" i="4"/>
  <c r="U545" i="4" s="1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U604" i="4" s="1"/>
  <c r="S594" i="4"/>
  <c r="V594" i="4" s="1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L241" i="11" s="1"/>
  <c r="N241" i="11" s="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K37" i="11" s="1"/>
  <c r="M37" i="11" s="1"/>
  <c r="E31" i="9"/>
  <c r="G140" i="9"/>
  <c r="G119" i="9"/>
  <c r="E18" i="9"/>
  <c r="E105" i="9"/>
  <c r="D45" i="9"/>
  <c r="E109" i="9"/>
  <c r="E129" i="9"/>
  <c r="E146" i="9"/>
  <c r="J50" i="11"/>
  <c r="K50" i="11" s="1"/>
  <c r="M50" i="11" s="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U268" i="4" s="1"/>
  <c r="J140" i="11"/>
  <c r="K140" i="11" s="1"/>
  <c r="M140" i="11" s="1"/>
  <c r="J47" i="11"/>
  <c r="L47" i="11" s="1"/>
  <c r="N47" i="11" s="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T284" i="4"/>
  <c r="T358" i="4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U547" i="4" s="1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U403" i="4" s="1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U612" i="4" s="1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U706" i="4" s="1"/>
  <c r="S814" i="4"/>
  <c r="U814" i="4" s="1"/>
  <c r="I770" i="5"/>
  <c r="T786" i="4"/>
  <c r="S838" i="4"/>
  <c r="S798" i="4"/>
  <c r="U798" i="4" s="1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J535" i="11"/>
  <c r="I535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F851" i="11"/>
  <c r="E851" i="11"/>
  <c r="H851" i="11"/>
  <c r="J946" i="11"/>
  <c r="I946" i="11"/>
  <c r="I426" i="11"/>
  <c r="J426" i="11"/>
  <c r="H879" i="11"/>
  <c r="I879" i="11" s="1"/>
  <c r="H911" i="11"/>
  <c r="J932" i="11"/>
  <c r="I932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I941" i="11"/>
  <c r="J941" i="11"/>
  <c r="H888" i="11"/>
  <c r="I538" i="11"/>
  <c r="J418" i="11"/>
  <c r="I418" i="11"/>
  <c r="F827" i="11"/>
  <c r="H827" i="11"/>
  <c r="E827" i="11"/>
  <c r="J895" i="11"/>
  <c r="J914" i="11"/>
  <c r="I914" i="11"/>
  <c r="I920" i="11"/>
  <c r="J920" i="11"/>
  <c r="I952" i="11"/>
  <c r="J952" i="11"/>
  <c r="I449" i="11"/>
  <c r="J449" i="11"/>
  <c r="E823" i="11"/>
  <c r="H823" i="11"/>
  <c r="E839" i="11"/>
  <c r="H839" i="11"/>
  <c r="J839" i="11" s="1"/>
  <c r="E879" i="11"/>
  <c r="F911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I922" i="11"/>
  <c r="J922" i="11"/>
  <c r="I92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I857" i="11"/>
  <c r="J857" i="11"/>
  <c r="J868" i="11"/>
  <c r="I868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30" i="11"/>
  <c r="I930" i="11"/>
  <c r="J951" i="11"/>
  <c r="I958" i="11"/>
  <c r="J958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928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6" i="11"/>
  <c r="I876" i="11"/>
  <c r="J882" i="11"/>
  <c r="I882" i="11"/>
  <c r="J904" i="11"/>
  <c r="I904" i="11"/>
  <c r="J967" i="11"/>
  <c r="I967" i="11"/>
  <c r="J974" i="11"/>
  <c r="I974" i="11"/>
  <c r="F1001" i="11"/>
  <c r="H1001" i="11"/>
  <c r="J336" i="11"/>
  <c r="L336" i="11" s="1"/>
  <c r="N336" i="11" s="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J798" i="11"/>
  <c r="I798" i="11"/>
  <c r="J735" i="11"/>
  <c r="I735" i="11"/>
  <c r="I780" i="11"/>
  <c r="J780" i="11"/>
  <c r="J800" i="11"/>
  <c r="K800" i="11" s="1"/>
  <c r="M800" i="11" s="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H990" i="11"/>
  <c r="F990" i="11"/>
  <c r="E990" i="11"/>
  <c r="E296" i="9"/>
  <c r="D296" i="9"/>
  <c r="I660" i="11"/>
  <c r="J660" i="11"/>
  <c r="I790" i="11"/>
  <c r="J790" i="11"/>
  <c r="J887" i="11"/>
  <c r="J743" i="11"/>
  <c r="J762" i="11"/>
  <c r="I762" i="11"/>
  <c r="I768" i="11"/>
  <c r="I770" i="11"/>
  <c r="J770" i="11"/>
  <c r="J787" i="11"/>
  <c r="I787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U200" i="4" s="1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U10" i="4" s="1"/>
  <c r="S22" i="4"/>
  <c r="T560" i="4"/>
  <c r="S562" i="4"/>
  <c r="U562" i="4" s="1"/>
  <c r="S615" i="4"/>
  <c r="U615" i="4" s="1"/>
  <c r="D873" i="4"/>
  <c r="E877" i="4"/>
  <c r="E816" i="4"/>
  <c r="E78" i="5"/>
  <c r="E90" i="5"/>
  <c r="U910" i="4"/>
  <c r="E946" i="4"/>
  <c r="P946" i="4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U34" i="4" s="1"/>
  <c r="G893" i="4"/>
  <c r="E893" i="4"/>
  <c r="N914" i="4"/>
  <c r="S914" i="4" s="1"/>
  <c r="D916" i="4"/>
  <c r="G916" i="4"/>
  <c r="P927" i="4"/>
  <c r="S927" i="4" s="1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U989" i="4" s="1"/>
  <c r="S278" i="4"/>
  <c r="U278" i="4" s="1"/>
  <c r="V765" i="4"/>
  <c r="W765" i="4" s="1"/>
  <c r="X765" i="4" s="1"/>
  <c r="Y765" i="4" s="1"/>
  <c r="F899" i="4"/>
  <c r="U789" i="4"/>
  <c r="S944" i="4"/>
  <c r="U944" i="4" s="1"/>
  <c r="T132" i="4"/>
  <c r="T301" i="4"/>
  <c r="S27" i="4"/>
  <c r="U27" i="4" s="1"/>
  <c r="T979" i="4"/>
  <c r="S981" i="4"/>
  <c r="U981" i="4" s="1"/>
  <c r="S993" i="4"/>
  <c r="U993" i="4" s="1"/>
  <c r="E54" i="5"/>
  <c r="E62" i="5"/>
  <c r="E94" i="5"/>
  <c r="S979" i="4"/>
  <c r="U979" i="4" s="1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G108" i="9"/>
  <c r="D96" i="9"/>
  <c r="E141" i="9"/>
  <c r="G114" i="9"/>
  <c r="J101" i="11"/>
  <c r="K101" i="11" s="1"/>
  <c r="M101" i="11" s="1"/>
  <c r="E114" i="9"/>
  <c r="G172" i="9"/>
  <c r="E164" i="9"/>
  <c r="J172" i="11"/>
  <c r="L172" i="11" s="1"/>
  <c r="N172" i="11" s="1"/>
  <c r="E119" i="9"/>
  <c r="D164" i="9"/>
  <c r="J96" i="11"/>
  <c r="L96" i="11" s="1"/>
  <c r="N96" i="11" s="1"/>
  <c r="E152" i="9"/>
  <c r="J26" i="11"/>
  <c r="K26" i="11" s="1"/>
  <c r="M26" i="11" s="1"/>
  <c r="G96" i="9"/>
  <c r="D53" i="9"/>
  <c r="E172" i="9"/>
  <c r="J25" i="11"/>
  <c r="L25" i="11" s="1"/>
  <c r="N25" i="11" s="1"/>
  <c r="E3" i="9"/>
  <c r="G4" i="8" s="1"/>
  <c r="J107" i="11"/>
  <c r="K107" i="11" s="1"/>
  <c r="M107" i="11" s="1"/>
  <c r="I130" i="11"/>
  <c r="D51" i="9"/>
  <c r="D83" i="9"/>
  <c r="I54" i="11"/>
  <c r="S347" i="4"/>
  <c r="U347" i="4" s="1"/>
  <c r="T198" i="4"/>
  <c r="S252" i="4"/>
  <c r="U252" i="4" s="1"/>
  <c r="T263" i="4"/>
  <c r="T258" i="4"/>
  <c r="G358" i="5"/>
  <c r="T318" i="4"/>
  <c r="E318" i="5"/>
  <c r="T347" i="4"/>
  <c r="S203" i="4"/>
  <c r="U203" i="4" s="1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K290" i="11" s="1"/>
  <c r="M290" i="11" s="1"/>
  <c r="I372" i="11"/>
  <c r="I211" i="11"/>
  <c r="J225" i="11"/>
  <c r="K225" i="11" s="1"/>
  <c r="M225" i="11" s="1"/>
  <c r="I300" i="11"/>
  <c r="I218" i="11"/>
  <c r="J80" i="11"/>
  <c r="L80" i="11" s="1"/>
  <c r="N80" i="11" s="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S718" i="4"/>
  <c r="U718" i="4" s="1"/>
  <c r="T818" i="4"/>
  <c r="V818" i="4" s="1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U790" i="4" s="1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V830" i="4" s="1"/>
  <c r="S768" i="4"/>
  <c r="U768" i="4" s="1"/>
  <c r="S829" i="4"/>
  <c r="U829" i="4" s="1"/>
  <c r="T850" i="4"/>
  <c r="I844" i="5"/>
  <c r="F778" i="5"/>
  <c r="I836" i="5"/>
  <c r="S786" i="4"/>
  <c r="U786" i="4" s="1"/>
  <c r="T768" i="4"/>
  <c r="T804" i="4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T843" i="4" s="1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U778" i="4" s="1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R859" i="4" s="1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W713" i="4" s="1"/>
  <c r="S782" i="4"/>
  <c r="U782" i="4" s="1"/>
  <c r="Q846" i="4"/>
  <c r="E701" i="5"/>
  <c r="S848" i="4"/>
  <c r="U848" i="4" s="1"/>
  <c r="E843" i="5"/>
  <c r="I849" i="5"/>
  <c r="E859" i="5"/>
  <c r="S719" i="4"/>
  <c r="U719" i="4" s="1"/>
  <c r="V836" i="4"/>
  <c r="W836" i="4" s="1"/>
  <c r="Q859" i="4"/>
  <c r="G862" i="5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U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U665" i="4" s="1"/>
  <c r="S646" i="4"/>
  <c r="G677" i="5"/>
  <c r="T680" i="4"/>
  <c r="V680" i="4" s="1"/>
  <c r="W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U415" i="4" s="1"/>
  <c r="S393" i="4"/>
  <c r="U393" i="4" s="1"/>
  <c r="F441" i="5"/>
  <c r="T411" i="4"/>
  <c r="T393" i="4"/>
  <c r="S374" i="4"/>
  <c r="U374" i="4" s="1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U373" i="4" s="1"/>
  <c r="T333" i="4"/>
  <c r="G298" i="5"/>
  <c r="T310" i="4"/>
  <c r="S332" i="4"/>
  <c r="U332" i="4" s="1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U447" i="4" s="1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K299" i="11" s="1"/>
  <c r="M299" i="11" s="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K112" i="11" s="1"/>
  <c r="M112" i="11" s="1"/>
  <c r="J250" i="11"/>
  <c r="K250" i="11" s="1"/>
  <c r="M250" i="11" s="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K149" i="11" s="1"/>
  <c r="M149" i="11" s="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U530" i="4" s="1"/>
  <c r="T329" i="4"/>
  <c r="T300" i="4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U752" i="4" s="1"/>
  <c r="T753" i="4"/>
  <c r="S756" i="4"/>
  <c r="U756" i="4" s="1"/>
  <c r="T777" i="4"/>
  <c r="T783" i="4"/>
  <c r="T785" i="4"/>
  <c r="E681" i="5"/>
  <c r="I729" i="5"/>
  <c r="S808" i="4"/>
  <c r="U808" i="4" s="1"/>
  <c r="S823" i="4"/>
  <c r="U823" i="4" s="1"/>
  <c r="S570" i="4"/>
  <c r="U570" i="4" s="1"/>
  <c r="S835" i="4"/>
  <c r="U835" i="4" s="1"/>
  <c r="T776" i="4"/>
  <c r="I681" i="5"/>
  <c r="E729" i="5"/>
  <c r="I827" i="5"/>
  <c r="S695" i="4"/>
  <c r="U695" i="4" s="1"/>
  <c r="S759" i="4"/>
  <c r="U759" i="4" s="1"/>
  <c r="S643" i="4"/>
  <c r="U643" i="4" s="1"/>
  <c r="S709" i="4"/>
  <c r="U709" i="4" s="1"/>
  <c r="T374" i="4"/>
  <c r="T241" i="4"/>
  <c r="T295" i="4"/>
  <c r="T469" i="4"/>
  <c r="I399" i="5"/>
  <c r="S469" i="4"/>
  <c r="U469" i="4" s="1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U220" i="4" s="1"/>
  <c r="T195" i="4"/>
  <c r="S197" i="4"/>
  <c r="U197" i="4" s="1"/>
  <c r="S306" i="4"/>
  <c r="U306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I511" i="5"/>
  <c r="S620" i="4"/>
  <c r="S776" i="4"/>
  <c r="U776" i="4" s="1"/>
  <c r="S624" i="4"/>
  <c r="U624" i="4" s="1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W912" i="4"/>
  <c r="Y912" i="4" s="1"/>
  <c r="T144" i="4"/>
  <c r="T684" i="4"/>
  <c r="F12" i="5"/>
  <c r="E12" i="5"/>
  <c r="G516" i="5"/>
  <c r="F516" i="5"/>
  <c r="I516" i="5"/>
  <c r="F657" i="5"/>
  <c r="E657" i="5"/>
  <c r="T832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E299" i="5"/>
  <c r="F464" i="5"/>
  <c r="T415" i="4"/>
  <c r="V415" i="4" s="1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T487" i="4"/>
  <c r="S419" i="4"/>
  <c r="U419" i="4" s="1"/>
  <c r="V40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U123" i="4" s="1"/>
  <c r="S147" i="4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T113" i="4"/>
  <c r="P153" i="4"/>
  <c r="S617" i="4"/>
  <c r="U617" i="4" s="1"/>
  <c r="T624" i="4"/>
  <c r="T628" i="4"/>
  <c r="T660" i="4"/>
  <c r="T664" i="4"/>
  <c r="V668" i="4"/>
  <c r="W668" i="4" s="1"/>
  <c r="T718" i="4"/>
  <c r="S737" i="4"/>
  <c r="U737" i="4" s="1"/>
  <c r="S891" i="4"/>
  <c r="S913" i="4"/>
  <c r="S951" i="4"/>
  <c r="U951" i="4" s="1"/>
  <c r="S953" i="4"/>
  <c r="U953" i="4" s="1"/>
  <c r="S961" i="4"/>
  <c r="U961" i="4" s="1"/>
  <c r="I805" i="5"/>
  <c r="F641" i="5"/>
  <c r="G747" i="5"/>
  <c r="F105" i="5"/>
  <c r="I73" i="5"/>
  <c r="T598" i="4"/>
  <c r="T457" i="4"/>
  <c r="F140" i="5"/>
  <c r="F132" i="5"/>
  <c r="F124" i="5"/>
  <c r="F116" i="5"/>
  <c r="T893" i="4"/>
  <c r="T873" i="4"/>
  <c r="F49" i="5"/>
  <c r="F81" i="5"/>
  <c r="T74" i="4"/>
  <c r="E685" i="5"/>
  <c r="S608" i="4"/>
  <c r="T614" i="4"/>
  <c r="S632" i="4"/>
  <c r="U632" i="4" s="1"/>
  <c r="V704" i="4"/>
  <c r="W704" i="4" s="1"/>
  <c r="X704" i="4" s="1"/>
  <c r="Y704" i="4" s="1"/>
  <c r="R722" i="4"/>
  <c r="T784" i="4"/>
  <c r="T635" i="4"/>
  <c r="S53" i="4"/>
  <c r="U53" i="4" s="1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T174" i="4"/>
  <c r="S166" i="4"/>
  <c r="U166" i="4" s="1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U526" i="4" s="1"/>
  <c r="S571" i="4"/>
  <c r="U571" i="4" s="1"/>
  <c r="T61" i="4"/>
  <c r="T826" i="4"/>
  <c r="S134" i="4"/>
  <c r="U134" i="4" s="1"/>
  <c r="T984" i="4"/>
  <c r="S696" i="4"/>
  <c r="U696" i="4" s="1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S796" i="4"/>
  <c r="S799" i="4"/>
  <c r="U799" i="4" s="1"/>
  <c r="S539" i="4"/>
  <c r="S565" i="4"/>
  <c r="U565" i="4" s="1"/>
  <c r="S633" i="4"/>
  <c r="S552" i="4"/>
  <c r="U552" i="4" s="1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U401" i="4" s="1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U499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U19" i="4" s="1"/>
  <c r="S43" i="4"/>
  <c r="S163" i="4"/>
  <c r="U163" i="4" s="1"/>
  <c r="V727" i="4"/>
  <c r="W727" i="4" s="1"/>
  <c r="X727" i="4" s="1"/>
  <c r="S931" i="4"/>
  <c r="U931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T15" i="4"/>
  <c r="T19" i="4"/>
  <c r="S26" i="4"/>
  <c r="U26" i="4" s="1"/>
  <c r="T26" i="4"/>
  <c r="T27" i="4"/>
  <c r="S31" i="4"/>
  <c r="U31" i="4" s="1"/>
  <c r="T31" i="4"/>
  <c r="S41" i="4"/>
  <c r="S56" i="4"/>
  <c r="S57" i="4"/>
  <c r="U57" i="4" s="1"/>
  <c r="T57" i="4"/>
  <c r="T62" i="4"/>
  <c r="T67" i="4"/>
  <c r="S79" i="4"/>
  <c r="U79" i="4" s="1"/>
  <c r="S107" i="4"/>
  <c r="U107" i="4" s="1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T717" i="4"/>
  <c r="N863" i="4"/>
  <c r="R863" i="4" s="1"/>
  <c r="Q864" i="4"/>
  <c r="S873" i="4"/>
  <c r="U873" i="4" s="1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U945" i="4" s="1"/>
  <c r="T945" i="4"/>
  <c r="Q964" i="4"/>
  <c r="T971" i="4"/>
  <c r="T981" i="4"/>
  <c r="S982" i="4"/>
  <c r="S984" i="4"/>
  <c r="U984" i="4" s="1"/>
  <c r="S986" i="4"/>
  <c r="S992" i="4"/>
  <c r="U992" i="4" s="1"/>
  <c r="S994" i="4"/>
  <c r="S996" i="4"/>
  <c r="U996" i="4" s="1"/>
  <c r="S1000" i="4"/>
  <c r="U1000" i="4" s="1"/>
  <c r="G829" i="5"/>
  <c r="G809" i="5"/>
  <c r="E809" i="5"/>
  <c r="E805" i="5"/>
  <c r="T96" i="4"/>
  <c r="T92" i="4"/>
  <c r="T84" i="4"/>
  <c r="I105" i="5"/>
  <c r="I89" i="5"/>
  <c r="I57" i="5"/>
  <c r="E27" i="5"/>
  <c r="S922" i="4"/>
  <c r="U922" i="4" s="1"/>
  <c r="T922" i="4"/>
  <c r="T82" i="4"/>
  <c r="S18" i="4"/>
  <c r="U18" i="4" s="1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R940" i="4" s="1"/>
  <c r="S635" i="4"/>
  <c r="N942" i="4"/>
  <c r="S557" i="4"/>
  <c r="U557" i="4" s="1"/>
  <c r="S861" i="4"/>
  <c r="U861" i="4" s="1"/>
  <c r="S120" i="4"/>
  <c r="S154" i="4"/>
  <c r="U154" i="4" s="1"/>
  <c r="I145" i="5"/>
  <c r="F575" i="5"/>
  <c r="N974" i="4"/>
  <c r="R974" i="4" s="1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T996" i="4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J4" i="2" s="1"/>
  <c r="E3" i="5"/>
  <c r="H4" i="2" s="1"/>
  <c r="F3" i="5"/>
  <c r="I4" i="2" s="1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S144" i="4"/>
  <c r="U144" i="4" s="1"/>
  <c r="T162" i="4"/>
  <c r="S162" i="4"/>
  <c r="S178" i="4"/>
  <c r="U529" i="4"/>
  <c r="V529" i="4"/>
  <c r="T539" i="4"/>
  <c r="S561" i="4"/>
  <c r="U561" i="4" s="1"/>
  <c r="T562" i="4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T578" i="4"/>
  <c r="T670" i="4"/>
  <c r="T686" i="4"/>
  <c r="T734" i="4"/>
  <c r="T792" i="4"/>
  <c r="T824" i="4"/>
  <c r="S735" i="4"/>
  <c r="U735" i="4" s="1"/>
  <c r="S887" i="4"/>
  <c r="T998" i="4"/>
  <c r="S761" i="4"/>
  <c r="T975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T426" i="4"/>
  <c r="T439" i="4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R23" i="4"/>
  <c r="T23" i="4"/>
  <c r="S23" i="4"/>
  <c r="R29" i="4"/>
  <c r="S29" i="4"/>
  <c r="R33" i="4"/>
  <c r="S33" i="4"/>
  <c r="R35" i="4"/>
  <c r="S35" i="4"/>
  <c r="R43" i="4"/>
  <c r="T43" i="4"/>
  <c r="R52" i="4"/>
  <c r="T52" i="4"/>
  <c r="T58" i="4"/>
  <c r="S64" i="4"/>
  <c r="R64" i="4"/>
  <c r="R65" i="4"/>
  <c r="T65" i="4"/>
  <c r="R73" i="4"/>
  <c r="S73" i="4"/>
  <c r="T73" i="4"/>
  <c r="T111" i="4"/>
  <c r="S127" i="4"/>
  <c r="R127" i="4"/>
  <c r="T135" i="4"/>
  <c r="U139" i="4"/>
  <c r="S143" i="4"/>
  <c r="R143" i="4"/>
  <c r="R159" i="4"/>
  <c r="T159" i="4"/>
  <c r="S159" i="4"/>
  <c r="R167" i="4"/>
  <c r="T167" i="4"/>
  <c r="R183" i="4"/>
  <c r="S183" i="4"/>
  <c r="T183" i="4"/>
  <c r="R927" i="4"/>
  <c r="T955" i="4"/>
  <c r="T967" i="4"/>
  <c r="R37" i="4"/>
  <c r="S37" i="4"/>
  <c r="R46" i="4"/>
  <c r="T46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R760" i="4"/>
  <c r="T760" i="4"/>
  <c r="U779" i="4"/>
  <c r="R788" i="4"/>
  <c r="S788" i="4"/>
  <c r="T788" i="4"/>
  <c r="R807" i="4"/>
  <c r="S807" i="4"/>
  <c r="T811" i="4"/>
  <c r="R815" i="4"/>
  <c r="S815" i="4"/>
  <c r="R816" i="4"/>
  <c r="U818" i="4"/>
  <c r="T819" i="4"/>
  <c r="R895" i="4"/>
  <c r="R911" i="4"/>
  <c r="T911" i="4"/>
  <c r="Q925" i="4"/>
  <c r="N925" i="4"/>
  <c r="R925" i="4" s="1"/>
  <c r="P925" i="4"/>
  <c r="D925" i="4"/>
  <c r="G933" i="4"/>
  <c r="E933" i="4"/>
  <c r="F933" i="4"/>
  <c r="G949" i="4"/>
  <c r="E949" i="4"/>
  <c r="F949" i="4"/>
  <c r="Q957" i="4"/>
  <c r="N957" i="4"/>
  <c r="R957" i="4" s="1"/>
  <c r="D957" i="4"/>
  <c r="P957" i="4"/>
  <c r="N965" i="4"/>
  <c r="R965" i="4" s="1"/>
  <c r="P965" i="4"/>
  <c r="Q965" i="4"/>
  <c r="D965" i="4"/>
  <c r="R142" i="4"/>
  <c r="T142" i="4"/>
  <c r="T126" i="4"/>
  <c r="R535" i="4"/>
  <c r="T535" i="4"/>
  <c r="S535" i="4"/>
  <c r="R740" i="4"/>
  <c r="T740" i="4"/>
  <c r="S54" i="4"/>
  <c r="R156" i="4"/>
  <c r="T156" i="4"/>
  <c r="S156" i="4"/>
  <c r="R698" i="4"/>
  <c r="S698" i="4"/>
  <c r="R702" i="4"/>
  <c r="S702" i="4"/>
  <c r="T702" i="4"/>
  <c r="T816" i="4"/>
  <c r="V615" i="4"/>
  <c r="S791" i="4"/>
  <c r="V638" i="4"/>
  <c r="W638" i="4" s="1"/>
  <c r="R978" i="4"/>
  <c r="T978" i="4"/>
  <c r="T182" i="4"/>
  <c r="R748" i="4"/>
  <c r="T748" i="4"/>
  <c r="S681" i="4"/>
  <c r="S58" i="4"/>
  <c r="T738" i="4"/>
  <c r="T746" i="4"/>
  <c r="T754" i="4"/>
  <c r="T762" i="4"/>
  <c r="S911" i="4"/>
  <c r="T555" i="4"/>
  <c r="T999" i="4"/>
  <c r="T64" i="4"/>
  <c r="R85" i="4"/>
  <c r="T85" i="4"/>
  <c r="S85" i="4"/>
  <c r="R93" i="4"/>
  <c r="S93" i="4"/>
  <c r="R111" i="4"/>
  <c r="S111" i="4"/>
  <c r="R119" i="4"/>
  <c r="S119" i="4"/>
  <c r="T127" i="4"/>
  <c r="R135" i="4"/>
  <c r="S135" i="4"/>
  <c r="T143" i="4"/>
  <c r="T931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T103" i="4"/>
  <c r="S121" i="4"/>
  <c r="R125" i="4"/>
  <c r="S125" i="4"/>
  <c r="R133" i="4"/>
  <c r="T133" i="4"/>
  <c r="R138" i="4"/>
  <c r="S138" i="4"/>
  <c r="R141" i="4"/>
  <c r="S141" i="4"/>
  <c r="T141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R558" i="4"/>
  <c r="S558" i="4"/>
  <c r="R584" i="4"/>
  <c r="S584" i="4"/>
  <c r="T584" i="4"/>
  <c r="R595" i="4"/>
  <c r="T595" i="4"/>
  <c r="U611" i="4"/>
  <c r="U623" i="4"/>
  <c r="T639" i="4"/>
  <c r="U667" i="4"/>
  <c r="R690" i="4"/>
  <c r="S690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R980" i="4"/>
  <c r="T980" i="4"/>
  <c r="T151" i="4"/>
  <c r="U88" i="4"/>
  <c r="V88" i="4"/>
  <c r="U822" i="4"/>
  <c r="V822" i="4"/>
  <c r="U838" i="4"/>
  <c r="U806" i="4"/>
  <c r="U794" i="4"/>
  <c r="V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S555" i="4"/>
  <c r="T125" i="4"/>
  <c r="T688" i="4"/>
  <c r="S149" i="4"/>
  <c r="S104" i="4"/>
  <c r="S90" i="4"/>
  <c r="T690" i="4"/>
  <c r="T742" i="4"/>
  <c r="T758" i="4"/>
  <c r="S847" i="4"/>
  <c r="V517" i="4"/>
  <c r="S167" i="4"/>
  <c r="S716" i="4"/>
  <c r="Q2" i="4"/>
  <c r="P2" i="4"/>
  <c r="N2" i="4"/>
  <c r="R2" i="4" s="1"/>
  <c r="R16" i="4"/>
  <c r="T16" i="4"/>
  <c r="S7" i="4"/>
  <c r="T7" i="4"/>
  <c r="S4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U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T177" i="4"/>
  <c r="R523" i="4"/>
  <c r="S523" i="4"/>
  <c r="R541" i="4"/>
  <c r="T541" i="4"/>
  <c r="S577" i="4"/>
  <c r="U577" i="4" s="1"/>
  <c r="S585" i="4"/>
  <c r="U585" i="4" s="1"/>
  <c r="R588" i="4"/>
  <c r="S588" i="4"/>
  <c r="S595" i="4"/>
  <c r="S639" i="4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S739" i="4"/>
  <c r="S742" i="4"/>
  <c r="S744" i="4"/>
  <c r="S745" i="4"/>
  <c r="T745" i="4"/>
  <c r="S747" i="4"/>
  <c r="T751" i="4"/>
  <c r="T755" i="4"/>
  <c r="S758" i="4"/>
  <c r="S760" i="4"/>
  <c r="T779" i="4"/>
  <c r="T787" i="4"/>
  <c r="T791" i="4"/>
  <c r="S809" i="4"/>
  <c r="T809" i="4"/>
  <c r="S811" i="4"/>
  <c r="T815" i="4"/>
  <c r="S817" i="4"/>
  <c r="T817" i="4"/>
  <c r="S819" i="4"/>
  <c r="S841" i="4"/>
  <c r="T841" i="4"/>
  <c r="T847" i="4"/>
  <c r="T871" i="4"/>
  <c r="R875" i="4"/>
  <c r="T875" i="4"/>
  <c r="R891" i="4"/>
  <c r="T891" i="4"/>
  <c r="R907" i="4"/>
  <c r="T907" i="4"/>
  <c r="G929" i="4"/>
  <c r="E929" i="4"/>
  <c r="F929" i="4"/>
  <c r="Q933" i="4"/>
  <c r="N933" i="4"/>
  <c r="R933" i="4" s="1"/>
  <c r="P933" i="4"/>
  <c r="D933" i="4"/>
  <c r="S937" i="4"/>
  <c r="T937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R982" i="4"/>
  <c r="T982" i="4"/>
  <c r="T989" i="4"/>
  <c r="R994" i="4"/>
  <c r="T994" i="4"/>
  <c r="S999" i="4"/>
  <c r="U537" i="4"/>
  <c r="V537" i="4"/>
  <c r="S142" i="4"/>
  <c r="S126" i="4"/>
  <c r="T104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S158" i="4"/>
  <c r="S431" i="4"/>
  <c r="U431" i="4" s="1"/>
  <c r="S457" i="4"/>
  <c r="S551" i="4"/>
  <c r="R618" i="4"/>
  <c r="S618" i="4"/>
  <c r="S743" i="4"/>
  <c r="S775" i="4"/>
  <c r="R934" i="4"/>
  <c r="U954" i="4"/>
  <c r="T991" i="4"/>
  <c r="S978" i="4"/>
  <c r="T698" i="4"/>
  <c r="U774" i="4"/>
  <c r="U766" i="4"/>
  <c r="V766" i="4"/>
  <c r="S762" i="4"/>
  <c r="T600" i="4"/>
  <c r="S182" i="4"/>
  <c r="T166" i="4"/>
  <c r="T158" i="4"/>
  <c r="T90" i="4"/>
  <c r="S826" i="4"/>
  <c r="S748" i="4"/>
  <c r="T700" i="4"/>
  <c r="S688" i="4"/>
  <c r="S672" i="4"/>
  <c r="T691" i="4"/>
  <c r="S659" i="4"/>
  <c r="S161" i="4"/>
  <c r="S971" i="4"/>
  <c r="S587" i="4"/>
  <c r="T752" i="4"/>
  <c r="T756" i="4"/>
  <c r="S783" i="4"/>
  <c r="T992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K300" i="11" s="1"/>
  <c r="M300" i="11" s="1"/>
  <c r="G228" i="9"/>
  <c r="D228" i="9"/>
  <c r="E228" i="9"/>
  <c r="D256" i="9"/>
  <c r="G256" i="9"/>
  <c r="E256" i="9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G429" i="5"/>
  <c r="I429" i="5"/>
  <c r="F493" i="5"/>
  <c r="G493" i="5"/>
  <c r="E493" i="5"/>
  <c r="F461" i="5"/>
  <c r="G461" i="5"/>
  <c r="F487" i="5"/>
  <c r="E487" i="5"/>
  <c r="I487" i="5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U430" i="4" s="1"/>
  <c r="S492" i="4"/>
  <c r="U492" i="4" s="1"/>
  <c r="T500" i="4"/>
  <c r="P446" i="4"/>
  <c r="T504" i="4"/>
  <c r="T496" i="4"/>
  <c r="S502" i="4"/>
  <c r="U502" i="4" s="1"/>
  <c r="S384" i="4"/>
  <c r="U384" i="4" s="1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T382" i="4"/>
  <c r="T384" i="4"/>
  <c r="G357" i="5"/>
  <c r="I366" i="5"/>
  <c r="G434" i="5"/>
  <c r="T427" i="4"/>
  <c r="S477" i="4"/>
  <c r="U477" i="4" s="1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L178" i="11" s="1"/>
  <c r="N178" i="11" s="1"/>
  <c r="G122" i="9"/>
  <c r="G155" i="9"/>
  <c r="D37" i="9"/>
  <c r="D69" i="9"/>
  <c r="I49" i="1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K184" i="11" s="1"/>
  <c r="M184" i="11" s="1"/>
  <c r="F157" i="11"/>
  <c r="I157" i="11" s="1"/>
  <c r="G168" i="9"/>
  <c r="G174" i="9"/>
  <c r="D207" i="9"/>
  <c r="G207" i="9"/>
  <c r="D196" i="9"/>
  <c r="G196" i="9"/>
  <c r="G190" i="5"/>
  <c r="I190" i="5"/>
  <c r="S254" i="4"/>
  <c r="S261" i="4"/>
  <c r="U261" i="4" s="1"/>
  <c r="F190" i="5"/>
  <c r="I207" i="5"/>
  <c r="T197" i="4"/>
  <c r="T203" i="4"/>
  <c r="T207" i="4"/>
  <c r="T215" i="4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L103" i="11" s="1"/>
  <c r="N103" i="11" s="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G5" i="9"/>
  <c r="H124" i="11"/>
  <c r="I71" i="11"/>
  <c r="E156" i="9"/>
  <c r="J174" i="11"/>
  <c r="L174" i="11" s="1"/>
  <c r="N174" i="11" s="1"/>
  <c r="G74" i="9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K176" i="11" s="1"/>
  <c r="M176" i="11" s="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U458" i="4" s="1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J291" i="11"/>
  <c r="I269" i="11"/>
  <c r="J269" i="11"/>
  <c r="G220" i="9"/>
  <c r="D220" i="9"/>
  <c r="G230" i="9"/>
  <c r="D230" i="9"/>
  <c r="G254" i="9"/>
  <c r="D254" i="9"/>
  <c r="G286" i="9"/>
  <c r="D286" i="9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J287" i="11"/>
  <c r="I287" i="11"/>
  <c r="J264" i="11"/>
  <c r="I264" i="11"/>
  <c r="J239" i="11"/>
  <c r="I239" i="11"/>
  <c r="J295" i="11"/>
  <c r="I295" i="11"/>
  <c r="I301" i="11"/>
  <c r="J301" i="1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S206" i="4"/>
  <c r="U206" i="4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S345" i="4"/>
  <c r="R345" i="4"/>
  <c r="R216" i="4"/>
  <c r="T216" i="4"/>
  <c r="R204" i="4"/>
  <c r="S204" i="4"/>
  <c r="R196" i="4"/>
  <c r="S196" i="4"/>
  <c r="R188" i="4"/>
  <c r="S188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T296" i="4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66" i="4"/>
  <c r="V366" i="4"/>
  <c r="S363" i="4"/>
  <c r="V341" i="4"/>
  <c r="U341" i="4"/>
  <c r="S216" i="4"/>
  <c r="D25" i="9"/>
  <c r="E25" i="9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G131" i="9"/>
  <c r="D131" i="9"/>
  <c r="D151" i="9"/>
  <c r="G151" i="9"/>
  <c r="D175" i="9"/>
  <c r="G175" i="9"/>
  <c r="F179" i="11"/>
  <c r="H179" i="1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J22" i="1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I90" i="11"/>
  <c r="J90" i="11"/>
  <c r="J36" i="11"/>
  <c r="I36" i="11"/>
  <c r="J129" i="11"/>
  <c r="I129" i="11"/>
  <c r="I171" i="11"/>
  <c r="J171" i="11"/>
  <c r="I205" i="11"/>
  <c r="J205" i="1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G157" i="9"/>
  <c r="D157" i="9"/>
  <c r="G181" i="9"/>
  <c r="D181" i="9"/>
  <c r="I178" i="11"/>
  <c r="I40" i="11"/>
  <c r="J40" i="11"/>
  <c r="I113" i="11"/>
  <c r="J113" i="11"/>
  <c r="I141" i="11"/>
  <c r="J141" i="11"/>
  <c r="I86" i="11"/>
  <c r="J86" i="11"/>
  <c r="I159" i="11"/>
  <c r="J159" i="1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I57" i="11"/>
  <c r="J57" i="11"/>
  <c r="I61" i="11"/>
  <c r="J61" i="1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S438" i="4"/>
  <c r="T442" i="4"/>
  <c r="S484" i="4"/>
  <c r="T494" i="4"/>
  <c r="S522" i="4"/>
  <c r="T410" i="4"/>
  <c r="T450" i="4"/>
  <c r="S454" i="4"/>
  <c r="T472" i="4"/>
  <c r="T492" i="4"/>
  <c r="T530" i="4"/>
  <c r="S404" i="4"/>
  <c r="T432" i="4"/>
  <c r="T440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S450" i="4"/>
  <c r="T404" i="4"/>
  <c r="S440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S424" i="4"/>
  <c r="S456" i="4"/>
  <c r="T474" i="4"/>
  <c r="S476" i="4"/>
  <c r="S482" i="4"/>
  <c r="S524" i="4"/>
  <c r="S528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132" i="4" l="1"/>
  <c r="W132" i="4" s="1"/>
  <c r="X132" i="4" s="1"/>
  <c r="Y132" i="4" s="1"/>
  <c r="V71" i="4"/>
  <c r="U115" i="4"/>
  <c r="V60" i="4"/>
  <c r="V986" i="4"/>
  <c r="W986" i="4" s="1"/>
  <c r="V547" i="4"/>
  <c r="J979" i="11"/>
  <c r="V417" i="4"/>
  <c r="J929" i="11"/>
  <c r="I929" i="11"/>
  <c r="V656" i="4"/>
  <c r="W656" i="4" s="1"/>
  <c r="X656" i="4" s="1"/>
  <c r="V403" i="4"/>
  <c r="V643" i="4"/>
  <c r="W643" i="4" s="1"/>
  <c r="X643" i="4" s="1"/>
  <c r="V699" i="4"/>
  <c r="W517" i="4"/>
  <c r="I968" i="11"/>
  <c r="V120" i="4"/>
  <c r="V47" i="4"/>
  <c r="V12" i="4"/>
  <c r="W12" i="4" s="1"/>
  <c r="X12" i="4" s="1"/>
  <c r="V50" i="4"/>
  <c r="W50" i="4" s="1"/>
  <c r="X50" i="4" s="1"/>
  <c r="V995" i="4"/>
  <c r="V467" i="4"/>
  <c r="W467" i="4" s="1"/>
  <c r="X467" i="4" s="1"/>
  <c r="Y467" i="4" s="1"/>
  <c r="J873" i="11"/>
  <c r="V586" i="4"/>
  <c r="V358" i="4"/>
  <c r="W358" i="4" s="1"/>
  <c r="X358" i="4" s="1"/>
  <c r="Y358" i="4" s="1"/>
  <c r="I970" i="11"/>
  <c r="I874" i="11"/>
  <c r="J923" i="11"/>
  <c r="J971" i="11"/>
  <c r="Y727" i="4"/>
  <c r="AK727" i="4" s="1"/>
  <c r="T904" i="4"/>
  <c r="I853" i="11"/>
  <c r="T890" i="4"/>
  <c r="J945" i="11"/>
  <c r="V873" i="4"/>
  <c r="W873" i="4" s="1"/>
  <c r="V804" i="4"/>
  <c r="W804" i="4" s="1"/>
  <c r="V790" i="4"/>
  <c r="W790" i="4" s="1"/>
  <c r="X790" i="4" s="1"/>
  <c r="V996" i="4"/>
  <c r="I887" i="11"/>
  <c r="V20" i="4"/>
  <c r="T888" i="4"/>
  <c r="V888" i="4" s="1"/>
  <c r="V237" i="4"/>
  <c r="V292" i="4"/>
  <c r="W292" i="4" s="1"/>
  <c r="I819" i="11"/>
  <c r="J864" i="11"/>
  <c r="J937" i="11"/>
  <c r="J973" i="11"/>
  <c r="I867" i="11"/>
  <c r="S985" i="4"/>
  <c r="T985" i="4"/>
  <c r="L135" i="11"/>
  <c r="N135" i="11" s="1"/>
  <c r="U986" i="4"/>
  <c r="U928" i="4"/>
  <c r="W928" i="4" s="1"/>
  <c r="V329" i="4"/>
  <c r="J960" i="11"/>
  <c r="I875" i="11"/>
  <c r="J894" i="11"/>
  <c r="V1000" i="4"/>
  <c r="V562" i="4"/>
  <c r="V300" i="4"/>
  <c r="J927" i="11"/>
  <c r="V8" i="4"/>
  <c r="U907" i="4"/>
  <c r="V951" i="4"/>
  <c r="W951" i="4" s="1"/>
  <c r="V334" i="4"/>
  <c r="W334" i="4" s="1"/>
  <c r="X334" i="4" s="1"/>
  <c r="V553" i="4"/>
  <c r="W553" i="4" s="1"/>
  <c r="X553" i="4" s="1"/>
  <c r="Y553" i="4" s="1"/>
  <c r="V401" i="4"/>
  <c r="V798" i="4"/>
  <c r="W798" i="4" s="1"/>
  <c r="U802" i="4"/>
  <c r="T974" i="4"/>
  <c r="V913" i="4"/>
  <c r="J915" i="11"/>
  <c r="I889" i="11"/>
  <c r="I962" i="11"/>
  <c r="T948" i="4"/>
  <c r="V447" i="4"/>
  <c r="W447" i="4" s="1"/>
  <c r="X447" i="4" s="1"/>
  <c r="Y447" i="4" s="1"/>
  <c r="T942" i="4"/>
  <c r="V546" i="4"/>
  <c r="W546" i="4" s="1"/>
  <c r="T446" i="4"/>
  <c r="V530" i="4"/>
  <c r="W530" i="4" s="1"/>
  <c r="X530" i="4" s="1"/>
  <c r="K83" i="11"/>
  <c r="M83" i="11" s="1"/>
  <c r="V234" i="4"/>
  <c r="V691" i="4"/>
  <c r="W691" i="4" s="1"/>
  <c r="X691" i="4" s="1"/>
  <c r="V931" i="4"/>
  <c r="W931" i="4" s="1"/>
  <c r="V614" i="4"/>
  <c r="W614" i="4" s="1"/>
  <c r="X614" i="4" s="1"/>
  <c r="Y614" i="4" s="1"/>
  <c r="AB614" i="4" s="1"/>
  <c r="V531" i="4"/>
  <c r="V610" i="4"/>
  <c r="W610" i="4" s="1"/>
  <c r="X610" i="4" s="1"/>
  <c r="Y610" i="4" s="1"/>
  <c r="J881" i="11"/>
  <c r="I901" i="11"/>
  <c r="I847" i="11"/>
  <c r="T886" i="4"/>
  <c r="V896" i="4"/>
  <c r="W896" i="4" s="1"/>
  <c r="X896" i="4" s="1"/>
  <c r="S886" i="4"/>
  <c r="J874" i="11"/>
  <c r="I979" i="11"/>
  <c r="I955" i="11"/>
  <c r="S963" i="4"/>
  <c r="U963" i="4" s="1"/>
  <c r="V658" i="4"/>
  <c r="K178" i="11"/>
  <c r="M178" i="11" s="1"/>
  <c r="V124" i="4"/>
  <c r="W124" i="4" s="1"/>
  <c r="X124" i="4" s="1"/>
  <c r="Y124" i="4" s="1"/>
  <c r="V308" i="4"/>
  <c r="W308" i="4" s="1"/>
  <c r="X308" i="4" s="1"/>
  <c r="V433" i="4"/>
  <c r="W433" i="4" s="1"/>
  <c r="X433" i="4" s="1"/>
  <c r="Y433" i="4" s="1"/>
  <c r="U435" i="4"/>
  <c r="V101" i="4"/>
  <c r="W101" i="4" s="1"/>
  <c r="X101" i="4" s="1"/>
  <c r="K103" i="11"/>
  <c r="M103" i="11" s="1"/>
  <c r="V72" i="4"/>
  <c r="W72" i="4" s="1"/>
  <c r="X72" i="4" s="1"/>
  <c r="V179" i="4"/>
  <c r="W179" i="4" s="1"/>
  <c r="X179" i="4" s="1"/>
  <c r="Y179" i="4" s="1"/>
  <c r="V184" i="4"/>
  <c r="W184" i="4" s="1"/>
  <c r="V40" i="4"/>
  <c r="W40" i="4" s="1"/>
  <c r="X40" i="4" s="1"/>
  <c r="Y40" i="4" s="1"/>
  <c r="AG40" i="4" s="1"/>
  <c r="S905" i="4"/>
  <c r="U905" i="4" s="1"/>
  <c r="V834" i="4"/>
  <c r="V979" i="4"/>
  <c r="S943" i="4"/>
  <c r="U943" i="4" s="1"/>
  <c r="X912" i="4"/>
  <c r="T943" i="4"/>
  <c r="S890" i="4"/>
  <c r="U890" i="4" s="1"/>
  <c r="T960" i="4"/>
  <c r="V786" i="4"/>
  <c r="S946" i="4"/>
  <c r="J889" i="11"/>
  <c r="J885" i="11"/>
  <c r="J842" i="11"/>
  <c r="V601" i="4"/>
  <c r="W601" i="4" s="1"/>
  <c r="X601" i="4" s="1"/>
  <c r="V383" i="4"/>
  <c r="W383" i="4" s="1"/>
  <c r="I909" i="11"/>
  <c r="T884" i="4"/>
  <c r="T478" i="4"/>
  <c r="U378" i="4"/>
  <c r="V655" i="4"/>
  <c r="U897" i="4"/>
  <c r="U594" i="4"/>
  <c r="W594" i="4" s="1"/>
  <c r="X594" i="4" s="1"/>
  <c r="U658" i="4"/>
  <c r="W658" i="4" s="1"/>
  <c r="V808" i="4"/>
  <c r="W808" i="4" s="1"/>
  <c r="X808" i="4" s="1"/>
  <c r="Y808" i="4" s="1"/>
  <c r="AB808" i="4" s="1"/>
  <c r="V703" i="4"/>
  <c r="I973" i="11"/>
  <c r="J867" i="11"/>
  <c r="J875" i="11"/>
  <c r="I947" i="11"/>
  <c r="I915" i="11"/>
  <c r="J879" i="11"/>
  <c r="I823" i="11"/>
  <c r="T952" i="4"/>
  <c r="S884" i="4"/>
  <c r="S478" i="4"/>
  <c r="U478" i="4" s="1"/>
  <c r="V711" i="4"/>
  <c r="U913" i="4"/>
  <c r="V764" i="4"/>
  <c r="W764" i="4" s="1"/>
  <c r="X764" i="4" s="1"/>
  <c r="Y764" i="4" s="1"/>
  <c r="V176" i="4"/>
  <c r="W176" i="4" s="1"/>
  <c r="X176" i="4" s="1"/>
  <c r="V620" i="4"/>
  <c r="T946" i="4"/>
  <c r="S948" i="4"/>
  <c r="U948" i="4" s="1"/>
  <c r="V203" i="4"/>
  <c r="W203" i="4" s="1"/>
  <c r="X203" i="4" s="1"/>
  <c r="V91" i="4"/>
  <c r="L165" i="11"/>
  <c r="N165" i="11" s="1"/>
  <c r="L184" i="11"/>
  <c r="N184" i="11" s="1"/>
  <c r="V181" i="4"/>
  <c r="W181" i="4" s="1"/>
  <c r="F3" i="2"/>
  <c r="O3" i="2" s="1"/>
  <c r="E3" i="2"/>
  <c r="N3" i="2" s="1"/>
  <c r="U572" i="4"/>
  <c r="I923" i="11"/>
  <c r="V737" i="4"/>
  <c r="W737" i="4" s="1"/>
  <c r="X737" i="4" s="1"/>
  <c r="Y737" i="4" s="1"/>
  <c r="T846" i="4"/>
  <c r="L37" i="11"/>
  <c r="N37" i="11" s="1"/>
  <c r="L140" i="11"/>
  <c r="N140" i="11" s="1"/>
  <c r="V134" i="4"/>
  <c r="W134" i="4" s="1"/>
  <c r="V39" i="4"/>
  <c r="W39" i="4" s="1"/>
  <c r="X39" i="4" s="1"/>
  <c r="Y39" i="4" s="1"/>
  <c r="Z39" i="4" s="1"/>
  <c r="V170" i="4"/>
  <c r="V108" i="4"/>
  <c r="V166" i="4"/>
  <c r="W166" i="4" s="1"/>
  <c r="X166" i="4" s="1"/>
  <c r="U170" i="4"/>
  <c r="V77" i="4"/>
  <c r="W77" i="4" s="1"/>
  <c r="V53" i="4"/>
  <c r="W53" i="4" s="1"/>
  <c r="X53" i="4" s="1"/>
  <c r="Y53" i="4" s="1"/>
  <c r="V128" i="4"/>
  <c r="W128" i="4" s="1"/>
  <c r="X128" i="4" s="1"/>
  <c r="Y128" i="4" s="1"/>
  <c r="V17" i="4"/>
  <c r="W17" i="4" s="1"/>
  <c r="X17" i="4" s="1"/>
  <c r="V30" i="4"/>
  <c r="V80" i="4"/>
  <c r="W80" i="4" s="1"/>
  <c r="X80" i="4" s="1"/>
  <c r="Y80" i="4" s="1"/>
  <c r="V466" i="4"/>
  <c r="W466" i="4" s="1"/>
  <c r="X466" i="4" s="1"/>
  <c r="U556" i="4"/>
  <c r="W556" i="4" s="1"/>
  <c r="V499" i="4"/>
  <c r="W499" i="4" s="1"/>
  <c r="V983" i="4"/>
  <c r="W983" i="4" s="1"/>
  <c r="X983" i="4" s="1"/>
  <c r="V464" i="4"/>
  <c r="W464" i="4" s="1"/>
  <c r="X464" i="4" s="1"/>
  <c r="V779" i="4"/>
  <c r="W779" i="4" s="1"/>
  <c r="X779" i="4" s="1"/>
  <c r="V641" i="4"/>
  <c r="S942" i="4"/>
  <c r="V526" i="4"/>
  <c r="W526" i="4" s="1"/>
  <c r="S859" i="4"/>
  <c r="U859" i="4" s="1"/>
  <c r="J847" i="11"/>
  <c r="V838" i="4"/>
  <c r="W838" i="4" s="1"/>
  <c r="V343" i="4"/>
  <c r="J970" i="11"/>
  <c r="J877" i="11"/>
  <c r="I881" i="11"/>
  <c r="J901" i="11"/>
  <c r="V954" i="4"/>
  <c r="V935" i="4"/>
  <c r="V722" i="4"/>
  <c r="V536" i="4"/>
  <c r="U630" i="4"/>
  <c r="T963" i="4"/>
  <c r="V706" i="4"/>
  <c r="V38" i="4"/>
  <c r="W38" i="4" s="1"/>
  <c r="X38" i="4" s="1"/>
  <c r="V102" i="4"/>
  <c r="W102" i="4" s="1"/>
  <c r="X102" i="4" s="1"/>
  <c r="Y102" i="4" s="1"/>
  <c r="V84" i="4"/>
  <c r="W84" i="4" s="1"/>
  <c r="V36" i="4"/>
  <c r="W36" i="4" s="1"/>
  <c r="X36" i="4" s="1"/>
  <c r="Y36" i="4" s="1"/>
  <c r="U91" i="4"/>
  <c r="V171" i="4"/>
  <c r="W171" i="4" s="1"/>
  <c r="X171" i="4" s="1"/>
  <c r="Y171" i="4" s="1"/>
  <c r="U136" i="4"/>
  <c r="W136" i="4" s="1"/>
  <c r="X136" i="4" s="1"/>
  <c r="V92" i="4"/>
  <c r="W92" i="4" s="1"/>
  <c r="X92" i="4" s="1"/>
  <c r="Y92" i="4" s="1"/>
  <c r="V190" i="4"/>
  <c r="W190" i="4" s="1"/>
  <c r="V44" i="4"/>
  <c r="V107" i="4"/>
  <c r="W107" i="4" s="1"/>
  <c r="X107" i="4" s="1"/>
  <c r="V66" i="4"/>
  <c r="V131" i="4"/>
  <c r="W131" i="4" s="1"/>
  <c r="X131" i="4" s="1"/>
  <c r="V147" i="4"/>
  <c r="K172" i="11"/>
  <c r="M172" i="11" s="1"/>
  <c r="L101" i="11"/>
  <c r="N101" i="11" s="1"/>
  <c r="V538" i="4"/>
  <c r="W538" i="4" s="1"/>
  <c r="V823" i="4"/>
  <c r="W823" i="4" s="1"/>
  <c r="X823" i="4" s="1"/>
  <c r="V968" i="4"/>
  <c r="V483" i="4"/>
  <c r="V784" i="4"/>
  <c r="V945" i="4"/>
  <c r="V392" i="4"/>
  <c r="V692" i="4"/>
  <c r="W692" i="4" s="1"/>
  <c r="X692" i="4" s="1"/>
  <c r="I890" i="11"/>
  <c r="I886" i="11"/>
  <c r="V661" i="4"/>
  <c r="W661" i="4" s="1"/>
  <c r="X661" i="4" s="1"/>
  <c r="Y661" i="4" s="1"/>
  <c r="S972" i="4"/>
  <c r="U972" i="4" s="1"/>
  <c r="V508" i="4"/>
  <c r="W508" i="4" s="1"/>
  <c r="V987" i="4"/>
  <c r="W987" i="4" s="1"/>
  <c r="V848" i="4"/>
  <c r="W848" i="4" s="1"/>
  <c r="X848" i="4" s="1"/>
  <c r="V648" i="4"/>
  <c r="W648" i="4" s="1"/>
  <c r="X648" i="4" s="1"/>
  <c r="V596" i="4"/>
  <c r="W596" i="4" s="1"/>
  <c r="X596" i="4" s="1"/>
  <c r="Y596" i="4" s="1"/>
  <c r="R846" i="4"/>
  <c r="U846" i="4" s="1"/>
  <c r="V750" i="4"/>
  <c r="W750" i="4" s="1"/>
  <c r="X750" i="4" s="1"/>
  <c r="Y750" i="4" s="1"/>
  <c r="V515" i="4"/>
  <c r="V284" i="4"/>
  <c r="S882" i="4"/>
  <c r="U882" i="4" s="1"/>
  <c r="I971" i="11"/>
  <c r="I877" i="11"/>
  <c r="J845" i="11"/>
  <c r="J955" i="11"/>
  <c r="V519" i="4"/>
  <c r="W519" i="4" s="1"/>
  <c r="X519" i="4" s="1"/>
  <c r="S880" i="4"/>
  <c r="U880" i="4" s="1"/>
  <c r="U376" i="4"/>
  <c r="W376" i="4" s="1"/>
  <c r="X376" i="4" s="1"/>
  <c r="Y376" i="4" s="1"/>
  <c r="V430" i="4"/>
  <c r="W430" i="4" s="1"/>
  <c r="X430" i="4" s="1"/>
  <c r="Y430" i="4" s="1"/>
  <c r="V756" i="4"/>
  <c r="W756" i="4" s="1"/>
  <c r="X756" i="4" s="1"/>
  <c r="U525" i="4"/>
  <c r="V532" i="4"/>
  <c r="W532" i="4" s="1"/>
  <c r="X532" i="4" s="1"/>
  <c r="V316" i="4"/>
  <c r="W316" i="4" s="1"/>
  <c r="X316" i="4" s="1"/>
  <c r="Y316" i="4" s="1"/>
  <c r="V879" i="4"/>
  <c r="W879" i="4" s="1"/>
  <c r="X879" i="4" s="1"/>
  <c r="V632" i="4"/>
  <c r="W632" i="4" s="1"/>
  <c r="X632" i="4" s="1"/>
  <c r="Y632" i="4" s="1"/>
  <c r="U97" i="4"/>
  <c r="W97" i="4" s="1"/>
  <c r="X97" i="4" s="1"/>
  <c r="U44" i="4"/>
  <c r="V696" i="4"/>
  <c r="U722" i="4"/>
  <c r="W722" i="4" s="1"/>
  <c r="X722" i="4" s="1"/>
  <c r="Y722" i="4" s="1"/>
  <c r="AB722" i="4" s="1"/>
  <c r="V604" i="4"/>
  <c r="J819" i="11"/>
  <c r="J961" i="11"/>
  <c r="I961" i="11"/>
  <c r="J897" i="11"/>
  <c r="I897" i="11"/>
  <c r="I903" i="11"/>
  <c r="J903" i="11"/>
  <c r="U66" i="4"/>
  <c r="U76" i="4"/>
  <c r="U30" i="4"/>
  <c r="V116" i="4"/>
  <c r="W116" i="4" s="1"/>
  <c r="X116" i="4" s="1"/>
  <c r="Y116" i="4" s="1"/>
  <c r="V41" i="4"/>
  <c r="K49" i="11"/>
  <c r="M49" i="11" s="1"/>
  <c r="L50" i="11"/>
  <c r="N50" i="11" s="1"/>
  <c r="L149" i="11"/>
  <c r="N149" i="11" s="1"/>
  <c r="L26" i="11"/>
  <c r="N26" i="11" s="1"/>
  <c r="V9" i="4"/>
  <c r="W9" i="4" s="1"/>
  <c r="X9" i="4" s="1"/>
  <c r="V11" i="4"/>
  <c r="W11" i="4" s="1"/>
  <c r="X11" i="4" s="1"/>
  <c r="U59" i="4"/>
  <c r="V100" i="4"/>
  <c r="W100" i="4" s="1"/>
  <c r="X100" i="4" s="1"/>
  <c r="L117" i="11"/>
  <c r="N117" i="11" s="1"/>
  <c r="K80" i="11"/>
  <c r="M80" i="11" s="1"/>
  <c r="K167" i="11"/>
  <c r="M167" i="11" s="1"/>
  <c r="V59" i="4"/>
  <c r="U108" i="4"/>
  <c r="V160" i="4"/>
  <c r="W160" i="4" s="1"/>
  <c r="X160" i="4" s="1"/>
  <c r="Y160" i="4" s="1"/>
  <c r="V129" i="4"/>
  <c r="W129" i="4" s="1"/>
  <c r="X129" i="4" s="1"/>
  <c r="V69" i="4"/>
  <c r="W69" i="4" s="1"/>
  <c r="X69" i="4" s="1"/>
  <c r="Y69" i="4" s="1"/>
  <c r="V22" i="4"/>
  <c r="V145" i="4"/>
  <c r="W145" i="4" s="1"/>
  <c r="X145" i="4" s="1"/>
  <c r="V140" i="4"/>
  <c r="W140" i="4" s="1"/>
  <c r="X140" i="4" s="1"/>
  <c r="U41" i="4"/>
  <c r="U120" i="4"/>
  <c r="V109" i="4"/>
  <c r="W109" i="4" s="1"/>
  <c r="X109" i="4" s="1"/>
  <c r="Y109" i="4" s="1"/>
  <c r="U22" i="4"/>
  <c r="U20" i="4"/>
  <c r="V5" i="4"/>
  <c r="W5" i="4" s="1"/>
  <c r="X5" i="4" s="1"/>
  <c r="Y5" i="4" s="1"/>
  <c r="V10" i="4"/>
  <c r="W10" i="4" s="1"/>
  <c r="X10" i="4" s="1"/>
  <c r="V34" i="4"/>
  <c r="W34" i="4" s="1"/>
  <c r="L54" i="11"/>
  <c r="N54" i="11" s="1"/>
  <c r="K47" i="11"/>
  <c r="M47" i="11" s="1"/>
  <c r="K96" i="11"/>
  <c r="M96" i="11" s="1"/>
  <c r="L153" i="11"/>
  <c r="N153" i="11" s="1"/>
  <c r="L107" i="11"/>
  <c r="N107" i="11" s="1"/>
  <c r="D4" i="8"/>
  <c r="L4" i="8" s="1"/>
  <c r="E4" i="8"/>
  <c r="M4" i="8" s="1"/>
  <c r="V154" i="4"/>
  <c r="W154" i="4" s="1"/>
  <c r="V89" i="4"/>
  <c r="W89" i="4" s="1"/>
  <c r="X89" i="4" s="1"/>
  <c r="Y89" i="4" s="1"/>
  <c r="U147" i="4"/>
  <c r="V178" i="4"/>
  <c r="V18" i="4"/>
  <c r="W18" i="4" s="1"/>
  <c r="X18" i="4" s="1"/>
  <c r="Y18" i="4" s="1"/>
  <c r="V26" i="4"/>
  <c r="W26" i="4" s="1"/>
  <c r="V6" i="4"/>
  <c r="W6" i="4" s="1"/>
  <c r="V79" i="4"/>
  <c r="W79" i="4" s="1"/>
  <c r="X79" i="4" s="1"/>
  <c r="V118" i="4"/>
  <c r="W118" i="4" s="1"/>
  <c r="X118" i="4" s="1"/>
  <c r="V27" i="4"/>
  <c r="W27" i="4" s="1"/>
  <c r="X27" i="4" s="1"/>
  <c r="Y27" i="4" s="1"/>
  <c r="V198" i="4"/>
  <c r="V19" i="4"/>
  <c r="W19" i="4" s="1"/>
  <c r="X19" i="4" s="1"/>
  <c r="Y19" i="4" s="1"/>
  <c r="V268" i="4"/>
  <c r="W268" i="4" s="1"/>
  <c r="X268" i="4" s="1"/>
  <c r="V374" i="4"/>
  <c r="W374" i="4" s="1"/>
  <c r="V436" i="4"/>
  <c r="W436" i="4" s="1"/>
  <c r="X436" i="4" s="1"/>
  <c r="Y436" i="4" s="1"/>
  <c r="W409" i="4"/>
  <c r="X409" i="4" s="1"/>
  <c r="Y409" i="4" s="1"/>
  <c r="V258" i="4"/>
  <c r="W258" i="4" s="1"/>
  <c r="X258" i="4" s="1"/>
  <c r="Y258" i="4" s="1"/>
  <c r="V340" i="4"/>
  <c r="W340" i="4" s="1"/>
  <c r="X340" i="4" s="1"/>
  <c r="Y340" i="4" s="1"/>
  <c r="V332" i="4"/>
  <c r="W332" i="4" s="1"/>
  <c r="L217" i="11"/>
  <c r="N217" i="11" s="1"/>
  <c r="J828" i="11"/>
  <c r="I828" i="11"/>
  <c r="V400" i="4"/>
  <c r="W400" i="4" s="1"/>
  <c r="X400" i="4" s="1"/>
  <c r="Y400" i="4" s="1"/>
  <c r="V623" i="4"/>
  <c r="V567" i="4"/>
  <c r="W567" i="4" s="1"/>
  <c r="X567" i="4" s="1"/>
  <c r="Y567" i="4" s="1"/>
  <c r="T908" i="4"/>
  <c r="V944" i="4"/>
  <c r="W944" i="4" s="1"/>
  <c r="X944" i="4" s="1"/>
  <c r="S960" i="4"/>
  <c r="U960" i="4" s="1"/>
  <c r="S863" i="4"/>
  <c r="U863" i="4" s="1"/>
  <c r="V984" i="4"/>
  <c r="W984" i="4" s="1"/>
  <c r="V662" i="4"/>
  <c r="AG912" i="4"/>
  <c r="W1000" i="4"/>
  <c r="Y1000" i="4" s="1"/>
  <c r="T940" i="4"/>
  <c r="V810" i="4"/>
  <c r="W810" i="4" s="1"/>
  <c r="X810" i="4" s="1"/>
  <c r="V576" i="4"/>
  <c r="S997" i="4"/>
  <c r="U997" i="4" s="1"/>
  <c r="S917" i="4"/>
  <c r="V492" i="4"/>
  <c r="W492" i="4" s="1"/>
  <c r="X492" i="4" s="1"/>
  <c r="V473" i="4"/>
  <c r="W473" i="4" s="1"/>
  <c r="V552" i="4"/>
  <c r="W552" i="4" s="1"/>
  <c r="AI912" i="4"/>
  <c r="V549" i="4"/>
  <c r="W549" i="4" s="1"/>
  <c r="X549" i="4" s="1"/>
  <c r="Y549" i="4" s="1"/>
  <c r="AB549" i="4" s="1"/>
  <c r="V812" i="4"/>
  <c r="W812" i="4" s="1"/>
  <c r="V941" i="4"/>
  <c r="W941" i="4" s="1"/>
  <c r="V151" i="4"/>
  <c r="W151" i="4" s="1"/>
  <c r="X151" i="4" s="1"/>
  <c r="Y151" i="4" s="1"/>
  <c r="V439" i="4"/>
  <c r="U902" i="4"/>
  <c r="T964" i="4"/>
  <c r="V15" i="4"/>
  <c r="V61" i="4"/>
  <c r="W61" i="4" s="1"/>
  <c r="X61" i="4" s="1"/>
  <c r="V728" i="4"/>
  <c r="W728" i="4" s="1"/>
  <c r="X728" i="4" s="1"/>
  <c r="V608" i="4"/>
  <c r="V419" i="4"/>
  <c r="W419" i="4" s="1"/>
  <c r="X419" i="4" s="1"/>
  <c r="Y419" i="4" s="1"/>
  <c r="V437" i="4"/>
  <c r="W437" i="4" s="1"/>
  <c r="V953" i="4"/>
  <c r="W953" i="4" s="1"/>
  <c r="V759" i="4"/>
  <c r="W759" i="4" s="1"/>
  <c r="V741" i="4"/>
  <c r="W741" i="4" s="1"/>
  <c r="X741" i="4" s="1"/>
  <c r="Y741" i="4" s="1"/>
  <c r="V634" i="4"/>
  <c r="V854" i="4"/>
  <c r="T859" i="4"/>
  <c r="V583" i="4"/>
  <c r="W583" i="4" s="1"/>
  <c r="X583" i="4" s="1"/>
  <c r="V545" i="4"/>
  <c r="W545" i="4" s="1"/>
  <c r="V521" i="4"/>
  <c r="W521" i="4" s="1"/>
  <c r="X521" i="4" s="1"/>
  <c r="Y521" i="4" s="1"/>
  <c r="V606" i="4"/>
  <c r="V357" i="4"/>
  <c r="W357" i="4" s="1"/>
  <c r="T880" i="4"/>
  <c r="V880" i="4" s="1"/>
  <c r="S872" i="4"/>
  <c r="S974" i="4"/>
  <c r="U974" i="4" s="1"/>
  <c r="S904" i="4"/>
  <c r="R916" i="4"/>
  <c r="T916" i="4"/>
  <c r="T917" i="4"/>
  <c r="S916" i="4"/>
  <c r="S908" i="4"/>
  <c r="J976" i="11"/>
  <c r="L176" i="11"/>
  <c r="N176" i="11" s="1"/>
  <c r="L66" i="11"/>
  <c r="N66" i="11" s="1"/>
  <c r="U15" i="4"/>
  <c r="V163" i="4"/>
  <c r="W163" i="4" s="1"/>
  <c r="X163" i="4" s="1"/>
  <c r="Y163" i="4" s="1"/>
  <c r="V113" i="4"/>
  <c r="V31" i="4"/>
  <c r="W31" i="4" s="1"/>
  <c r="X31" i="4" s="1"/>
  <c r="Y31" i="4" s="1"/>
  <c r="K336" i="11"/>
  <c r="M336" i="11" s="1"/>
  <c r="L250" i="11"/>
  <c r="N250" i="11" s="1"/>
  <c r="U172" i="4"/>
  <c r="L130" i="11"/>
  <c r="N130" i="11" s="1"/>
  <c r="L64" i="11"/>
  <c r="N64" i="11" s="1"/>
  <c r="L152" i="11"/>
  <c r="N152" i="11" s="1"/>
  <c r="L30" i="11"/>
  <c r="N30" i="11" s="1"/>
  <c r="L112" i="11"/>
  <c r="N112" i="11" s="1"/>
  <c r="L29" i="11"/>
  <c r="N29" i="11" s="1"/>
  <c r="K84" i="11"/>
  <c r="M84" i="11" s="1"/>
  <c r="K25" i="11"/>
  <c r="M25" i="11" s="1"/>
  <c r="K59" i="11"/>
  <c r="M59" i="11" s="1"/>
  <c r="K174" i="11"/>
  <c r="M174" i="11" s="1"/>
  <c r="K21" i="11"/>
  <c r="M21" i="11" s="1"/>
  <c r="I960" i="11"/>
  <c r="I993" i="11"/>
  <c r="J993" i="11"/>
  <c r="I937" i="11"/>
  <c r="I884" i="11"/>
  <c r="J884" i="11"/>
  <c r="J991" i="11"/>
  <c r="I991" i="11"/>
  <c r="L41" i="11"/>
  <c r="N41" i="11" s="1"/>
  <c r="L234" i="11"/>
  <c r="N234" i="11" s="1"/>
  <c r="V893" i="4"/>
  <c r="U893" i="4"/>
  <c r="V442" i="4"/>
  <c r="W442" i="4" s="1"/>
  <c r="X442" i="4" s="1"/>
  <c r="V458" i="4"/>
  <c r="W458" i="4" s="1"/>
  <c r="X458" i="4" s="1"/>
  <c r="Y458" i="4" s="1"/>
  <c r="V445" i="4"/>
  <c r="W445" i="4" s="1"/>
  <c r="X445" i="4" s="1"/>
  <c r="AF912" i="4"/>
  <c r="V51" i="4"/>
  <c r="W51" i="4" s="1"/>
  <c r="X51" i="4" s="1"/>
  <c r="Y51" i="4" s="1"/>
  <c r="V989" i="4"/>
  <c r="W989" i="4" s="1"/>
  <c r="Y989" i="4" s="1"/>
  <c r="V961" i="4"/>
  <c r="W961" i="4" s="1"/>
  <c r="Y961" i="4" s="1"/>
  <c r="AK961" i="4" s="1"/>
  <c r="U117" i="4"/>
  <c r="R942" i="4"/>
  <c r="V155" i="4"/>
  <c r="W155" i="4" s="1"/>
  <c r="X155" i="4" s="1"/>
  <c r="U606" i="4"/>
  <c r="V625" i="4"/>
  <c r="W625" i="4" s="1"/>
  <c r="X625" i="4" s="1"/>
  <c r="V57" i="4"/>
  <c r="W57" i="4" s="1"/>
  <c r="V635" i="4"/>
  <c r="V981" i="4"/>
  <c r="W981" i="4" s="1"/>
  <c r="V768" i="4"/>
  <c r="T972" i="4"/>
  <c r="V472" i="4"/>
  <c r="V497" i="4"/>
  <c r="W497" i="4" s="1"/>
  <c r="AK912" i="4"/>
  <c r="AJ912" i="4"/>
  <c r="V650" i="4"/>
  <c r="W650" i="4" s="1"/>
  <c r="V787" i="4"/>
  <c r="W787" i="4" s="1"/>
  <c r="X787" i="4" s="1"/>
  <c r="Y787" i="4" s="1"/>
  <c r="U576" i="4"/>
  <c r="W576" i="4" s="1"/>
  <c r="X576" i="4" s="1"/>
  <c r="Y576" i="4" s="1"/>
  <c r="V123" i="4"/>
  <c r="W123" i="4" s="1"/>
  <c r="X123" i="4" s="1"/>
  <c r="Y123" i="4" s="1"/>
  <c r="W910" i="4"/>
  <c r="V213" i="4"/>
  <c r="W213" i="4" s="1"/>
  <c r="X213" i="4" s="1"/>
  <c r="V560" i="4"/>
  <c r="V718" i="4"/>
  <c r="W718" i="4" s="1"/>
  <c r="V677" i="4"/>
  <c r="W677" i="4" s="1"/>
  <c r="X677" i="4" s="1"/>
  <c r="V671" i="4"/>
  <c r="W671" i="4" s="1"/>
  <c r="S958" i="4"/>
  <c r="U958" i="4" s="1"/>
  <c r="T997" i="4"/>
  <c r="U284" i="4"/>
  <c r="V241" i="4"/>
  <c r="W241" i="4" s="1"/>
  <c r="X241" i="4" s="1"/>
  <c r="Y241" i="4" s="1"/>
  <c r="AI241" i="4" s="1"/>
  <c r="AH912" i="4"/>
  <c r="W636" i="4"/>
  <c r="V715" i="4"/>
  <c r="V649" i="4"/>
  <c r="W649" i="4" s="1"/>
  <c r="U16" i="4"/>
  <c r="S894" i="4"/>
  <c r="V998" i="4"/>
  <c r="W998" i="4" s="1"/>
  <c r="X998" i="4" s="1"/>
  <c r="V695" i="4"/>
  <c r="V174" i="4"/>
  <c r="V168" i="4"/>
  <c r="W168" i="4" s="1"/>
  <c r="X168" i="4" s="1"/>
  <c r="V970" i="4"/>
  <c r="W970" i="4" s="1"/>
  <c r="Y970" i="4" s="1"/>
  <c r="V857" i="4"/>
  <c r="V814" i="4"/>
  <c r="W814" i="4" s="1"/>
  <c r="X814" i="4" s="1"/>
  <c r="Y814" i="4" s="1"/>
  <c r="T894" i="4"/>
  <c r="V405" i="4"/>
  <c r="W405" i="4" s="1"/>
  <c r="X405" i="4" s="1"/>
  <c r="V200" i="4"/>
  <c r="W200" i="4" s="1"/>
  <c r="V242" i="4"/>
  <c r="W242" i="4" s="1"/>
  <c r="V211" i="4"/>
  <c r="V215" i="4"/>
  <c r="W215" i="4" s="1"/>
  <c r="V172" i="4"/>
  <c r="V333" i="4"/>
  <c r="W333" i="4" s="1"/>
  <c r="X333" i="4" s="1"/>
  <c r="V386" i="4"/>
  <c r="W386" i="4" s="1"/>
  <c r="X386" i="4" s="1"/>
  <c r="Y386" i="4" s="1"/>
  <c r="U392" i="4"/>
  <c r="V298" i="4"/>
  <c r="W298" i="4" s="1"/>
  <c r="X298" i="4" s="1"/>
  <c r="Y298" i="4" s="1"/>
  <c r="V324" i="4"/>
  <c r="W324" i="4" s="1"/>
  <c r="U389" i="4"/>
  <c r="V377" i="4"/>
  <c r="W377" i="4" s="1"/>
  <c r="X377" i="4" s="1"/>
  <c r="Y377" i="4" s="1"/>
  <c r="V290" i="4"/>
  <c r="W290" i="4" s="1"/>
  <c r="X290" i="4" s="1"/>
  <c r="K241" i="11"/>
  <c r="M241" i="11" s="1"/>
  <c r="K233" i="11"/>
  <c r="M233" i="11" s="1"/>
  <c r="V270" i="4"/>
  <c r="W270" i="4" s="1"/>
  <c r="X270" i="4" s="1"/>
  <c r="Y270" i="4" s="1"/>
  <c r="V276" i="4"/>
  <c r="W276" i="4" s="1"/>
  <c r="X276" i="4" s="1"/>
  <c r="V274" i="4"/>
  <c r="W274" i="4" s="1"/>
  <c r="V221" i="4"/>
  <c r="W221" i="4" s="1"/>
  <c r="X221" i="4" s="1"/>
  <c r="V195" i="4"/>
  <c r="W195" i="4" s="1"/>
  <c r="V209" i="4"/>
  <c r="W209" i="4" s="1"/>
  <c r="X209" i="4" s="1"/>
  <c r="Y209" i="4" s="1"/>
  <c r="AE209" i="4" s="1"/>
  <c r="V201" i="4"/>
  <c r="W201" i="4" s="1"/>
  <c r="J905" i="11"/>
  <c r="J859" i="11"/>
  <c r="I989" i="11"/>
  <c r="J989" i="11"/>
  <c r="J124" i="11"/>
  <c r="K124" i="11" s="1"/>
  <c r="M124" i="11" s="1"/>
  <c r="K230" i="11"/>
  <c r="M230" i="11" s="1"/>
  <c r="K249" i="11"/>
  <c r="M249" i="11" s="1"/>
  <c r="L225" i="11"/>
  <c r="N225" i="11" s="1"/>
  <c r="U198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W329" i="4" s="1"/>
  <c r="X329" i="4" s="1"/>
  <c r="V192" i="4"/>
  <c r="W192" i="4" s="1"/>
  <c r="X192" i="4" s="1"/>
  <c r="V469" i="4"/>
  <c r="W469" i="4" s="1"/>
  <c r="X469" i="4" s="1"/>
  <c r="V347" i="4"/>
  <c r="L218" i="11"/>
  <c r="N218" i="11" s="1"/>
  <c r="K199" i="11"/>
  <c r="M199" i="11" s="1"/>
  <c r="V486" i="4"/>
  <c r="W486" i="4" s="1"/>
  <c r="X486" i="4" s="1"/>
  <c r="V408" i="4"/>
  <c r="W408" i="4" s="1"/>
  <c r="X408" i="4" s="1"/>
  <c r="Y408" i="4" s="1"/>
  <c r="V410" i="4"/>
  <c r="W410" i="4" s="1"/>
  <c r="X410" i="4" s="1"/>
  <c r="Y410" i="4" s="1"/>
  <c r="V187" i="4"/>
  <c r="W187" i="4" s="1"/>
  <c r="X187" i="4" s="1"/>
  <c r="V191" i="4"/>
  <c r="W191" i="4" s="1"/>
  <c r="X191" i="4" s="1"/>
  <c r="U449" i="4"/>
  <c r="W449" i="4" s="1"/>
  <c r="V236" i="4"/>
  <c r="W236" i="4" s="1"/>
  <c r="X236" i="4" s="1"/>
  <c r="Y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W432" i="4" s="1"/>
  <c r="X432" i="4" s="1"/>
  <c r="Y432" i="4" s="1"/>
  <c r="V387" i="4"/>
  <c r="W387" i="4" s="1"/>
  <c r="X387" i="4" s="1"/>
  <c r="Y387" i="4" s="1"/>
  <c r="V338" i="4"/>
  <c r="W338" i="4" s="1"/>
  <c r="X338" i="4" s="1"/>
  <c r="Y338" i="4" s="1"/>
  <c r="V342" i="4"/>
  <c r="W342" i="4" s="1"/>
  <c r="X342" i="4" s="1"/>
  <c r="Y342" i="4" s="1"/>
  <c r="V922" i="4"/>
  <c r="W922" i="4" s="1"/>
  <c r="Y922" i="4" s="1"/>
  <c r="V220" i="4"/>
  <c r="W220" i="4" s="1"/>
  <c r="T905" i="4"/>
  <c r="V905" i="4" s="1"/>
  <c r="V205" i="4"/>
  <c r="W205" i="4" s="1"/>
  <c r="V322" i="4"/>
  <c r="W322" i="4" s="1"/>
  <c r="X322" i="4" s="1"/>
  <c r="V199" i="4"/>
  <c r="W199" i="4" s="1"/>
  <c r="V231" i="4"/>
  <c r="V350" i="4"/>
  <c r="W350" i="4" s="1"/>
  <c r="X350" i="4" s="1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434" i="4" s="1"/>
  <c r="W854" i="4"/>
  <c r="X854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X710" i="4" s="1"/>
  <c r="Y710" i="4" s="1"/>
  <c r="U857" i="4"/>
  <c r="W857" i="4" s="1"/>
  <c r="X857" i="4" s="1"/>
  <c r="U850" i="4"/>
  <c r="V813" i="4"/>
  <c r="W813" i="4" s="1"/>
  <c r="X813" i="4" s="1"/>
  <c r="Y813" i="4" s="1"/>
  <c r="AK813" i="4" s="1"/>
  <c r="V755" i="4"/>
  <c r="W755" i="4" s="1"/>
  <c r="X755" i="4" s="1"/>
  <c r="Y755" i="4" s="1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V512" i="4"/>
  <c r="U888" i="4"/>
  <c r="U113" i="4"/>
  <c r="U174" i="4"/>
  <c r="S929" i="4"/>
  <c r="U929" i="4" s="1"/>
  <c r="Y938" i="4"/>
  <c r="AC938" i="4" s="1"/>
  <c r="V311" i="4"/>
  <c r="V554" i="4"/>
  <c r="W554" i="4" s="1"/>
  <c r="X554" i="4" s="1"/>
  <c r="Y554" i="4" s="1"/>
  <c r="V992" i="4"/>
  <c r="W992" i="4" s="1"/>
  <c r="W47" i="4"/>
  <c r="X47" i="4" s="1"/>
  <c r="Y47" i="4" s="1"/>
  <c r="U784" i="4"/>
  <c r="T958" i="4"/>
  <c r="V306" i="4"/>
  <c r="W306" i="4" s="1"/>
  <c r="X306" i="4" s="1"/>
  <c r="Y306" i="4" s="1"/>
  <c r="V652" i="4"/>
  <c r="W652" i="4" s="1"/>
  <c r="X652" i="4" s="1"/>
  <c r="Y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480" i="4"/>
  <c r="W480" i="4" s="1"/>
  <c r="X480" i="4" s="1"/>
  <c r="V323" i="4"/>
  <c r="W323" i="4" s="1"/>
  <c r="X323" i="4" s="1"/>
  <c r="V534" i="4"/>
  <c r="V828" i="4"/>
  <c r="W828" i="4" s="1"/>
  <c r="X828" i="4" s="1"/>
  <c r="Y828" i="4" s="1"/>
  <c r="AC828" i="4" s="1"/>
  <c r="W830" i="4"/>
  <c r="V112" i="4"/>
  <c r="W112" i="4" s="1"/>
  <c r="X112" i="4" s="1"/>
  <c r="V675" i="4"/>
  <c r="V725" i="4"/>
  <c r="W725" i="4" s="1"/>
  <c r="S877" i="4"/>
  <c r="U877" i="4" s="1"/>
  <c r="V602" i="4"/>
  <c r="W602" i="4" s="1"/>
  <c r="X602" i="4" s="1"/>
  <c r="U770" i="4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V465" i="4"/>
  <c r="W465" i="4" s="1"/>
  <c r="X465" i="4" s="1"/>
  <c r="Y465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X573" i="4" s="1"/>
  <c r="Y573" i="4" s="1"/>
  <c r="AA573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X525" i="4" s="1"/>
  <c r="Y525" i="4" s="1"/>
  <c r="V565" i="4"/>
  <c r="W565" i="4" s="1"/>
  <c r="X565" i="4" s="1"/>
  <c r="Y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X503" i="4" s="1"/>
  <c r="Y503" i="4" s="1"/>
  <c r="V617" i="4"/>
  <c r="W617" i="4" s="1"/>
  <c r="X617" i="4" s="1"/>
  <c r="V598" i="4"/>
  <c r="V564" i="4"/>
  <c r="U675" i="4"/>
  <c r="U598" i="4"/>
  <c r="V543" i="4"/>
  <c r="W543" i="4" s="1"/>
  <c r="X543" i="4" s="1"/>
  <c r="Y543" i="4" s="1"/>
  <c r="U603" i="4"/>
  <c r="W603" i="4" s="1"/>
  <c r="Y599" i="4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X294" i="4" s="1"/>
  <c r="Y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V150" i="4"/>
  <c r="V56" i="4"/>
  <c r="W139" i="4"/>
  <c r="X139" i="4" s="1"/>
  <c r="Y139" i="4" s="1"/>
  <c r="S988" i="4"/>
  <c r="U988" i="4" s="1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Y709" i="4" s="1"/>
  <c r="W71" i="4"/>
  <c r="X71" i="4" s="1"/>
  <c r="W905" i="4"/>
  <c r="Y905" i="4" s="1"/>
  <c r="V694" i="4"/>
  <c r="W694" i="4" s="1"/>
  <c r="X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95" i="4"/>
  <c r="Y995" i="4" s="1"/>
  <c r="V982" i="4"/>
  <c r="W959" i="4"/>
  <c r="X959" i="4" s="1"/>
  <c r="R936" i="4"/>
  <c r="S936" i="4"/>
  <c r="T930" i="4"/>
  <c r="S909" i="4"/>
  <c r="V903" i="4"/>
  <c r="W903" i="4" s="1"/>
  <c r="S930" i="4"/>
  <c r="U930" i="4" s="1"/>
  <c r="V359" i="4"/>
  <c r="T909" i="4"/>
  <c r="T877" i="4"/>
  <c r="R914" i="4"/>
  <c r="U914" i="4" s="1"/>
  <c r="T914" i="4"/>
  <c r="R906" i="4"/>
  <c r="S906" i="4"/>
  <c r="T936" i="4"/>
  <c r="W954" i="4"/>
  <c r="W996" i="4"/>
  <c r="Y996" i="4" s="1"/>
  <c r="V380" i="4"/>
  <c r="S918" i="4"/>
  <c r="U918" i="4" s="1"/>
  <c r="V665" i="4"/>
  <c r="W665" i="4" s="1"/>
  <c r="X665" i="4" s="1"/>
  <c r="Y665" i="4" s="1"/>
  <c r="V106" i="4"/>
  <c r="W106" i="4" s="1"/>
  <c r="X106" i="4" s="1"/>
  <c r="Y106" i="4" s="1"/>
  <c r="V891" i="4"/>
  <c r="S42" i="4"/>
  <c r="U42" i="4" s="1"/>
  <c r="W547" i="4"/>
  <c r="X547" i="4" s="1"/>
  <c r="Y547" i="4" s="1"/>
  <c r="W880" i="4"/>
  <c r="X880" i="4" s="1"/>
  <c r="S957" i="4"/>
  <c r="U957" i="4" s="1"/>
  <c r="S892" i="4"/>
  <c r="U892" i="4" s="1"/>
  <c r="W88" i="4"/>
  <c r="X88" i="4" s="1"/>
  <c r="W115" i="4"/>
  <c r="X115" i="4" s="1"/>
  <c r="Y115" i="4" s="1"/>
  <c r="S925" i="4"/>
  <c r="S966" i="4"/>
  <c r="V993" i="4"/>
  <c r="W993" i="4" s="1"/>
  <c r="W897" i="4"/>
  <c r="X897" i="4" s="1"/>
  <c r="V875" i="4"/>
  <c r="T42" i="4"/>
  <c r="W8" i="4"/>
  <c r="X8" i="4" s="1"/>
  <c r="Y8" i="4" s="1"/>
  <c r="S950" i="4"/>
  <c r="U950" i="4" s="1"/>
  <c r="T973" i="4"/>
  <c r="T966" i="4"/>
  <c r="S885" i="4"/>
  <c r="U885" i="4" s="1"/>
  <c r="V398" i="4"/>
  <c r="W398" i="4" s="1"/>
  <c r="X398" i="4" s="1"/>
  <c r="V373" i="4"/>
  <c r="W373" i="4" s="1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W550" i="4" s="1"/>
  <c r="X550" i="4" s="1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562" i="4"/>
  <c r="X562" i="4" s="1"/>
  <c r="Y562" i="4" s="1"/>
  <c r="AI562" i="4" s="1"/>
  <c r="V468" i="4"/>
  <c r="W468" i="4" s="1"/>
  <c r="X468" i="4" s="1"/>
  <c r="Y468" i="4" s="1"/>
  <c r="V540" i="4"/>
  <c r="W540" i="4" s="1"/>
  <c r="X540" i="4" s="1"/>
  <c r="V506" i="4"/>
  <c r="W506" i="4" s="1"/>
  <c r="X506" i="4" s="1"/>
  <c r="U380" i="4"/>
  <c r="V247" i="4"/>
  <c r="W247" i="4" s="1"/>
  <c r="V379" i="4"/>
  <c r="W379" i="4" s="1"/>
  <c r="U483" i="4"/>
  <c r="U634" i="4"/>
  <c r="W634" i="4" s="1"/>
  <c r="X634" i="4" s="1"/>
  <c r="Y634" i="4" s="1"/>
  <c r="U657" i="4"/>
  <c r="V263" i="4"/>
  <c r="W667" i="4"/>
  <c r="X667" i="4" s="1"/>
  <c r="U620" i="4"/>
  <c r="W620" i="4" s="1"/>
  <c r="X620" i="4" s="1"/>
  <c r="Y620" i="4" s="1"/>
  <c r="Z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W752" i="4"/>
  <c r="X752" i="4" s="1"/>
  <c r="S869" i="4"/>
  <c r="U869" i="4" s="1"/>
  <c r="X797" i="4"/>
  <c r="Y797" i="4" s="1"/>
  <c r="V719" i="4"/>
  <c r="W719" i="4" s="1"/>
  <c r="T842" i="4"/>
  <c r="V697" i="4"/>
  <c r="T853" i="4"/>
  <c r="T866" i="4"/>
  <c r="S852" i="4"/>
  <c r="V757" i="4"/>
  <c r="W757" i="4" s="1"/>
  <c r="X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X611" i="4" s="1"/>
  <c r="W572" i="4"/>
  <c r="X572" i="4" s="1"/>
  <c r="Y572" i="4" s="1"/>
  <c r="U505" i="4"/>
  <c r="W564" i="4"/>
  <c r="X564" i="4" s="1"/>
  <c r="Y564" i="4" s="1"/>
  <c r="AB564" i="4" s="1"/>
  <c r="L255" i="11"/>
  <c r="N255" i="11" s="1"/>
  <c r="K255" i="11"/>
  <c r="M255" i="11" s="1"/>
  <c r="V384" i="4"/>
  <c r="V418" i="4"/>
  <c r="W418" i="4" s="1"/>
  <c r="X418" i="4" s="1"/>
  <c r="Y418" i="4" s="1"/>
  <c r="V399" i="4"/>
  <c r="W399" i="4" s="1"/>
  <c r="U314" i="4"/>
  <c r="V314" i="4"/>
  <c r="U534" i="4"/>
  <c r="V460" i="4"/>
  <c r="W460" i="4" s="1"/>
  <c r="X460" i="4" s="1"/>
  <c r="Y460" i="4" s="1"/>
  <c r="V462" i="4"/>
  <c r="W462" i="4" s="1"/>
  <c r="X462" i="4" s="1"/>
  <c r="Y462" i="4" s="1"/>
  <c r="V490" i="4"/>
  <c r="Y334" i="4"/>
  <c r="AJ334" i="4" s="1"/>
  <c r="V451" i="4"/>
  <c r="V208" i="4"/>
  <c r="W208" i="4" s="1"/>
  <c r="X208" i="4" s="1"/>
  <c r="V501" i="4"/>
  <c r="W501" i="4" s="1"/>
  <c r="X501" i="4" s="1"/>
  <c r="Y501" i="4" s="1"/>
  <c r="W586" i="4"/>
  <c r="X586" i="4" s="1"/>
  <c r="Y586" i="4" s="1"/>
  <c r="V568" i="4"/>
  <c r="W568" i="4" s="1"/>
  <c r="X568" i="4" s="1"/>
  <c r="Y568" i="4" s="1"/>
  <c r="Z568" i="4" s="1"/>
  <c r="U697" i="4"/>
  <c r="U589" i="4"/>
  <c r="Y687" i="4"/>
  <c r="V570" i="4"/>
  <c r="W570" i="4" s="1"/>
  <c r="V249" i="4"/>
  <c r="W249" i="4" s="1"/>
  <c r="V385" i="4"/>
  <c r="W385" i="4" s="1"/>
  <c r="X385" i="4" s="1"/>
  <c r="Y385" i="4" s="1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U622" i="4"/>
  <c r="W766" i="4"/>
  <c r="X766" i="4" s="1"/>
  <c r="V607" i="4"/>
  <c r="W607" i="4" s="1"/>
  <c r="X607" i="4" s="1"/>
  <c r="V653" i="4"/>
  <c r="W653" i="4" s="1"/>
  <c r="W834" i="4"/>
  <c r="X834" i="4" s="1"/>
  <c r="Y834" i="4" s="1"/>
  <c r="U635" i="4"/>
  <c r="W802" i="4"/>
  <c r="X802" i="4" s="1"/>
  <c r="Y802" i="4" s="1"/>
  <c r="AE802" i="4" s="1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W778" i="4"/>
  <c r="X778" i="4" s="1"/>
  <c r="U509" i="4"/>
  <c r="W615" i="4"/>
  <c r="X615" i="4" s="1"/>
  <c r="W818" i="4"/>
  <c r="X818" i="4" s="1"/>
  <c r="Y818" i="4" s="1"/>
  <c r="W695" i="4"/>
  <c r="W772" i="4"/>
  <c r="X772" i="4" s="1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W655" i="4"/>
  <c r="X655" i="4" s="1"/>
  <c r="W774" i="4"/>
  <c r="W711" i="4"/>
  <c r="X711" i="4" s="1"/>
  <c r="W786" i="4"/>
  <c r="X786" i="4" s="1"/>
  <c r="W537" i="4"/>
  <c r="X537" i="4" s="1"/>
  <c r="Y537" i="4" s="1"/>
  <c r="AA727" i="4"/>
  <c r="V701" i="4"/>
  <c r="W701" i="4" s="1"/>
  <c r="V507" i="4"/>
  <c r="W507" i="4" s="1"/>
  <c r="X507" i="4" s="1"/>
  <c r="U411" i="4"/>
  <c r="V753" i="4"/>
  <c r="U753" i="4"/>
  <c r="W641" i="4"/>
  <c r="X641" i="4" s="1"/>
  <c r="V541" i="4"/>
  <c r="W666" i="4"/>
  <c r="X666" i="4" s="1"/>
  <c r="W527" i="4"/>
  <c r="X527" i="4" s="1"/>
  <c r="Y527" i="4" s="1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W234" i="4"/>
  <c r="S919" i="4"/>
  <c r="U919" i="4" s="1"/>
  <c r="T918" i="4"/>
  <c r="V918" i="4" s="1"/>
  <c r="W918" i="4" s="1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V495" i="4"/>
  <c r="W495" i="4" s="1"/>
  <c r="X495" i="4" s="1"/>
  <c r="V597" i="4"/>
  <c r="W597" i="4" s="1"/>
  <c r="X597" i="4" s="1"/>
  <c r="V580" i="4"/>
  <c r="W580" i="4" s="1"/>
  <c r="X580" i="4" s="1"/>
  <c r="V94" i="4"/>
  <c r="W94" i="4" s="1"/>
  <c r="X94" i="4" s="1"/>
  <c r="V24" i="4"/>
  <c r="W24" i="4" s="1"/>
  <c r="X24" i="4" s="1"/>
  <c r="W515" i="4"/>
  <c r="X515" i="4" s="1"/>
  <c r="W623" i="4"/>
  <c r="X623" i="4" s="1"/>
  <c r="Y623" i="4" s="1"/>
  <c r="AC727" i="4"/>
  <c r="W48" i="4"/>
  <c r="X48" i="4" s="1"/>
  <c r="Y48" i="4" s="1"/>
  <c r="W935" i="4"/>
  <c r="Y935" i="4" s="1"/>
  <c r="V780" i="4"/>
  <c r="U780" i="4"/>
  <c r="U800" i="4"/>
  <c r="V800" i="4"/>
  <c r="U678" i="4"/>
  <c r="V678" i="4"/>
  <c r="V676" i="4"/>
  <c r="U676" i="4"/>
  <c r="V664" i="4"/>
  <c r="W664" i="4" s="1"/>
  <c r="V767" i="4"/>
  <c r="W767" i="4" s="1"/>
  <c r="V733" i="4"/>
  <c r="W733" i="4" s="1"/>
  <c r="X733" i="4" s="1"/>
  <c r="V574" i="4"/>
  <c r="U574" i="4"/>
  <c r="U832" i="4"/>
  <c r="V832" i="4"/>
  <c r="V846" i="4"/>
  <c r="V489" i="4"/>
  <c r="W489" i="4" s="1"/>
  <c r="X489" i="4" s="1"/>
  <c r="Y489" i="4" s="1"/>
  <c r="V569" i="4"/>
  <c r="W569" i="4" s="1"/>
  <c r="X569" i="4" s="1"/>
  <c r="Y569" i="4" s="1"/>
  <c r="V225" i="4"/>
  <c r="X695" i="4"/>
  <c r="Y695" i="4" s="1"/>
  <c r="AH732" i="4"/>
  <c r="V406" i="4"/>
  <c r="V251" i="4"/>
  <c r="W251" i="4" s="1"/>
  <c r="X251" i="4" s="1"/>
  <c r="Y251" i="4" s="1"/>
  <c r="V349" i="4"/>
  <c r="W349" i="4" s="1"/>
  <c r="X349" i="4" s="1"/>
  <c r="W604" i="4"/>
  <c r="X604" i="4" s="1"/>
  <c r="Y604" i="4" s="1"/>
  <c r="S185" i="4"/>
  <c r="U185" i="4" s="1"/>
  <c r="S965" i="4"/>
  <c r="U965" i="4" s="1"/>
  <c r="T925" i="4"/>
  <c r="V925" i="4" s="1"/>
  <c r="S105" i="4"/>
  <c r="U105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V682" i="4"/>
  <c r="U682" i="4"/>
  <c r="S956" i="4"/>
  <c r="U956" i="4" s="1"/>
  <c r="T947" i="4"/>
  <c r="T883" i="4"/>
  <c r="T868" i="4"/>
  <c r="T867" i="4"/>
  <c r="S860" i="4"/>
  <c r="U860" i="4" s="1"/>
  <c r="U162" i="4"/>
  <c r="U840" i="4"/>
  <c r="V840" i="4"/>
  <c r="U560" i="4"/>
  <c r="V932" i="4"/>
  <c r="W932" i="4" s="1"/>
  <c r="S921" i="4"/>
  <c r="S889" i="4"/>
  <c r="T863" i="4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V994" i="4"/>
  <c r="S949" i="4"/>
  <c r="U949" i="4" s="1"/>
  <c r="S933" i="4"/>
  <c r="U933" i="4" s="1"/>
  <c r="W913" i="4"/>
  <c r="X913" i="4" s="1"/>
  <c r="AD727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T950" i="4"/>
  <c r="V950" i="4" s="1"/>
  <c r="W950" i="4" s="1"/>
  <c r="Y950" i="4" s="1"/>
  <c r="R920" i="4"/>
  <c r="T920" i="4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U68" i="4"/>
  <c r="V76" i="4"/>
  <c r="W76" i="4" s="1"/>
  <c r="T956" i="4"/>
  <c r="V924" i="4"/>
  <c r="W924" i="4" s="1"/>
  <c r="V878" i="4"/>
  <c r="T860" i="4"/>
  <c r="V839" i="4"/>
  <c r="W839" i="4" s="1"/>
  <c r="V799" i="4"/>
  <c r="W799" i="4" s="1"/>
  <c r="V726" i="4"/>
  <c r="W726" i="4" s="1"/>
  <c r="S864" i="4"/>
  <c r="V337" i="4"/>
  <c r="W337" i="4" s="1"/>
  <c r="X1000" i="4"/>
  <c r="X961" i="4"/>
  <c r="AJ961" i="4" s="1"/>
  <c r="AK132" i="4"/>
  <c r="AJ132" i="4"/>
  <c r="AG132" i="4"/>
  <c r="AI132" i="4"/>
  <c r="AH132" i="4"/>
  <c r="AF132" i="4"/>
  <c r="W512" i="4"/>
  <c r="X512" i="4" s="1"/>
  <c r="Y512" i="4" s="1"/>
  <c r="W472" i="4"/>
  <c r="X472" i="4" s="1"/>
  <c r="V253" i="4"/>
  <c r="W253" i="4" s="1"/>
  <c r="X253" i="4" s="1"/>
  <c r="W401" i="4"/>
  <c r="X401" i="4" s="1"/>
  <c r="W421" i="4"/>
  <c r="X421" i="4" s="1"/>
  <c r="Y421" i="4" s="1"/>
  <c r="U335" i="4"/>
  <c r="X989" i="4"/>
  <c r="V600" i="4"/>
  <c r="U600" i="4"/>
  <c r="X570" i="4"/>
  <c r="Y570" i="4" s="1"/>
  <c r="U820" i="4"/>
  <c r="V820" i="4"/>
  <c r="U934" i="4"/>
  <c r="V934" i="4"/>
  <c r="U855" i="4"/>
  <c r="V855" i="4"/>
  <c r="X636" i="4"/>
  <c r="Y636" i="4" s="1"/>
  <c r="Z636" i="4" s="1"/>
  <c r="U161" i="4"/>
  <c r="V161" i="4"/>
  <c r="U688" i="4"/>
  <c r="V688" i="4"/>
  <c r="U748" i="4"/>
  <c r="V748" i="4"/>
  <c r="X774" i="4"/>
  <c r="U775" i="4"/>
  <c r="V775" i="4"/>
  <c r="V618" i="4"/>
  <c r="U618" i="4"/>
  <c r="U457" i="4"/>
  <c r="V457" i="4"/>
  <c r="V158" i="4"/>
  <c r="U158" i="4"/>
  <c r="U763" i="4"/>
  <c r="V763" i="4"/>
  <c r="U795" i="4"/>
  <c r="V795" i="4"/>
  <c r="U740" i="4"/>
  <c r="V740" i="4"/>
  <c r="U990" i="4"/>
  <c r="V990" i="4"/>
  <c r="U746" i="4"/>
  <c r="V746" i="4"/>
  <c r="U126" i="4"/>
  <c r="V126" i="4"/>
  <c r="V976" i="4"/>
  <c r="U976" i="4"/>
  <c r="U843" i="4"/>
  <c r="U841" i="4"/>
  <c r="V841" i="4"/>
  <c r="U758" i="4"/>
  <c r="V758" i="4"/>
  <c r="U744" i="4"/>
  <c r="V744" i="4"/>
  <c r="U739" i="4"/>
  <c r="V739" i="4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V4" i="4"/>
  <c r="U4" i="4"/>
  <c r="V7" i="4"/>
  <c r="U7" i="4"/>
  <c r="S2" i="4"/>
  <c r="U716" i="4"/>
  <c r="V716" i="4"/>
  <c r="U167" i="4"/>
  <c r="V167" i="4"/>
  <c r="X517" i="4"/>
  <c r="Y517" i="4" s="1"/>
  <c r="U847" i="4"/>
  <c r="V847" i="4"/>
  <c r="U90" i="4"/>
  <c r="V90" i="4"/>
  <c r="U149" i="4"/>
  <c r="V149" i="4"/>
  <c r="U541" i="4"/>
  <c r="W968" i="4"/>
  <c r="V28" i="4"/>
  <c r="U28" i="4"/>
  <c r="V25" i="4"/>
  <c r="U25" i="4"/>
  <c r="W794" i="4"/>
  <c r="W806" i="4"/>
  <c r="W822" i="4"/>
  <c r="U994" i="4"/>
  <c r="U982" i="4"/>
  <c r="U724" i="4"/>
  <c r="V724" i="4"/>
  <c r="U708" i="4"/>
  <c r="V708" i="4"/>
  <c r="U651" i="4"/>
  <c r="W651" i="4" s="1"/>
  <c r="X651" i="4" s="1"/>
  <c r="V533" i="4"/>
  <c r="U533" i="4"/>
  <c r="W531" i="4"/>
  <c r="X531" i="4" s="1"/>
  <c r="Y531" i="4" s="1"/>
  <c r="S165" i="4"/>
  <c r="V117" i="4"/>
  <c r="U70" i="4"/>
  <c r="V70" i="4"/>
  <c r="V65" i="4"/>
  <c r="U65" i="4"/>
  <c r="V16" i="4"/>
  <c r="AB727" i="4"/>
  <c r="AE727" i="4"/>
  <c r="AQ727" i="4" s="1"/>
  <c r="AW727" i="4" s="1"/>
  <c r="Z727" i="4"/>
  <c r="U119" i="4"/>
  <c r="V119" i="4"/>
  <c r="U111" i="4"/>
  <c r="V111" i="4"/>
  <c r="V93" i="4"/>
  <c r="U93" i="4"/>
  <c r="V85" i="4"/>
  <c r="U85" i="4"/>
  <c r="W60" i="4"/>
  <c r="W696" i="4"/>
  <c r="U911" i="4"/>
  <c r="V911" i="4"/>
  <c r="V58" i="4"/>
  <c r="U58" i="4"/>
  <c r="V681" i="4"/>
  <c r="U681" i="4"/>
  <c r="W662" i="4"/>
  <c r="AU983" i="4"/>
  <c r="U791" i="4"/>
  <c r="V791" i="4"/>
  <c r="AJ727" i="4"/>
  <c r="AI727" i="4"/>
  <c r="AF727" i="4"/>
  <c r="V702" i="4"/>
  <c r="U702" i="4"/>
  <c r="V698" i="4"/>
  <c r="U698" i="4"/>
  <c r="T957" i="4"/>
  <c r="W945" i="4"/>
  <c r="AB938" i="4"/>
  <c r="AW938" i="4"/>
  <c r="AV938" i="4"/>
  <c r="AG938" i="4"/>
  <c r="AS938" i="4"/>
  <c r="AT938" i="4"/>
  <c r="AU938" i="4"/>
  <c r="V907" i="4"/>
  <c r="W907" i="4" s="1"/>
  <c r="U895" i="4"/>
  <c r="V895" i="4"/>
  <c r="U891" i="4"/>
  <c r="U875" i="4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V37" i="4"/>
  <c r="U37" i="4"/>
  <c r="X935" i="4"/>
  <c r="U183" i="4"/>
  <c r="V183" i="4"/>
  <c r="V159" i="4"/>
  <c r="U159" i="4"/>
  <c r="U143" i="4"/>
  <c r="V143" i="4"/>
  <c r="V64" i="4"/>
  <c r="U64" i="4"/>
  <c r="V511" i="4"/>
  <c r="W511" i="4" s="1"/>
  <c r="U43" i="4"/>
  <c r="V585" i="4"/>
  <c r="W585" i="4" s="1"/>
  <c r="X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U3" i="4"/>
  <c r="V3" i="4"/>
  <c r="X836" i="4"/>
  <c r="Y836" i="4" s="1"/>
  <c r="AC836" i="4" s="1"/>
  <c r="U700" i="4"/>
  <c r="V700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630" i="4"/>
  <c r="U743" i="4"/>
  <c r="V743" i="4"/>
  <c r="V551" i="4"/>
  <c r="U551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V999" i="4"/>
  <c r="U999" i="4"/>
  <c r="U980" i="4"/>
  <c r="V980" i="4"/>
  <c r="S969" i="4"/>
  <c r="T969" i="4"/>
  <c r="T949" i="4"/>
  <c r="V939" i="4"/>
  <c r="U939" i="4"/>
  <c r="V937" i="4"/>
  <c r="U937" i="4"/>
  <c r="T93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U169" i="4"/>
  <c r="V169" i="4"/>
  <c r="U133" i="4"/>
  <c r="V13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A132" i="4"/>
  <c r="AD132" i="4"/>
  <c r="Z132" i="4"/>
  <c r="AE132" i="4"/>
  <c r="AB132" i="4"/>
  <c r="AC132" i="4"/>
  <c r="U104" i="4"/>
  <c r="V104" i="4"/>
  <c r="AC647" i="4"/>
  <c r="AB647" i="4"/>
  <c r="AA647" i="4"/>
  <c r="AK647" i="4"/>
  <c r="AH647" i="4"/>
  <c r="AI647" i="4"/>
  <c r="V555" i="4"/>
  <c r="U555" i="4"/>
  <c r="U45" i="4"/>
  <c r="V45" i="4"/>
  <c r="V177" i="4"/>
  <c r="U177" i="4"/>
  <c r="W979" i="4"/>
  <c r="U967" i="4"/>
  <c r="V967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U584" i="4"/>
  <c r="V584" i="4"/>
  <c r="V558" i="4"/>
  <c r="U558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V14" i="4"/>
  <c r="U14" i="4"/>
  <c r="U13" i="4"/>
  <c r="V13" i="4"/>
  <c r="V943" i="4"/>
  <c r="V135" i="4"/>
  <c r="U135" i="4"/>
  <c r="Y879" i="4"/>
  <c r="U955" i="4"/>
  <c r="V955" i="4"/>
  <c r="U927" i="4"/>
  <c r="V927" i="4"/>
  <c r="X830" i="4"/>
  <c r="Y830" i="4" s="1"/>
  <c r="AD830" i="4" s="1"/>
  <c r="AC543" i="4"/>
  <c r="AD543" i="4"/>
  <c r="AI543" i="4"/>
  <c r="AE543" i="4"/>
  <c r="AF543" i="4"/>
  <c r="AH543" i="4"/>
  <c r="U871" i="4"/>
  <c r="V871" i="4"/>
  <c r="AG727" i="4"/>
  <c r="AH727" i="4"/>
  <c r="Y615" i="4"/>
  <c r="AF615" i="4" s="1"/>
  <c r="U156" i="4"/>
  <c r="V156" i="4"/>
  <c r="U54" i="4"/>
  <c r="V54" i="4"/>
  <c r="U535" i="4"/>
  <c r="V535" i="4"/>
  <c r="Z912" i="4"/>
  <c r="AE912" i="4"/>
  <c r="AQ912" i="4" s="1"/>
  <c r="AS912" i="4"/>
  <c r="AW912" i="4"/>
  <c r="AC912" i="4"/>
  <c r="AO912" i="4" s="1"/>
  <c r="AB912" i="4"/>
  <c r="AA912" i="4"/>
  <c r="AM912" i="4" s="1"/>
  <c r="AD912" i="4"/>
  <c r="AP912" i="4" s="1"/>
  <c r="AU912" i="4"/>
  <c r="AT912" i="4"/>
  <c r="AV912" i="4"/>
  <c r="U925" i="4"/>
  <c r="X905" i="4"/>
  <c r="U807" i="4"/>
  <c r="V807" i="4"/>
  <c r="S157" i="4"/>
  <c r="U52" i="4"/>
  <c r="V52" i="4"/>
  <c r="AD128" i="4"/>
  <c r="U127" i="4"/>
  <c r="V127" i="4"/>
  <c r="T105" i="4"/>
  <c r="V73" i="4"/>
  <c r="U73" i="4"/>
  <c r="U35" i="4"/>
  <c r="V35" i="4"/>
  <c r="U33" i="4"/>
  <c r="V33" i="4"/>
  <c r="V29" i="4"/>
  <c r="U29" i="4"/>
  <c r="U23" i="4"/>
  <c r="V23" i="4"/>
  <c r="V509" i="4"/>
  <c r="V491" i="4"/>
  <c r="W491" i="4" s="1"/>
  <c r="V589" i="4"/>
  <c r="AF769" i="4"/>
  <c r="AK769" i="4"/>
  <c r="AJ769" i="4"/>
  <c r="AI821" i="4"/>
  <c r="AG821" i="4"/>
  <c r="AJ821" i="4"/>
  <c r="AH821" i="4"/>
  <c r="AK821" i="4"/>
  <c r="AF821" i="4"/>
  <c r="AJ789" i="4"/>
  <c r="AH789" i="4"/>
  <c r="AG789" i="4"/>
  <c r="AJ773" i="4"/>
  <c r="AI773" i="4"/>
  <c r="AK773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AD769" i="4"/>
  <c r="AB769" i="4"/>
  <c r="AC769" i="4"/>
  <c r="AD821" i="4"/>
  <c r="AE821" i="4"/>
  <c r="AC821" i="4"/>
  <c r="AB821" i="4"/>
  <c r="Z821" i="4"/>
  <c r="AA821" i="4"/>
  <c r="AU821" i="4"/>
  <c r="AA789" i="4"/>
  <c r="AC789" i="4"/>
  <c r="AD789" i="4"/>
  <c r="AA781" i="4"/>
  <c r="Z781" i="4"/>
  <c r="AD781" i="4"/>
  <c r="AE781" i="4"/>
  <c r="AB781" i="4"/>
  <c r="AC781" i="4"/>
  <c r="AV781" i="4"/>
  <c r="AD773" i="4"/>
  <c r="AB773" i="4"/>
  <c r="AE773" i="4"/>
  <c r="AA765" i="4"/>
  <c r="AC765" i="4"/>
  <c r="AE765" i="4"/>
  <c r="Z765" i="4"/>
  <c r="AB765" i="4"/>
  <c r="AD765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X718" i="4"/>
  <c r="U609" i="4"/>
  <c r="V609" i="4"/>
  <c r="AA704" i="4"/>
  <c r="AB704" i="4"/>
  <c r="AC704" i="4"/>
  <c r="Z704" i="4"/>
  <c r="AD704" i="4"/>
  <c r="AE704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X668" i="4"/>
  <c r="Y668" i="4" s="1"/>
  <c r="AH669" i="4"/>
  <c r="U645" i="4"/>
  <c r="V645" i="4"/>
  <c r="Y692" i="4"/>
  <c r="Y583" i="4"/>
  <c r="Z583" i="4" s="1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AF567" i="4"/>
  <c r="AG567" i="4"/>
  <c r="Y559" i="4"/>
  <c r="AA559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S402" i="4"/>
  <c r="U402" i="4" s="1"/>
  <c r="U471" i="4"/>
  <c r="V471" i="4"/>
  <c r="U426" i="4"/>
  <c r="V426" i="4"/>
  <c r="U394" i="4"/>
  <c r="V394" i="4"/>
  <c r="Z489" i="4"/>
  <c r="AG489" i="4"/>
  <c r="AK489" i="4"/>
  <c r="W439" i="4"/>
  <c r="W490" i="4"/>
  <c r="X490" i="4" s="1"/>
  <c r="U493" i="4"/>
  <c r="V493" i="4"/>
  <c r="W435" i="4"/>
  <c r="U388" i="4"/>
  <c r="V388" i="4"/>
  <c r="V425" i="4"/>
  <c r="W425" i="4" s="1"/>
  <c r="AJ433" i="4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K157" i="11" s="1"/>
  <c r="M157" i="11" s="1"/>
  <c r="L34" i="11"/>
  <c r="N34" i="11" s="1"/>
  <c r="K34" i="11"/>
  <c r="M34" i="11" s="1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U254" i="4"/>
  <c r="V254" i="4"/>
  <c r="U263" i="4"/>
  <c r="V261" i="4"/>
  <c r="W261" i="4" s="1"/>
  <c r="V321" i="4"/>
  <c r="U321" i="4"/>
  <c r="V325" i="4"/>
  <c r="W325" i="4" s="1"/>
  <c r="V315" i="4"/>
  <c r="W315" i="4" s="1"/>
  <c r="X315" i="4" s="1"/>
  <c r="Y315" i="4" s="1"/>
  <c r="V271" i="4"/>
  <c r="W271" i="4" s="1"/>
  <c r="X271" i="4" s="1"/>
  <c r="Y271" i="4" s="1"/>
  <c r="U317" i="4"/>
  <c r="V189" i="4"/>
  <c r="W189" i="4" s="1"/>
  <c r="X189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AK356" i="4"/>
  <c r="U359" i="4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U355" i="4"/>
  <c r="U346" i="4"/>
  <c r="W403" i="4"/>
  <c r="X403" i="4" s="1"/>
  <c r="V303" i="4"/>
  <c r="U303" i="4"/>
  <c r="V239" i="4"/>
  <c r="U239" i="4"/>
  <c r="V389" i="4"/>
  <c r="V443" i="4"/>
  <c r="W443" i="4" s="1"/>
  <c r="X443" i="4" s="1"/>
  <c r="W343" i="4"/>
  <c r="X343" i="4" s="1"/>
  <c r="W415" i="4"/>
  <c r="X415" i="4" s="1"/>
  <c r="U391" i="4"/>
  <c r="V391" i="4"/>
  <c r="AE342" i="4"/>
  <c r="V364" i="4"/>
  <c r="U364" i="4"/>
  <c r="U330" i="4"/>
  <c r="V330" i="4"/>
  <c r="U370" i="4"/>
  <c r="V370" i="4"/>
  <c r="V305" i="4"/>
  <c r="U305" i="4"/>
  <c r="V369" i="4"/>
  <c r="W369" i="4" s="1"/>
  <c r="X369" i="4" s="1"/>
  <c r="Y369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AJ377" i="4"/>
  <c r="AI377" i="4"/>
  <c r="AF467" i="4"/>
  <c r="AH467" i="4"/>
  <c r="AJ467" i="4"/>
  <c r="AG467" i="4"/>
  <c r="AI467" i="4"/>
  <c r="AE467" i="4"/>
  <c r="AD467" i="4"/>
  <c r="AP467" i="4" s="1"/>
  <c r="AV467" i="4" s="1"/>
  <c r="AB467" i="4"/>
  <c r="AA467" i="4"/>
  <c r="AK467" i="4"/>
  <c r="AC467" i="4"/>
  <c r="Z467" i="4"/>
  <c r="AJ393" i="4"/>
  <c r="AG400" i="4"/>
  <c r="U461" i="4"/>
  <c r="V461" i="4"/>
  <c r="X473" i="4"/>
  <c r="Y473" i="4" s="1"/>
  <c r="Z463" i="4"/>
  <c r="AI463" i="4"/>
  <c r="AA463" i="4"/>
  <c r="AG463" i="4"/>
  <c r="AB463" i="4"/>
  <c r="AF463" i="4"/>
  <c r="W417" i="4"/>
  <c r="W429" i="4"/>
  <c r="AF433" i="4"/>
  <c r="AI433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AG479" i="4"/>
  <c r="AI479" i="4"/>
  <c r="Z409" i="4"/>
  <c r="AB409" i="4"/>
  <c r="AD409" i="4"/>
  <c r="AA409" i="4"/>
  <c r="AC409" i="4"/>
  <c r="AE409" i="4"/>
  <c r="W477" i="4"/>
  <c r="V396" i="4"/>
  <c r="U396" i="4"/>
  <c r="AI418" i="4"/>
  <c r="T402" i="4"/>
  <c r="W397" i="4"/>
  <c r="U407" i="4"/>
  <c r="V407" i="4"/>
  <c r="U390" i="4"/>
  <c r="V390" i="4"/>
  <c r="V459" i="4"/>
  <c r="U459" i="4"/>
  <c r="AB433" i="4"/>
  <c r="Z433" i="4"/>
  <c r="AA433" i="4"/>
  <c r="AD433" i="4"/>
  <c r="AE433" i="4"/>
  <c r="AC433" i="4"/>
  <c r="AG433" i="4"/>
  <c r="AK423" i="4"/>
  <c r="W481" i="4"/>
  <c r="AA393" i="4"/>
  <c r="AG441" i="4"/>
  <c r="AH433" i="4"/>
  <c r="AK433" i="4"/>
  <c r="Z400" i="4"/>
  <c r="L188" i="11"/>
  <c r="N188" i="11" s="1"/>
  <c r="K188" i="11"/>
  <c r="M188" i="11" s="1"/>
  <c r="K126" i="11"/>
  <c r="M126" i="11" s="1"/>
  <c r="L126" i="11"/>
  <c r="N126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F270" i="4"/>
  <c r="AJ258" i="4"/>
  <c r="U281" i="4"/>
  <c r="V281" i="4"/>
  <c r="V285" i="4"/>
  <c r="U285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V293" i="4"/>
  <c r="U293" i="4"/>
  <c r="V243" i="4"/>
  <c r="U243" i="4"/>
  <c r="V235" i="4"/>
  <c r="U235" i="4"/>
  <c r="U297" i="4"/>
  <c r="U287" i="4"/>
  <c r="V287" i="4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U216" i="4"/>
  <c r="V216" i="4"/>
  <c r="V240" i="4"/>
  <c r="U240" i="4"/>
  <c r="X292" i="4"/>
  <c r="Y292" i="4" s="1"/>
  <c r="X324" i="4"/>
  <c r="Y324" i="4" s="1"/>
  <c r="U339" i="4"/>
  <c r="V339" i="4"/>
  <c r="U353" i="4"/>
  <c r="V353" i="4"/>
  <c r="V194" i="4"/>
  <c r="U194" i="4"/>
  <c r="V360" i="4"/>
  <c r="U345" i="4"/>
  <c r="V345" i="4"/>
  <c r="W384" i="4"/>
  <c r="X384" i="4" s="1"/>
  <c r="U363" i="4"/>
  <c r="V363" i="4"/>
  <c r="W366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Z223" i="4"/>
  <c r="AJ223" i="4"/>
  <c r="AH223" i="4"/>
  <c r="AI223" i="4"/>
  <c r="AG223" i="4"/>
  <c r="AF223" i="4"/>
  <c r="AK223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D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A258" i="4"/>
  <c r="AG228" i="4"/>
  <c r="X274" i="4"/>
  <c r="Y274" i="4" s="1"/>
  <c r="AA274" i="4" s="1"/>
  <c r="X494" i="4"/>
  <c r="Y494" i="4" s="1"/>
  <c r="V524" i="4"/>
  <c r="U52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V482" i="4"/>
  <c r="U482" i="4"/>
  <c r="V516" i="4"/>
  <c r="U516" i="4"/>
  <c r="V548" i="4"/>
  <c r="U548" i="4"/>
  <c r="W536" i="4"/>
  <c r="U496" i="4"/>
  <c r="V496" i="4"/>
  <c r="U470" i="4"/>
  <c r="V470" i="4"/>
  <c r="U404" i="4"/>
  <c r="V404" i="4"/>
  <c r="U454" i="4"/>
  <c r="V454" i="4"/>
  <c r="U476" i="4"/>
  <c r="V476" i="4"/>
  <c r="V456" i="4"/>
  <c r="U456" i="4"/>
  <c r="V504" i="4"/>
  <c r="U504" i="4"/>
  <c r="V440" i="4"/>
  <c r="U440" i="4"/>
  <c r="V542" i="4"/>
  <c r="U542" i="4"/>
  <c r="V488" i="4"/>
  <c r="U488" i="4"/>
  <c r="V514" i="4"/>
  <c r="U514" i="4"/>
  <c r="U484" i="4"/>
  <c r="V484" i="4"/>
  <c r="X545" i="4"/>
  <c r="Y545" i="4" s="1"/>
  <c r="U528" i="4"/>
  <c r="V528" i="4"/>
  <c r="V424" i="4"/>
  <c r="U424" i="4"/>
  <c r="U500" i="4"/>
  <c r="V500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I4" i="8" s="1"/>
  <c r="K3" i="11"/>
  <c r="M3" i="11" s="1"/>
  <c r="H4" i="8" s="1"/>
  <c r="L2" i="11"/>
  <c r="N2" i="11" s="1"/>
  <c r="I3" i="8" s="1"/>
  <c r="K2" i="11"/>
  <c r="M2" i="11" s="1"/>
  <c r="H3" i="8" s="1"/>
  <c r="AI96" i="4" l="1"/>
  <c r="Y928" i="4"/>
  <c r="AD928" i="4" s="1"/>
  <c r="X928" i="4"/>
  <c r="X873" i="4"/>
  <c r="AF873" i="4" s="1"/>
  <c r="Y873" i="4"/>
  <c r="X987" i="4"/>
  <c r="AD987" i="4" s="1"/>
  <c r="Y987" i="4"/>
  <c r="AC270" i="4"/>
  <c r="AO270" i="4" s="1"/>
  <c r="AU270" i="4" s="1"/>
  <c r="AE270" i="4"/>
  <c r="Y308" i="4"/>
  <c r="AD308" i="4" s="1"/>
  <c r="AI258" i="4"/>
  <c r="AG270" i="4"/>
  <c r="AB400" i="4"/>
  <c r="Z423" i="4"/>
  <c r="AF423" i="4"/>
  <c r="AA418" i="4"/>
  <c r="AM418" i="4" s="1"/>
  <c r="AS418" i="4" s="1"/>
  <c r="AC418" i="4"/>
  <c r="AK463" i="4"/>
  <c r="AQ463" i="4" s="1"/>
  <c r="AW463" i="4" s="1"/>
  <c r="AE463" i="4"/>
  <c r="AJ463" i="4"/>
  <c r="AP463" i="4" s="1"/>
  <c r="AV463" i="4" s="1"/>
  <c r="AC463" i="4"/>
  <c r="AH463" i="4"/>
  <c r="AD463" i="4"/>
  <c r="AJ400" i="4"/>
  <c r="AP400" i="4" s="1"/>
  <c r="AV400" i="4" s="1"/>
  <c r="AA377" i="4"/>
  <c r="AC567" i="4"/>
  <c r="AC773" i="4"/>
  <c r="AO773" i="4" s="1"/>
  <c r="AU773" i="4" s="1"/>
  <c r="Z773" i="4"/>
  <c r="AL773" i="4" s="1"/>
  <c r="AR773" i="4" s="1"/>
  <c r="AA773" i="4"/>
  <c r="Z789" i="4"/>
  <c r="AB789" i="4"/>
  <c r="AE789" i="4"/>
  <c r="AQ789" i="4" s="1"/>
  <c r="AW789" i="4" s="1"/>
  <c r="AA769" i="4"/>
  <c r="AE769" i="4"/>
  <c r="AQ769" i="4" s="1"/>
  <c r="AW769" i="4" s="1"/>
  <c r="Z769" i="4"/>
  <c r="AG773" i="4"/>
  <c r="AF773" i="4"/>
  <c r="AH773" i="4"/>
  <c r="AN773" i="4" s="1"/>
  <c r="AT773" i="4" s="1"/>
  <c r="AF789" i="4"/>
  <c r="AK789" i="4"/>
  <c r="AI789" i="4"/>
  <c r="AG769" i="4"/>
  <c r="AM769" i="4" s="1"/>
  <c r="AS769" i="4" s="1"/>
  <c r="AH769" i="4"/>
  <c r="AI769" i="4"/>
  <c r="AO769" i="4" s="1"/>
  <c r="AU769" i="4" s="1"/>
  <c r="Y733" i="4"/>
  <c r="AI733" i="4" s="1"/>
  <c r="Y656" i="4"/>
  <c r="AC656" i="4" s="1"/>
  <c r="Y880" i="4"/>
  <c r="AJ543" i="4"/>
  <c r="AP543" i="4" s="1"/>
  <c r="AV543" i="4" s="1"/>
  <c r="AG543" i="4"/>
  <c r="AB543" i="4"/>
  <c r="AK543" i="4"/>
  <c r="AA543" i="4"/>
  <c r="AM543" i="4" s="1"/>
  <c r="AS543" i="4" s="1"/>
  <c r="Z543" i="4"/>
  <c r="Y602" i="4"/>
  <c r="AE602" i="4" s="1"/>
  <c r="AF647" i="4"/>
  <c r="AG647" i="4"/>
  <c r="AM647" i="4" s="1"/>
  <c r="AS647" i="4" s="1"/>
  <c r="Z647" i="4"/>
  <c r="AJ647" i="4"/>
  <c r="AE647" i="4"/>
  <c r="AD647" i="4"/>
  <c r="Y691" i="4"/>
  <c r="AD732" i="4"/>
  <c r="X995" i="4"/>
  <c r="AI995" i="4" s="1"/>
  <c r="AF128" i="4"/>
  <c r="W878" i="4"/>
  <c r="V988" i="4"/>
  <c r="AJ732" i="4"/>
  <c r="W635" i="4"/>
  <c r="X635" i="4" s="1"/>
  <c r="W483" i="4"/>
  <c r="X483" i="4" s="1"/>
  <c r="Y483" i="4" s="1"/>
  <c r="AB128" i="4"/>
  <c r="AH128" i="4"/>
  <c r="Z128" i="4"/>
  <c r="AL128" i="4" s="1"/>
  <c r="AR128" i="4" s="1"/>
  <c r="G128" i="4" s="1"/>
  <c r="AG128" i="4"/>
  <c r="AJ128" i="4"/>
  <c r="AP128" i="4" s="1"/>
  <c r="AV128" i="4" s="1"/>
  <c r="AA128" i="4"/>
  <c r="AM128" i="4" s="1"/>
  <c r="AS128" i="4" s="1"/>
  <c r="AK128" i="4"/>
  <c r="AC128" i="4"/>
  <c r="AE128" i="4"/>
  <c r="AQ128" i="4" s="1"/>
  <c r="AW128" i="4" s="1"/>
  <c r="AI128" i="4"/>
  <c r="W66" i="4"/>
  <c r="X66" i="4" s="1"/>
  <c r="Y66" i="4" s="1"/>
  <c r="W120" i="4"/>
  <c r="X120" i="4" s="1"/>
  <c r="Y120" i="4" s="1"/>
  <c r="W622" i="4"/>
  <c r="V946" i="4"/>
  <c r="W20" i="4"/>
  <c r="X20" i="4" s="1"/>
  <c r="Y20" i="4" s="1"/>
  <c r="AI441" i="4"/>
  <c r="AL423" i="4"/>
  <c r="AR423" i="4" s="1"/>
  <c r="G423" i="4" s="1"/>
  <c r="X950" i="4"/>
  <c r="W893" i="4"/>
  <c r="Y893" i="4" s="1"/>
  <c r="Y944" i="4"/>
  <c r="AI358" i="4"/>
  <c r="W534" i="4"/>
  <c r="V882" i="4"/>
  <c r="W882" i="4" s="1"/>
  <c r="Y882" i="4" s="1"/>
  <c r="U985" i="4"/>
  <c r="V985" i="4"/>
  <c r="W985" i="4" s="1"/>
  <c r="W784" i="4"/>
  <c r="X784" i="4" s="1"/>
  <c r="W888" i="4"/>
  <c r="X888" i="4" s="1"/>
  <c r="U942" i="4"/>
  <c r="AE116" i="4"/>
  <c r="AE207" i="4"/>
  <c r="AJ207" i="4"/>
  <c r="W41" i="4"/>
  <c r="X41" i="4" s="1"/>
  <c r="X893" i="4"/>
  <c r="AG893" i="4" s="1"/>
  <c r="X812" i="4"/>
  <c r="AG812" i="4" s="1"/>
  <c r="Y812" i="4"/>
  <c r="X984" i="4"/>
  <c r="AG984" i="4" s="1"/>
  <c r="Y984" i="4"/>
  <c r="Y888" i="4"/>
  <c r="Y951" i="4"/>
  <c r="X951" i="4"/>
  <c r="AC951" i="4" s="1"/>
  <c r="AH423" i="4"/>
  <c r="AJ423" i="4"/>
  <c r="AP423" i="4" s="1"/>
  <c r="AV423" i="4" s="1"/>
  <c r="AA423" i="4"/>
  <c r="AJ489" i="4"/>
  <c r="AA489" i="4"/>
  <c r="AE489" i="4"/>
  <c r="Y728" i="4"/>
  <c r="AJ728" i="4" s="1"/>
  <c r="AB124" i="4"/>
  <c r="AS732" i="4"/>
  <c r="AA732" i="4"/>
  <c r="AM732" i="4" s="1"/>
  <c r="AH124" i="4"/>
  <c r="AJ1000" i="4"/>
  <c r="V890" i="4"/>
  <c r="W890" i="4" s="1"/>
  <c r="AG732" i="4"/>
  <c r="AK732" i="4"/>
  <c r="AE423" i="4"/>
  <c r="AQ423" i="4" s="1"/>
  <c r="AW423" i="4" s="1"/>
  <c r="AG423" i="4"/>
  <c r="AC423" i="4"/>
  <c r="AO423" i="4" s="1"/>
  <c r="AU423" i="4" s="1"/>
  <c r="AE465" i="4"/>
  <c r="AI489" i="4"/>
  <c r="AO489" i="4" s="1"/>
  <c r="AU489" i="4" s="1"/>
  <c r="AH489" i="4"/>
  <c r="AD489" i="4"/>
  <c r="V942" i="4"/>
  <c r="AD709" i="4"/>
  <c r="AP709" i="4" s="1"/>
  <c r="AV709" i="4" s="1"/>
  <c r="AE732" i="4"/>
  <c r="AC732" i="4"/>
  <c r="AO732" i="4" s="1"/>
  <c r="AU732" i="4" s="1"/>
  <c r="AK124" i="4"/>
  <c r="AI732" i="4"/>
  <c r="Z732" i="4"/>
  <c r="V843" i="4"/>
  <c r="W843" i="4" s="1"/>
  <c r="X843" i="4" s="1"/>
  <c r="Y843" i="4" s="1"/>
  <c r="AF843" i="4" s="1"/>
  <c r="Y983" i="4"/>
  <c r="AK983" i="4" s="1"/>
  <c r="V972" i="4"/>
  <c r="W972" i="4" s="1"/>
  <c r="X972" i="4" s="1"/>
  <c r="AI989" i="4"/>
  <c r="W30" i="4"/>
  <c r="X30" i="4" s="1"/>
  <c r="Y30" i="4" s="1"/>
  <c r="AI378" i="4"/>
  <c r="V478" i="4"/>
  <c r="AI423" i="4"/>
  <c r="AB423" i="4"/>
  <c r="W359" i="4"/>
  <c r="X359" i="4" s="1"/>
  <c r="Y359" i="4" s="1"/>
  <c r="AJ255" i="4"/>
  <c r="AF489" i="4"/>
  <c r="AL489" i="4" s="1"/>
  <c r="AR489" i="4" s="1"/>
  <c r="AC489" i="4"/>
  <c r="AB489" i="4"/>
  <c r="Y833" i="4"/>
  <c r="Y913" i="4"/>
  <c r="AA913" i="4" s="1"/>
  <c r="AF983" i="4"/>
  <c r="W117" i="4"/>
  <c r="X117" i="4" s="1"/>
  <c r="AB732" i="4"/>
  <c r="AK709" i="4"/>
  <c r="AF732" i="4"/>
  <c r="Y648" i="4"/>
  <c r="V960" i="4"/>
  <c r="W960" i="4" s="1"/>
  <c r="AC207" i="4"/>
  <c r="AK207" i="4"/>
  <c r="AA207" i="4"/>
  <c r="AM207" i="4" s="1"/>
  <c r="AS207" i="4" s="1"/>
  <c r="AH207" i="4"/>
  <c r="X992" i="4"/>
  <c r="AJ992" i="4" s="1"/>
  <c r="Y992" i="4"/>
  <c r="AD258" i="4"/>
  <c r="Y276" i="4"/>
  <c r="AH258" i="4"/>
  <c r="AG258" i="4"/>
  <c r="AD393" i="4"/>
  <c r="AK453" i="4"/>
  <c r="AF479" i="4"/>
  <c r="AL479" i="4" s="1"/>
  <c r="AR479" i="4" s="1"/>
  <c r="AJ479" i="4"/>
  <c r="AP479" i="4" s="1"/>
  <c r="AV479" i="4" s="1"/>
  <c r="AI393" i="4"/>
  <c r="Y290" i="4"/>
  <c r="AH290" i="4" s="1"/>
  <c r="AJ567" i="4"/>
  <c r="AB567" i="4"/>
  <c r="AE567" i="4"/>
  <c r="AQ567" i="4" s="1"/>
  <c r="AW567" i="4" s="1"/>
  <c r="W589" i="4"/>
  <c r="AE124" i="4"/>
  <c r="Z709" i="4"/>
  <c r="AE709" i="4"/>
  <c r="V933" i="4"/>
  <c r="AW928" i="4"/>
  <c r="AK938" i="4"/>
  <c r="AH938" i="4"/>
  <c r="AN938" i="4" s="1"/>
  <c r="AD938" i="4"/>
  <c r="AA938" i="4"/>
  <c r="AH983" i="4"/>
  <c r="AI983" i="4"/>
  <c r="AC983" i="4"/>
  <c r="AE983" i="4"/>
  <c r="AI116" i="4"/>
  <c r="AG124" i="4"/>
  <c r="AJ709" i="4"/>
  <c r="AG709" i="4"/>
  <c r="W606" i="4"/>
  <c r="X606" i="4" s="1"/>
  <c r="Y606" i="4" s="1"/>
  <c r="AE258" i="4"/>
  <c r="AQ258" i="4" s="1"/>
  <c r="AW258" i="4" s="1"/>
  <c r="AB258" i="4"/>
  <c r="AD382" i="4"/>
  <c r="AF258" i="4"/>
  <c r="Z465" i="4"/>
  <c r="AH479" i="4"/>
  <c r="AK479" i="4"/>
  <c r="AA479" i="4"/>
  <c r="AF393" i="4"/>
  <c r="Z342" i="4"/>
  <c r="AA567" i="4"/>
  <c r="AI567" i="4"/>
  <c r="AD567" i="4"/>
  <c r="AP567" i="4" s="1"/>
  <c r="AV567" i="4" s="1"/>
  <c r="AG607" i="4"/>
  <c r="AN912" i="4"/>
  <c r="AC124" i="4"/>
  <c r="Z124" i="4"/>
  <c r="AA709" i="4"/>
  <c r="AC709" i="4"/>
  <c r="AO709" i="4" s="1"/>
  <c r="AU709" i="4" s="1"/>
  <c r="AS928" i="4"/>
  <c r="AI938" i="4"/>
  <c r="AF938" i="4"/>
  <c r="AE938" i="4"/>
  <c r="Z938" i="4"/>
  <c r="AT983" i="4"/>
  <c r="AA983" i="4"/>
  <c r="AB983" i="4"/>
  <c r="AD983" i="4"/>
  <c r="AH116" i="4"/>
  <c r="AJ124" i="4"/>
  <c r="AI709" i="4"/>
  <c r="AF709" i="4"/>
  <c r="AL709" i="4" s="1"/>
  <c r="AR709" i="4" s="1"/>
  <c r="V863" i="4"/>
  <c r="W560" i="4"/>
  <c r="X560" i="4" s="1"/>
  <c r="Y560" i="4" s="1"/>
  <c r="V963" i="4"/>
  <c r="W963" i="4" s="1"/>
  <c r="W284" i="4"/>
  <c r="X284" i="4" s="1"/>
  <c r="Y284" i="4" s="1"/>
  <c r="U886" i="4"/>
  <c r="V886" i="4"/>
  <c r="AC258" i="4"/>
  <c r="Z258" i="4"/>
  <c r="AB378" i="4"/>
  <c r="AK258" i="4"/>
  <c r="AF465" i="4"/>
  <c r="AB479" i="4"/>
  <c r="AE479" i="4"/>
  <c r="AQ479" i="4" s="1"/>
  <c r="AW479" i="4" s="1"/>
  <c r="Z479" i="4"/>
  <c r="AF342" i="4"/>
  <c r="AL342" i="4" s="1"/>
  <c r="AR342" i="4" s="1"/>
  <c r="AH567" i="4"/>
  <c r="AK567" i="4"/>
  <c r="Z567" i="4"/>
  <c r="Z607" i="4"/>
  <c r="AL607" i="4" s="1"/>
  <c r="AR607" i="4" s="1"/>
  <c r="AJ607" i="4"/>
  <c r="Y495" i="4"/>
  <c r="Z495" i="4" s="1"/>
  <c r="AD124" i="4"/>
  <c r="AA124" i="4"/>
  <c r="AM124" i="4" s="1"/>
  <c r="AS124" i="4" s="1"/>
  <c r="AB709" i="4"/>
  <c r="AU928" i="4"/>
  <c r="AJ938" i="4"/>
  <c r="AO727" i="4"/>
  <c r="AU727" i="4" s="1"/>
  <c r="AJ983" i="4"/>
  <c r="AV983" i="4"/>
  <c r="AS983" i="4"/>
  <c r="AW983" i="4"/>
  <c r="Y897" i="4"/>
  <c r="AI897" i="4" s="1"/>
  <c r="Y711" i="4"/>
  <c r="AI124" i="4"/>
  <c r="AF124" i="4"/>
  <c r="AH709" i="4"/>
  <c r="AN709" i="4" s="1"/>
  <c r="AT709" i="4" s="1"/>
  <c r="V885" i="4"/>
  <c r="AH453" i="4"/>
  <c r="W335" i="4"/>
  <c r="X335" i="4" s="1"/>
  <c r="AF897" i="4"/>
  <c r="AG897" i="4"/>
  <c r="AA382" i="4"/>
  <c r="AC441" i="4"/>
  <c r="AC393" i="4"/>
  <c r="Z393" i="4"/>
  <c r="AL393" i="4" s="1"/>
  <c r="AR393" i="4" s="1"/>
  <c r="AK393" i="4"/>
  <c r="AH393" i="4"/>
  <c r="AO781" i="4"/>
  <c r="AU781" i="4" s="1"/>
  <c r="W509" i="4"/>
  <c r="X509" i="4" s="1"/>
  <c r="Y959" i="4"/>
  <c r="V965" i="4"/>
  <c r="X922" i="4"/>
  <c r="W608" i="4"/>
  <c r="X608" i="4" s="1"/>
  <c r="Y608" i="4" s="1"/>
  <c r="W392" i="4"/>
  <c r="X392" i="4" s="1"/>
  <c r="AK441" i="4"/>
  <c r="AQ441" i="4" s="1"/>
  <c r="AW441" i="4" s="1"/>
  <c r="AD441" i="4"/>
  <c r="Y575" i="4"/>
  <c r="AK575" i="4" s="1"/>
  <c r="AQ704" i="4"/>
  <c r="AW704" i="4" s="1"/>
  <c r="AL765" i="4"/>
  <c r="AR765" i="4" s="1"/>
  <c r="E765" i="4" s="1"/>
  <c r="I765" i="4" s="1"/>
  <c r="AJ989" i="4"/>
  <c r="V915" i="4"/>
  <c r="W915" i="4" s="1"/>
  <c r="X915" i="4" s="1"/>
  <c r="U884" i="4"/>
  <c r="V884" i="4"/>
  <c r="AH382" i="4"/>
  <c r="AF441" i="4"/>
  <c r="AE393" i="4"/>
  <c r="AB393" i="4"/>
  <c r="AG393" i="4"/>
  <c r="V900" i="4"/>
  <c r="V958" i="4"/>
  <c r="W958" i="4" s="1"/>
  <c r="V948" i="4"/>
  <c r="W948" i="4" s="1"/>
  <c r="AB207" i="4"/>
  <c r="AN207" i="4" s="1"/>
  <c r="AT207" i="4" s="1"/>
  <c r="AD207" i="4"/>
  <c r="AP207" i="4" s="1"/>
  <c r="AV207" i="4" s="1"/>
  <c r="AG207" i="4"/>
  <c r="AF207" i="4"/>
  <c r="W178" i="4"/>
  <c r="X178" i="4" s="1"/>
  <c r="Y178" i="4" s="1"/>
  <c r="W198" i="4"/>
  <c r="X198" i="4" s="1"/>
  <c r="W147" i="4"/>
  <c r="X147" i="4" s="1"/>
  <c r="Y147" i="4" s="1"/>
  <c r="W170" i="4"/>
  <c r="X170" i="4" s="1"/>
  <c r="Y170" i="4" s="1"/>
  <c r="Z207" i="4"/>
  <c r="AI207" i="4"/>
  <c r="AO128" i="4"/>
  <c r="AU128" i="4" s="1"/>
  <c r="AC106" i="4"/>
  <c r="AJ106" i="4"/>
  <c r="W59" i="4"/>
  <c r="X59" i="4" s="1"/>
  <c r="W91" i="4"/>
  <c r="X91" i="4" s="1"/>
  <c r="Y91" i="4" s="1"/>
  <c r="AH607" i="4"/>
  <c r="AN607" i="4" s="1"/>
  <c r="AT607" i="4" s="1"/>
  <c r="AA607" i="4"/>
  <c r="AC607" i="4"/>
  <c r="AD607" i="4"/>
  <c r="AK607" i="4"/>
  <c r="AB607" i="4"/>
  <c r="AE607" i="4"/>
  <c r="AF607" i="4"/>
  <c r="Y398" i="4"/>
  <c r="AF398" i="4" s="1"/>
  <c r="Y954" i="4"/>
  <c r="X954" i="4"/>
  <c r="AI954" i="4" s="1"/>
  <c r="Y931" i="4"/>
  <c r="X931" i="4"/>
  <c r="AA931" i="4" s="1"/>
  <c r="AI1000" i="4"/>
  <c r="AF1000" i="4"/>
  <c r="AH1000" i="4"/>
  <c r="AG1000" i="4"/>
  <c r="AK1000" i="4"/>
  <c r="X726" i="4"/>
  <c r="AK726" i="4" s="1"/>
  <c r="Y726" i="4"/>
  <c r="V940" i="4"/>
  <c r="W940" i="4" s="1"/>
  <c r="U940" i="4"/>
  <c r="Y152" i="4"/>
  <c r="AA152" i="4" s="1"/>
  <c r="AF687" i="4"/>
  <c r="AH687" i="4"/>
  <c r="AC687" i="4"/>
  <c r="AI334" i="4"/>
  <c r="AF334" i="4"/>
  <c r="AE334" i="4"/>
  <c r="AK334" i="4"/>
  <c r="AA334" i="4"/>
  <c r="Y805" i="4"/>
  <c r="AG805" i="4" s="1"/>
  <c r="Y963" i="4"/>
  <c r="AC963" i="4" s="1"/>
  <c r="X963" i="4"/>
  <c r="Y776" i="4"/>
  <c r="AH776" i="4" s="1"/>
  <c r="Z599" i="4"/>
  <c r="AG599" i="4"/>
  <c r="X845" i="4"/>
  <c r="AD845" i="4" s="1"/>
  <c r="Y845" i="4"/>
  <c r="X725" i="4"/>
  <c r="AD725" i="4" s="1"/>
  <c r="Y725" i="4"/>
  <c r="AI961" i="4"/>
  <c r="AG961" i="4"/>
  <c r="AH961" i="4"/>
  <c r="AF961" i="4"/>
  <c r="Y757" i="4"/>
  <c r="AH757" i="4" s="1"/>
  <c r="Y694" i="4"/>
  <c r="AC694" i="4" s="1"/>
  <c r="Y585" i="4"/>
  <c r="AF585" i="4" s="1"/>
  <c r="AK935" i="4"/>
  <c r="AI935" i="4"/>
  <c r="Y349" i="4"/>
  <c r="AA349" i="4" s="1"/>
  <c r="Z928" i="4"/>
  <c r="AF928" i="4"/>
  <c r="AC928" i="4"/>
  <c r="AH928" i="4"/>
  <c r="AG928" i="4"/>
  <c r="Y580" i="4"/>
  <c r="AF580" i="4" s="1"/>
  <c r="Y660" i="4"/>
  <c r="AD660" i="4" s="1"/>
  <c r="X981" i="4"/>
  <c r="AK981" i="4" s="1"/>
  <c r="Y981" i="4"/>
  <c r="X759" i="4"/>
  <c r="AF759" i="4" s="1"/>
  <c r="Y759" i="4"/>
  <c r="X941" i="4"/>
  <c r="AJ941" i="4" s="1"/>
  <c r="Y941" i="4"/>
  <c r="Y392" i="4"/>
  <c r="AD392" i="4" s="1"/>
  <c r="X556" i="4"/>
  <c r="Y556" i="4"/>
  <c r="Z556" i="4" s="1"/>
  <c r="AE400" i="4"/>
  <c r="AA400" i="4"/>
  <c r="AK400" i="4"/>
  <c r="W389" i="4"/>
  <c r="X389" i="4" s="1"/>
  <c r="V997" i="4"/>
  <c r="W997" i="4" s="1"/>
  <c r="Y997" i="4" s="1"/>
  <c r="AD400" i="4"/>
  <c r="AO409" i="4"/>
  <c r="AU409" i="4" s="1"/>
  <c r="AI400" i="4"/>
  <c r="Y677" i="4"/>
  <c r="AE677" i="4" s="1"/>
  <c r="V949" i="4"/>
  <c r="W949" i="4" s="1"/>
  <c r="X949" i="4" s="1"/>
  <c r="AC5" i="4"/>
  <c r="AQ732" i="4"/>
  <c r="AW732" i="4" s="1"/>
  <c r="V859" i="4"/>
  <c r="V974" i="4"/>
  <c r="Y998" i="4"/>
  <c r="AC998" i="4" s="1"/>
  <c r="W697" i="4"/>
  <c r="V842" i="4"/>
  <c r="W842" i="4" s="1"/>
  <c r="X842" i="4" s="1"/>
  <c r="X970" i="4"/>
  <c r="AU970" i="4" s="1"/>
  <c r="AC400" i="4"/>
  <c r="AO400" i="4" s="1"/>
  <c r="AU400" i="4" s="1"/>
  <c r="AF400" i="4"/>
  <c r="AH400" i="4"/>
  <c r="AL912" i="4"/>
  <c r="Y625" i="4"/>
  <c r="AB625" i="4" s="1"/>
  <c r="V860" i="4"/>
  <c r="W860" i="4" s="1"/>
  <c r="V926" i="4"/>
  <c r="Y94" i="4"/>
  <c r="AD94" i="4" s="1"/>
  <c r="Y140" i="4"/>
  <c r="AD140" i="4" s="1"/>
  <c r="AB106" i="4"/>
  <c r="Z106" i="4"/>
  <c r="AC116" i="4"/>
  <c r="AF116" i="4"/>
  <c r="AD106" i="4"/>
  <c r="AA106" i="4"/>
  <c r="AD116" i="4"/>
  <c r="Z116" i="4"/>
  <c r="AL116" i="4" s="1"/>
  <c r="AR116" i="4" s="1"/>
  <c r="D116" i="4" s="1"/>
  <c r="H116" i="4" s="1"/>
  <c r="AG116" i="4"/>
  <c r="AE106" i="4"/>
  <c r="AB116" i="4"/>
  <c r="AN116" i="4" s="1"/>
  <c r="AT116" i="4" s="1"/>
  <c r="AA116" i="4"/>
  <c r="W16" i="4"/>
  <c r="X16" i="4" s="1"/>
  <c r="Y16" i="4" s="1"/>
  <c r="AK116" i="4"/>
  <c r="AJ116" i="4"/>
  <c r="AP116" i="4" s="1"/>
  <c r="AV116" i="4" s="1"/>
  <c r="W113" i="4"/>
  <c r="X113" i="4" s="1"/>
  <c r="W15" i="4"/>
  <c r="X15" i="4" s="1"/>
  <c r="Y15" i="4" s="1"/>
  <c r="W22" i="4"/>
  <c r="X22" i="4" s="1"/>
  <c r="Y22" i="4" s="1"/>
  <c r="W108" i="4"/>
  <c r="X108" i="4" s="1"/>
  <c r="Y108" i="4" s="1"/>
  <c r="Z944" i="4"/>
  <c r="AA944" i="4"/>
  <c r="AB944" i="4"/>
  <c r="AT944" i="4"/>
  <c r="AE944" i="4"/>
  <c r="AG944" i="4"/>
  <c r="AD944" i="4"/>
  <c r="AP944" i="4" s="1"/>
  <c r="AJ944" i="4"/>
  <c r="AU944" i="4"/>
  <c r="AW944" i="4"/>
  <c r="AF944" i="4"/>
  <c r="AK944" i="4"/>
  <c r="AC944" i="4"/>
  <c r="AO944" i="4" s="1"/>
  <c r="AV944" i="4"/>
  <c r="AS944" i="4"/>
  <c r="AH944" i="4"/>
  <c r="AI944" i="4"/>
  <c r="AK5" i="4"/>
  <c r="AJ5" i="4"/>
  <c r="AD5" i="4"/>
  <c r="L124" i="11"/>
  <c r="N124" i="11" s="1"/>
  <c r="L157" i="11"/>
  <c r="N157" i="11" s="1"/>
  <c r="W174" i="4"/>
  <c r="X174" i="4" s="1"/>
  <c r="AJ39" i="4"/>
  <c r="AH39" i="4"/>
  <c r="AA39" i="4"/>
  <c r="AB5" i="4"/>
  <c r="AE5" i="4"/>
  <c r="AH5" i="4"/>
  <c r="AF5" i="4"/>
  <c r="AF39" i="4"/>
  <c r="AL39" i="4" s="1"/>
  <c r="AR39" i="4" s="1"/>
  <c r="AK39" i="4"/>
  <c r="AE39" i="4"/>
  <c r="AB39" i="4"/>
  <c r="AA5" i="4"/>
  <c r="AI5" i="4"/>
  <c r="AI39" i="4"/>
  <c r="AC39" i="4"/>
  <c r="AG39" i="4"/>
  <c r="AD39" i="4"/>
  <c r="AP39" i="4" s="1"/>
  <c r="AV39" i="4" s="1"/>
  <c r="Z5" i="4"/>
  <c r="AG5" i="4"/>
  <c r="W172" i="4"/>
  <c r="X172" i="4" s="1"/>
  <c r="W44" i="4"/>
  <c r="X44" i="4" s="1"/>
  <c r="X190" i="4"/>
  <c r="Y190" i="4" s="1"/>
  <c r="AE190" i="4" s="1"/>
  <c r="AL132" i="4"/>
  <c r="AR132" i="4" s="1"/>
  <c r="E132" i="4" s="1"/>
  <c r="I132" i="4" s="1"/>
  <c r="W162" i="4"/>
  <c r="X162" i="4" s="1"/>
  <c r="V42" i="4"/>
  <c r="W42" i="4" s="1"/>
  <c r="X42" i="4" s="1"/>
  <c r="Y9" i="4"/>
  <c r="AJ9" i="4" s="1"/>
  <c r="AE241" i="4"/>
  <c r="AB241" i="4"/>
  <c r="AN241" i="4" s="1"/>
  <c r="AT241" i="4" s="1"/>
  <c r="Z270" i="4"/>
  <c r="AK270" i="4"/>
  <c r="AQ270" i="4" s="1"/>
  <c r="AW270" i="4" s="1"/>
  <c r="AJ241" i="4"/>
  <c r="AK241" i="4"/>
  <c r="AC241" i="4"/>
  <c r="AO241" i="4" s="1"/>
  <c r="AU241" i="4" s="1"/>
  <c r="AF241" i="4"/>
  <c r="AA270" i="4"/>
  <c r="AB270" i="4"/>
  <c r="AN270" i="4" s="1"/>
  <c r="AT270" i="4" s="1"/>
  <c r="AJ270" i="4"/>
  <c r="AI270" i="4"/>
  <c r="AA241" i="4"/>
  <c r="AH241" i="4"/>
  <c r="Z241" i="4"/>
  <c r="AG241" i="4"/>
  <c r="Y191" i="4"/>
  <c r="Z191" i="4" s="1"/>
  <c r="AP132" i="4"/>
  <c r="AV132" i="4" s="1"/>
  <c r="AE250" i="4"/>
  <c r="AD228" i="4"/>
  <c r="AF250" i="4"/>
  <c r="AA228" i="4"/>
  <c r="AM228" i="4" s="1"/>
  <c r="AS228" i="4" s="1"/>
  <c r="AG250" i="4"/>
  <c r="Y24" i="4"/>
  <c r="AA24" i="4" s="1"/>
  <c r="AG96" i="4"/>
  <c r="AD96" i="4"/>
  <c r="AN132" i="4"/>
  <c r="AT132" i="4" s="1"/>
  <c r="AM132" i="4"/>
  <c r="AS132" i="4" s="1"/>
  <c r="W56" i="4"/>
  <c r="X56" i="4" s="1"/>
  <c r="Y112" i="4"/>
  <c r="AC112" i="4" s="1"/>
  <c r="Y144" i="4"/>
  <c r="AF144" i="4" s="1"/>
  <c r="X960" i="4"/>
  <c r="Y960" i="4"/>
  <c r="W847" i="4"/>
  <c r="U908" i="4"/>
  <c r="V908" i="4"/>
  <c r="X437" i="4"/>
  <c r="Y437" i="4"/>
  <c r="AI687" i="4"/>
  <c r="AO687" i="4" s="1"/>
  <c r="AU687" i="4" s="1"/>
  <c r="V973" i="4"/>
  <c r="W973" i="4" s="1"/>
  <c r="W675" i="4"/>
  <c r="X675" i="4" s="1"/>
  <c r="Y675" i="4" s="1"/>
  <c r="U916" i="4"/>
  <c r="V916" i="4"/>
  <c r="U904" i="4"/>
  <c r="V904" i="4"/>
  <c r="U872" i="4"/>
  <c r="V872" i="4"/>
  <c r="U917" i="4"/>
  <c r="V917" i="4"/>
  <c r="AD241" i="4"/>
  <c r="Y180" i="4"/>
  <c r="Z180" i="4" s="1"/>
  <c r="V185" i="4"/>
  <c r="W185" i="4" s="1"/>
  <c r="X185" i="4" s="1"/>
  <c r="Y185" i="4" s="1"/>
  <c r="X997" i="4"/>
  <c r="Y972" i="4"/>
  <c r="X671" i="4"/>
  <c r="Y671" i="4"/>
  <c r="AL465" i="4"/>
  <c r="AR465" i="4" s="1"/>
  <c r="D465" i="4" s="1"/>
  <c r="H465" i="4" s="1"/>
  <c r="W874" i="4"/>
  <c r="Y405" i="4"/>
  <c r="AG405" i="4" s="1"/>
  <c r="Y910" i="4"/>
  <c r="X910" i="4"/>
  <c r="Y322" i="4"/>
  <c r="AI322" i="4" s="1"/>
  <c r="AB377" i="4"/>
  <c r="AG349" i="4"/>
  <c r="AM349" i="4" s="1"/>
  <c r="AS349" i="4" s="1"/>
  <c r="AB349" i="4"/>
  <c r="AG342" i="4"/>
  <c r="AH342" i="4"/>
  <c r="AD342" i="4"/>
  <c r="Y413" i="4"/>
  <c r="AD413" i="4" s="1"/>
  <c r="Z378" i="4"/>
  <c r="Z382" i="4"/>
  <c r="AJ382" i="4"/>
  <c r="Z398" i="4"/>
  <c r="AL398" i="4" s="1"/>
  <c r="AR398" i="4" s="1"/>
  <c r="Z418" i="4"/>
  <c r="AG398" i="4"/>
  <c r="AD377" i="4"/>
  <c r="AF378" i="4"/>
  <c r="AL378" i="4" s="1"/>
  <c r="AR378" i="4" s="1"/>
  <c r="F378" i="4" s="1"/>
  <c r="J378" i="4" s="1"/>
  <c r="AI382" i="4"/>
  <c r="AO382" i="4" s="1"/>
  <c r="AU382" i="4" s="1"/>
  <c r="AK382" i="4"/>
  <c r="AB382" i="4"/>
  <c r="W360" i="4"/>
  <c r="X360" i="4" s="1"/>
  <c r="Y360" i="4" s="1"/>
  <c r="W297" i="4"/>
  <c r="AP433" i="4"/>
  <c r="AV433" i="4" s="1"/>
  <c r="AD398" i="4"/>
  <c r="AG418" i="4"/>
  <c r="AB418" i="4"/>
  <c r="AK418" i="4"/>
  <c r="AJ398" i="4"/>
  <c r="AC377" i="4"/>
  <c r="AF377" i="4"/>
  <c r="AL377" i="4" s="1"/>
  <c r="AR377" i="4" s="1"/>
  <c r="AE377" i="4"/>
  <c r="AD349" i="4"/>
  <c r="AK349" i="4"/>
  <c r="AF349" i="4"/>
  <c r="AK342" i="4"/>
  <c r="AJ342" i="4"/>
  <c r="AC342" i="4"/>
  <c r="AF382" i="4"/>
  <c r="AJ418" i="4"/>
  <c r="AH418" i="4"/>
  <c r="AH377" i="4"/>
  <c r="AI349" i="4"/>
  <c r="AI336" i="4"/>
  <c r="AK378" i="4"/>
  <c r="AH378" i="4"/>
  <c r="AG382" i="4"/>
  <c r="AE382" i="4"/>
  <c r="AF418" i="4"/>
  <c r="AD418" i="4"/>
  <c r="AE418" i="4"/>
  <c r="AI398" i="4"/>
  <c r="AK377" i="4"/>
  <c r="AG377" i="4"/>
  <c r="AM377" i="4" s="1"/>
  <c r="AS377" i="4" s="1"/>
  <c r="Z377" i="4"/>
  <c r="AE349" i="4"/>
  <c r="AH349" i="4"/>
  <c r="AJ349" i="4"/>
  <c r="AI342" i="4"/>
  <c r="AB342" i="4"/>
  <c r="AA342" i="4"/>
  <c r="AL258" i="4"/>
  <c r="AR258" i="4" s="1"/>
  <c r="G258" i="4" s="1"/>
  <c r="AC255" i="4"/>
  <c r="AE338" i="4"/>
  <c r="Y253" i="4"/>
  <c r="AK253" i="4" s="1"/>
  <c r="W231" i="4"/>
  <c r="X231" i="4" s="1"/>
  <c r="AG255" i="4"/>
  <c r="AI338" i="4"/>
  <c r="AO338" i="4" s="1"/>
  <c r="AU338" i="4" s="1"/>
  <c r="Z336" i="4"/>
  <c r="Z255" i="4"/>
  <c r="AD255" i="4"/>
  <c r="AF255" i="4"/>
  <c r="W301" i="4"/>
  <c r="X301" i="4" s="1"/>
  <c r="Y301" i="4" s="1"/>
  <c r="Z301" i="4" s="1"/>
  <c r="AH255" i="4"/>
  <c r="AA255" i="4"/>
  <c r="Z338" i="4"/>
  <c r="AL338" i="4" s="1"/>
  <c r="AR338" i="4" s="1"/>
  <c r="AB255" i="4"/>
  <c r="AE255" i="4"/>
  <c r="AI255" i="4"/>
  <c r="AK255" i="4"/>
  <c r="AG334" i="4"/>
  <c r="Y350" i="4"/>
  <c r="AK350" i="4" s="1"/>
  <c r="AM652" i="4"/>
  <c r="AS652" i="4" s="1"/>
  <c r="V853" i="4"/>
  <c r="W853" i="4" s="1"/>
  <c r="X853" i="4" s="1"/>
  <c r="W380" i="4"/>
  <c r="X380" i="4" s="1"/>
  <c r="AI941" i="4"/>
  <c r="AQ467" i="4"/>
  <c r="AW467" i="4" s="1"/>
  <c r="AJ935" i="4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J465" i="4"/>
  <c r="AK465" i="4"/>
  <c r="AC465" i="4"/>
  <c r="AO465" i="4" s="1"/>
  <c r="AU465" i="4" s="1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K812" i="4"/>
  <c r="W934" i="4"/>
  <c r="AF970" i="4"/>
  <c r="AI984" i="4"/>
  <c r="AJ984" i="4"/>
  <c r="AP258" i="4"/>
  <c r="AV258" i="4" s="1"/>
  <c r="AH358" i="4"/>
  <c r="AE290" i="4"/>
  <c r="AB290" i="4"/>
  <c r="AK691" i="4"/>
  <c r="AQ691" i="4" s="1"/>
  <c r="AW691" i="4" s="1"/>
  <c r="AB691" i="4"/>
  <c r="AJ585" i="4"/>
  <c r="AG669" i="4"/>
  <c r="AC669" i="4"/>
  <c r="AO669" i="4" s="1"/>
  <c r="AU669" i="4" s="1"/>
  <c r="Z96" i="4"/>
  <c r="AJ96" i="4"/>
  <c r="AA96" i="4"/>
  <c r="AB845" i="4"/>
  <c r="AG711" i="4"/>
  <c r="AK711" i="4"/>
  <c r="AA970" i="4"/>
  <c r="AF941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X877" i="4" s="1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K669" i="4"/>
  <c r="AQ669" i="4" s="1"/>
  <c r="AW669" i="4" s="1"/>
  <c r="AD669" i="4"/>
  <c r="V105" i="4"/>
  <c r="W105" i="4" s="1"/>
  <c r="X105" i="4" s="1"/>
  <c r="Y105" i="4" s="1"/>
  <c r="AK96" i="4"/>
  <c r="AF96" i="4"/>
  <c r="AE96" i="4"/>
  <c r="AA845" i="4"/>
  <c r="AJ759" i="4"/>
  <c r="AM709" i="4"/>
  <c r="AS709" i="4" s="1"/>
  <c r="AJ711" i="4"/>
  <c r="AF711" i="4"/>
  <c r="AS970" i="4"/>
  <c r="AG941" i="4"/>
  <c r="AC599" i="4"/>
  <c r="AK687" i="4"/>
  <c r="W994" i="4"/>
  <c r="X994" i="4" s="1"/>
  <c r="V956" i="4"/>
  <c r="W956" i="4" s="1"/>
  <c r="X956" i="4" s="1"/>
  <c r="AH599" i="4"/>
  <c r="Y445" i="4"/>
  <c r="AH652" i="4"/>
  <c r="AI652" i="4"/>
  <c r="AB652" i="4"/>
  <c r="Y854" i="4"/>
  <c r="AH854" i="4" s="1"/>
  <c r="W770" i="4"/>
  <c r="Y770" i="4" s="1"/>
  <c r="W946" i="4"/>
  <c r="X946" i="4" s="1"/>
  <c r="AA290" i="4"/>
  <c r="AB369" i="4"/>
  <c r="AN369" i="4" s="1"/>
  <c r="AT369" i="4" s="1"/>
  <c r="AD691" i="4"/>
  <c r="AA691" i="4"/>
  <c r="AD585" i="4"/>
  <c r="AF669" i="4"/>
  <c r="AF691" i="4"/>
  <c r="AH96" i="4"/>
  <c r="AC96" i="4"/>
  <c r="AB96" i="4"/>
  <c r="AH711" i="4"/>
  <c r="W891" i="4"/>
  <c r="V957" i="4"/>
  <c r="W957" i="4" s="1"/>
  <c r="AA599" i="4"/>
  <c r="AE687" i="4"/>
  <c r="W739" i="4"/>
  <c r="X739" i="4" s="1"/>
  <c r="Y739" i="4" s="1"/>
  <c r="Y643" i="4"/>
  <c r="AI643" i="4" s="1"/>
  <c r="AF992" i="4"/>
  <c r="W505" i="4"/>
  <c r="AD687" i="4"/>
  <c r="AK652" i="4"/>
  <c r="AC652" i="4"/>
  <c r="AD652" i="4"/>
  <c r="W646" i="4"/>
  <c r="X646" i="4" s="1"/>
  <c r="AD226" i="4"/>
  <c r="AP226" i="4" s="1"/>
  <c r="AV226" i="4" s="1"/>
  <c r="AO393" i="4"/>
  <c r="AU393" i="4" s="1"/>
  <c r="AP409" i="4"/>
  <c r="AV409" i="4" s="1"/>
  <c r="AK226" i="4"/>
  <c r="AO821" i="4"/>
  <c r="AP765" i="4"/>
  <c r="AV765" i="4" s="1"/>
  <c r="AP781" i="4"/>
  <c r="AN769" i="4"/>
  <c r="AT769" i="4" s="1"/>
  <c r="Y513" i="4"/>
  <c r="AG513" i="4" s="1"/>
  <c r="W598" i="4"/>
  <c r="X59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G950" i="4"/>
  <c r="AG995" i="4"/>
  <c r="AI369" i="4"/>
  <c r="AH873" i="4"/>
  <c r="AK995" i="4"/>
  <c r="AF812" i="4"/>
  <c r="AK950" i="4"/>
  <c r="AI950" i="4"/>
  <c r="AF599" i="4"/>
  <c r="AK106" i="4"/>
  <c r="AF106" i="4"/>
  <c r="AJ599" i="4"/>
  <c r="AI599" i="4"/>
  <c r="Y835" i="4"/>
  <c r="AA835" i="4" s="1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O691" i="4" s="1"/>
  <c r="AU691" i="4" s="1"/>
  <c r="AG935" i="4"/>
  <c r="AH984" i="4"/>
  <c r="AK992" i="4"/>
  <c r="W49" i="4"/>
  <c r="X49" i="4" s="1"/>
  <c r="Y49" i="4" s="1"/>
  <c r="AF49" i="4" s="1"/>
  <c r="W67" i="4"/>
  <c r="X67" i="4" s="1"/>
  <c r="Y67" i="4" s="1"/>
  <c r="AJ67" i="4" s="1"/>
  <c r="AJ873" i="4"/>
  <c r="AJ995" i="4"/>
  <c r="AF995" i="4"/>
  <c r="AI812" i="4"/>
  <c r="AF950" i="4"/>
  <c r="X996" i="4"/>
  <c r="AJ996" i="4" s="1"/>
  <c r="Y823" i="4"/>
  <c r="AI823" i="4" s="1"/>
  <c r="AN732" i="4"/>
  <c r="AT732" i="4" s="1"/>
  <c r="AH941" i="4"/>
  <c r="V947" i="4"/>
  <c r="W947" i="4" s="1"/>
  <c r="Y947" i="4" s="1"/>
  <c r="AI106" i="4"/>
  <c r="AH106" i="4"/>
  <c r="V446" i="4"/>
  <c r="W446" i="4" s="1"/>
  <c r="X446" i="4" s="1"/>
  <c r="Y446" i="4" s="1"/>
  <c r="Y245" i="4"/>
  <c r="AB245" i="4" s="1"/>
  <c r="AE260" i="4"/>
  <c r="AD369" i="4"/>
  <c r="AA369" i="4"/>
  <c r="AE453" i="4"/>
  <c r="AH419" i="4"/>
  <c r="AQ709" i="4"/>
  <c r="AW709" i="4" s="1"/>
  <c r="AQ132" i="4"/>
  <c r="AW132" i="4" s="1"/>
  <c r="AG873" i="4"/>
  <c r="AH995" i="4"/>
  <c r="AJ812" i="4"/>
  <c r="AF935" i="4"/>
  <c r="AP732" i="4"/>
  <c r="AV732" i="4" s="1"/>
  <c r="AH989" i="4"/>
  <c r="AD599" i="4"/>
  <c r="AG106" i="4"/>
  <c r="AB599" i="4"/>
  <c r="AN599" i="4" s="1"/>
  <c r="AT599" i="4" s="1"/>
  <c r="AH694" i="4"/>
  <c r="AG845" i="4"/>
  <c r="V952" i="4"/>
  <c r="U952" i="4"/>
  <c r="AH139" i="4"/>
  <c r="AF139" i="4"/>
  <c r="AI139" i="4"/>
  <c r="AJ139" i="4"/>
  <c r="AG139" i="4"/>
  <c r="AK139" i="4"/>
  <c r="X663" i="4"/>
  <c r="Y663" i="4"/>
  <c r="AE369" i="4"/>
  <c r="AH369" i="4"/>
  <c r="AC369" i="4"/>
  <c r="AD419" i="4"/>
  <c r="AB419" i="4"/>
  <c r="AL409" i="4"/>
  <c r="AR409" i="4" s="1"/>
  <c r="D409" i="4" s="1"/>
  <c r="H409" i="4" s="1"/>
  <c r="AM765" i="4"/>
  <c r="AS765" i="4" s="1"/>
  <c r="AL781" i="4"/>
  <c r="AR781" i="4" s="1"/>
  <c r="D781" i="4" s="1"/>
  <c r="H781" i="4" s="1"/>
  <c r="AH935" i="4"/>
  <c r="AK989" i="4"/>
  <c r="AG989" i="4"/>
  <c r="AK897" i="4"/>
  <c r="AK954" i="4"/>
  <c r="AJ950" i="4"/>
  <c r="AH950" i="4"/>
  <c r="AJ660" i="4"/>
  <c r="AP660" i="4" s="1"/>
  <c r="AV660" i="4" s="1"/>
  <c r="V919" i="4"/>
  <c r="Z694" i="4"/>
  <c r="AI694" i="4"/>
  <c r="AF694" i="4"/>
  <c r="W346" i="4"/>
  <c r="X346" i="4" s="1"/>
  <c r="Y346" i="4" s="1"/>
  <c r="Z369" i="4"/>
  <c r="AF369" i="4"/>
  <c r="AG369" i="4"/>
  <c r="Y451" i="4"/>
  <c r="AC451" i="4" s="1"/>
  <c r="AF419" i="4"/>
  <c r="AE419" i="4"/>
  <c r="AH226" i="4"/>
  <c r="AN821" i="4"/>
  <c r="AT821" i="4" s="1"/>
  <c r="AP769" i="4"/>
  <c r="AV769" i="4" s="1"/>
  <c r="W927" i="4"/>
  <c r="AF989" i="4"/>
  <c r="AO132" i="4"/>
  <c r="AU132" i="4" s="1"/>
  <c r="AJ897" i="4"/>
  <c r="W43" i="4"/>
  <c r="X43" i="4" s="1"/>
  <c r="Y43" i="4" s="1"/>
  <c r="W183" i="4"/>
  <c r="X183" i="4" s="1"/>
  <c r="Y183" i="4" s="1"/>
  <c r="AF183" i="4" s="1"/>
  <c r="AP727" i="4"/>
  <c r="AV727" i="4" s="1"/>
  <c r="Y655" i="4"/>
  <c r="W975" i="4"/>
  <c r="X975" i="4" s="1"/>
  <c r="W894" i="4"/>
  <c r="X894" i="4" s="1"/>
  <c r="V892" i="4"/>
  <c r="W892" i="4" s="1"/>
  <c r="AJ694" i="4"/>
  <c r="AI959" i="4"/>
  <c r="W974" i="4"/>
  <c r="Y974" i="4" s="1"/>
  <c r="W855" i="4"/>
  <c r="X855" i="4" s="1"/>
  <c r="Y855" i="4" s="1"/>
  <c r="W885" i="4"/>
  <c r="W988" i="4"/>
  <c r="Y988" i="4" s="1"/>
  <c r="V898" i="4"/>
  <c r="W898" i="4" s="1"/>
  <c r="Y898" i="4" s="1"/>
  <c r="AG694" i="4"/>
  <c r="W657" i="4"/>
  <c r="X657" i="4" s="1"/>
  <c r="Y657" i="4" s="1"/>
  <c r="U962" i="4"/>
  <c r="W962" i="4" s="1"/>
  <c r="W965" i="4"/>
  <c r="X965" i="4" s="1"/>
  <c r="W911" i="4"/>
  <c r="Y911" i="4" s="1"/>
  <c r="W955" i="4"/>
  <c r="Y955" i="4" s="1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Y654" i="4"/>
  <c r="AA654" i="4" s="1"/>
  <c r="Y601" i="4"/>
  <c r="AC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G661" i="4"/>
  <c r="AB661" i="4"/>
  <c r="AI661" i="4"/>
  <c r="AH661" i="4"/>
  <c r="AD661" i="4"/>
  <c r="Z661" i="4"/>
  <c r="AL661" i="4" s="1"/>
  <c r="AR661" i="4" s="1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M781" i="4"/>
  <c r="AS781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Z660" i="4"/>
  <c r="AG660" i="4"/>
  <c r="AK660" i="4"/>
  <c r="Z669" i="4"/>
  <c r="AB669" i="4"/>
  <c r="AN669" i="4" s="1"/>
  <c r="AT669" i="4" s="1"/>
  <c r="AE669" i="4"/>
  <c r="AL704" i="4"/>
  <c r="AR704" i="4" s="1"/>
  <c r="F704" i="4" s="1"/>
  <c r="J704" i="4" s="1"/>
  <c r="AC660" i="4"/>
  <c r="AI660" i="4"/>
  <c r="AJ612" i="4"/>
  <c r="AI612" i="4"/>
  <c r="AC612" i="4"/>
  <c r="AG612" i="4"/>
  <c r="AM612" i="4" s="1"/>
  <c r="AS612" i="4" s="1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880" i="4"/>
  <c r="W758" i="4"/>
  <c r="X758" i="4" s="1"/>
  <c r="W746" i="4"/>
  <c r="AI625" i="4"/>
  <c r="W114" i="4"/>
  <c r="X114" i="4" s="1"/>
  <c r="Y114" i="4" s="1"/>
  <c r="W130" i="4"/>
  <c r="X130" i="4" s="1"/>
  <c r="W820" i="4"/>
  <c r="AJ625" i="4"/>
  <c r="U906" i="4"/>
  <c r="V906" i="4"/>
  <c r="V909" i="4"/>
  <c r="U909" i="4"/>
  <c r="W143" i="4"/>
  <c r="X143" i="4" s="1"/>
  <c r="Y143" i="4" s="1"/>
  <c r="AI143" i="4" s="1"/>
  <c r="AH625" i="4"/>
  <c r="AN625" i="4" s="1"/>
  <c r="AT625" i="4" s="1"/>
  <c r="W122" i="4"/>
  <c r="X122" i="4" s="1"/>
  <c r="Y122" i="4" s="1"/>
  <c r="W137" i="4"/>
  <c r="X137" i="4" s="1"/>
  <c r="V930" i="4"/>
  <c r="W930" i="4" s="1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X895" i="4" s="1"/>
  <c r="AC625" i="4"/>
  <c r="W859" i="4"/>
  <c r="X859" i="4" s="1"/>
  <c r="Y859" i="4" s="1"/>
  <c r="AK859" i="4" s="1"/>
  <c r="W763" i="4"/>
  <c r="W578" i="4"/>
  <c r="X578" i="4" s="1"/>
  <c r="W674" i="4"/>
  <c r="X674" i="4" s="1"/>
  <c r="AA562" i="4"/>
  <c r="X882" i="4"/>
  <c r="AF358" i="4"/>
  <c r="Z358" i="4"/>
  <c r="AG333" i="4"/>
  <c r="AC333" i="4"/>
  <c r="AB333" i="4"/>
  <c r="AJ308" i="4"/>
  <c r="AP308" i="4" s="1"/>
  <c r="AV308" i="4" s="1"/>
  <c r="AC226" i="4"/>
  <c r="W78" i="4"/>
  <c r="X78" i="4" s="1"/>
  <c r="W86" i="4"/>
  <c r="X86" i="4" s="1"/>
  <c r="W584" i="4"/>
  <c r="X584" i="4" s="1"/>
  <c r="W990" i="4"/>
  <c r="X993" i="4"/>
  <c r="Y993" i="4"/>
  <c r="AF333" i="4"/>
  <c r="AK333" i="4"/>
  <c r="AE333" i="4"/>
  <c r="AO789" i="4"/>
  <c r="AU789" i="4" s="1"/>
  <c r="AP821" i="4"/>
  <c r="AV821" i="4" s="1"/>
  <c r="W37" i="4"/>
  <c r="X37" i="4" s="1"/>
  <c r="Y37" i="4" s="1"/>
  <c r="AJ37" i="4" s="1"/>
  <c r="W816" i="4"/>
  <c r="Y816" i="4" s="1"/>
  <c r="W111" i="4"/>
  <c r="X111" i="4" s="1"/>
  <c r="W119" i="4"/>
  <c r="X119" i="4" s="1"/>
  <c r="W149" i="4"/>
  <c r="X149" i="4" s="1"/>
  <c r="W46" i="4"/>
  <c r="X46" i="4" s="1"/>
  <c r="Y46" i="4" s="1"/>
  <c r="AJ46" i="4" s="1"/>
  <c r="W1001" i="4"/>
  <c r="U966" i="4"/>
  <c r="V966" i="4"/>
  <c r="AJ358" i="4"/>
  <c r="AD333" i="4"/>
  <c r="AJ333" i="4"/>
  <c r="AB226" i="4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P667" i="4" s="1"/>
  <c r="AV667" i="4" s="1"/>
  <c r="AC667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E336" i="4"/>
  <c r="AD336" i="4"/>
  <c r="AH336" i="4"/>
  <c r="AH562" i="4"/>
  <c r="Y422" i="4"/>
  <c r="AA422" i="4" s="1"/>
  <c r="AP255" i="4"/>
  <c r="AV255" i="4" s="1"/>
  <c r="AM400" i="4"/>
  <c r="AS400" i="4" s="1"/>
  <c r="AE441" i="4"/>
  <c r="AJ441" i="4"/>
  <c r="AP441" i="4" s="1"/>
  <c r="AV441" i="4" s="1"/>
  <c r="AB441" i="4"/>
  <c r="AJ531" i="4"/>
  <c r="AB531" i="4"/>
  <c r="AE531" i="4"/>
  <c r="AQ531" i="4" s="1"/>
  <c r="AW531" i="4" s="1"/>
  <c r="W533" i="4"/>
  <c r="X533" i="4" s="1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I355" i="4" s="1"/>
  <c r="AH441" i="4"/>
  <c r="AA441" i="4"/>
  <c r="Z441" i="4"/>
  <c r="AL433" i="4"/>
  <c r="AR433" i="4" s="1"/>
  <c r="E433" i="4" s="1"/>
  <c r="I433" i="4" s="1"/>
  <c r="AM409" i="4"/>
  <c r="AS409" i="4" s="1"/>
  <c r="AO467" i="4"/>
  <c r="AU467" i="4" s="1"/>
  <c r="AG531" i="4"/>
  <c r="Z531" i="4"/>
  <c r="AL531" i="4" s="1"/>
  <c r="AR531" i="4" s="1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X379" i="4"/>
  <c r="Y379" i="4" s="1"/>
  <c r="Z379" i="4" s="1"/>
  <c r="W590" i="4"/>
  <c r="X590" i="4" s="1"/>
  <c r="Y590" i="4" s="1"/>
  <c r="W685" i="4"/>
  <c r="X685" i="4" s="1"/>
  <c r="AD562" i="4"/>
  <c r="X703" i="4"/>
  <c r="Y703" i="4" s="1"/>
  <c r="X829" i="4"/>
  <c r="Y829" i="4" s="1"/>
  <c r="W846" i="4"/>
  <c r="X846" i="4" s="1"/>
  <c r="Y846" i="4" s="1"/>
  <c r="AF845" i="4"/>
  <c r="V869" i="4"/>
  <c r="W869" i="4" s="1"/>
  <c r="X869" i="4" s="1"/>
  <c r="Y869" i="4" s="1"/>
  <c r="AH869" i="4" s="1"/>
  <c r="AK845" i="4"/>
  <c r="AI845" i="4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AP797" i="4" s="1"/>
  <c r="AV797" i="4" s="1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X729" i="4" s="1"/>
  <c r="Y729" i="4" s="1"/>
  <c r="W791" i="4"/>
  <c r="X791" i="4" s="1"/>
  <c r="AL732" i="4"/>
  <c r="AR732" i="4" s="1"/>
  <c r="Y857" i="4"/>
  <c r="AB857" i="4" s="1"/>
  <c r="W702" i="4"/>
  <c r="X702" i="4" s="1"/>
  <c r="Y702" i="4" s="1"/>
  <c r="W708" i="4"/>
  <c r="Y861" i="4"/>
  <c r="W837" i="4"/>
  <c r="X837" i="4" s="1"/>
  <c r="U852" i="4"/>
  <c r="V852" i="4"/>
  <c r="Y848" i="4"/>
  <c r="AJ848" i="4" s="1"/>
  <c r="W775" i="4"/>
  <c r="X775" i="4" s="1"/>
  <c r="W840" i="4"/>
  <c r="AF835" i="4"/>
  <c r="AG854" i="4"/>
  <c r="AJ854" i="4"/>
  <c r="AF854" i="4"/>
  <c r="AE667" i="4"/>
  <c r="AB655" i="4"/>
  <c r="W678" i="4"/>
  <c r="X678" i="4" s="1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Q453" i="4"/>
  <c r="AW453" i="4" s="1"/>
  <c r="Y777" i="4"/>
  <c r="AJ777" i="4" s="1"/>
  <c r="AN475" i="4"/>
  <c r="AT475" i="4" s="1"/>
  <c r="AO377" i="4"/>
  <c r="AU377" i="4" s="1"/>
  <c r="AB596" i="4"/>
  <c r="Z687" i="4"/>
  <c r="AB687" i="4"/>
  <c r="AN687" i="4" s="1"/>
  <c r="AT687" i="4" s="1"/>
  <c r="W700" i="4"/>
  <c r="X700" i="4" s="1"/>
  <c r="W724" i="4"/>
  <c r="X724" i="4" s="1"/>
  <c r="AB759" i="4"/>
  <c r="Z557" i="4"/>
  <c r="AA687" i="4"/>
  <c r="AM687" i="4" s="1"/>
  <c r="AS687" i="4" s="1"/>
  <c r="AC644" i="4"/>
  <c r="AE835" i="4"/>
  <c r="AL593" i="4"/>
  <c r="AR593" i="4" s="1"/>
  <c r="G593" i="4" s="1"/>
  <c r="AB711" i="4"/>
  <c r="AN711" i="4" s="1"/>
  <c r="AT711" i="4" s="1"/>
  <c r="Y581" i="4"/>
  <c r="AB581" i="4" s="1"/>
  <c r="Z835" i="4"/>
  <c r="AC835" i="4"/>
  <c r="AB334" i="4"/>
  <c r="AH334" i="4"/>
  <c r="Z334" i="4"/>
  <c r="AL334" i="4" s="1"/>
  <c r="AR334" i="4" s="1"/>
  <c r="E334" i="4" s="1"/>
  <c r="I334" i="4" s="1"/>
  <c r="AJ513" i="4"/>
  <c r="AC334" i="4"/>
  <c r="AN463" i="4"/>
  <c r="AT463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A711" i="4"/>
  <c r="AM711" i="4" s="1"/>
  <c r="AS711" i="4" s="1"/>
  <c r="AD711" i="4"/>
  <c r="AO567" i="4"/>
  <c r="AU567" i="4" s="1"/>
  <c r="AD759" i="4"/>
  <c r="AP759" i="4" s="1"/>
  <c r="AV759" i="4" s="1"/>
  <c r="W689" i="4"/>
  <c r="W744" i="4"/>
  <c r="AB582" i="4"/>
  <c r="W740" i="4"/>
  <c r="X740" i="4" s="1"/>
  <c r="Y740" i="4" s="1"/>
  <c r="AC740" i="4" s="1"/>
  <c r="W795" i="4"/>
  <c r="W457" i="4"/>
  <c r="X457" i="4" s="1"/>
  <c r="Y457" i="4" s="1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W841" i="4"/>
  <c r="X841" i="4" s="1"/>
  <c r="Y841" i="4" s="1"/>
  <c r="W676" i="4"/>
  <c r="X676" i="4" s="1"/>
  <c r="X701" i="4"/>
  <c r="Y701" i="4" s="1"/>
  <c r="AJ544" i="4"/>
  <c r="AK544" i="4"/>
  <c r="AH544" i="4"/>
  <c r="AI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W85" i="4"/>
  <c r="X85" i="4" s="1"/>
  <c r="Y85" i="4" s="1"/>
  <c r="AJ85" i="4" s="1"/>
  <c r="W25" i="4"/>
  <c r="X25" i="4" s="1"/>
  <c r="Y25" i="4" s="1"/>
  <c r="W976" i="4"/>
  <c r="X976" i="4" s="1"/>
  <c r="W158" i="4"/>
  <c r="X158" i="4" s="1"/>
  <c r="Y158" i="4" s="1"/>
  <c r="AF158" i="4" s="1"/>
  <c r="W870" i="4"/>
  <c r="W628" i="4"/>
  <c r="X628" i="4" s="1"/>
  <c r="W686" i="4"/>
  <c r="W824" i="4"/>
  <c r="W919" i="4"/>
  <c r="Y919" i="4" s="1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X504" i="4" s="1"/>
  <c r="Y504" i="4" s="1"/>
  <c r="W456" i="4"/>
  <c r="X456" i="4" s="1"/>
  <c r="Y456" i="4" s="1"/>
  <c r="AJ502" i="4"/>
  <c r="AF544" i="4"/>
  <c r="W522" i="4"/>
  <c r="W518" i="4"/>
  <c r="W524" i="4"/>
  <c r="AN258" i="4"/>
  <c r="AT258" i="4" s="1"/>
  <c r="AP270" i="4"/>
  <c r="AV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X402" i="4" s="1"/>
  <c r="AQ561" i="4"/>
  <c r="AW561" i="4" s="1"/>
  <c r="AQ765" i="4"/>
  <c r="AW765" i="4" s="1"/>
  <c r="AM773" i="4"/>
  <c r="AS773" i="4" s="1"/>
  <c r="AQ781" i="4"/>
  <c r="AW781" i="4" s="1"/>
  <c r="AL789" i="4"/>
  <c r="AR789" i="4" s="1"/>
  <c r="D789" i="4" s="1"/>
  <c r="H789" i="4" s="1"/>
  <c r="AQ821" i="4"/>
  <c r="AW821" i="4" s="1"/>
  <c r="W73" i="4"/>
  <c r="X73" i="4" s="1"/>
  <c r="W156" i="4"/>
  <c r="X156" i="4" s="1"/>
  <c r="Y156" i="4" s="1"/>
  <c r="AJ156" i="4" s="1"/>
  <c r="AC663" i="4"/>
  <c r="W871" i="4"/>
  <c r="W720" i="4"/>
  <c r="X720" i="4" s="1"/>
  <c r="Y720" i="4" s="1"/>
  <c r="W942" i="4"/>
  <c r="X942" i="4" s="1"/>
  <c r="W588" i="4"/>
  <c r="W705" i="4"/>
  <c r="X705" i="4" s="1"/>
  <c r="Y705" i="4" s="1"/>
  <c r="W937" i="4"/>
  <c r="X937" i="4" s="1"/>
  <c r="W939" i="4"/>
  <c r="X939" i="4" s="1"/>
  <c r="W999" i="4"/>
  <c r="X999" i="4" s="1"/>
  <c r="W82" i="4"/>
  <c r="X82" i="4" s="1"/>
  <c r="Y82" i="4" s="1"/>
  <c r="AG82" i="4" s="1"/>
  <c r="W991" i="4"/>
  <c r="X991" i="4" s="1"/>
  <c r="W978" i="4"/>
  <c r="W762" i="4"/>
  <c r="W182" i="4"/>
  <c r="X182" i="4" s="1"/>
  <c r="Y182" i="4" s="1"/>
  <c r="W826" i="4"/>
  <c r="X826" i="4" s="1"/>
  <c r="Y826" i="4" s="1"/>
  <c r="W672" i="4"/>
  <c r="X672" i="4" s="1"/>
  <c r="W659" i="4"/>
  <c r="W587" i="4"/>
  <c r="X587" i="4" s="1"/>
  <c r="W783" i="4"/>
  <c r="X783" i="4" s="1"/>
  <c r="W748" i="4"/>
  <c r="X748" i="4" s="1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I469" i="4"/>
  <c r="AJ469" i="4"/>
  <c r="AK502" i="4"/>
  <c r="AG502" i="4"/>
  <c r="AG544" i="4"/>
  <c r="AI544" i="4"/>
  <c r="AK462" i="4"/>
  <c r="AG462" i="4"/>
  <c r="AI462" i="4"/>
  <c r="AQ207" i="4"/>
  <c r="AW207" i="4" s="1"/>
  <c r="Y355" i="4"/>
  <c r="AE355" i="4" s="1"/>
  <c r="AG358" i="4"/>
  <c r="AK358" i="4"/>
  <c r="AQ358" i="4" s="1"/>
  <c r="AW358" i="4" s="1"/>
  <c r="AE358" i="4"/>
  <c r="AA358" i="4"/>
  <c r="AD358" i="4"/>
  <c r="AC358" i="4"/>
  <c r="AO358" i="4" s="1"/>
  <c r="AU358" i="4" s="1"/>
  <c r="AL270" i="4"/>
  <c r="AR270" i="4" s="1"/>
  <c r="D270" i="4" s="1"/>
  <c r="H270" i="4" s="1"/>
  <c r="AJ336" i="4"/>
  <c r="AG336" i="4"/>
  <c r="AF336" i="4"/>
  <c r="AC336" i="4"/>
  <c r="AK336" i="4"/>
  <c r="AB336" i="4"/>
  <c r="AP356" i="4"/>
  <c r="AV356" i="4" s="1"/>
  <c r="AL356" i="4"/>
  <c r="AR356" i="4" s="1"/>
  <c r="E356" i="4" s="1"/>
  <c r="I356" i="4" s="1"/>
  <c r="AJ378" i="4"/>
  <c r="AD378" i="4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G467" i="4" s="1"/>
  <c r="AP377" i="4"/>
  <c r="AV377" i="4" s="1"/>
  <c r="AJ485" i="4"/>
  <c r="AK485" i="4"/>
  <c r="AH485" i="4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P607" i="4"/>
  <c r="AV607" i="4" s="1"/>
  <c r="W645" i="4"/>
  <c r="AL669" i="4"/>
  <c r="AR669" i="4" s="1"/>
  <c r="F669" i="4" s="1"/>
  <c r="J669" i="4" s="1"/>
  <c r="AF728" i="4"/>
  <c r="AN591" i="4"/>
  <c r="AT591" i="4" s="1"/>
  <c r="AD728" i="4"/>
  <c r="AP728" i="4" s="1"/>
  <c r="AV728" i="4" s="1"/>
  <c r="AE728" i="4"/>
  <c r="AB728" i="4"/>
  <c r="AK728" i="4"/>
  <c r="AP704" i="4"/>
  <c r="AV704" i="4" s="1"/>
  <c r="AO704" i="4"/>
  <c r="AU704" i="4" s="1"/>
  <c r="AM704" i="4"/>
  <c r="AS704" i="4" s="1"/>
  <c r="W609" i="4"/>
  <c r="X609" i="4" s="1"/>
  <c r="Y609" i="4" s="1"/>
  <c r="W642" i="4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L821" i="4"/>
  <c r="AR821" i="4" s="1"/>
  <c r="G821" i="4" s="1"/>
  <c r="AL769" i="4"/>
  <c r="AR769" i="4" s="1"/>
  <c r="E769" i="4" s="1"/>
  <c r="I769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X925" i="4" s="1"/>
  <c r="W535" i="4"/>
  <c r="X535" i="4" s="1"/>
  <c r="Y535" i="4" s="1"/>
  <c r="AG535" i="4" s="1"/>
  <c r="AD615" i="4"/>
  <c r="AN543" i="4"/>
  <c r="AT543" i="4" s="1"/>
  <c r="AQ543" i="4"/>
  <c r="AW543" i="4" s="1"/>
  <c r="AK572" i="4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B667" i="4"/>
  <c r="Z667" i="4"/>
  <c r="Y519" i="4"/>
  <c r="AJ51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X723" i="4" s="1"/>
  <c r="W731" i="4"/>
  <c r="X731" i="4" s="1"/>
  <c r="W745" i="4"/>
  <c r="W747" i="4"/>
  <c r="W760" i="4"/>
  <c r="X760" i="4" s="1"/>
  <c r="W809" i="4"/>
  <c r="X809" i="4" s="1"/>
  <c r="W811" i="4"/>
  <c r="X811" i="4" s="1"/>
  <c r="W817" i="4"/>
  <c r="W819" i="4"/>
  <c r="X819" i="4" s="1"/>
  <c r="W933" i="4"/>
  <c r="X933" i="4" s="1"/>
  <c r="W980" i="4"/>
  <c r="X980" i="4" s="1"/>
  <c r="W142" i="4"/>
  <c r="X142" i="4" s="1"/>
  <c r="Y142" i="4" s="1"/>
  <c r="W803" i="4"/>
  <c r="X803" i="4" s="1"/>
  <c r="AG803" i="4" s="1"/>
  <c r="W771" i="4"/>
  <c r="W551" i="4"/>
  <c r="X551" i="4" s="1"/>
  <c r="W743" i="4"/>
  <c r="X743" i="4" s="1"/>
  <c r="W863" i="4"/>
  <c r="X863" i="4" s="1"/>
  <c r="W159" i="4"/>
  <c r="X159" i="4" s="1"/>
  <c r="W788" i="4"/>
  <c r="X788" i="4" s="1"/>
  <c r="Y788" i="4" s="1"/>
  <c r="AC788" i="4" s="1"/>
  <c r="W58" i="4"/>
  <c r="X58" i="4" s="1"/>
  <c r="AC812" i="4"/>
  <c r="AO812" i="4" s="1"/>
  <c r="W688" i="4"/>
  <c r="V864" i="4"/>
  <c r="U864" i="4"/>
  <c r="X799" i="4"/>
  <c r="Y799" i="4" s="1"/>
  <c r="Z799" i="4" s="1"/>
  <c r="X860" i="4"/>
  <c r="Y860" i="4"/>
  <c r="Y890" i="4"/>
  <c r="X890" i="4"/>
  <c r="Y915" i="4"/>
  <c r="X735" i="4"/>
  <c r="Y735" i="4" s="1"/>
  <c r="AK735" i="4" s="1"/>
  <c r="Z644" i="4"/>
  <c r="AJ644" i="4"/>
  <c r="AI644" i="4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D40" i="4"/>
  <c r="Z40" i="4"/>
  <c r="V899" i="4"/>
  <c r="W899" i="4" s="1"/>
  <c r="W619" i="4"/>
  <c r="X619" i="4" s="1"/>
  <c r="V964" i="4"/>
  <c r="W964" i="4" s="1"/>
  <c r="W712" i="4"/>
  <c r="V856" i="4"/>
  <c r="W856" i="4" s="1"/>
  <c r="AB615" i="4"/>
  <c r="AF18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X175" i="4" s="1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X840" i="4"/>
  <c r="Y840" i="4" s="1"/>
  <c r="V868" i="4"/>
  <c r="W868" i="4" s="1"/>
  <c r="V883" i="4"/>
  <c r="W883" i="4" s="1"/>
  <c r="AJ885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J695" i="4"/>
  <c r="AE695" i="4"/>
  <c r="AA695" i="4"/>
  <c r="AG695" i="4"/>
  <c r="AC695" i="4"/>
  <c r="AK695" i="4"/>
  <c r="Z695" i="4"/>
  <c r="AG494" i="4"/>
  <c r="AK494" i="4"/>
  <c r="AJ494" i="4"/>
  <c r="AH494" i="4"/>
  <c r="AF494" i="4"/>
  <c r="AI494" i="4"/>
  <c r="Y933" i="4"/>
  <c r="AG147" i="4"/>
  <c r="AD814" i="4"/>
  <c r="AI814" i="4"/>
  <c r="AG814" i="4"/>
  <c r="AJ814" i="4"/>
  <c r="AK814" i="4"/>
  <c r="AH814" i="4"/>
  <c r="AF814" i="4"/>
  <c r="X891" i="4"/>
  <c r="AK891" i="4" s="1"/>
  <c r="Y891" i="4"/>
  <c r="AI610" i="4"/>
  <c r="AJ610" i="4"/>
  <c r="AF610" i="4"/>
  <c r="AG610" i="4"/>
  <c r="AH610" i="4"/>
  <c r="AK61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G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X542" i="4" s="1"/>
  <c r="Y542" i="4" s="1"/>
  <c r="AP489" i="4"/>
  <c r="AV489" i="4" s="1"/>
  <c r="AP531" i="4"/>
  <c r="AV531" i="4" s="1"/>
  <c r="AN593" i="4"/>
  <c r="AT593" i="4" s="1"/>
  <c r="X589" i="4"/>
  <c r="AB19" i="4"/>
  <c r="AC19" i="4"/>
  <c r="Z19" i="4"/>
  <c r="AE19" i="4"/>
  <c r="AD19" i="4"/>
  <c r="AA19" i="4"/>
  <c r="AC48" i="4"/>
  <c r="Z48" i="4"/>
  <c r="AD48" i="4"/>
  <c r="AE48" i="4"/>
  <c r="AA48" i="4"/>
  <c r="AB48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Y925" i="4"/>
  <c r="AQ944" i="4"/>
  <c r="AB951" i="4"/>
  <c r="AE951" i="4"/>
  <c r="AA951" i="4"/>
  <c r="AU951" i="4"/>
  <c r="AD951" i="4"/>
  <c r="AV951" i="4"/>
  <c r="W54" i="4"/>
  <c r="AA802" i="4"/>
  <c r="AB802" i="4"/>
  <c r="AC802" i="4"/>
  <c r="Z802" i="4"/>
  <c r="AD802" i="4"/>
  <c r="X918" i="4"/>
  <c r="Y91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O543" i="4"/>
  <c r="AU543" i="4" s="1"/>
  <c r="Y927" i="4"/>
  <c r="X927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B963" i="4"/>
  <c r="AE963" i="4"/>
  <c r="AA963" i="4"/>
  <c r="AW963" i="4"/>
  <c r="AU963" i="4"/>
  <c r="AT963" i="4"/>
  <c r="AD963" i="4"/>
  <c r="AS963" i="4"/>
  <c r="AV963" i="4"/>
  <c r="X706" i="4"/>
  <c r="Y706" i="4" s="1"/>
  <c r="Y929" i="4"/>
  <c r="X929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Y942" i="4"/>
  <c r="AE726" i="4"/>
  <c r="AF726" i="4"/>
  <c r="AJ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Y731" i="4"/>
  <c r="AB731" i="4" s="1"/>
  <c r="X747" i="4"/>
  <c r="Y747" i="4" s="1"/>
  <c r="AB913" i="4"/>
  <c r="AC913" i="4"/>
  <c r="AS913" i="4"/>
  <c r="AT913" i="4"/>
  <c r="Z913" i="4"/>
  <c r="AU913" i="4"/>
  <c r="AV913" i="4"/>
  <c r="AW913" i="4"/>
  <c r="Y939" i="4"/>
  <c r="AB987" i="4"/>
  <c r="AW987" i="4"/>
  <c r="AU987" i="4"/>
  <c r="AS987" i="4"/>
  <c r="Z987" i="4"/>
  <c r="AV987" i="4"/>
  <c r="Y100" i="4"/>
  <c r="AG100" i="4" s="1"/>
  <c r="W754" i="4"/>
  <c r="W738" i="4"/>
  <c r="Y803" i="4"/>
  <c r="AD803" i="4" s="1"/>
  <c r="X771" i="4"/>
  <c r="Y38" i="4"/>
  <c r="AI38" i="4" s="1"/>
  <c r="Y646" i="4"/>
  <c r="AJ646" i="4" s="1"/>
  <c r="X650" i="4"/>
  <c r="X978" i="4"/>
  <c r="AG978" i="4" s="1"/>
  <c r="Y978" i="4"/>
  <c r="X762" i="4"/>
  <c r="Y762" i="4" s="1"/>
  <c r="X659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O836" i="4" s="1"/>
  <c r="AU836" i="4" s="1"/>
  <c r="AH836" i="4"/>
  <c r="AG836" i="4"/>
  <c r="AF836" i="4"/>
  <c r="AK836" i="4"/>
  <c r="Y431" i="4"/>
  <c r="AK431" i="4" s="1"/>
  <c r="AJ19" i="4"/>
  <c r="AH19" i="4"/>
  <c r="AF19" i="4"/>
  <c r="AL928" i="4"/>
  <c r="X511" i="4"/>
  <c r="Y511" i="4" s="1"/>
  <c r="AB139" i="4"/>
  <c r="AA139" i="4"/>
  <c r="Z139" i="4"/>
  <c r="AD139" i="4"/>
  <c r="AE139" i="4"/>
  <c r="AC139" i="4"/>
  <c r="AF495" i="4"/>
  <c r="AL495" i="4" s="1"/>
  <c r="AR495" i="4" s="1"/>
  <c r="AB495" i="4"/>
  <c r="AJ495" i="4"/>
  <c r="AF677" i="4"/>
  <c r="AB677" i="4"/>
  <c r="Z677" i="4"/>
  <c r="AC725" i="4"/>
  <c r="AF733" i="4"/>
  <c r="AJ733" i="4"/>
  <c r="AC733" i="4"/>
  <c r="AO733" i="4" s="1"/>
  <c r="AU733" i="4" s="1"/>
  <c r="AB733" i="4"/>
  <c r="AE733" i="4"/>
  <c r="AF48" i="4"/>
  <c r="AJ48" i="4"/>
  <c r="AK48" i="4"/>
  <c r="X57" i="4"/>
  <c r="U63" i="4"/>
  <c r="V63" i="4"/>
  <c r="AB656" i="4"/>
  <c r="Y895" i="4"/>
  <c r="AK905" i="4"/>
  <c r="AF905" i="4"/>
  <c r="AJ905" i="4"/>
  <c r="AQ938" i="4"/>
  <c r="AL938" i="4"/>
  <c r="Y945" i="4"/>
  <c r="X945" i="4"/>
  <c r="AH951" i="4"/>
  <c r="AG951" i="4"/>
  <c r="Y953" i="4"/>
  <c r="X953" i="4"/>
  <c r="AK959" i="4"/>
  <c r="AG959" i="4"/>
  <c r="AC140" i="4"/>
  <c r="W698" i="4"/>
  <c r="AH802" i="4"/>
  <c r="AG802" i="4"/>
  <c r="AJ802" i="4"/>
  <c r="AG615" i="4"/>
  <c r="AH615" i="4"/>
  <c r="AK615" i="4"/>
  <c r="AK663" i="4"/>
  <c r="AN983" i="4"/>
  <c r="AP983" i="4"/>
  <c r="AG80" i="4"/>
  <c r="AH80" i="4"/>
  <c r="AK80" i="4"/>
  <c r="AI53" i="4"/>
  <c r="AJ53" i="4"/>
  <c r="AG53" i="4"/>
  <c r="AK880" i="4"/>
  <c r="AI880" i="4"/>
  <c r="X662" i="4"/>
  <c r="X134" i="4"/>
  <c r="AF572" i="4"/>
  <c r="AH572" i="4"/>
  <c r="AG879" i="4"/>
  <c r="AH879" i="4"/>
  <c r="AK879" i="4"/>
  <c r="X60" i="4"/>
  <c r="AL727" i="4"/>
  <c r="AR727" i="4" s="1"/>
  <c r="AN727" i="4"/>
  <c r="AT727" i="4" s="1"/>
  <c r="AK963" i="4"/>
  <c r="AJ963" i="4"/>
  <c r="X6" i="4"/>
  <c r="AI527" i="4"/>
  <c r="AF527" i="4"/>
  <c r="AF602" i="4"/>
  <c r="AJ602" i="4"/>
  <c r="AC602" i="4"/>
  <c r="AF623" i="4"/>
  <c r="AK665" i="4"/>
  <c r="AF665" i="4"/>
  <c r="AH667" i="4"/>
  <c r="AG667" i="4"/>
  <c r="AK667" i="4"/>
  <c r="AQ667" i="4" s="1"/>
  <c r="AW667" i="4" s="1"/>
  <c r="AE984" i="4"/>
  <c r="AC984" i="4"/>
  <c r="AO984" i="4" s="1"/>
  <c r="AS984" i="4"/>
  <c r="AW984" i="4"/>
  <c r="AT984" i="4"/>
  <c r="AE996" i="4"/>
  <c r="AT996" i="4"/>
  <c r="AW996" i="4"/>
  <c r="X84" i="4"/>
  <c r="AA834" i="4"/>
  <c r="AB834" i="4"/>
  <c r="AN834" i="4" s="1"/>
  <c r="AC834" i="4"/>
  <c r="Z834" i="4"/>
  <c r="AD834" i="4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H519" i="4"/>
  <c r="W28" i="4"/>
  <c r="AB557" i="4"/>
  <c r="AN557" i="4" s="1"/>
  <c r="AT557" i="4" s="1"/>
  <c r="AE557" i="4"/>
  <c r="AA557" i="4"/>
  <c r="AC557" i="4"/>
  <c r="AO557" i="4" s="1"/>
  <c r="AU557" i="4" s="1"/>
  <c r="AD557" i="4"/>
  <c r="AP557" i="4" s="1"/>
  <c r="AV557" i="4" s="1"/>
  <c r="Z726" i="4"/>
  <c r="X847" i="4"/>
  <c r="AN741" i="4"/>
  <c r="AT741" i="4" s="1"/>
  <c r="W4" i="4"/>
  <c r="AB576" i="4"/>
  <c r="AA576" i="4"/>
  <c r="AD576" i="4"/>
  <c r="AP576" i="4" s="1"/>
  <c r="AV576" i="4" s="1"/>
  <c r="AE576" i="4"/>
  <c r="Z576" i="4"/>
  <c r="AC586" i="4"/>
  <c r="AA586" i="4"/>
  <c r="AM586" i="4" s="1"/>
  <c r="AS586" i="4" s="1"/>
  <c r="AD586" i="4"/>
  <c r="AB586" i="4"/>
  <c r="AN586" i="4" s="1"/>
  <c r="AT586" i="4" s="1"/>
  <c r="AE586" i="4"/>
  <c r="AQ586" i="4" s="1"/>
  <c r="AW586" i="4" s="1"/>
  <c r="Z586" i="4"/>
  <c r="AL586" i="4" s="1"/>
  <c r="AR586" i="4" s="1"/>
  <c r="X689" i="4"/>
  <c r="Y699" i="4"/>
  <c r="AA699" i="4" s="1"/>
  <c r="W730" i="4"/>
  <c r="Z737" i="4"/>
  <c r="AL737" i="4" s="1"/>
  <c r="AR737" i="4" s="1"/>
  <c r="AC737" i="4"/>
  <c r="AD737" i="4"/>
  <c r="AA737" i="4"/>
  <c r="AB737" i="4"/>
  <c r="AN737" i="4" s="1"/>
  <c r="AT737" i="4" s="1"/>
  <c r="AE737" i="4"/>
  <c r="AI913" i="4"/>
  <c r="AG913" i="4"/>
  <c r="AJ987" i="4"/>
  <c r="X746" i="4"/>
  <c r="X990" i="4"/>
  <c r="Y990" i="4"/>
  <c r="AG990" i="4" s="1"/>
  <c r="X795" i="4"/>
  <c r="Y795" i="4" s="1"/>
  <c r="AH795" i="4" s="1"/>
  <c r="X763" i="4"/>
  <c r="AE36" i="4"/>
  <c r="AD36" i="4"/>
  <c r="AB36" i="4"/>
  <c r="AA36" i="4"/>
  <c r="AC36" i="4"/>
  <c r="Z36" i="4"/>
  <c r="AQ711" i="4"/>
  <c r="AW711" i="4" s="1"/>
  <c r="AC954" i="4"/>
  <c r="AE954" i="4"/>
  <c r="AS954" i="4"/>
  <c r="AB954" i="4"/>
  <c r="AA954" i="4"/>
  <c r="AV954" i="4"/>
  <c r="AD861" i="4"/>
  <c r="Z861" i="4"/>
  <c r="AC861" i="4"/>
  <c r="AA861" i="4"/>
  <c r="AB861" i="4"/>
  <c r="AE861" i="4"/>
  <c r="W161" i="4"/>
  <c r="AB998" i="4"/>
  <c r="AE998" i="4"/>
  <c r="AU998" i="4"/>
  <c r="AV998" i="4"/>
  <c r="AW998" i="4"/>
  <c r="AA998" i="4"/>
  <c r="AT998" i="4"/>
  <c r="AS998" i="4"/>
  <c r="AG998" i="4"/>
  <c r="AH998" i="4"/>
  <c r="AJ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AC931" i="4"/>
  <c r="AD931" i="4"/>
  <c r="AU931" i="4"/>
  <c r="AV931" i="4"/>
  <c r="AE931" i="4"/>
  <c r="AB931" i="4"/>
  <c r="W541" i="4"/>
  <c r="AB941" i="4"/>
  <c r="AN941" i="4" s="1"/>
  <c r="AT941" i="4"/>
  <c r="AA941" i="4"/>
  <c r="AS941" i="4"/>
  <c r="Z941" i="4"/>
  <c r="AL941" i="4" s="1"/>
  <c r="AU941" i="4"/>
  <c r="AD992" i="4"/>
  <c r="Z992" i="4"/>
  <c r="AV992" i="4"/>
  <c r="AA992" i="4"/>
  <c r="AW992" i="4"/>
  <c r="AT992" i="4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O607" i="4"/>
  <c r="AU607" i="4" s="1"/>
  <c r="W29" i="4"/>
  <c r="Y97" i="4"/>
  <c r="Z97" i="4" s="1"/>
  <c r="AF725" i="4"/>
  <c r="AH725" i="4"/>
  <c r="AJ725" i="4"/>
  <c r="Y107" i="4"/>
  <c r="Z107" i="4" s="1"/>
  <c r="V157" i="4"/>
  <c r="U157" i="4"/>
  <c r="AK656" i="4"/>
  <c r="AF656" i="4"/>
  <c r="AG656" i="4"/>
  <c r="AA790" i="4"/>
  <c r="AE790" i="4"/>
  <c r="AD790" i="4"/>
  <c r="Y807" i="4"/>
  <c r="AK807" i="4" s="1"/>
  <c r="AN944" i="4"/>
  <c r="AM944" i="4"/>
  <c r="AL944" i="4"/>
  <c r="AB959" i="4"/>
  <c r="AE959" i="4"/>
  <c r="AD959" i="4"/>
  <c r="AT959" i="4"/>
  <c r="AV959" i="4"/>
  <c r="AU959" i="4"/>
  <c r="AA959" i="4"/>
  <c r="Z959" i="4"/>
  <c r="AC959" i="4"/>
  <c r="AS959" i="4"/>
  <c r="AW959" i="4"/>
  <c r="X658" i="4"/>
  <c r="Y658" i="4" s="1"/>
  <c r="Y871" i="4"/>
  <c r="X871" i="4"/>
  <c r="AV893" i="4"/>
  <c r="AS893" i="4"/>
  <c r="Z880" i="4"/>
  <c r="AE880" i="4"/>
  <c r="AS880" i="4"/>
  <c r="AW880" i="4"/>
  <c r="AC880" i="4"/>
  <c r="AB880" i="4"/>
  <c r="AV880" i="4"/>
  <c r="AA880" i="4"/>
  <c r="AD880" i="4"/>
  <c r="AU880" i="4"/>
  <c r="AT880" i="4"/>
  <c r="Z848" i="4"/>
  <c r="AE848" i="4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Y61" i="4"/>
  <c r="AC61" i="4" s="1"/>
  <c r="AB572" i="4"/>
  <c r="AC572" i="4"/>
  <c r="AE572" i="4"/>
  <c r="AQ572" i="4" s="1"/>
  <c r="AW572" i="4" s="1"/>
  <c r="Z572" i="4"/>
  <c r="AD572" i="4"/>
  <c r="AA572" i="4"/>
  <c r="Y784" i="4"/>
  <c r="AB784" i="4" s="1"/>
  <c r="Y101" i="4"/>
  <c r="Z101" i="4" s="1"/>
  <c r="Y131" i="4"/>
  <c r="AA131" i="4" s="1"/>
  <c r="W14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B623" i="4"/>
  <c r="AC623" i="4"/>
  <c r="AO623" i="4" s="1"/>
  <c r="AU623" i="4" s="1"/>
  <c r="AB665" i="4"/>
  <c r="AD665" i="4"/>
  <c r="AC665" i="4"/>
  <c r="AA665" i="4"/>
  <c r="Z665" i="4"/>
  <c r="AE665" i="4"/>
  <c r="W690" i="4"/>
  <c r="X986" i="4"/>
  <c r="Y986" i="4"/>
  <c r="Y88" i="4"/>
  <c r="AB88" i="4" s="1"/>
  <c r="AA18" i="4"/>
  <c r="AD18" i="4"/>
  <c r="Z18" i="4"/>
  <c r="AB18" i="4"/>
  <c r="AC18" i="4"/>
  <c r="AE18" i="4"/>
  <c r="AE519" i="4"/>
  <c r="AA519" i="4"/>
  <c r="AC519" i="4"/>
  <c r="W177" i="4"/>
  <c r="Y118" i="4"/>
  <c r="AD118" i="4" s="1"/>
  <c r="Y571" i="4"/>
  <c r="AE571" i="4" s="1"/>
  <c r="W555" i="4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V83" i="4"/>
  <c r="U83" i="4"/>
  <c r="W103" i="4"/>
  <c r="AM110" i="4"/>
  <c r="AS110" i="4" s="1"/>
  <c r="AL110" i="4"/>
  <c r="AR110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W742" i="4"/>
  <c r="U969" i="4"/>
  <c r="V969" i="4"/>
  <c r="Y999" i="4"/>
  <c r="Y72" i="4"/>
  <c r="AB72" i="4" s="1"/>
  <c r="Y991" i="4"/>
  <c r="AA646" i="4"/>
  <c r="X630" i="4"/>
  <c r="AN562" i="4"/>
  <c r="AT562" i="4" s="1"/>
  <c r="X154" i="4"/>
  <c r="Y154" i="4" s="1"/>
  <c r="AB850" i="4"/>
  <c r="AJ850" i="4"/>
  <c r="W971" i="4"/>
  <c r="AN808" i="4"/>
  <c r="AT808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I19" i="4"/>
  <c r="AG19" i="4"/>
  <c r="AK19" i="4"/>
  <c r="Y12" i="4"/>
  <c r="Y50" i="4"/>
  <c r="Z50" i="4" s="1"/>
  <c r="AC123" i="4"/>
  <c r="Z123" i="4"/>
  <c r="AD123" i="4"/>
  <c r="AE123" i="4"/>
  <c r="AA123" i="4"/>
  <c r="AB123" i="4"/>
  <c r="Z147" i="4"/>
  <c r="AE179" i="4"/>
  <c r="Z179" i="4"/>
  <c r="AB179" i="4"/>
  <c r="AC179" i="4"/>
  <c r="AD179" i="4"/>
  <c r="AA179" i="4"/>
  <c r="AH495" i="4"/>
  <c r="AA495" i="4"/>
  <c r="AE495" i="4"/>
  <c r="AI677" i="4"/>
  <c r="AC677" i="4"/>
  <c r="AA677" i="4"/>
  <c r="AE725" i="4"/>
  <c r="AK733" i="4"/>
  <c r="AG733" i="4"/>
  <c r="AH733" i="4"/>
  <c r="Z733" i="4"/>
  <c r="AA733" i="4"/>
  <c r="AD733" i="4"/>
  <c r="AB935" i="4"/>
  <c r="AN935" i="4" s="1"/>
  <c r="AC935" i="4"/>
  <c r="AO935" i="4" s="1"/>
  <c r="AE935" i="4"/>
  <c r="AQ935" i="4" s="1"/>
  <c r="Z935" i="4"/>
  <c r="AA935" i="4"/>
  <c r="AW935" i="4"/>
  <c r="AU935" i="4"/>
  <c r="AT935" i="4"/>
  <c r="AD935" i="4"/>
  <c r="AS935" i="4"/>
  <c r="AV935" i="4"/>
  <c r="AH48" i="4"/>
  <c r="AG48" i="4"/>
  <c r="AI48" i="4"/>
  <c r="AD656" i="4"/>
  <c r="AC750" i="4"/>
  <c r="AO750" i="4" s="1"/>
  <c r="AU750" i="4" s="1"/>
  <c r="Z750" i="4"/>
  <c r="AD750" i="4"/>
  <c r="AB750" i="4"/>
  <c r="AA750" i="4"/>
  <c r="Y751" i="4"/>
  <c r="AK751" i="4" s="1"/>
  <c r="AJ790" i="4"/>
  <c r="AI790" i="4"/>
  <c r="AC814" i="4"/>
  <c r="AB814" i="4"/>
  <c r="AA814" i="4"/>
  <c r="AE814" i="4"/>
  <c r="AQ814" i="4" s="1"/>
  <c r="AW814" i="4" s="1"/>
  <c r="Z814" i="4"/>
  <c r="X815" i="4"/>
  <c r="Y815" i="4"/>
  <c r="X816" i="4"/>
  <c r="AA818" i="4"/>
  <c r="AB818" i="4"/>
  <c r="AD818" i="4"/>
  <c r="Z818" i="4"/>
  <c r="AC818" i="4"/>
  <c r="AC857" i="4"/>
  <c r="AD857" i="4"/>
  <c r="AG905" i="4"/>
  <c r="AH905" i="4"/>
  <c r="AI905" i="4"/>
  <c r="X907" i="4"/>
  <c r="Y907" i="4"/>
  <c r="AP938" i="4"/>
  <c r="AO938" i="4"/>
  <c r="AM938" i="4"/>
  <c r="AK951" i="4"/>
  <c r="AJ959" i="4"/>
  <c r="AF959" i="4"/>
  <c r="AH959" i="4"/>
  <c r="AD164" i="4"/>
  <c r="AB164" i="4"/>
  <c r="Z164" i="4"/>
  <c r="AA164" i="4"/>
  <c r="AC164" i="4"/>
  <c r="AE164" i="4"/>
  <c r="AC606" i="4"/>
  <c r="AB606" i="4"/>
  <c r="AA606" i="4"/>
  <c r="AD606" i="4"/>
  <c r="Z606" i="4"/>
  <c r="AE606" i="4"/>
  <c r="AQ606" i="4" s="1"/>
  <c r="AW606" i="4" s="1"/>
  <c r="AB610" i="4"/>
  <c r="AE610" i="4"/>
  <c r="AQ610" i="4" s="1"/>
  <c r="AW610" i="4" s="1"/>
  <c r="AC610" i="4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E632" i="4"/>
  <c r="AF632" i="4"/>
  <c r="AK632" i="4"/>
  <c r="AI802" i="4"/>
  <c r="AF802" i="4"/>
  <c r="AK802" i="4"/>
  <c r="AQ802" i="4" s="1"/>
  <c r="AW802" i="4" s="1"/>
  <c r="AJ615" i="4"/>
  <c r="AP615" i="4" s="1"/>
  <c r="AV615" i="4" s="1"/>
  <c r="AI615" i="4"/>
  <c r="AO983" i="4"/>
  <c r="AI80" i="4"/>
  <c r="AF80" i="4"/>
  <c r="AJ80" i="4"/>
  <c r="AH53" i="4"/>
  <c r="AF53" i="4"/>
  <c r="AK53" i="4"/>
  <c r="AH880" i="4"/>
  <c r="AF880" i="4"/>
  <c r="AG880" i="4"/>
  <c r="AF848" i="4"/>
  <c r="AM599" i="4"/>
  <c r="AS599" i="4" s="1"/>
  <c r="X34" i="4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Z115" i="4"/>
  <c r="AB115" i="4"/>
  <c r="AC115" i="4"/>
  <c r="AB163" i="4"/>
  <c r="AE163" i="4"/>
  <c r="Z163" i="4"/>
  <c r="AD163" i="4"/>
  <c r="AA163" i="4"/>
  <c r="AC163" i="4"/>
  <c r="AC171" i="4"/>
  <c r="Z171" i="4"/>
  <c r="AD171" i="4"/>
  <c r="AE171" i="4"/>
  <c r="AA171" i="4"/>
  <c r="AB171" i="4"/>
  <c r="AI963" i="4"/>
  <c r="AG963" i="4"/>
  <c r="X26" i="4"/>
  <c r="Y26" i="4" s="1"/>
  <c r="Z31" i="4"/>
  <c r="AD31" i="4"/>
  <c r="AC31" i="4"/>
  <c r="AB31" i="4"/>
  <c r="AE31" i="4"/>
  <c r="AA31" i="4"/>
  <c r="W65" i="4"/>
  <c r="AE91" i="4"/>
  <c r="Y145" i="4"/>
  <c r="V165" i="4"/>
  <c r="U165" i="4"/>
  <c r="AK527" i="4"/>
  <c r="AG527" i="4"/>
  <c r="AJ527" i="4"/>
  <c r="AG602" i="4"/>
  <c r="AB602" i="4"/>
  <c r="Y611" i="4"/>
  <c r="AC611" i="4" s="1"/>
  <c r="AK623" i="4"/>
  <c r="AG623" i="4"/>
  <c r="AH623" i="4"/>
  <c r="AH665" i="4"/>
  <c r="AI665" i="4"/>
  <c r="AG665" i="4"/>
  <c r="AF667" i="4"/>
  <c r="AI667" i="4"/>
  <c r="AO667" i="4" s="1"/>
  <c r="AU667" i="4" s="1"/>
  <c r="X697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K519" i="4"/>
  <c r="X968" i="4"/>
  <c r="Y968" i="4"/>
  <c r="AL557" i="4"/>
  <c r="AR557" i="4" s="1"/>
  <c r="W90" i="4"/>
  <c r="AB726" i="4"/>
  <c r="AC726" i="4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C741" i="4"/>
  <c r="AD741" i="4"/>
  <c r="AA741" i="4"/>
  <c r="AM741" i="4" s="1"/>
  <c r="AS741" i="4" s="1"/>
  <c r="Z741" i="4"/>
  <c r="Y624" i="4"/>
  <c r="AB624" i="4" s="1"/>
  <c r="V2" i="4"/>
  <c r="U2" i="4"/>
  <c r="AB8" i="4"/>
  <c r="AE8" i="4"/>
  <c r="AD8" i="4"/>
  <c r="Z8" i="4"/>
  <c r="AA8" i="4"/>
  <c r="AC8" i="4"/>
  <c r="AB27" i="4"/>
  <c r="AA27" i="4"/>
  <c r="AE27" i="4"/>
  <c r="Z27" i="4"/>
  <c r="AC27" i="4"/>
  <c r="AD27" i="4"/>
  <c r="Y71" i="4"/>
  <c r="AA71" i="4" s="1"/>
  <c r="W95" i="4"/>
  <c r="W98" i="4"/>
  <c r="Y168" i="4"/>
  <c r="AE168" i="4" s="1"/>
  <c r="Y176" i="4"/>
  <c r="AB641" i="4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AA782" i="4"/>
  <c r="AC782" i="4"/>
  <c r="AB782" i="4"/>
  <c r="AE782" i="4"/>
  <c r="Z782" i="4"/>
  <c r="AB873" i="4"/>
  <c r="AN873" i="4" s="1"/>
  <c r="AC873" i="4"/>
  <c r="AO873" i="4" s="1"/>
  <c r="AE873" i="4"/>
  <c r="AW873" i="4"/>
  <c r="AD873" i="4"/>
  <c r="AP873" i="4" s="1"/>
  <c r="AT873" i="4"/>
  <c r="AA897" i="4"/>
  <c r="AM897" i="4" s="1"/>
  <c r="AD897" i="4"/>
  <c r="AS897" i="4"/>
  <c r="AT897" i="4"/>
  <c r="AE897" i="4"/>
  <c r="AQ897" i="4" s="1"/>
  <c r="AU897" i="4"/>
  <c r="AV897" i="4"/>
  <c r="AW897" i="4"/>
  <c r="AJ913" i="4"/>
  <c r="AH913" i="4"/>
  <c r="Y976" i="4"/>
  <c r="AA981" i="4"/>
  <c r="AD981" i="4"/>
  <c r="AC981" i="4"/>
  <c r="AW981" i="4"/>
  <c r="AT981" i="4"/>
  <c r="AI987" i="4"/>
  <c r="AF987" i="4"/>
  <c r="AD995" i="4"/>
  <c r="AP995" i="4" s="1"/>
  <c r="AA995" i="4"/>
  <c r="AM995" i="4" s="1"/>
  <c r="Z995" i="4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C92" i="4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Z582" i="4"/>
  <c r="AC582" i="4"/>
  <c r="AO582" i="4" s="1"/>
  <c r="AU582" i="4" s="1"/>
  <c r="AA582" i="4"/>
  <c r="AM582" i="4" s="1"/>
  <c r="AS582" i="4" s="1"/>
  <c r="AE521" i="4"/>
  <c r="AA521" i="4"/>
  <c r="Z521" i="4"/>
  <c r="AB521" i="4"/>
  <c r="AN521" i="4" s="1"/>
  <c r="AT521" i="4" s="1"/>
  <c r="AD521" i="4"/>
  <c r="AA102" i="4"/>
  <c r="Z102" i="4"/>
  <c r="AB102" i="4"/>
  <c r="AD102" i="4"/>
  <c r="AE102" i="4"/>
  <c r="AC102" i="4"/>
  <c r="X603" i="4"/>
  <c r="Y603" i="4" s="1"/>
  <c r="AJ603" i="4" s="1"/>
  <c r="W618" i="4"/>
  <c r="AC764" i="4"/>
  <c r="Z764" i="4"/>
  <c r="AL764" i="4" s="1"/>
  <c r="AR764" i="4" s="1"/>
  <c r="AA764" i="4"/>
  <c r="AM764" i="4" s="1"/>
  <c r="AS764" i="4" s="1"/>
  <c r="AD764" i="4"/>
  <c r="AE764" i="4"/>
  <c r="AQ764" i="4" s="1"/>
  <c r="AW764" i="4" s="1"/>
  <c r="AE812" i="4"/>
  <c r="AQ812" i="4" s="1"/>
  <c r="AS812" i="4"/>
  <c r="AA812" i="4"/>
  <c r="AM812" i="4" s="1"/>
  <c r="AT812" i="4"/>
  <c r="AD812" i="4"/>
  <c r="AP812" i="4" s="1"/>
  <c r="AE643" i="4"/>
  <c r="AP711" i="4"/>
  <c r="AV711" i="4" s="1"/>
  <c r="AE950" i="4"/>
  <c r="AD950" i="4"/>
  <c r="AP950" i="4" s="1"/>
  <c r="AA950" i="4"/>
  <c r="AC950" i="4"/>
  <c r="AB950" i="4"/>
  <c r="AN950" i="4" s="1"/>
  <c r="AT950" i="4"/>
  <c r="Z950" i="4"/>
  <c r="AL950" i="4" s="1"/>
  <c r="AW950" i="4"/>
  <c r="AV950" i="4"/>
  <c r="AU950" i="4"/>
  <c r="AS950" i="4"/>
  <c r="Z120" i="4"/>
  <c r="AD120" i="4"/>
  <c r="AE896" i="4"/>
  <c r="AS896" i="4"/>
  <c r="AW896" i="4"/>
  <c r="Z896" i="4"/>
  <c r="AU896" i="4"/>
  <c r="AT896" i="4"/>
  <c r="AV896" i="4"/>
  <c r="Z844" i="4"/>
  <c r="AL844" i="4" s="1"/>
  <c r="AR844" i="4" s="1"/>
  <c r="AE844" i="4"/>
  <c r="AA844" i="4"/>
  <c r="AC844" i="4"/>
  <c r="AO844" i="4" s="1"/>
  <c r="AU844" i="4" s="1"/>
  <c r="AB844" i="4"/>
  <c r="AN844" i="4" s="1"/>
  <c r="AT844" i="4" s="1"/>
  <c r="AD844" i="4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D160" i="4"/>
  <c r="AB160" i="4"/>
  <c r="AE160" i="4"/>
  <c r="AC160" i="4"/>
  <c r="Z160" i="4"/>
  <c r="AA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E832" i="4"/>
  <c r="Y635" i="4"/>
  <c r="AK635" i="4" s="1"/>
  <c r="Y155" i="4"/>
  <c r="Z151" i="4"/>
  <c r="AD151" i="4"/>
  <c r="AA151" i="4"/>
  <c r="AE151" i="4"/>
  <c r="AB151" i="4"/>
  <c r="AC151" i="4"/>
  <c r="AB69" i="4"/>
  <c r="AA69" i="4"/>
  <c r="AE69" i="4"/>
  <c r="AD69" i="4"/>
  <c r="Z69" i="4"/>
  <c r="AC69" i="4"/>
  <c r="Z89" i="4"/>
  <c r="AD89" i="4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S989" i="4"/>
  <c r="AA989" i="4"/>
  <c r="Z989" i="4"/>
  <c r="AT989" i="4"/>
  <c r="AU989" i="4"/>
  <c r="AV989" i="4"/>
  <c r="AW989" i="4"/>
  <c r="AB109" i="4"/>
  <c r="AC109" i="4"/>
  <c r="AE109" i="4"/>
  <c r="AD109" i="4"/>
  <c r="Z109" i="4"/>
  <c r="AA109" i="4"/>
  <c r="AB47" i="4"/>
  <c r="AC47" i="4"/>
  <c r="AE47" i="4"/>
  <c r="AD47" i="4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E634" i="4"/>
  <c r="AB634" i="4"/>
  <c r="AN634" i="4" s="1"/>
  <c r="AT634" i="4" s="1"/>
  <c r="AC634" i="4"/>
  <c r="AD634" i="4"/>
  <c r="Z634" i="4"/>
  <c r="Y79" i="4"/>
  <c r="AE79" i="4" s="1"/>
  <c r="AA755" i="4"/>
  <c r="AE755" i="4"/>
  <c r="AB755" i="4"/>
  <c r="Z755" i="4"/>
  <c r="AL755" i="4" s="1"/>
  <c r="AR755" i="4" s="1"/>
  <c r="AC755" i="4"/>
  <c r="AE787" i="4"/>
  <c r="AA787" i="4"/>
  <c r="AD787" i="4"/>
  <c r="AP787" i="4" s="1"/>
  <c r="AV787" i="4" s="1"/>
  <c r="AB787" i="4"/>
  <c r="AC787" i="4"/>
  <c r="AD961" i="4"/>
  <c r="AP961" i="4" s="1"/>
  <c r="AW961" i="4"/>
  <c r="AC961" i="4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G789" i="4"/>
  <c r="D765" i="4"/>
  <c r="H765" i="4" s="1"/>
  <c r="F765" i="4"/>
  <c r="J765" i="4" s="1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M797" i="4"/>
  <c r="AS797" i="4" s="1"/>
  <c r="E781" i="4"/>
  <c r="I781" i="4" s="1"/>
  <c r="G781" i="4"/>
  <c r="Y825" i="4"/>
  <c r="Z825" i="4" s="1"/>
  <c r="AC793" i="4"/>
  <c r="AB793" i="4"/>
  <c r="AD793" i="4"/>
  <c r="AC833" i="4"/>
  <c r="AB833" i="4"/>
  <c r="AD833" i="4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G704" i="4"/>
  <c r="E704" i="4"/>
  <c r="I704" i="4" s="1"/>
  <c r="X622" i="4"/>
  <c r="Y622" i="4" s="1"/>
  <c r="AF692" i="4"/>
  <c r="AK692" i="4"/>
  <c r="AI692" i="4"/>
  <c r="AH692" i="4"/>
  <c r="AJ692" i="4"/>
  <c r="AG692" i="4"/>
  <c r="G669" i="4"/>
  <c r="X605" i="4"/>
  <c r="X637" i="4"/>
  <c r="Y637" i="4" s="1"/>
  <c r="AO593" i="4"/>
  <c r="AU593" i="4" s="1"/>
  <c r="AQ593" i="4"/>
  <c r="AW593" i="4" s="1"/>
  <c r="Y666" i="4"/>
  <c r="AG666" i="4" s="1"/>
  <c r="AI728" i="4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07" i="4"/>
  <c r="AW607" i="4" s="1"/>
  <c r="AC675" i="4"/>
  <c r="AA675" i="4"/>
  <c r="AE675" i="4"/>
  <c r="AI675" i="4"/>
  <c r="AH675" i="4"/>
  <c r="AF675" i="4"/>
  <c r="AP669" i="4"/>
  <c r="AV669" i="4" s="1"/>
  <c r="AL591" i="4"/>
  <c r="AR591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E593" i="4"/>
  <c r="I593" i="4" s="1"/>
  <c r="AD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P585" i="4"/>
  <c r="AV585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B639" i="4"/>
  <c r="AM593" i="4"/>
  <c r="AS593" i="4" s="1"/>
  <c r="AP593" i="4"/>
  <c r="AV593" i="4" s="1"/>
  <c r="Y718" i="4"/>
  <c r="AC718" i="4" s="1"/>
  <c r="AB682" i="4"/>
  <c r="AK682" i="4"/>
  <c r="AH682" i="4"/>
  <c r="Z595" i="4"/>
  <c r="AE595" i="4"/>
  <c r="AD595" i="4"/>
  <c r="AF595" i="4"/>
  <c r="AJ595" i="4"/>
  <c r="AH595" i="4"/>
  <c r="AA702" i="4"/>
  <c r="AJ702" i="4"/>
  <c r="AH702" i="4"/>
  <c r="AI583" i="4"/>
  <c r="AC583" i="4"/>
  <c r="Z627" i="4"/>
  <c r="AA627" i="4"/>
  <c r="AD627" i="4"/>
  <c r="AF627" i="4"/>
  <c r="AJ627" i="4"/>
  <c r="AH627" i="4"/>
  <c r="AC692" i="4"/>
  <c r="AD670" i="4"/>
  <c r="AA670" i="4"/>
  <c r="AE670" i="4"/>
  <c r="AG670" i="4"/>
  <c r="AJ670" i="4"/>
  <c r="AH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AM531" i="4"/>
  <c r="AS531" i="4" s="1"/>
  <c r="AN531" i="4"/>
  <c r="AT531" i="4" s="1"/>
  <c r="AN567" i="4"/>
  <c r="AT567" i="4" s="1"/>
  <c r="AL567" i="4"/>
  <c r="AR567" i="4" s="1"/>
  <c r="AC575" i="4"/>
  <c r="AG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AC556" i="4"/>
  <c r="AF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E575" i="4"/>
  <c r="AQ575" i="4" s="1"/>
  <c r="AW575" i="4" s="1"/>
  <c r="AJ575" i="4"/>
  <c r="AJ559" i="4"/>
  <c r="AH559" i="4"/>
  <c r="AE559" i="4"/>
  <c r="Z559" i="4"/>
  <c r="AL537" i="4"/>
  <c r="AR537" i="4" s="1"/>
  <c r="AO537" i="4"/>
  <c r="AU537" i="4" s="1"/>
  <c r="AG556" i="4"/>
  <c r="AJ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W459" i="4"/>
  <c r="X459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Y428" i="4"/>
  <c r="AJ428" i="4" s="1"/>
  <c r="X388" i="4"/>
  <c r="Y388" i="4" s="1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AA343" i="4"/>
  <c r="AO223" i="4"/>
  <c r="AU223" i="4" s="1"/>
  <c r="AK308" i="4"/>
  <c r="AM258" i="4"/>
  <c r="AS258" i="4" s="1"/>
  <c r="AA191" i="4"/>
  <c r="AG253" i="4"/>
  <c r="AE276" i="4"/>
  <c r="W267" i="4"/>
  <c r="X267" i="4" s="1"/>
  <c r="AA262" i="4"/>
  <c r="AM262" i="4" s="1"/>
  <c r="AS262" i="4" s="1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W219" i="4"/>
  <c r="X368" i="4"/>
  <c r="Y368" i="4" s="1"/>
  <c r="X325" i="4"/>
  <c r="Y325" i="4" s="1"/>
  <c r="AH325" i="4" s="1"/>
  <c r="AB308" i="4"/>
  <c r="AQ349" i="4"/>
  <c r="AW349" i="4" s="1"/>
  <c r="W239" i="4"/>
  <c r="X239" i="4" s="1"/>
  <c r="W275" i="4"/>
  <c r="X275" i="4" s="1"/>
  <c r="AG290" i="4"/>
  <c r="AM290" i="4" s="1"/>
  <c r="AS290" i="4" s="1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M223" i="4"/>
  <c r="AS223" i="4" s="1"/>
  <c r="AC262" i="4"/>
  <c r="AM356" i="4"/>
  <c r="AS356" i="4" s="1"/>
  <c r="W299" i="4"/>
  <c r="X299" i="4" s="1"/>
  <c r="W283" i="4"/>
  <c r="X283" i="4" s="1"/>
  <c r="W233" i="4"/>
  <c r="X233" i="4" s="1"/>
  <c r="W291" i="4"/>
  <c r="X291" i="4" s="1"/>
  <c r="W288" i="4"/>
  <c r="X288" i="4" s="1"/>
  <c r="W214" i="4"/>
  <c r="X214" i="4" s="1"/>
  <c r="AF311" i="4"/>
  <c r="AK290" i="4"/>
  <c r="AO258" i="4"/>
  <c r="AU258" i="4" s="1"/>
  <c r="W230" i="4"/>
  <c r="X230" i="4" s="1"/>
  <c r="Y230" i="4" s="1"/>
  <c r="AD230" i="4" s="1"/>
  <c r="AN342" i="4"/>
  <c r="AT342" i="4" s="1"/>
  <c r="AM342" i="4"/>
  <c r="AS342" i="4" s="1"/>
  <c r="AK311" i="4"/>
  <c r="AF290" i="4"/>
  <c r="AL290" i="4" s="1"/>
  <c r="AR290" i="4" s="1"/>
  <c r="AJ290" i="4"/>
  <c r="AQ223" i="4"/>
  <c r="AW223" i="4" s="1"/>
  <c r="AO356" i="4"/>
  <c r="AU356" i="4" s="1"/>
  <c r="AD262" i="4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C343" i="4"/>
  <c r="X211" i="4"/>
  <c r="W372" i="4"/>
  <c r="X372" i="4" s="1"/>
  <c r="AK309" i="4"/>
  <c r="AF309" i="4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W303" i="4"/>
  <c r="X303" i="4" s="1"/>
  <c r="W424" i="4"/>
  <c r="X424" i="4" s="1"/>
  <c r="Y424" i="4" s="1"/>
  <c r="W390" i="4"/>
  <c r="X390" i="4" s="1"/>
  <c r="W461" i="4"/>
  <c r="X461" i="4" s="1"/>
  <c r="Y461" i="4" s="1"/>
  <c r="W305" i="4"/>
  <c r="X227" i="4"/>
  <c r="Y227" i="4" s="1"/>
  <c r="W364" i="4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K276" i="4"/>
  <c r="AB276" i="4"/>
  <c r="AD343" i="4"/>
  <c r="W229" i="4"/>
  <c r="X229" i="4" s="1"/>
  <c r="W313" i="4"/>
  <c r="X313" i="4" s="1"/>
  <c r="Y313" i="4" s="1"/>
  <c r="AO418" i="4"/>
  <c r="AU418" i="4" s="1"/>
  <c r="W391" i="4"/>
  <c r="X391" i="4" s="1"/>
  <c r="W454" i="4"/>
  <c r="W478" i="4"/>
  <c r="X478" i="4" s="1"/>
  <c r="Y478" i="4" s="1"/>
  <c r="W474" i="4"/>
  <c r="X474" i="4" s="1"/>
  <c r="Y474" i="4" s="1"/>
  <c r="AB343" i="4"/>
  <c r="W265" i="4"/>
  <c r="X265" i="4" s="1"/>
  <c r="W281" i="4"/>
  <c r="X281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E409" i="4"/>
  <c r="I409" i="4" s="1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X481" i="4"/>
  <c r="Y481" i="4" s="1"/>
  <c r="E423" i="4"/>
  <c r="I423" i="4" s="1"/>
  <c r="D423" i="4"/>
  <c r="H423" i="4" s="1"/>
  <c r="AM423" i="4"/>
  <c r="AS423" i="4" s="1"/>
  <c r="AL419" i="4"/>
  <c r="AR419" i="4" s="1"/>
  <c r="AP465" i="4"/>
  <c r="AV465" i="4" s="1"/>
  <c r="Y403" i="4"/>
  <c r="AA403" i="4" s="1"/>
  <c r="AE443" i="4"/>
  <c r="AA443" i="4"/>
  <c r="AB443" i="4"/>
  <c r="AN443" i="4" s="1"/>
  <c r="AT443" i="4" s="1"/>
  <c r="AJ385" i="4"/>
  <c r="X429" i="4"/>
  <c r="Y429" i="4" s="1"/>
  <c r="AA395" i="4"/>
  <c r="AM395" i="4" s="1"/>
  <c r="AS395" i="4" s="1"/>
  <c r="AB395" i="4"/>
  <c r="Z395" i="4"/>
  <c r="AE395" i="4"/>
  <c r="AD395" i="4"/>
  <c r="AC395" i="4"/>
  <c r="W444" i="4"/>
  <c r="X444" i="4" s="1"/>
  <c r="AM382" i="4"/>
  <c r="AS382" i="4" s="1"/>
  <c r="AO441" i="4"/>
  <c r="AU441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F451" i="4"/>
  <c r="AD447" i="4"/>
  <c r="AE447" i="4"/>
  <c r="AA447" i="4"/>
  <c r="Z447" i="4"/>
  <c r="AC447" i="4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N441" i="4"/>
  <c r="AT441" i="4" s="1"/>
  <c r="Y415" i="4"/>
  <c r="AE415" i="4" s="1"/>
  <c r="AD451" i="4"/>
  <c r="AN418" i="4"/>
  <c r="AT418" i="4" s="1"/>
  <c r="X477" i="4"/>
  <c r="Y477" i="4" s="1"/>
  <c r="Y380" i="4"/>
  <c r="AK380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M433" i="4"/>
  <c r="AS433" i="4" s="1"/>
  <c r="AL453" i="4"/>
  <c r="AR453" i="4" s="1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L463" i="4"/>
  <c r="AR463" i="4" s="1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L344" i="4"/>
  <c r="AR344" i="4" s="1"/>
  <c r="D344" i="4" s="1"/>
  <c r="H344" i="4" s="1"/>
  <c r="W345" i="4"/>
  <c r="X345" i="4" s="1"/>
  <c r="AC308" i="4"/>
  <c r="X237" i="4"/>
  <c r="Y237" i="4" s="1"/>
  <c r="AG309" i="4"/>
  <c r="W287" i="4"/>
  <c r="W235" i="4"/>
  <c r="W243" i="4"/>
  <c r="AI260" i="4"/>
  <c r="AK260" i="4"/>
  <c r="AG260" i="4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J359" i="4"/>
  <c r="AB359" i="4"/>
  <c r="Z359" i="4"/>
  <c r="AF359" i="4"/>
  <c r="AG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AG213" i="4"/>
  <c r="Y189" i="4"/>
  <c r="AH189" i="4" s="1"/>
  <c r="AI213" i="4"/>
  <c r="AA213" i="4"/>
  <c r="Z213" i="4"/>
  <c r="AN338" i="4"/>
  <c r="AT338" i="4" s="1"/>
  <c r="AA284" i="4"/>
  <c r="AF284" i="4"/>
  <c r="AK284" i="4"/>
  <c r="AH284" i="4"/>
  <c r="AG284" i="4"/>
  <c r="AB284" i="4"/>
  <c r="AN284" i="4" s="1"/>
  <c r="AT284" i="4" s="1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M333" i="4"/>
  <c r="AS333" i="4" s="1"/>
  <c r="AQ378" i="4"/>
  <c r="AW378" i="4" s="1"/>
  <c r="W363" i="4"/>
  <c r="Y384" i="4"/>
  <c r="Z384" i="4" s="1"/>
  <c r="AE376" i="4"/>
  <c r="AJ276" i="4"/>
  <c r="AP276" i="4" s="1"/>
  <c r="AV276" i="4" s="1"/>
  <c r="AI276" i="4"/>
  <c r="W194" i="4"/>
  <c r="AC276" i="4"/>
  <c r="Z276" i="4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AF381" i="4"/>
  <c r="AQ338" i="4"/>
  <c r="AW338" i="4" s="1"/>
  <c r="Z355" i="4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E314" i="4"/>
  <c r="AH318" i="4"/>
  <c r="AI381" i="4"/>
  <c r="AG381" i="4"/>
  <c r="AM338" i="4"/>
  <c r="AS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O344" i="4"/>
  <c r="AU344" i="4" s="1"/>
  <c r="AP344" i="4"/>
  <c r="AV344" i="4" s="1"/>
  <c r="AN344" i="4"/>
  <c r="AT344" i="4" s="1"/>
  <c r="Y266" i="4"/>
  <c r="AC266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E310" i="4"/>
  <c r="AI310" i="4"/>
  <c r="AB355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B502" i="4"/>
  <c r="AN502" i="4" s="1"/>
  <c r="AE502" i="4"/>
  <c r="AA502" i="4"/>
  <c r="AM502" i="4" s="1"/>
  <c r="AS502" i="4" s="1"/>
  <c r="AD502" i="4"/>
  <c r="AP502" i="4" s="1"/>
  <c r="AV502" i="4" s="1"/>
  <c r="AC502" i="4"/>
  <c r="Z502" i="4"/>
  <c r="AL502" i="4" s="1"/>
  <c r="AR502" i="4" s="1"/>
  <c r="AT502" i="4"/>
  <c r="AU502" i="4"/>
  <c r="W498" i="4"/>
  <c r="AA466" i="4"/>
  <c r="AD544" i="4"/>
  <c r="AA544" i="4"/>
  <c r="Z544" i="4"/>
  <c r="AL544" i="4" s="1"/>
  <c r="AR544" i="4" s="1"/>
  <c r="AE544" i="4"/>
  <c r="AB544" i="4"/>
  <c r="AN544" i="4" s="1"/>
  <c r="AT544" i="4" s="1"/>
  <c r="AC544" i="4"/>
  <c r="AS544" i="4"/>
  <c r="AH436" i="4"/>
  <c r="W520" i="4"/>
  <c r="AC446" i="4"/>
  <c r="AB446" i="4"/>
  <c r="AE446" i="4"/>
  <c r="AD462" i="4"/>
  <c r="AP462" i="4" s="1"/>
  <c r="AV462" i="4" s="1"/>
  <c r="Z462" i="4"/>
  <c r="AA462" i="4"/>
  <c r="AC462" i="4"/>
  <c r="AE462" i="4"/>
  <c r="AQ462" i="4" s="1"/>
  <c r="AW462" i="4" s="1"/>
  <c r="AB462" i="4"/>
  <c r="AN462" i="4" s="1"/>
  <c r="AT462" i="4" s="1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B512" i="4"/>
  <c r="AC512" i="4"/>
  <c r="AO512" i="4" s="1"/>
  <c r="AU512" i="4" s="1"/>
  <c r="AD512" i="4"/>
  <c r="AE512" i="4"/>
  <c r="AQ512" i="4" s="1"/>
  <c r="AW512" i="4" s="1"/>
  <c r="W500" i="4"/>
  <c r="AI458" i="4"/>
  <c r="AG458" i="4"/>
  <c r="W484" i="4"/>
  <c r="X536" i="4"/>
  <c r="Y536" i="4" s="1"/>
  <c r="X546" i="4"/>
  <c r="Y546" i="4" s="1"/>
  <c r="AA430" i="4"/>
  <c r="AB430" i="4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C540" i="4"/>
  <c r="X524" i="4"/>
  <c r="Y524" i="4" s="1"/>
  <c r="AE414" i="4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A554" i="4"/>
  <c r="AM554" i="4" s="1"/>
  <c r="AS554" i="4" s="1"/>
  <c r="Z554" i="4"/>
  <c r="AL554" i="4" s="1"/>
  <c r="AR554" i="4" s="1"/>
  <c r="AE554" i="4"/>
  <c r="AV554" i="4"/>
  <c r="AB554" i="4"/>
  <c r="AN554" i="4" s="1"/>
  <c r="AT554" i="4" s="1"/>
  <c r="AC554" i="4"/>
  <c r="AA410" i="4"/>
  <c r="AB410" i="4"/>
  <c r="AC410" i="4"/>
  <c r="AD410" i="4"/>
  <c r="AE410" i="4"/>
  <c r="Z410" i="4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454" i="4"/>
  <c r="Y454" i="4" s="1"/>
  <c r="AD381" i="4"/>
  <c r="AB381" i="4"/>
  <c r="AC381" i="4"/>
  <c r="AA381" i="4"/>
  <c r="Z381" i="4"/>
  <c r="AE381" i="4"/>
  <c r="X518" i="4"/>
  <c r="Y518" i="4" s="1"/>
  <c r="AB530" i="4"/>
  <c r="Z468" i="4"/>
  <c r="AA468" i="4"/>
  <c r="AB468" i="4"/>
  <c r="AC468" i="4"/>
  <c r="AD468" i="4"/>
  <c r="AE468" i="4"/>
  <c r="Z432" i="4"/>
  <c r="AA432" i="4"/>
  <c r="AM432" i="4" s="1"/>
  <c r="AS432" i="4" s="1"/>
  <c r="AB432" i="4"/>
  <c r="AC432" i="4"/>
  <c r="AD432" i="4"/>
  <c r="AE432" i="4"/>
  <c r="AQ432" i="4" s="1"/>
  <c r="AW432" i="4" s="1"/>
  <c r="Z460" i="4"/>
  <c r="AA460" i="4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B448" i="4"/>
  <c r="AC448" i="4"/>
  <c r="AD448" i="4"/>
  <c r="AE448" i="4"/>
  <c r="AQ448" i="4" s="1"/>
  <c r="AW448" i="4" s="1"/>
  <c r="AG20" i="4" l="1"/>
  <c r="AG91" i="4"/>
  <c r="AO96" i="4"/>
  <c r="AU96" i="4" s="1"/>
  <c r="AI170" i="4"/>
  <c r="AB66" i="4"/>
  <c r="AA66" i="4"/>
  <c r="AE66" i="4"/>
  <c r="AB20" i="4"/>
  <c r="AH20" i="4"/>
  <c r="AF66" i="4"/>
  <c r="AN128" i="4"/>
  <c r="AT128" i="4" s="1"/>
  <c r="AE120" i="4"/>
  <c r="AA91" i="4"/>
  <c r="AC91" i="4"/>
  <c r="Z140" i="4"/>
  <c r="AD147" i="4"/>
  <c r="AB147" i="4"/>
  <c r="AI140" i="4"/>
  <c r="AO140" i="4" s="1"/>
  <c r="AU140" i="4" s="1"/>
  <c r="AI120" i="4"/>
  <c r="AH147" i="4"/>
  <c r="AF147" i="4"/>
  <c r="AH91" i="4"/>
  <c r="AP47" i="4"/>
  <c r="AV47" i="4" s="1"/>
  <c r="AM109" i="4"/>
  <c r="AS109" i="4" s="1"/>
  <c r="AB120" i="4"/>
  <c r="AC120" i="4"/>
  <c r="AA120" i="4"/>
  <c r="AM120" i="4" s="1"/>
  <c r="AS120" i="4" s="1"/>
  <c r="AD91" i="4"/>
  <c r="AB91" i="4"/>
  <c r="Z91" i="4"/>
  <c r="AO171" i="4"/>
  <c r="AU171" i="4" s="1"/>
  <c r="AE140" i="4"/>
  <c r="AF140" i="4"/>
  <c r="AC147" i="4"/>
  <c r="AE147" i="4"/>
  <c r="AA147" i="4"/>
  <c r="AM147" i="4" s="1"/>
  <c r="AS147" i="4" s="1"/>
  <c r="AD24" i="4"/>
  <c r="Y113" i="4"/>
  <c r="Z113" i="4" s="1"/>
  <c r="AB22" i="4"/>
  <c r="AA140" i="4"/>
  <c r="AH120" i="4"/>
  <c r="AK120" i="4"/>
  <c r="AJ120" i="4"/>
  <c r="AJ147" i="4"/>
  <c r="AI147" i="4"/>
  <c r="AK147" i="4"/>
  <c r="AK91" i="4"/>
  <c r="AQ91" i="4" s="1"/>
  <c r="AW91" i="4" s="1"/>
  <c r="AJ91" i="4"/>
  <c r="AF91" i="4"/>
  <c r="AN124" i="4"/>
  <c r="AT124" i="4" s="1"/>
  <c r="AQ151" i="4"/>
  <c r="AW151" i="4" s="1"/>
  <c r="AI66" i="4"/>
  <c r="AD20" i="4"/>
  <c r="AC20" i="4"/>
  <c r="AK20" i="4"/>
  <c r="AK66" i="4"/>
  <c r="AG152" i="4"/>
  <c r="AM152" i="4" s="1"/>
  <c r="AS152" i="4" s="1"/>
  <c r="AQ116" i="4"/>
  <c r="AW116" i="4" s="1"/>
  <c r="AM164" i="4"/>
  <c r="AS164" i="4" s="1"/>
  <c r="D709" i="4"/>
  <c r="H709" i="4" s="1"/>
  <c r="F709" i="4"/>
  <c r="J709" i="4" s="1"/>
  <c r="G709" i="4"/>
  <c r="AI895" i="4"/>
  <c r="AF895" i="4"/>
  <c r="E377" i="4"/>
  <c r="I377" i="4" s="1"/>
  <c r="D377" i="4"/>
  <c r="H377" i="4" s="1"/>
  <c r="F393" i="4"/>
  <c r="J393" i="4" s="1"/>
  <c r="E393" i="4"/>
  <c r="I393" i="4" s="1"/>
  <c r="G393" i="4"/>
  <c r="D393" i="4"/>
  <c r="H393" i="4" s="1"/>
  <c r="F342" i="4"/>
  <c r="J342" i="4" s="1"/>
  <c r="G342" i="4"/>
  <c r="D489" i="4"/>
  <c r="H489" i="4" s="1"/>
  <c r="E489" i="4"/>
  <c r="I489" i="4" s="1"/>
  <c r="G489" i="4"/>
  <c r="AF893" i="4"/>
  <c r="AE893" i="4"/>
  <c r="AC893" i="4"/>
  <c r="AB893" i="4"/>
  <c r="AI893" i="4"/>
  <c r="F773" i="4"/>
  <c r="J773" i="4" s="1"/>
  <c r="E773" i="4"/>
  <c r="I773" i="4" s="1"/>
  <c r="G773" i="4"/>
  <c r="D773" i="4"/>
  <c r="H773" i="4" s="1"/>
  <c r="AO954" i="4"/>
  <c r="AP448" i="4"/>
  <c r="AV448" i="4" s="1"/>
  <c r="AP554" i="4"/>
  <c r="AQ414" i="4"/>
  <c r="AW414" i="4" s="1"/>
  <c r="AB480" i="4"/>
  <c r="AP512" i="4"/>
  <c r="AV512" i="4" s="1"/>
  <c r="AN512" i="4"/>
  <c r="AT512" i="4" s="1"/>
  <c r="AM494" i="4"/>
  <c r="AS494" i="4" s="1"/>
  <c r="AO462" i="4"/>
  <c r="AU462" i="4" s="1"/>
  <c r="AA446" i="4"/>
  <c r="Z446" i="4"/>
  <c r="AD446" i="4"/>
  <c r="AB464" i="4"/>
  <c r="AQ544" i="4"/>
  <c r="AW544" i="4" s="1"/>
  <c r="AM544" i="4"/>
  <c r="AC466" i="4"/>
  <c r="AD466" i="4"/>
  <c r="AQ502" i="4"/>
  <c r="AW502" i="4" s="1"/>
  <c r="AC550" i="4"/>
  <c r="AJ355" i="4"/>
  <c r="E270" i="4"/>
  <c r="I270" i="4" s="1"/>
  <c r="AF355" i="4"/>
  <c r="F356" i="4"/>
  <c r="J356" i="4" s="1"/>
  <c r="AJ284" i="4"/>
  <c r="AE284" i="4"/>
  <c r="Z284" i="4"/>
  <c r="AC284" i="4"/>
  <c r="AD284" i="4"/>
  <c r="AI284" i="4"/>
  <c r="AK359" i="4"/>
  <c r="AA359" i="4"/>
  <c r="AE359" i="4"/>
  <c r="AH359" i="4"/>
  <c r="AC359" i="4"/>
  <c r="AD359" i="4"/>
  <c r="AB451" i="4"/>
  <c r="AG451" i="4"/>
  <c r="AE451" i="4"/>
  <c r="F423" i="4"/>
  <c r="J423" i="4" s="1"/>
  <c r="G409" i="4"/>
  <c r="G465" i="4"/>
  <c r="Y389" i="4"/>
  <c r="AB389" i="4" s="1"/>
  <c r="AE343" i="4"/>
  <c r="AA311" i="4"/>
  <c r="AE308" i="4"/>
  <c r="AG308" i="4"/>
  <c r="AI308" i="4"/>
  <c r="AF308" i="4"/>
  <c r="AH308" i="4"/>
  <c r="Y471" i="4"/>
  <c r="AK471" i="4" s="1"/>
  <c r="AB556" i="4"/>
  <c r="AE556" i="4"/>
  <c r="AD556" i="4"/>
  <c r="Z575" i="4"/>
  <c r="AB575" i="4"/>
  <c r="AH556" i="4"/>
  <c r="AK556" i="4"/>
  <c r="AI575" i="4"/>
  <c r="AD575" i="4"/>
  <c r="AA575" i="4"/>
  <c r="AF670" i="4"/>
  <c r="AI670" i="4"/>
  <c r="AK670" i="4"/>
  <c r="AB670" i="4"/>
  <c r="AC670" i="4"/>
  <c r="Z670" i="4"/>
  <c r="AI627" i="4"/>
  <c r="AK627" i="4"/>
  <c r="AG627" i="4"/>
  <c r="AC627" i="4"/>
  <c r="AB627" i="4"/>
  <c r="AE627" i="4"/>
  <c r="AH639" i="4"/>
  <c r="AK684" i="4"/>
  <c r="AB684" i="4"/>
  <c r="AJ675" i="4"/>
  <c r="AK675" i="4"/>
  <c r="AG675" i="4"/>
  <c r="Z675" i="4"/>
  <c r="AD675" i="4"/>
  <c r="AB675" i="4"/>
  <c r="D704" i="4"/>
  <c r="H704" i="4" s="1"/>
  <c r="D769" i="4"/>
  <c r="H769" i="4" s="1"/>
  <c r="F781" i="4"/>
  <c r="J781" i="4" s="1"/>
  <c r="G765" i="4"/>
  <c r="E789" i="4"/>
  <c r="I789" i="4" s="1"/>
  <c r="AO961" i="4"/>
  <c r="AN787" i="4"/>
  <c r="AT787" i="4" s="1"/>
  <c r="AM787" i="4"/>
  <c r="AS787" i="4" s="1"/>
  <c r="AL634" i="4"/>
  <c r="AR634" i="4" s="1"/>
  <c r="AO634" i="4"/>
  <c r="AU634" i="4" s="1"/>
  <c r="AQ989" i="4"/>
  <c r="AJ832" i="4"/>
  <c r="AC832" i="4"/>
  <c r="AP844" i="4"/>
  <c r="AV844" i="4" s="1"/>
  <c r="AO950" i="4"/>
  <c r="AC643" i="4"/>
  <c r="AW812" i="4"/>
  <c r="AU812" i="4"/>
  <c r="AB812" i="4"/>
  <c r="AV812" i="4"/>
  <c r="Z812" i="4"/>
  <c r="AL812" i="4" s="1"/>
  <c r="AK795" i="4"/>
  <c r="AM521" i="4"/>
  <c r="AS521" i="4" s="1"/>
  <c r="AL995" i="4"/>
  <c r="AG987" i="4"/>
  <c r="AS981" i="4"/>
  <c r="AV981" i="4"/>
  <c r="AU981" i="4"/>
  <c r="Z981" i="4"/>
  <c r="AL981" i="4" s="1"/>
  <c r="AB981" i="4"/>
  <c r="AE981" i="4"/>
  <c r="AQ981" i="4" s="1"/>
  <c r="AF913" i="4"/>
  <c r="Z897" i="4"/>
  <c r="AL897" i="4" s="1"/>
  <c r="AC897" i="4"/>
  <c r="AO897" i="4" s="1"/>
  <c r="AB897" i="4"/>
  <c r="AS873" i="4"/>
  <c r="AV873" i="4"/>
  <c r="AU873" i="4"/>
  <c r="Z873" i="4"/>
  <c r="AA873" i="4"/>
  <c r="AM873" i="4" s="1"/>
  <c r="AG515" i="4"/>
  <c r="AC66" i="4"/>
  <c r="Z66" i="4"/>
  <c r="AL66" i="4" s="1"/>
  <c r="AR66" i="4" s="1"/>
  <c r="D66" i="4" s="1"/>
  <c r="H66" i="4" s="1"/>
  <c r="AD66" i="4"/>
  <c r="AA170" i="4"/>
  <c r="AQ741" i="4"/>
  <c r="AW741" i="4" s="1"/>
  <c r="AD726" i="4"/>
  <c r="AI22" i="4"/>
  <c r="AF519" i="4"/>
  <c r="AD602" i="4"/>
  <c r="AP602" i="4" s="1"/>
  <c r="AV602" i="4" s="1"/>
  <c r="AK602" i="4"/>
  <c r="AQ602" i="4" s="1"/>
  <c r="AW602" i="4" s="1"/>
  <c r="AH602" i="4"/>
  <c r="AH963" i="4"/>
  <c r="AG848" i="4"/>
  <c r="AH848" i="4"/>
  <c r="AH893" i="4"/>
  <c r="AJ893" i="4"/>
  <c r="AO606" i="4"/>
  <c r="AU606" i="4" s="1"/>
  <c r="AE20" i="4"/>
  <c r="AA20" i="4"/>
  <c r="AM20" i="4" s="1"/>
  <c r="AS20" i="4" s="1"/>
  <c r="Z20" i="4"/>
  <c r="AB140" i="4"/>
  <c r="AK140" i="4"/>
  <c r="AH140" i="4"/>
  <c r="AJ951" i="4"/>
  <c r="AF951" i="4"/>
  <c r="Z857" i="4"/>
  <c r="AA857" i="4"/>
  <c r="AO814" i="4"/>
  <c r="AU814" i="4" s="1"/>
  <c r="AG790" i="4"/>
  <c r="AN750" i="4"/>
  <c r="AT750" i="4" s="1"/>
  <c r="AE656" i="4"/>
  <c r="AA656" i="4"/>
  <c r="AP935" i="4"/>
  <c r="Z725" i="4"/>
  <c r="AD677" i="4"/>
  <c r="AJ677" i="4"/>
  <c r="AC495" i="4"/>
  <c r="AK495" i="4"/>
  <c r="AI495" i="4"/>
  <c r="AH850" i="4"/>
  <c r="AG731" i="4"/>
  <c r="Z519" i="4"/>
  <c r="AB519" i="4"/>
  <c r="AD519" i="4"/>
  <c r="AP665" i="4"/>
  <c r="AV665" i="4" s="1"/>
  <c r="AL572" i="4"/>
  <c r="AR572" i="4" s="1"/>
  <c r="AB848" i="4"/>
  <c r="AC848" i="4"/>
  <c r="AU893" i="4"/>
  <c r="AW893" i="4"/>
  <c r="AD893" i="4"/>
  <c r="AT893" i="4"/>
  <c r="Z893" i="4"/>
  <c r="AA893" i="4"/>
  <c r="AM893" i="4" s="1"/>
  <c r="AO959" i="4"/>
  <c r="AC790" i="4"/>
  <c r="Z790" i="4"/>
  <c r="AJ656" i="4"/>
  <c r="AI656" i="4"/>
  <c r="AO656" i="4" s="1"/>
  <c r="AU656" i="4" s="1"/>
  <c r="AH656" i="4"/>
  <c r="AG725" i="4"/>
  <c r="AK725" i="4"/>
  <c r="AI725" i="4"/>
  <c r="AP1000" i="4"/>
  <c r="AS992" i="4"/>
  <c r="AB992" i="4"/>
  <c r="AU992" i="4"/>
  <c r="AE992" i="4"/>
  <c r="AC992" i="4"/>
  <c r="AW941" i="4"/>
  <c r="AC941" i="4"/>
  <c r="AV941" i="4"/>
  <c r="AD941" i="4"/>
  <c r="AE941" i="4"/>
  <c r="Z931" i="4"/>
  <c r="AS931" i="4"/>
  <c r="AT931" i="4"/>
  <c r="AW931" i="4"/>
  <c r="AK998" i="4"/>
  <c r="AF998" i="4"/>
  <c r="AI998" i="4"/>
  <c r="AD998" i="4"/>
  <c r="Z998" i="4"/>
  <c r="AD954" i="4"/>
  <c r="Z954" i="4"/>
  <c r="AW954" i="4"/>
  <c r="AU954" i="4"/>
  <c r="AT954" i="4"/>
  <c r="Y775" i="4"/>
  <c r="Z775" i="4" s="1"/>
  <c r="AI990" i="4"/>
  <c r="AK987" i="4"/>
  <c r="AH987" i="4"/>
  <c r="AK913" i="4"/>
  <c r="AO737" i="4"/>
  <c r="AU737" i="4" s="1"/>
  <c r="AM576" i="4"/>
  <c r="AS576" i="4" s="1"/>
  <c r="AA726" i="4"/>
  <c r="AI519" i="4"/>
  <c r="AP834" i="4"/>
  <c r="AV834" i="4" s="1"/>
  <c r="AV996" i="4"/>
  <c r="AC996" i="4"/>
  <c r="AD996" i="4"/>
  <c r="AU984" i="4"/>
  <c r="AA984" i="4"/>
  <c r="AM984" i="4" s="1"/>
  <c r="AV984" i="4"/>
  <c r="AD984" i="4"/>
  <c r="AP984" i="4" s="1"/>
  <c r="AB984" i="4"/>
  <c r="AN984" i="4" s="1"/>
  <c r="Z984" i="4"/>
  <c r="AL984" i="4" s="1"/>
  <c r="AM667" i="4"/>
  <c r="AS667" i="4" s="1"/>
  <c r="Z602" i="4"/>
  <c r="AA602" i="4"/>
  <c r="AI602" i="4"/>
  <c r="AF963" i="4"/>
  <c r="AI848" i="4"/>
  <c r="AK893" i="4"/>
  <c r="AG140" i="4"/>
  <c r="AJ140" i="4"/>
  <c r="AP140" i="4" s="1"/>
  <c r="AV140" i="4" s="1"/>
  <c r="AA625" i="4"/>
  <c r="AM625" i="4" s="1"/>
  <c r="AS625" i="4" s="1"/>
  <c r="AI951" i="4"/>
  <c r="Z656" i="4"/>
  <c r="AB725" i="4"/>
  <c r="AH677" i="4"/>
  <c r="AK677" i="4"/>
  <c r="AQ677" i="4" s="1"/>
  <c r="AW677" i="4" s="1"/>
  <c r="AG677" i="4"/>
  <c r="AD495" i="4"/>
  <c r="AG495" i="4"/>
  <c r="AM495" i="4" s="1"/>
  <c r="AS495" i="4" s="1"/>
  <c r="AI978" i="4"/>
  <c r="AA987" i="4"/>
  <c r="AC987" i="4"/>
  <c r="AT987" i="4"/>
  <c r="AE987" i="4"/>
  <c r="AE913" i="4"/>
  <c r="AD913" i="4"/>
  <c r="AG726" i="4"/>
  <c r="AI726" i="4"/>
  <c r="Z963" i="4"/>
  <c r="AS951" i="4"/>
  <c r="AT951" i="4"/>
  <c r="AW951" i="4"/>
  <c r="Z951" i="4"/>
  <c r="AG654" i="4"/>
  <c r="AJ20" i="4"/>
  <c r="AP20" i="4" s="1"/>
  <c r="AV20" i="4" s="1"/>
  <c r="AF20" i="4"/>
  <c r="AI20" i="4"/>
  <c r="AD643" i="4"/>
  <c r="AL728" i="4"/>
  <c r="AR728" i="4" s="1"/>
  <c r="AP419" i="4"/>
  <c r="AV419" i="4" s="1"/>
  <c r="AO378" i="4"/>
  <c r="AU378" i="4" s="1"/>
  <c r="Z365" i="4"/>
  <c r="AP358" i="4"/>
  <c r="AV358" i="4" s="1"/>
  <c r="AB469" i="4"/>
  <c r="Z469" i="4"/>
  <c r="AH469" i="4"/>
  <c r="AH66" i="4"/>
  <c r="AN66" i="4" s="1"/>
  <c r="AT66" i="4" s="1"/>
  <c r="AJ66" i="4"/>
  <c r="AG66" i="4"/>
  <c r="AB643" i="4"/>
  <c r="AN453" i="4"/>
  <c r="AT453" i="4" s="1"/>
  <c r="AH446" i="4"/>
  <c r="AF446" i="4"/>
  <c r="AC759" i="4"/>
  <c r="AA759" i="4"/>
  <c r="AE759" i="4"/>
  <c r="AO334" i="4"/>
  <c r="AU334" i="4" s="1"/>
  <c r="AK835" i="4"/>
  <c r="AB513" i="4"/>
  <c r="AI854" i="4"/>
  <c r="AK854" i="4"/>
  <c r="AJ845" i="4"/>
  <c r="AP845" i="4" s="1"/>
  <c r="AV845" i="4" s="1"/>
  <c r="AA643" i="4"/>
  <c r="AK625" i="4"/>
  <c r="AE625" i="4"/>
  <c r="Z625" i="4"/>
  <c r="Y877" i="4"/>
  <c r="AG625" i="4"/>
  <c r="AD625" i="4"/>
  <c r="AF625" i="4"/>
  <c r="Y946" i="4"/>
  <c r="AJ981" i="4"/>
  <c r="AP981" i="4" s="1"/>
  <c r="AH992" i="4"/>
  <c r="AH897" i="4"/>
  <c r="AH812" i="4"/>
  <c r="AK873" i="4"/>
  <c r="AG992" i="4"/>
  <c r="AF984" i="4"/>
  <c r="Y842" i="4"/>
  <c r="AB842" i="4" s="1"/>
  <c r="Z585" i="4"/>
  <c r="AL585" i="4" s="1"/>
  <c r="AR585" i="4" s="1"/>
  <c r="AI992" i="4"/>
  <c r="AB585" i="4"/>
  <c r="AK984" i="4"/>
  <c r="AQ984" i="4" s="1"/>
  <c r="AQ250" i="4"/>
  <c r="AW250" i="4" s="1"/>
  <c r="AM334" i="4"/>
  <c r="AS334" i="4" s="1"/>
  <c r="AK398" i="4"/>
  <c r="AC398" i="4"/>
  <c r="AE398" i="4"/>
  <c r="AQ398" i="4" s="1"/>
  <c r="AW398" i="4" s="1"/>
  <c r="AA398" i="4"/>
  <c r="AI152" i="4"/>
  <c r="AC152" i="4"/>
  <c r="AM270" i="4"/>
  <c r="AS270" i="4" s="1"/>
  <c r="AH152" i="4"/>
  <c r="AO5" i="4"/>
  <c r="AU5" i="4" s="1"/>
  <c r="AJ928" i="4"/>
  <c r="AP928" i="4" s="1"/>
  <c r="AA928" i="4"/>
  <c r="AM928" i="4" s="1"/>
  <c r="AE928" i="4"/>
  <c r="AI928" i="4"/>
  <c r="AO928" i="4" s="1"/>
  <c r="AB928" i="4"/>
  <c r="AN928" i="4" s="1"/>
  <c r="AE776" i="4"/>
  <c r="AK928" i="4"/>
  <c r="AH691" i="4"/>
  <c r="AN691" i="4" s="1"/>
  <c r="AT691" i="4" s="1"/>
  <c r="Z691" i="4"/>
  <c r="AL691" i="4" s="1"/>
  <c r="AR691" i="4" s="1"/>
  <c r="AT928" i="4"/>
  <c r="AV928" i="4"/>
  <c r="AG691" i="4"/>
  <c r="AM691" i="4" s="1"/>
  <c r="AS691" i="4" s="1"/>
  <c r="AQ124" i="4"/>
  <c r="AW124" i="4" s="1"/>
  <c r="AL207" i="4"/>
  <c r="AR207" i="4" s="1"/>
  <c r="G207" i="4" s="1"/>
  <c r="AI927" i="4"/>
  <c r="AF757" i="4"/>
  <c r="AI888" i="4"/>
  <c r="AH888" i="4"/>
  <c r="AW888" i="4"/>
  <c r="AA888" i="4"/>
  <c r="AD888" i="4"/>
  <c r="AU888" i="4"/>
  <c r="AF888" i="4"/>
  <c r="AC888" i="4"/>
  <c r="AO888" i="4" s="1"/>
  <c r="AK888" i="4"/>
  <c r="AE888" i="4"/>
  <c r="AT888" i="4"/>
  <c r="Z888" i="4"/>
  <c r="AL888" i="4" s="1"/>
  <c r="AG888" i="4"/>
  <c r="AJ888" i="4"/>
  <c r="AS888" i="4"/>
  <c r="AV888" i="4"/>
  <c r="AB888" i="4"/>
  <c r="AO726" i="4"/>
  <c r="AU726" i="4" s="1"/>
  <c r="AJ895" i="4"/>
  <c r="AM677" i="4"/>
  <c r="AS677" i="4" s="1"/>
  <c r="AG639" i="4"/>
  <c r="AH978" i="4"/>
  <c r="AQ959" i="4"/>
  <c r="W884" i="4"/>
  <c r="AP468" i="4"/>
  <c r="AV468" i="4" s="1"/>
  <c r="F377" i="4"/>
  <c r="J377" i="4" s="1"/>
  <c r="AK775" i="4"/>
  <c r="AF592" i="4"/>
  <c r="AK392" i="4"/>
  <c r="Z580" i="4"/>
  <c r="AQ687" i="4"/>
  <c r="AW687" i="4" s="1"/>
  <c r="AE580" i="4"/>
  <c r="W886" i="4"/>
  <c r="X886" i="4" s="1"/>
  <c r="AQ983" i="4"/>
  <c r="Y985" i="4"/>
  <c r="X985" i="4"/>
  <c r="AP691" i="4"/>
  <c r="AV691" i="4" s="1"/>
  <c r="AI580" i="4"/>
  <c r="AO116" i="4"/>
  <c r="AU116" i="4" s="1"/>
  <c r="AP31" i="4"/>
  <c r="AV31" i="4" s="1"/>
  <c r="AA556" i="4"/>
  <c r="AM556" i="4" s="1"/>
  <c r="AS556" i="4" s="1"/>
  <c r="Z392" i="4"/>
  <c r="Z759" i="4"/>
  <c r="AL759" i="4" s="1"/>
  <c r="AR759" i="4" s="1"/>
  <c r="AE660" i="4"/>
  <c r="AA580" i="4"/>
  <c r="AC580" i="4"/>
  <c r="AO580" i="4" s="1"/>
  <c r="AU580" i="4" s="1"/>
  <c r="AC349" i="4"/>
  <c r="AO349" i="4" s="1"/>
  <c r="AU349" i="4" s="1"/>
  <c r="AF776" i="4"/>
  <c r="AG983" i="4"/>
  <c r="AM983" i="4" s="1"/>
  <c r="AL580" i="4"/>
  <c r="AR580" i="4" s="1"/>
  <c r="AI776" i="4"/>
  <c r="AK805" i="4"/>
  <c r="AB648" i="4"/>
  <c r="AJ648" i="4"/>
  <c r="AG648" i="4"/>
  <c r="AK648" i="4"/>
  <c r="AC648" i="4"/>
  <c r="AE648" i="4"/>
  <c r="AI648" i="4"/>
  <c r="AF648" i="4"/>
  <c r="AH648" i="4"/>
  <c r="AD648" i="4"/>
  <c r="AP648" i="4" s="1"/>
  <c r="AV648" i="4" s="1"/>
  <c r="Z648" i="4"/>
  <c r="AA648" i="4"/>
  <c r="Z983" i="4"/>
  <c r="AL983" i="4" s="1"/>
  <c r="AH990" i="4"/>
  <c r="AE663" i="4"/>
  <c r="AP661" i="4"/>
  <c r="AV661" i="4" s="1"/>
  <c r="AQ661" i="4"/>
  <c r="AW661" i="4" s="1"/>
  <c r="AJ392" i="4"/>
  <c r="AD580" i="4"/>
  <c r="AK580" i="4"/>
  <c r="AQ580" i="4" s="1"/>
  <c r="AW580" i="4" s="1"/>
  <c r="AC776" i="4"/>
  <c r="AH398" i="4"/>
  <c r="AP124" i="4"/>
  <c r="AV124" i="4" s="1"/>
  <c r="AO124" i="4"/>
  <c r="AU124" i="4" s="1"/>
  <c r="AQ40" i="4"/>
  <c r="AW40" i="4" s="1"/>
  <c r="AC170" i="4"/>
  <c r="AO170" i="4" s="1"/>
  <c r="AU170" i="4" s="1"/>
  <c r="AE94" i="4"/>
  <c r="AA94" i="4"/>
  <c r="D132" i="4"/>
  <c r="H132" i="4" s="1"/>
  <c r="AE108" i="4"/>
  <c r="AH170" i="4"/>
  <c r="AG94" i="4"/>
  <c r="AG101" i="4"/>
  <c r="AF94" i="4"/>
  <c r="AC108" i="4"/>
  <c r="AO106" i="4"/>
  <c r="AU106" i="4" s="1"/>
  <c r="AP115" i="4"/>
  <c r="AV115" i="4" s="1"/>
  <c r="AF108" i="4"/>
  <c r="AL124" i="4"/>
  <c r="AR124" i="4" s="1"/>
  <c r="E124" i="4" s="1"/>
  <c r="I124" i="4" s="1"/>
  <c r="AK101" i="4"/>
  <c r="Z24" i="4"/>
  <c r="AF192" i="4"/>
  <c r="AJ24" i="4"/>
  <c r="AP24" i="4" s="1"/>
  <c r="AV24" i="4" s="1"/>
  <c r="AI24" i="4"/>
  <c r="AB24" i="4"/>
  <c r="AL625" i="4"/>
  <c r="AR625" i="4" s="1"/>
  <c r="AM728" i="4"/>
  <c r="AS728" i="4" s="1"/>
  <c r="Z711" i="4"/>
  <c r="AL711" i="4" s="1"/>
  <c r="AR711" i="4" s="1"/>
  <c r="AI711" i="4"/>
  <c r="AO711" i="4" s="1"/>
  <c r="AU711" i="4" s="1"/>
  <c r="AM790" i="4"/>
  <c r="AS790" i="4" s="1"/>
  <c r="AN465" i="4"/>
  <c r="AT465" i="4" s="1"/>
  <c r="AM250" i="4"/>
  <c r="AS250" i="4" s="1"/>
  <c r="Z152" i="4"/>
  <c r="AJ152" i="4"/>
  <c r="AK152" i="4"/>
  <c r="AG757" i="4"/>
  <c r="AF929" i="4"/>
  <c r="AO694" i="4"/>
  <c r="AU694" i="4" s="1"/>
  <c r="AK757" i="4"/>
  <c r="AH97" i="4"/>
  <c r="AN615" i="4"/>
  <c r="AT615" i="4" s="1"/>
  <c r="AF152" i="4"/>
  <c r="AD152" i="4"/>
  <c r="AE152" i="4"/>
  <c r="AB152" i="4"/>
  <c r="AN152" i="4" s="1"/>
  <c r="AT152" i="4" s="1"/>
  <c r="AH580" i="4"/>
  <c r="Z757" i="4"/>
  <c r="AE757" i="4"/>
  <c r="AH954" i="4"/>
  <c r="AD290" i="4"/>
  <c r="AP290" i="4" s="1"/>
  <c r="AV290" i="4" s="1"/>
  <c r="AQ419" i="4"/>
  <c r="AW419" i="4" s="1"/>
  <c r="AP338" i="4"/>
  <c r="AV338" i="4" s="1"/>
  <c r="AP336" i="4"/>
  <c r="AV336" i="4" s="1"/>
  <c r="AC392" i="4"/>
  <c r="AQ241" i="4"/>
  <c r="AW241" i="4" s="1"/>
  <c r="AF925" i="4"/>
  <c r="AJ925" i="4"/>
  <c r="AI925" i="4"/>
  <c r="AI994" i="4"/>
  <c r="AJ994" i="4"/>
  <c r="AH994" i="4"/>
  <c r="AF994" i="4"/>
  <c r="AK994" i="4"/>
  <c r="AG994" i="4"/>
  <c r="X884" i="4"/>
  <c r="AH884" i="4" s="1"/>
  <c r="Y884" i="4"/>
  <c r="Z506" i="4"/>
  <c r="AA314" i="4"/>
  <c r="G433" i="4"/>
  <c r="AD702" i="4"/>
  <c r="AC702" i="4"/>
  <c r="AD682" i="4"/>
  <c r="D593" i="4"/>
  <c r="H593" i="4" s="1"/>
  <c r="AO728" i="4"/>
  <c r="AU728" i="4" s="1"/>
  <c r="AQ634" i="4"/>
  <c r="AW634" i="4" s="1"/>
  <c r="AQ582" i="4"/>
  <c r="AW582" i="4" s="1"/>
  <c r="AL741" i="4"/>
  <c r="AR741" i="4" s="1"/>
  <c r="AL667" i="4"/>
  <c r="AR667" i="4" s="1"/>
  <c r="AI929" i="4"/>
  <c r="AJ927" i="4"/>
  <c r="AP737" i="4"/>
  <c r="AV737" i="4" s="1"/>
  <c r="AE823" i="4"/>
  <c r="AH663" i="4"/>
  <c r="Y937" i="4"/>
  <c r="AF937" i="4" s="1"/>
  <c r="AE365" i="4"/>
  <c r="AN582" i="4"/>
  <c r="AD601" i="4"/>
  <c r="Z513" i="4"/>
  <c r="AE513" i="4"/>
  <c r="AN333" i="4"/>
  <c r="AT333" i="4" s="1"/>
  <c r="AA601" i="4"/>
  <c r="AP392" i="4"/>
  <c r="AV392" i="4" s="1"/>
  <c r="AE805" i="4"/>
  <c r="AQ805" i="4" s="1"/>
  <c r="AW805" i="4" s="1"/>
  <c r="Z805" i="4"/>
  <c r="AM632" i="4"/>
  <c r="AS632" i="4" s="1"/>
  <c r="AO381" i="4"/>
  <c r="AU381" i="4" s="1"/>
  <c r="AE540" i="4"/>
  <c r="AN446" i="4"/>
  <c r="AT446" i="4" s="1"/>
  <c r="AP544" i="4"/>
  <c r="AV544" i="4" s="1"/>
  <c r="AL276" i="4"/>
  <c r="AR276" i="4" s="1"/>
  <c r="G276" i="4" s="1"/>
  <c r="AI702" i="4"/>
  <c r="AJ682" i="4"/>
  <c r="AA682" i="4"/>
  <c r="AQ950" i="4"/>
  <c r="AN812" i="4"/>
  <c r="AI740" i="4"/>
  <c r="AJ100" i="4"/>
  <c r="AQ873" i="4"/>
  <c r="Y791" i="4"/>
  <c r="AK791" i="4" s="1"/>
  <c r="AG850" i="4"/>
  <c r="AK850" i="4"/>
  <c r="AE850" i="4"/>
  <c r="AO586" i="4"/>
  <c r="AU586" i="4" s="1"/>
  <c r="AL677" i="4"/>
  <c r="AR677" i="4" s="1"/>
  <c r="AM448" i="4"/>
  <c r="AS448" i="4" s="1"/>
  <c r="AD530" i="4"/>
  <c r="AM414" i="4"/>
  <c r="AS414" i="4" s="1"/>
  <c r="AB540" i="4"/>
  <c r="AA540" i="4"/>
  <c r="AD442" i="4"/>
  <c r="Z492" i="4"/>
  <c r="AM462" i="4"/>
  <c r="AS462" i="4" s="1"/>
  <c r="G377" i="4"/>
  <c r="AK314" i="4"/>
  <c r="D258" i="4"/>
  <c r="H258" i="4" s="1"/>
  <c r="F467" i="4"/>
  <c r="J467" i="4" s="1"/>
  <c r="AN395" i="4"/>
  <c r="AT395" i="4" s="1"/>
  <c r="F433" i="4"/>
  <c r="J433" i="4" s="1"/>
  <c r="F465" i="4"/>
  <c r="J465" i="4" s="1"/>
  <c r="E342" i="4"/>
  <c r="I342" i="4" s="1"/>
  <c r="F489" i="4"/>
  <c r="J489" i="4" s="1"/>
  <c r="AK702" i="4"/>
  <c r="Z702" i="4"/>
  <c r="AE702" i="4"/>
  <c r="AI595" i="4"/>
  <c r="AC595" i="4"/>
  <c r="AA595" i="4"/>
  <c r="AI682" i="4"/>
  <c r="AC682" i="4"/>
  <c r="Z682" i="4"/>
  <c r="F593" i="4"/>
  <c r="J593" i="4" s="1"/>
  <c r="D821" i="4"/>
  <c r="H821" i="4" s="1"/>
  <c r="AQ787" i="4"/>
  <c r="AW787" i="4" s="1"/>
  <c r="AQ755" i="4"/>
  <c r="AW755" i="4" s="1"/>
  <c r="AA896" i="4"/>
  <c r="AO764" i="4"/>
  <c r="AU764" i="4" s="1"/>
  <c r="AL521" i="4"/>
  <c r="AR521" i="4" s="1"/>
  <c r="AJ740" i="4"/>
  <c r="AL873" i="4"/>
  <c r="AQ782" i="4"/>
  <c r="AW782" i="4" s="1"/>
  <c r="AK515" i="4"/>
  <c r="AK594" i="4"/>
  <c r="AI663" i="4"/>
  <c r="AO663" i="4" s="1"/>
  <c r="AU663" i="4" s="1"/>
  <c r="AE857" i="4"/>
  <c r="AM935" i="4"/>
  <c r="Z148" i="4"/>
  <c r="AI850" i="4"/>
  <c r="Z850" i="4"/>
  <c r="AD850" i="4"/>
  <c r="AK803" i="4"/>
  <c r="AC100" i="4"/>
  <c r="AG929" i="4"/>
  <c r="AQ665" i="4"/>
  <c r="AW665" i="4" s="1"/>
  <c r="AK927" i="4"/>
  <c r="AD848" i="4"/>
  <c r="AQ893" i="4"/>
  <c r="AQ992" i="4"/>
  <c r="AO941" i="4"/>
  <c r="AP941" i="4"/>
  <c r="AN576" i="4"/>
  <c r="AT576" i="4" s="1"/>
  <c r="AM557" i="4"/>
  <c r="AS557" i="4" s="1"/>
  <c r="AL834" i="4"/>
  <c r="AR834" i="4" s="1"/>
  <c r="G834" i="4" s="1"/>
  <c r="Z996" i="4"/>
  <c r="AU996" i="4"/>
  <c r="X911" i="4"/>
  <c r="AK848" i="4"/>
  <c r="AQ848" i="4" s="1"/>
  <c r="AW848" i="4" s="1"/>
  <c r="AG663" i="4"/>
  <c r="Y783" i="4"/>
  <c r="Z783" i="4" s="1"/>
  <c r="E709" i="4"/>
  <c r="I709" i="4" s="1"/>
  <c r="Y967" i="4"/>
  <c r="AG967" i="4" s="1"/>
  <c r="AN695" i="4"/>
  <c r="AT695" i="4" s="1"/>
  <c r="X947" i="4"/>
  <c r="AK947" i="4" s="1"/>
  <c r="Y975" i="4"/>
  <c r="X988" i="4"/>
  <c r="AD988" i="4" s="1"/>
  <c r="Y956" i="4"/>
  <c r="AD823" i="4"/>
  <c r="Y59" i="4"/>
  <c r="AG59" i="4" s="1"/>
  <c r="Y587" i="4"/>
  <c r="AF587" i="4" s="1"/>
  <c r="AJ365" i="4"/>
  <c r="AJ446" i="4"/>
  <c r="AP446" i="4" s="1"/>
  <c r="AV446" i="4" s="1"/>
  <c r="Z663" i="4"/>
  <c r="AB365" i="4"/>
  <c r="AE601" i="4"/>
  <c r="AJ835" i="4"/>
  <c r="AA513" i="4"/>
  <c r="AM513" i="4" s="1"/>
  <c r="AS513" i="4" s="1"/>
  <c r="AI513" i="4"/>
  <c r="AA663" i="4"/>
  <c r="AM663" i="4" s="1"/>
  <c r="AS663" i="4" s="1"/>
  <c r="AD663" i="4"/>
  <c r="AB663" i="4"/>
  <c r="AC245" i="4"/>
  <c r="AC191" i="4"/>
  <c r="AL562" i="4"/>
  <c r="AR562" i="4" s="1"/>
  <c r="F562" i="4" s="1"/>
  <c r="J562" i="4" s="1"/>
  <c r="AM669" i="4"/>
  <c r="AS669" i="4" s="1"/>
  <c r="AA350" i="4"/>
  <c r="AF954" i="4"/>
  <c r="AL954" i="4" s="1"/>
  <c r="AL599" i="4"/>
  <c r="AR599" i="4" s="1"/>
  <c r="AH759" i="4"/>
  <c r="AN759" i="4" s="1"/>
  <c r="AT759" i="4" s="1"/>
  <c r="AI585" i="4"/>
  <c r="AT970" i="4"/>
  <c r="AA585" i="4"/>
  <c r="AH970" i="4"/>
  <c r="AK759" i="4"/>
  <c r="AQ759" i="4" s="1"/>
  <c r="AW759" i="4" s="1"/>
  <c r="AG585" i="4"/>
  <c r="AI970" i="4"/>
  <c r="AJ954" i="4"/>
  <c r="AP954" i="4" s="1"/>
  <c r="AM116" i="4"/>
  <c r="AS116" i="4" s="1"/>
  <c r="AP106" i="4"/>
  <c r="AV106" i="4" s="1"/>
  <c r="AF392" i="4"/>
  <c r="AL392" i="4" s="1"/>
  <c r="AR392" i="4" s="1"/>
  <c r="D392" i="4" s="1"/>
  <c r="H392" i="4" s="1"/>
  <c r="AH392" i="4"/>
  <c r="AK585" i="4"/>
  <c r="AH805" i="4"/>
  <c r="AC805" i="4"/>
  <c r="X948" i="4"/>
  <c r="Y948" i="4"/>
  <c r="D342" i="4"/>
  <c r="H342" i="4" s="1"/>
  <c r="AM989" i="4"/>
  <c r="AQ844" i="4"/>
  <c r="AW844" i="4" s="1"/>
  <c r="AD896" i="4"/>
  <c r="AC896" i="4"/>
  <c r="AI594" i="4"/>
  <c r="AO594" i="4" s="1"/>
  <c r="AU594" i="4" s="1"/>
  <c r="AP992" i="4"/>
  <c r="AM941" i="4"/>
  <c r="AM834" i="4"/>
  <c r="AS834" i="4" s="1"/>
  <c r="AA530" i="4"/>
  <c r="AQ554" i="4"/>
  <c r="AW554" i="4" s="1"/>
  <c r="Z540" i="4"/>
  <c r="AD540" i="4"/>
  <c r="AM512" i="4"/>
  <c r="AS512" i="4" s="1"/>
  <c r="AJ230" i="4"/>
  <c r="AI314" i="4"/>
  <c r="AN376" i="4"/>
  <c r="AT376" i="4" s="1"/>
  <c r="AP395" i="4"/>
  <c r="AV395" i="4" s="1"/>
  <c r="AG702" i="4"/>
  <c r="AF702" i="4"/>
  <c r="AB702" i="4"/>
  <c r="AN702" i="4" s="1"/>
  <c r="AT702" i="4" s="1"/>
  <c r="AG595" i="4"/>
  <c r="AM595" i="4" s="1"/>
  <c r="AS595" i="4" s="1"/>
  <c r="AK595" i="4"/>
  <c r="AB595" i="4"/>
  <c r="AF682" i="4"/>
  <c r="AL682" i="4" s="1"/>
  <c r="AR682" i="4" s="1"/>
  <c r="AG682" i="4"/>
  <c r="AE682" i="4"/>
  <c r="AN728" i="4"/>
  <c r="AT728" i="4" s="1"/>
  <c r="E821" i="4"/>
  <c r="I821" i="4" s="1"/>
  <c r="AO755" i="4"/>
  <c r="AU755" i="4" s="1"/>
  <c r="AB896" i="4"/>
  <c r="AM950" i="4"/>
  <c r="AP764" i="4"/>
  <c r="AV764" i="4" s="1"/>
  <c r="AP897" i="4"/>
  <c r="AN782" i="4"/>
  <c r="AT782" i="4" s="1"/>
  <c r="AJ515" i="4"/>
  <c r="AJ594" i="4"/>
  <c r="AJ663" i="4"/>
  <c r="AL802" i="4"/>
  <c r="AR802" i="4" s="1"/>
  <c r="AN606" i="4"/>
  <c r="AT606" i="4" s="1"/>
  <c r="AN814" i="4"/>
  <c r="AT814" i="4" s="1"/>
  <c r="AL935" i="4"/>
  <c r="AP733" i="4"/>
  <c r="AV733" i="4" s="1"/>
  <c r="AF850" i="4"/>
  <c r="AC850" i="4"/>
  <c r="AA850" i="4"/>
  <c r="AE646" i="4"/>
  <c r="AH731" i="4"/>
  <c r="AA848" i="4"/>
  <c r="AQ880" i="4"/>
  <c r="AM992" i="4"/>
  <c r="AL992" i="4"/>
  <c r="AN954" i="4"/>
  <c r="AQ954" i="4"/>
  <c r="AP586" i="4"/>
  <c r="AV586" i="4" s="1"/>
  <c r="AQ576" i="4"/>
  <c r="AW576" i="4" s="1"/>
  <c r="AS996" i="4"/>
  <c r="AA996" i="4"/>
  <c r="AB996" i="4"/>
  <c r="AL139" i="4"/>
  <c r="AR139" i="4" s="1"/>
  <c r="E139" i="4" s="1"/>
  <c r="I139" i="4" s="1"/>
  <c r="AI654" i="4"/>
  <c r="AL695" i="4"/>
  <c r="AR695" i="4" s="1"/>
  <c r="AC823" i="4"/>
  <c r="AG446" i="4"/>
  <c r="AM446" i="4" s="1"/>
  <c r="AS446" i="4" s="1"/>
  <c r="AB823" i="4"/>
  <c r="AK446" i="4"/>
  <c r="AQ446" i="4" s="1"/>
  <c r="AW446" i="4" s="1"/>
  <c r="AA823" i="4"/>
  <c r="AF513" i="4"/>
  <c r="AB835" i="4"/>
  <c r="Z601" i="4"/>
  <c r="AK513" i="4"/>
  <c r="AD513" i="4"/>
  <c r="AP513" i="4" s="1"/>
  <c r="AV513" i="4" s="1"/>
  <c r="AL687" i="4"/>
  <c r="AR687" i="4" s="1"/>
  <c r="D687" i="4" s="1"/>
  <c r="H687" i="4" s="1"/>
  <c r="AC513" i="4"/>
  <c r="AQ660" i="4"/>
  <c r="AW660" i="4" s="1"/>
  <c r="AM660" i="4"/>
  <c r="AS660" i="4" s="1"/>
  <c r="AO661" i="4"/>
  <c r="AU661" i="4" s="1"/>
  <c r="AH996" i="4"/>
  <c r="AG970" i="4"/>
  <c r="AV970" i="4"/>
  <c r="AE585" i="4"/>
  <c r="AQ585" i="4" s="1"/>
  <c r="AW585" i="4" s="1"/>
  <c r="AG759" i="4"/>
  <c r="AM759" i="4" s="1"/>
  <c r="AS759" i="4" s="1"/>
  <c r="AH585" i="4"/>
  <c r="AN585" i="4" s="1"/>
  <c r="AT585" i="4" s="1"/>
  <c r="AE392" i="4"/>
  <c r="AQ392" i="4" s="1"/>
  <c r="AW392" i="4" s="1"/>
  <c r="AC585" i="4"/>
  <c r="AO585" i="4" s="1"/>
  <c r="AU585" i="4" s="1"/>
  <c r="AC757" i="4"/>
  <c r="AD757" i="4"/>
  <c r="AB776" i="4"/>
  <c r="AN776" i="4" s="1"/>
  <c r="AT776" i="4" s="1"/>
  <c r="AD805" i="4"/>
  <c r="AG954" i="4"/>
  <c r="AM954" i="4" s="1"/>
  <c r="Y958" i="4"/>
  <c r="X958" i="4"/>
  <c r="AN31" i="4"/>
  <c r="AT31" i="4" s="1"/>
  <c r="AB170" i="4"/>
  <c r="AD170" i="4"/>
  <c r="AJ88" i="4"/>
  <c r="AL147" i="4"/>
  <c r="AR147" i="4" s="1"/>
  <c r="D147" i="4" s="1"/>
  <c r="H147" i="4" s="1"/>
  <c r="AG170" i="4"/>
  <c r="AM170" i="4" s="1"/>
  <c r="AS170" i="4" s="1"/>
  <c r="AK170" i="4"/>
  <c r="AK38" i="4"/>
  <c r="AE170" i="4"/>
  <c r="AC15" i="4"/>
  <c r="D128" i="4"/>
  <c r="H128" i="4" s="1"/>
  <c r="AJ170" i="4"/>
  <c r="AP160" i="4"/>
  <c r="AV160" i="4" s="1"/>
  <c r="Z170" i="4"/>
  <c r="AI15" i="4"/>
  <c r="AF170" i="4"/>
  <c r="AN106" i="4"/>
  <c r="AT106" i="4" s="1"/>
  <c r="AM96" i="4"/>
  <c r="AS96" i="4" s="1"/>
  <c r="AJ15" i="4"/>
  <c r="AD15" i="4"/>
  <c r="AB15" i="4"/>
  <c r="AF15" i="4"/>
  <c r="AA15" i="4"/>
  <c r="Z15" i="4"/>
  <c r="AH15" i="4"/>
  <c r="AE15" i="4"/>
  <c r="AK15" i="4"/>
  <c r="Y44" i="4"/>
  <c r="AF44" i="4" s="1"/>
  <c r="AG15" i="4"/>
  <c r="AQ39" i="4"/>
  <c r="AW39" i="4" s="1"/>
  <c r="AB94" i="4"/>
  <c r="AA108" i="4"/>
  <c r="Z94" i="4"/>
  <c r="AG108" i="4"/>
  <c r="AH94" i="4"/>
  <c r="AJ108" i="4"/>
  <c r="AQ69" i="4"/>
  <c r="AW69" i="4" s="1"/>
  <c r="AK94" i="4"/>
  <c r="AK108" i="4"/>
  <c r="AB11" i="4"/>
  <c r="AC94" i="4"/>
  <c r="AB108" i="4"/>
  <c r="AI94" i="4"/>
  <c r="AI108" i="4"/>
  <c r="AD38" i="4"/>
  <c r="AJ94" i="4"/>
  <c r="AP94" i="4" s="1"/>
  <c r="AV94" i="4" s="1"/>
  <c r="AH108" i="4"/>
  <c r="AD108" i="4"/>
  <c r="AP108" i="4" s="1"/>
  <c r="AV108" i="4" s="1"/>
  <c r="Z108" i="4"/>
  <c r="AK970" i="4"/>
  <c r="AE970" i="4"/>
  <c r="AD970" i="4"/>
  <c r="AP970" i="4" s="1"/>
  <c r="AW970" i="4"/>
  <c r="AB970" i="4"/>
  <c r="AC970" i="4"/>
  <c r="Z970" i="4"/>
  <c r="AL970" i="4" s="1"/>
  <c r="AK694" i="4"/>
  <c r="AB694" i="4"/>
  <c r="AN694" i="4" s="1"/>
  <c r="AT694" i="4" s="1"/>
  <c r="AH641" i="4"/>
  <c r="AN641" i="4" s="1"/>
  <c r="AT641" i="4" s="1"/>
  <c r="AP687" i="4"/>
  <c r="AV687" i="4" s="1"/>
  <c r="AP241" i="4"/>
  <c r="AV241" i="4" s="1"/>
  <c r="AN39" i="4"/>
  <c r="AT39" i="4" s="1"/>
  <c r="AG392" i="4"/>
  <c r="AK941" i="4"/>
  <c r="AQ941" i="4" s="1"/>
  <c r="AI981" i="4"/>
  <c r="AO981" i="4" s="1"/>
  <c r="AH981" i="4"/>
  <c r="AN981" i="4" s="1"/>
  <c r="AG981" i="4"/>
  <c r="AM981" i="4" s="1"/>
  <c r="AB580" i="4"/>
  <c r="AN580" i="4" s="1"/>
  <c r="AT580" i="4" s="1"/>
  <c r="AG580" i="4"/>
  <c r="AM580" i="4" s="1"/>
  <c r="AS580" i="4" s="1"/>
  <c r="AJ580" i="4"/>
  <c r="AP580" i="4" s="1"/>
  <c r="AV580" i="4" s="1"/>
  <c r="Z349" i="4"/>
  <c r="AL349" i="4" s="1"/>
  <c r="AR349" i="4" s="1"/>
  <c r="D349" i="4" s="1"/>
  <c r="H349" i="4" s="1"/>
  <c r="AD694" i="4"/>
  <c r="AP694" i="4" s="1"/>
  <c r="AV694" i="4" s="1"/>
  <c r="AH845" i="4"/>
  <c r="AN845" i="4" s="1"/>
  <c r="AT845" i="4" s="1"/>
  <c r="Z776" i="4"/>
  <c r="AL776" i="4" s="1"/>
  <c r="AR776" i="4" s="1"/>
  <c r="AI805" i="4"/>
  <c r="AB805" i="4"/>
  <c r="AN805" i="4" s="1"/>
  <c r="AT805" i="4" s="1"/>
  <c r="AF805" i="4"/>
  <c r="AL805" i="4" s="1"/>
  <c r="AR805" i="4" s="1"/>
  <c r="AA805" i="4"/>
  <c r="AM805" i="4" s="1"/>
  <c r="AS805" i="4" s="1"/>
  <c r="X919" i="4"/>
  <c r="AI919" i="4" s="1"/>
  <c r="AE694" i="4"/>
  <c r="AJ757" i="4"/>
  <c r="AA757" i="4"/>
  <c r="AM757" i="4" s="1"/>
  <c r="AS757" i="4" s="1"/>
  <c r="AB757" i="4"/>
  <c r="AN757" i="4" s="1"/>
  <c r="AT757" i="4" s="1"/>
  <c r="AC845" i="4"/>
  <c r="AO845" i="4" s="1"/>
  <c r="AU845" i="4" s="1"/>
  <c r="AE845" i="4"/>
  <c r="AQ845" i="4" s="1"/>
  <c r="AW845" i="4" s="1"/>
  <c r="Z845" i="4"/>
  <c r="AL845" i="4" s="1"/>
  <c r="AR845" i="4" s="1"/>
  <c r="AG776" i="4"/>
  <c r="AK776" i="4"/>
  <c r="AQ776" i="4" s="1"/>
  <c r="AW776" i="4" s="1"/>
  <c r="AA776" i="4"/>
  <c r="AP625" i="4"/>
  <c r="AV625" i="4" s="1"/>
  <c r="AN612" i="4"/>
  <c r="AT612" i="4" s="1"/>
  <c r="AI392" i="4"/>
  <c r="AO392" i="4" s="1"/>
  <c r="AU392" i="4" s="1"/>
  <c r="AA392" i="4"/>
  <c r="AB392" i="4"/>
  <c r="AI759" i="4"/>
  <c r="AO759" i="4" s="1"/>
  <c r="AU759" i="4" s="1"/>
  <c r="AA694" i="4"/>
  <c r="AM694" i="4" s="1"/>
  <c r="AS694" i="4" s="1"/>
  <c r="AI757" i="4"/>
  <c r="AO757" i="4" s="1"/>
  <c r="AU757" i="4" s="1"/>
  <c r="AA725" i="4"/>
  <c r="AM725" i="4" s="1"/>
  <c r="AS725" i="4" s="1"/>
  <c r="AJ776" i="4"/>
  <c r="AD776" i="4"/>
  <c r="AJ805" i="4"/>
  <c r="AG931" i="4"/>
  <c r="AM931" i="4" s="1"/>
  <c r="AJ931" i="4"/>
  <c r="AP931" i="4" s="1"/>
  <c r="AK931" i="4"/>
  <c r="AQ931" i="4" s="1"/>
  <c r="AI931" i="4"/>
  <c r="AO931" i="4" s="1"/>
  <c r="AH931" i="4"/>
  <c r="AN931" i="4" s="1"/>
  <c r="AF931" i="4"/>
  <c r="AL931" i="4" s="1"/>
  <c r="AB398" i="4"/>
  <c r="F116" i="4"/>
  <c r="J116" i="4" s="1"/>
  <c r="AM106" i="4"/>
  <c r="AS106" i="4" s="1"/>
  <c r="AL106" i="4"/>
  <c r="AR106" i="4" s="1"/>
  <c r="F106" i="4" s="1"/>
  <c r="J106" i="4" s="1"/>
  <c r="AL5" i="4"/>
  <c r="AR5" i="4" s="1"/>
  <c r="F5" i="4" s="1"/>
  <c r="J5" i="4" s="1"/>
  <c r="AO39" i="4"/>
  <c r="AU39" i="4" s="1"/>
  <c r="AM5" i="4"/>
  <c r="AS5" i="4" s="1"/>
  <c r="AP5" i="4"/>
  <c r="AV5" i="4" s="1"/>
  <c r="AI191" i="4"/>
  <c r="AG191" i="4"/>
  <c r="AM191" i="4" s="1"/>
  <c r="AS191" i="4" s="1"/>
  <c r="AJ191" i="4"/>
  <c r="AH191" i="4"/>
  <c r="AB191" i="4"/>
  <c r="AK191" i="4"/>
  <c r="AD191" i="4"/>
  <c r="AP191" i="4" s="1"/>
  <c r="AV191" i="4" s="1"/>
  <c r="AE191" i="4"/>
  <c r="AF191" i="4"/>
  <c r="AL191" i="4" s="1"/>
  <c r="AR191" i="4" s="1"/>
  <c r="G191" i="4" s="1"/>
  <c r="AG22" i="4"/>
  <c r="AC22" i="4"/>
  <c r="AD22" i="4"/>
  <c r="AQ106" i="4"/>
  <c r="AW106" i="4" s="1"/>
  <c r="AQ102" i="4"/>
  <c r="AW102" i="4" s="1"/>
  <c r="AP92" i="4"/>
  <c r="AV92" i="4" s="1"/>
  <c r="AH22" i="4"/>
  <c r="AN123" i="4"/>
  <c r="AT123" i="4" s="1"/>
  <c r="AF148" i="4"/>
  <c r="AA22" i="4"/>
  <c r="AE22" i="4"/>
  <c r="AJ22" i="4"/>
  <c r="AP102" i="4"/>
  <c r="AV102" i="4" s="1"/>
  <c r="AQ179" i="4"/>
  <c r="AW179" i="4" s="1"/>
  <c r="AG148" i="4"/>
  <c r="Z22" i="4"/>
  <c r="AF22" i="4"/>
  <c r="AK22" i="4"/>
  <c r="AL250" i="4"/>
  <c r="AR250" i="4" s="1"/>
  <c r="G250" i="4" s="1"/>
  <c r="AA253" i="4"/>
  <c r="AM253" i="4" s="1"/>
  <c r="AS253" i="4" s="1"/>
  <c r="AP139" i="4"/>
  <c r="AV139" i="4" s="1"/>
  <c r="AF180" i="4"/>
  <c r="AL180" i="4" s="1"/>
  <c r="AR180" i="4" s="1"/>
  <c r="G180" i="4" s="1"/>
  <c r="Y174" i="4"/>
  <c r="AH174" i="4" s="1"/>
  <c r="E258" i="4"/>
  <c r="I258" i="4" s="1"/>
  <c r="F258" i="4"/>
  <c r="J258" i="4" s="1"/>
  <c r="AP151" i="4"/>
  <c r="AV151" i="4" s="1"/>
  <c r="AL164" i="4"/>
  <c r="AR164" i="4" s="1"/>
  <c r="G164" i="4" s="1"/>
  <c r="AE244" i="4"/>
  <c r="F132" i="4"/>
  <c r="J132" i="4" s="1"/>
  <c r="G132" i="4"/>
  <c r="AP8" i="4"/>
  <c r="AV8" i="4" s="1"/>
  <c r="AQ5" i="4"/>
  <c r="AW5" i="4" s="1"/>
  <c r="AM89" i="4"/>
  <c r="AS89" i="4" s="1"/>
  <c r="AL89" i="4"/>
  <c r="AR89" i="4" s="1"/>
  <c r="D89" i="4" s="1"/>
  <c r="H89" i="4" s="1"/>
  <c r="AA919" i="4"/>
  <c r="AJ919" i="4"/>
  <c r="AF919" i="4"/>
  <c r="AO447" i="4"/>
  <c r="AU447" i="4" s="1"/>
  <c r="F418" i="4"/>
  <c r="J418" i="4" s="1"/>
  <c r="AI646" i="4"/>
  <c r="AG996" i="4"/>
  <c r="AM996" i="4" s="1"/>
  <c r="AD350" i="4"/>
  <c r="AH896" i="4"/>
  <c r="AN896" i="4" s="1"/>
  <c r="X770" i="4"/>
  <c r="AB770" i="4" s="1"/>
  <c r="AG350" i="4"/>
  <c r="AE350" i="4"/>
  <c r="AQ350" i="4" s="1"/>
  <c r="AW350" i="4" s="1"/>
  <c r="AB413" i="4"/>
  <c r="AF896" i="4"/>
  <c r="AL896" i="4" s="1"/>
  <c r="AG413" i="4"/>
  <c r="AP996" i="4"/>
  <c r="Y949" i="4"/>
  <c r="AH949" i="4" s="1"/>
  <c r="AQ562" i="4"/>
  <c r="AW562" i="4" s="1"/>
  <c r="AP612" i="4"/>
  <c r="AV612" i="4" s="1"/>
  <c r="AI896" i="4"/>
  <c r="AJ350" i="4"/>
  <c r="AJ896" i="4"/>
  <c r="AP896" i="4" s="1"/>
  <c r="Z350" i="4"/>
  <c r="AI350" i="4"/>
  <c r="W908" i="4"/>
  <c r="AG651" i="4"/>
  <c r="AF891" i="4"/>
  <c r="AI956" i="4"/>
  <c r="AJ860" i="4"/>
  <c r="AH823" i="4"/>
  <c r="AK823" i="4"/>
  <c r="AQ823" i="4" s="1"/>
  <c r="AW823" i="4" s="1"/>
  <c r="AC350" i="4"/>
  <c r="AF350" i="4"/>
  <c r="AG896" i="4"/>
  <c r="AM896" i="4" s="1"/>
  <c r="AM845" i="4"/>
  <c r="AS845" i="4" s="1"/>
  <c r="AH350" i="4"/>
  <c r="AB350" i="4"/>
  <c r="AM115" i="4"/>
  <c r="AS115" i="4" s="1"/>
  <c r="AM39" i="4"/>
  <c r="AS39" i="4" s="1"/>
  <c r="AN5" i="4"/>
  <c r="AT5" i="4" s="1"/>
  <c r="AN27" i="4"/>
  <c r="AT27" i="4" s="1"/>
  <c r="AL31" i="4"/>
  <c r="AR31" i="4" s="1"/>
  <c r="F31" i="4" s="1"/>
  <c r="J31" i="4" s="1"/>
  <c r="AE136" i="4"/>
  <c r="AA180" i="4"/>
  <c r="AD136" i="4"/>
  <c r="AP136" i="4" s="1"/>
  <c r="AV136" i="4" s="1"/>
  <c r="AO163" i="4"/>
  <c r="AU163" i="4" s="1"/>
  <c r="AG61" i="4"/>
  <c r="AG136" i="4"/>
  <c r="AN36" i="4"/>
  <c r="AT36" i="4" s="1"/>
  <c r="AG24" i="4"/>
  <c r="AM24" i="4" s="1"/>
  <c r="AS24" i="4" s="1"/>
  <c r="AK24" i="4"/>
  <c r="AE24" i="4"/>
  <c r="AH24" i="4"/>
  <c r="AC24" i="4"/>
  <c r="AF24" i="4"/>
  <c r="AP96" i="4"/>
  <c r="AV96" i="4" s="1"/>
  <c r="AN47" i="4"/>
  <c r="AT47" i="4" s="1"/>
  <c r="AI100" i="4"/>
  <c r="AQ163" i="4"/>
  <c r="AW163" i="4" s="1"/>
  <c r="AL115" i="4"/>
  <c r="AR115" i="4" s="1"/>
  <c r="E115" i="4" s="1"/>
  <c r="I115" i="4" s="1"/>
  <c r="AQ164" i="4"/>
  <c r="AW164" i="4" s="1"/>
  <c r="AO123" i="4"/>
  <c r="AU123" i="4" s="1"/>
  <c r="Z100" i="4"/>
  <c r="AP18" i="4"/>
  <c r="AV18" i="4" s="1"/>
  <c r="E128" i="4"/>
  <c r="I128" i="4" s="1"/>
  <c r="AN69" i="4"/>
  <c r="AT69" i="4" s="1"/>
  <c r="AL27" i="4"/>
  <c r="AR27" i="4" s="1"/>
  <c r="F27" i="4" s="1"/>
  <c r="J27" i="4" s="1"/>
  <c r="AN163" i="4"/>
  <c r="AT163" i="4" s="1"/>
  <c r="AH10" i="4"/>
  <c r="AD100" i="4"/>
  <c r="Z10" i="4"/>
  <c r="F128" i="4"/>
  <c r="J128" i="4" s="1"/>
  <c r="AH100" i="4"/>
  <c r="AE100" i="4"/>
  <c r="AP36" i="4"/>
  <c r="AV36" i="4" s="1"/>
  <c r="Y172" i="4"/>
  <c r="Z172" i="4" s="1"/>
  <c r="AL710" i="4"/>
  <c r="AR710" i="4" s="1"/>
  <c r="AG955" i="4"/>
  <c r="AQ834" i="4"/>
  <c r="AW834" i="4" s="1"/>
  <c r="AN764" i="4"/>
  <c r="AT764" i="4" s="1"/>
  <c r="Y674" i="4"/>
  <c r="AA674" i="4" s="1"/>
  <c r="AQ612" i="4"/>
  <c r="AW612" i="4" s="1"/>
  <c r="AQ418" i="4"/>
  <c r="AW418" i="4" s="1"/>
  <c r="AP342" i="4"/>
  <c r="AV342" i="4" s="1"/>
  <c r="AF775" i="4"/>
  <c r="AF967" i="4"/>
  <c r="AM562" i="4"/>
  <c r="AS562" i="4" s="1"/>
  <c r="AP599" i="4"/>
  <c r="AV599" i="4" s="1"/>
  <c r="AG842" i="4"/>
  <c r="AO599" i="4"/>
  <c r="AU599" i="4" s="1"/>
  <c r="AO652" i="4"/>
  <c r="AU652" i="4" s="1"/>
  <c r="W872" i="4"/>
  <c r="W916" i="4"/>
  <c r="AL241" i="4"/>
  <c r="AR241" i="4" s="1"/>
  <c r="D241" i="4" s="1"/>
  <c r="H241" i="4" s="1"/>
  <c r="AQ663" i="4"/>
  <c r="AW663" i="4" s="1"/>
  <c r="AO625" i="4"/>
  <c r="AU625" i="4" s="1"/>
  <c r="AL694" i="4"/>
  <c r="AR694" i="4" s="1"/>
  <c r="AO164" i="4"/>
  <c r="AU164" i="4" s="1"/>
  <c r="AO179" i="4"/>
  <c r="AU179" i="4" s="1"/>
  <c r="AN96" i="4"/>
  <c r="AT96" i="4" s="1"/>
  <c r="AO27" i="4"/>
  <c r="AU27" i="4" s="1"/>
  <c r="AK61" i="4"/>
  <c r="AF61" i="4"/>
  <c r="AK190" i="4"/>
  <c r="AQ190" i="4" s="1"/>
  <c r="AW190" i="4" s="1"/>
  <c r="AC190" i="4"/>
  <c r="AB190" i="4"/>
  <c r="AA190" i="4"/>
  <c r="AD190" i="4"/>
  <c r="AI190" i="4"/>
  <c r="Z190" i="4"/>
  <c r="AG190" i="4"/>
  <c r="AF190" i="4"/>
  <c r="AJ190" i="4"/>
  <c r="AH190" i="4"/>
  <c r="Y149" i="4"/>
  <c r="AK149" i="4" s="1"/>
  <c r="AG939" i="4"/>
  <c r="AJ939" i="4"/>
  <c r="AH939" i="4"/>
  <c r="AH942" i="4"/>
  <c r="AF942" i="4"/>
  <c r="AK942" i="4"/>
  <c r="G531" i="4"/>
  <c r="E531" i="4"/>
  <c r="I531" i="4" s="1"/>
  <c r="F531" i="4"/>
  <c r="J531" i="4" s="1"/>
  <c r="D531" i="4"/>
  <c r="H531" i="4" s="1"/>
  <c r="AO554" i="4"/>
  <c r="AU554" i="4" s="1"/>
  <c r="AP494" i="4"/>
  <c r="AV494" i="4" s="1"/>
  <c r="AL462" i="4"/>
  <c r="AR462" i="4" s="1"/>
  <c r="AE466" i="4"/>
  <c r="AB466" i="4"/>
  <c r="AJ321" i="4"/>
  <c r="AO448" i="4"/>
  <c r="AU448" i="4" s="1"/>
  <c r="AO410" i="4"/>
  <c r="AU410" i="4" s="1"/>
  <c r="Z472" i="4"/>
  <c r="AO544" i="4"/>
  <c r="AU544" i="4" s="1"/>
  <c r="Z466" i="4"/>
  <c r="AO502" i="4"/>
  <c r="G334" i="4"/>
  <c r="AG222" i="4"/>
  <c r="Z192" i="4"/>
  <c r="AJ192" i="4"/>
  <c r="AH192" i="4"/>
  <c r="Z451" i="4"/>
  <c r="AL451" i="4" s="1"/>
  <c r="AR451" i="4" s="1"/>
  <c r="AI451" i="4"/>
  <c r="AO451" i="4" s="1"/>
  <c r="AU451" i="4" s="1"/>
  <c r="AJ451" i="4"/>
  <c r="AP451" i="4" s="1"/>
  <c r="AV451" i="4" s="1"/>
  <c r="E467" i="4"/>
  <c r="I467" i="4" s="1"/>
  <c r="AA451" i="4"/>
  <c r="AF639" i="4"/>
  <c r="AD639" i="4"/>
  <c r="Z639" i="4"/>
  <c r="AG684" i="4"/>
  <c r="AF684" i="4"/>
  <c r="AA684" i="4"/>
  <c r="E669" i="4"/>
  <c r="I669" i="4" s="1"/>
  <c r="F769" i="4"/>
  <c r="J769" i="4" s="1"/>
  <c r="AO787" i="4"/>
  <c r="AU787" i="4" s="1"/>
  <c r="AM634" i="4"/>
  <c r="AS634" i="4" s="1"/>
  <c r="AQ109" i="4"/>
  <c r="AW109" i="4" s="1"/>
  <c r="AH832" i="4"/>
  <c r="AN832" i="4" s="1"/>
  <c r="AT832" i="4" s="1"/>
  <c r="AF832" i="4"/>
  <c r="AD832" i="4"/>
  <c r="AH775" i="4"/>
  <c r="AH646" i="4"/>
  <c r="AP521" i="4"/>
  <c r="AV521" i="4" s="1"/>
  <c r="AQ521" i="4"/>
  <c r="AW521" i="4" s="1"/>
  <c r="AL582" i="4"/>
  <c r="AR582" i="4" s="1"/>
  <c r="G582" i="4" s="1"/>
  <c r="AL92" i="4"/>
  <c r="AR92" i="4" s="1"/>
  <c r="D92" i="4" s="1"/>
  <c r="H92" i="4" s="1"/>
  <c r="AL171" i="4"/>
  <c r="AR171" i="4" s="1"/>
  <c r="F171" i="4" s="1"/>
  <c r="J171" i="4" s="1"/>
  <c r="AG131" i="4"/>
  <c r="AM131" i="4" s="1"/>
  <c r="AS131" i="4" s="1"/>
  <c r="AJ891" i="4"/>
  <c r="AH891" i="4"/>
  <c r="AO818" i="4"/>
  <c r="AU818" i="4" s="1"/>
  <c r="Z654" i="4"/>
  <c r="AQ147" i="4"/>
  <c r="AW147" i="4" s="1"/>
  <c r="AB646" i="4"/>
  <c r="AJ803" i="4"/>
  <c r="AP803" i="4" s="1"/>
  <c r="AV803" i="4" s="1"/>
  <c r="AH955" i="4"/>
  <c r="AB136" i="4"/>
  <c r="Y965" i="4"/>
  <c r="AD965" i="4" s="1"/>
  <c r="X974" i="4"/>
  <c r="AO36" i="4"/>
  <c r="AU36" i="4" s="1"/>
  <c r="AF651" i="4"/>
  <c r="AJ651" i="4"/>
  <c r="AB654" i="4"/>
  <c r="X943" i="4"/>
  <c r="AD943" i="4" s="1"/>
  <c r="AK654" i="4"/>
  <c r="Y894" i="4"/>
  <c r="X898" i="4"/>
  <c r="AC898" i="4" s="1"/>
  <c r="AI641" i="4"/>
  <c r="AO641" i="4" s="1"/>
  <c r="AU641" i="4" s="1"/>
  <c r="AP228" i="4"/>
  <c r="AV228" i="4" s="1"/>
  <c r="AL408" i="4"/>
  <c r="AR408" i="4" s="1"/>
  <c r="AN432" i="4"/>
  <c r="AT432" i="4" s="1"/>
  <c r="AC192" i="4"/>
  <c r="AO192" i="4" s="1"/>
  <c r="AU192" i="4" s="1"/>
  <c r="D467" i="4"/>
  <c r="H467" i="4" s="1"/>
  <c r="AN276" i="4"/>
  <c r="AT276" i="4" s="1"/>
  <c r="AJ639" i="4"/>
  <c r="AC639" i="4"/>
  <c r="AA639" i="4"/>
  <c r="AH684" i="4"/>
  <c r="AJ684" i="4"/>
  <c r="AP684" i="4" s="1"/>
  <c r="AV684" i="4" s="1"/>
  <c r="AC684" i="4"/>
  <c r="D669" i="4"/>
  <c r="H669" i="4" s="1"/>
  <c r="G769" i="4"/>
  <c r="AM755" i="4"/>
  <c r="AS755" i="4" s="1"/>
  <c r="AN151" i="4"/>
  <c r="AT151" i="4" s="1"/>
  <c r="AK832" i="4"/>
  <c r="AQ832" i="4" s="1"/>
  <c r="AW832" i="4" s="1"/>
  <c r="AG832" i="4"/>
  <c r="AA832" i="4"/>
  <c r="AM844" i="4"/>
  <c r="AS844" i="4" s="1"/>
  <c r="AI775" i="4"/>
  <c r="AF646" i="4"/>
  <c r="AO102" i="4"/>
  <c r="AU102" i="4" s="1"/>
  <c r="AF795" i="4"/>
  <c r="AN92" i="4"/>
  <c r="AT92" i="4" s="1"/>
  <c r="AO741" i="4"/>
  <c r="AU741" i="4" s="1"/>
  <c r="AI118" i="4"/>
  <c r="AM171" i="4"/>
  <c r="AS171" i="4" s="1"/>
  <c r="AI131" i="4"/>
  <c r="AH136" i="4"/>
  <c r="AN610" i="4"/>
  <c r="AT610" i="4" s="1"/>
  <c r="AI891" i="4"/>
  <c r="AG891" i="4"/>
  <c r="AD654" i="4"/>
  <c r="AM123" i="4"/>
  <c r="AS123" i="4" s="1"/>
  <c r="AD646" i="4"/>
  <c r="AI803" i="4"/>
  <c r="AH967" i="4"/>
  <c r="AN527" i="4"/>
  <c r="AT527" i="4" s="1"/>
  <c r="AF955" i="4"/>
  <c r="AP880" i="4"/>
  <c r="Z136" i="4"/>
  <c r="AM959" i="4"/>
  <c r="AK646" i="4"/>
  <c r="AL576" i="4"/>
  <c r="AR576" i="4" s="1"/>
  <c r="F576" i="4" s="1"/>
  <c r="J576" i="4" s="1"/>
  <c r="AQ557" i="4"/>
  <c r="AW557" i="4" s="1"/>
  <c r="AN667" i="4"/>
  <c r="AT667" i="4" s="1"/>
  <c r="AK651" i="4"/>
  <c r="AH651" i="4"/>
  <c r="AN651" i="4" s="1"/>
  <c r="AT651" i="4" s="1"/>
  <c r="Y980" i="4"/>
  <c r="AG980" i="4" s="1"/>
  <c r="AF654" i="4"/>
  <c r="AH654" i="4"/>
  <c r="D562" i="4"/>
  <c r="H562" i="4" s="1"/>
  <c r="AO644" i="4"/>
  <c r="AU644" i="4" s="1"/>
  <c r="AK641" i="4"/>
  <c r="AQ641" i="4" s="1"/>
  <c r="AW641" i="4" s="1"/>
  <c r="W917" i="4"/>
  <c r="Y917" i="4" s="1"/>
  <c r="W904" i="4"/>
  <c r="X904" i="4" s="1"/>
  <c r="AA405" i="4"/>
  <c r="AM405" i="4" s="1"/>
  <c r="AS405" i="4" s="1"/>
  <c r="AL376" i="4"/>
  <c r="AR376" i="4" s="1"/>
  <c r="AK192" i="4"/>
  <c r="AH451" i="4"/>
  <c r="AN451" i="4" s="1"/>
  <c r="AT451" i="4" s="1"/>
  <c r="Y420" i="4"/>
  <c r="AD420" i="4" s="1"/>
  <c r="AK451" i="4"/>
  <c r="AL395" i="4"/>
  <c r="AR395" i="4" s="1"/>
  <c r="AI639" i="4"/>
  <c r="AK639" i="4"/>
  <c r="AE639" i="4"/>
  <c r="AI684" i="4"/>
  <c r="AE684" i="4"/>
  <c r="AQ684" i="4" s="1"/>
  <c r="AW684" i="4" s="1"/>
  <c r="Z684" i="4"/>
  <c r="Y761" i="4"/>
  <c r="Z761" i="4" s="1"/>
  <c r="AN755" i="4"/>
  <c r="AT755" i="4" s="1"/>
  <c r="AL47" i="4"/>
  <c r="AR47" i="4" s="1"/>
  <c r="E47" i="4" s="1"/>
  <c r="I47" i="4" s="1"/>
  <c r="AL989" i="4"/>
  <c r="AP89" i="4"/>
  <c r="AV89" i="4" s="1"/>
  <c r="AM151" i="4"/>
  <c r="AS151" i="4" s="1"/>
  <c r="AI832" i="4"/>
  <c r="AO832" i="4" s="1"/>
  <c r="AU832" i="4" s="1"/>
  <c r="Z832" i="4"/>
  <c r="AJ775" i="4"/>
  <c r="AG646" i="4"/>
  <c r="AM646" i="4" s="1"/>
  <c r="AS646" i="4" s="1"/>
  <c r="AI795" i="4"/>
  <c r="AG72" i="4"/>
  <c r="AN726" i="4"/>
  <c r="AT726" i="4" s="1"/>
  <c r="AN115" i="4"/>
  <c r="AT115" i="4" s="1"/>
  <c r="AI136" i="4"/>
  <c r="AO610" i="4"/>
  <c r="AU610" i="4" s="1"/>
  <c r="AN818" i="4"/>
  <c r="AT818" i="4" s="1"/>
  <c r="AE654" i="4"/>
  <c r="AP147" i="4"/>
  <c r="AV147" i="4" s="1"/>
  <c r="AG97" i="4"/>
  <c r="AC646" i="4"/>
  <c r="Z646" i="4"/>
  <c r="AH803" i="4"/>
  <c r="AF803" i="4"/>
  <c r="AP623" i="4"/>
  <c r="AV623" i="4" s="1"/>
  <c r="AL527" i="4"/>
  <c r="AR527" i="4" s="1"/>
  <c r="G527" i="4" s="1"/>
  <c r="AC136" i="4"/>
  <c r="AO136" i="4" s="1"/>
  <c r="AU136" i="4" s="1"/>
  <c r="AA136" i="4"/>
  <c r="AI651" i="4"/>
  <c r="AC654" i="4"/>
  <c r="AJ654" i="4"/>
  <c r="AP654" i="4" s="1"/>
  <c r="AV654" i="4" s="1"/>
  <c r="AO695" i="4"/>
  <c r="AU695" i="4" s="1"/>
  <c r="AN596" i="4"/>
  <c r="AT596" i="4" s="1"/>
  <c r="AE9" i="4"/>
  <c r="AQ8" i="4"/>
  <c r="AW8" i="4" s="1"/>
  <c r="AN8" i="4"/>
  <c r="AT8" i="4" s="1"/>
  <c r="AQ96" i="4"/>
  <c r="AW96" i="4" s="1"/>
  <c r="AC9" i="4"/>
  <c r="AI225" i="4"/>
  <c r="AO160" i="4"/>
  <c r="AU160" i="4" s="1"/>
  <c r="AQ92" i="4"/>
  <c r="AW92" i="4" s="1"/>
  <c r="AM31" i="4"/>
  <c r="AS31" i="4" s="1"/>
  <c r="AN179" i="4"/>
  <c r="AT179" i="4" s="1"/>
  <c r="AP123" i="4"/>
  <c r="AV123" i="4" s="1"/>
  <c r="AH148" i="4"/>
  <c r="AD148" i="4"/>
  <c r="AA148" i="4"/>
  <c r="AF100" i="4"/>
  <c r="AK136" i="4"/>
  <c r="AG112" i="4"/>
  <c r="AE112" i="4"/>
  <c r="AI112" i="4"/>
  <c r="AO112" i="4" s="1"/>
  <c r="AU112" i="4" s="1"/>
  <c r="AH112" i="4"/>
  <c r="AG9" i="4"/>
  <c r="Y231" i="4"/>
  <c r="Z231" i="4" s="1"/>
  <c r="AA225" i="4"/>
  <c r="AQ47" i="4"/>
  <c r="AW47" i="4" s="1"/>
  <c r="AO109" i="4"/>
  <c r="AU109" i="4" s="1"/>
  <c r="AN102" i="4"/>
  <c r="AT102" i="4" s="1"/>
  <c r="AM92" i="4"/>
  <c r="AS92" i="4" s="1"/>
  <c r="AO91" i="4"/>
  <c r="AU91" i="4" s="1"/>
  <c r="AK148" i="4"/>
  <c r="AB148" i="4"/>
  <c r="AE148" i="4"/>
  <c r="AF136" i="4"/>
  <c r="AM139" i="4"/>
  <c r="AS139" i="4" s="1"/>
  <c r="AB112" i="4"/>
  <c r="AG225" i="4"/>
  <c r="AN109" i="4"/>
  <c r="AT109" i="4" s="1"/>
  <c r="AL69" i="4"/>
  <c r="AR69" i="4" s="1"/>
  <c r="D69" i="4" s="1"/>
  <c r="H69" i="4" s="1"/>
  <c r="AL151" i="4"/>
  <c r="AR151" i="4" s="1"/>
  <c r="G151" i="4" s="1"/>
  <c r="AN160" i="4"/>
  <c r="AT160" i="4" s="1"/>
  <c r="AL120" i="4"/>
  <c r="AR120" i="4" s="1"/>
  <c r="F120" i="4" s="1"/>
  <c r="J120" i="4" s="1"/>
  <c r="AP27" i="4"/>
  <c r="AV27" i="4" s="1"/>
  <c r="AG11" i="4"/>
  <c r="AP171" i="4"/>
  <c r="AV171" i="4" s="1"/>
  <c r="AK107" i="4"/>
  <c r="AJ148" i="4"/>
  <c r="AI148" i="4"/>
  <c r="AC148" i="4"/>
  <c r="AE11" i="4"/>
  <c r="AN139" i="4"/>
  <c r="AT139" i="4" s="1"/>
  <c r="AK112" i="4"/>
  <c r="AA112" i="4"/>
  <c r="AH9" i="4"/>
  <c r="AB9" i="4"/>
  <c r="AI9" i="4"/>
  <c r="AF9" i="4"/>
  <c r="AD9" i="4"/>
  <c r="AP9" i="4" s="1"/>
  <c r="AV9" i="4" s="1"/>
  <c r="AK9" i="4"/>
  <c r="Z9" i="4"/>
  <c r="AA9" i="4"/>
  <c r="AN228" i="4"/>
  <c r="AT228" i="4" s="1"/>
  <c r="AM241" i="4"/>
  <c r="AS241" i="4" s="1"/>
  <c r="AN89" i="4"/>
  <c r="AT89" i="4" s="1"/>
  <c r="AQ160" i="4"/>
  <c r="AW160" i="4" s="1"/>
  <c r="AO8" i="4"/>
  <c r="AU8" i="4" s="1"/>
  <c r="AO115" i="4"/>
  <c r="AU115" i="4" s="1"/>
  <c r="AG180" i="4"/>
  <c r="AE180" i="4"/>
  <c r="AO89" i="4"/>
  <c r="AU89" i="4" s="1"/>
  <c r="AP120" i="4"/>
  <c r="AV120" i="4" s="1"/>
  <c r="AO92" i="4"/>
  <c r="AU92" i="4" s="1"/>
  <c r="AM163" i="4"/>
  <c r="AS163" i="4" s="1"/>
  <c r="AM179" i="4"/>
  <c r="AS179" i="4" s="1"/>
  <c r="AQ123" i="4"/>
  <c r="AW123" i="4" s="1"/>
  <c r="AB180" i="4"/>
  <c r="AI180" i="4"/>
  <c r="AA174" i="4"/>
  <c r="AQ139" i="4"/>
  <c r="AW139" i="4" s="1"/>
  <c r="AC180" i="4"/>
  <c r="AK180" i="4"/>
  <c r="AP109" i="4"/>
  <c r="AV109" i="4" s="1"/>
  <c r="AP69" i="4"/>
  <c r="AV69" i="4" s="1"/>
  <c r="AL160" i="4"/>
  <c r="AR160" i="4" s="1"/>
  <c r="E160" i="4" s="1"/>
  <c r="I160" i="4" s="1"/>
  <c r="AF113" i="4"/>
  <c r="AL113" i="4" s="1"/>
  <c r="AR113" i="4" s="1"/>
  <c r="F113" i="4" s="1"/>
  <c r="J113" i="4" s="1"/>
  <c r="AN171" i="4"/>
  <c r="AT171" i="4" s="1"/>
  <c r="AP163" i="4"/>
  <c r="AV163" i="4" s="1"/>
  <c r="AP164" i="4"/>
  <c r="AV164" i="4" s="1"/>
  <c r="AP179" i="4"/>
  <c r="AV179" i="4" s="1"/>
  <c r="AD180" i="4"/>
  <c r="AQ36" i="4"/>
  <c r="AW36" i="4" s="1"/>
  <c r="AH180" i="4"/>
  <c r="AJ180" i="4"/>
  <c r="AJ112" i="4"/>
  <c r="AD112" i="4"/>
  <c r="AF112" i="4"/>
  <c r="AB144" i="4"/>
  <c r="AA144" i="4"/>
  <c r="Z112" i="4"/>
  <c r="AK144" i="4"/>
  <c r="AE144" i="4"/>
  <c r="AH144" i="4"/>
  <c r="AD144" i="4"/>
  <c r="Z144" i="4"/>
  <c r="AL144" i="4" s="1"/>
  <c r="AR144" i="4" s="1"/>
  <c r="G144" i="4" s="1"/>
  <c r="AJ144" i="4"/>
  <c r="AC144" i="4"/>
  <c r="AI144" i="4"/>
  <c r="AG144" i="4"/>
  <c r="AJ405" i="4"/>
  <c r="AB405" i="4"/>
  <c r="AC437" i="4"/>
  <c r="AO398" i="4"/>
  <c r="AU398" i="4" s="1"/>
  <c r="AC405" i="4"/>
  <c r="AF405" i="4"/>
  <c r="AH405" i="4"/>
  <c r="AI671" i="4"/>
  <c r="AI960" i="4"/>
  <c r="AF960" i="4"/>
  <c r="AC960" i="4"/>
  <c r="AD960" i="4"/>
  <c r="AS960" i="4"/>
  <c r="AW960" i="4"/>
  <c r="AE960" i="4"/>
  <c r="AG960" i="4"/>
  <c r="AK960" i="4"/>
  <c r="AJ960" i="4"/>
  <c r="AH960" i="4"/>
  <c r="Z960" i="4"/>
  <c r="AA960" i="4"/>
  <c r="AT960" i="4"/>
  <c r="AU960" i="4"/>
  <c r="AB960" i="4"/>
  <c r="AV960" i="4"/>
  <c r="AK956" i="4"/>
  <c r="AB322" i="4"/>
  <c r="Z405" i="4"/>
  <c r="AD405" i="4"/>
  <c r="AP405" i="4" s="1"/>
  <c r="AV405" i="4" s="1"/>
  <c r="AI405" i="4"/>
  <c r="AK405" i="4"/>
  <c r="AE405" i="4"/>
  <c r="X872" i="4"/>
  <c r="Y872" i="4"/>
  <c r="AA437" i="4"/>
  <c r="AK437" i="4"/>
  <c r="AJ437" i="4"/>
  <c r="AD437" i="4"/>
  <c r="AG437" i="4"/>
  <c r="AM437" i="4" s="1"/>
  <c r="AS437" i="4" s="1"/>
  <c r="AF437" i="4"/>
  <c r="Z437" i="4"/>
  <c r="AH437" i="4"/>
  <c r="AI437" i="4"/>
  <c r="AB437" i="4"/>
  <c r="AE437" i="4"/>
  <c r="AQ460" i="4"/>
  <c r="AW460" i="4" s="1"/>
  <c r="AO460" i="4"/>
  <c r="AU460" i="4" s="1"/>
  <c r="AM460" i="4"/>
  <c r="AS460" i="4" s="1"/>
  <c r="AC506" i="4"/>
  <c r="AB506" i="4"/>
  <c r="AD492" i="4"/>
  <c r="AA550" i="4"/>
  <c r="AE550" i="4"/>
  <c r="AH244" i="4"/>
  <c r="AD244" i="4"/>
  <c r="AP244" i="4" s="1"/>
  <c r="AV244" i="4" s="1"/>
  <c r="Z330" i="4"/>
  <c r="AE321" i="4"/>
  <c r="AN271" i="4"/>
  <c r="AT271" i="4" s="1"/>
  <c r="D475" i="4"/>
  <c r="H475" i="4" s="1"/>
  <c r="Y973" i="4"/>
  <c r="X973" i="4"/>
  <c r="AG322" i="4"/>
  <c r="AK322" i="4"/>
  <c r="AE322" i="4"/>
  <c r="AF322" i="4"/>
  <c r="AG885" i="4"/>
  <c r="AO823" i="4"/>
  <c r="AU823" i="4" s="1"/>
  <c r="AD910" i="4"/>
  <c r="AC910" i="4"/>
  <c r="AT910" i="4"/>
  <c r="AS910" i="4"/>
  <c r="AH910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AK972" i="4"/>
  <c r="AJ972" i="4"/>
  <c r="AI972" i="4"/>
  <c r="AD972" i="4"/>
  <c r="Z972" i="4"/>
  <c r="AU972" i="4"/>
  <c r="AH972" i="4"/>
  <c r="AW972" i="4"/>
  <c r="AC972" i="4"/>
  <c r="AG972" i="4"/>
  <c r="AA972" i="4"/>
  <c r="AS972" i="4"/>
  <c r="AB972" i="4"/>
  <c r="AF972" i="4"/>
  <c r="AE972" i="4"/>
  <c r="AT972" i="4"/>
  <c r="AV972" i="4"/>
  <c r="AN419" i="4"/>
  <c r="AT419" i="4" s="1"/>
  <c r="AL96" i="4"/>
  <c r="AR96" i="4" s="1"/>
  <c r="D96" i="4" s="1"/>
  <c r="H96" i="4" s="1"/>
  <c r="AL228" i="4"/>
  <c r="AR228" i="4" s="1"/>
  <c r="D228" i="4" s="1"/>
  <c r="H228" i="4" s="1"/>
  <c r="AG671" i="4"/>
  <c r="AB671" i="4"/>
  <c r="AF671" i="4"/>
  <c r="AK671" i="4"/>
  <c r="AC671" i="4"/>
  <c r="AE671" i="4"/>
  <c r="AA671" i="4"/>
  <c r="AJ671" i="4"/>
  <c r="Z671" i="4"/>
  <c r="AD671" i="4"/>
  <c r="AH671" i="4"/>
  <c r="AH997" i="4"/>
  <c r="AA997" i="4"/>
  <c r="AF997" i="4"/>
  <c r="AW997" i="4"/>
  <c r="AC997" i="4"/>
  <c r="AG997" i="4"/>
  <c r="AB997" i="4"/>
  <c r="AK997" i="4"/>
  <c r="AV997" i="4"/>
  <c r="Z997" i="4"/>
  <c r="AS997" i="4"/>
  <c r="AD997" i="4"/>
  <c r="AT997" i="4"/>
  <c r="AE997" i="4"/>
  <c r="AJ997" i="4"/>
  <c r="AI997" i="4"/>
  <c r="AU997" i="4"/>
  <c r="AC225" i="4"/>
  <c r="Z225" i="4"/>
  <c r="AE262" i="4"/>
  <c r="AQ260" i="4"/>
  <c r="AW260" i="4" s="1"/>
  <c r="AK262" i="4"/>
  <c r="AJ225" i="4"/>
  <c r="AF225" i="4"/>
  <c r="AB225" i="4"/>
  <c r="AO69" i="4"/>
  <c r="AU69" i="4" s="1"/>
  <c r="AM69" i="4"/>
  <c r="AS69" i="4" s="1"/>
  <c r="AM102" i="4"/>
  <c r="AS102" i="4" s="1"/>
  <c r="AF38" i="4"/>
  <c r="AK113" i="4"/>
  <c r="AM27" i="4"/>
  <c r="AS27" i="4" s="1"/>
  <c r="AL8" i="4"/>
  <c r="AR8" i="4" s="1"/>
  <c r="E8" i="4" s="1"/>
  <c r="I8" i="4" s="1"/>
  <c r="AI17" i="4"/>
  <c r="AL163" i="4"/>
  <c r="AR163" i="4" s="1"/>
  <c r="F163" i="4" s="1"/>
  <c r="J163" i="4" s="1"/>
  <c r="G116" i="4"/>
  <c r="AD11" i="4"/>
  <c r="AP11" i="4" s="1"/>
  <c r="AV11" i="4" s="1"/>
  <c r="AC10" i="4"/>
  <c r="AO10" i="4" s="1"/>
  <c r="AU10" i="4" s="1"/>
  <c r="AE10" i="4"/>
  <c r="AH11" i="4"/>
  <c r="AO139" i="4"/>
  <c r="AU139" i="4" s="1"/>
  <c r="AF230" i="4"/>
  <c r="AK225" i="4"/>
  <c r="AJ262" i="4"/>
  <c r="AI262" i="4"/>
  <c r="AO262" i="4" s="1"/>
  <c r="AU262" i="4" s="1"/>
  <c r="Z262" i="4"/>
  <c r="AH225" i="4"/>
  <c r="AD225" i="4"/>
  <c r="AE225" i="4"/>
  <c r="AF262" i="4"/>
  <c r="AM47" i="4"/>
  <c r="AS47" i="4" s="1"/>
  <c r="AO47" i="4"/>
  <c r="AU47" i="4" s="1"/>
  <c r="AL109" i="4"/>
  <c r="AR109" i="4" s="1"/>
  <c r="E109" i="4" s="1"/>
  <c r="I109" i="4" s="1"/>
  <c r="AM160" i="4"/>
  <c r="AS160" i="4" s="1"/>
  <c r="AG88" i="4"/>
  <c r="AQ31" i="4"/>
  <c r="AW31" i="4" s="1"/>
  <c r="AG17" i="4"/>
  <c r="AK11" i="4"/>
  <c r="AQ171" i="4"/>
  <c r="AW171" i="4" s="1"/>
  <c r="AQ115" i="4"/>
  <c r="AW115" i="4" s="1"/>
  <c r="AG10" i="4"/>
  <c r="AN164" i="4"/>
  <c r="AT164" i="4" s="1"/>
  <c r="AF107" i="4"/>
  <c r="AL107" i="4" s="1"/>
  <c r="AR107" i="4" s="1"/>
  <c r="E107" i="4" s="1"/>
  <c r="I107" i="4" s="1"/>
  <c r="AL123" i="4"/>
  <c r="AR123" i="4" s="1"/>
  <c r="D123" i="4" s="1"/>
  <c r="H123" i="4" s="1"/>
  <c r="AC38" i="4"/>
  <c r="AO38" i="4" s="1"/>
  <c r="AU38" i="4" s="1"/>
  <c r="E116" i="4"/>
  <c r="I116" i="4" s="1"/>
  <c r="AC11" i="4"/>
  <c r="AA10" i="4"/>
  <c r="AB10" i="4"/>
  <c r="AM36" i="4"/>
  <c r="AS36" i="4" s="1"/>
  <c r="AG38" i="4"/>
  <c r="AF11" i="4"/>
  <c r="AM260" i="4"/>
  <c r="AS260" i="4" s="1"/>
  <c r="AH262" i="4"/>
  <c r="AQ89" i="4"/>
  <c r="AW89" i="4" s="1"/>
  <c r="AO151" i="4"/>
  <c r="AU151" i="4" s="1"/>
  <c r="AQ120" i="4"/>
  <c r="AW120" i="4" s="1"/>
  <c r="AL102" i="4"/>
  <c r="AR102" i="4" s="1"/>
  <c r="F102" i="4" s="1"/>
  <c r="J102" i="4" s="1"/>
  <c r="AJ38" i="4"/>
  <c r="AQ27" i="4"/>
  <c r="AW27" i="4" s="1"/>
  <c r="AM8" i="4"/>
  <c r="AS8" i="4" s="1"/>
  <c r="AO31" i="4"/>
  <c r="AU31" i="4" s="1"/>
  <c r="AJ17" i="4"/>
  <c r="AI11" i="4"/>
  <c r="AK10" i="4"/>
  <c r="AI107" i="4"/>
  <c r="AL179" i="4"/>
  <c r="AR179" i="4" s="1"/>
  <c r="E179" i="4" s="1"/>
  <c r="I179" i="4" s="1"/>
  <c r="AB38" i="4"/>
  <c r="AL18" i="4"/>
  <c r="AR18" i="4" s="1"/>
  <c r="F18" i="4" s="1"/>
  <c r="J18" i="4" s="1"/>
  <c r="Z11" i="4"/>
  <c r="AA11" i="4"/>
  <c r="AD10" i="4"/>
  <c r="AL36" i="4"/>
  <c r="AR36" i="4" s="1"/>
  <c r="D36" i="4" s="1"/>
  <c r="H36" i="4" s="1"/>
  <c r="AL358" i="4"/>
  <c r="AR358" i="4" s="1"/>
  <c r="G358" i="4" s="1"/>
  <c r="AM350" i="4"/>
  <c r="AS350" i="4" s="1"/>
  <c r="AQ369" i="4"/>
  <c r="AW369" i="4" s="1"/>
  <c r="AL333" i="4"/>
  <c r="AR333" i="4" s="1"/>
  <c r="E333" i="4" s="1"/>
  <c r="I333" i="4" s="1"/>
  <c r="AL336" i="4"/>
  <c r="AR336" i="4" s="1"/>
  <c r="AQ382" i="4"/>
  <c r="AW382" i="4" s="1"/>
  <c r="AP418" i="4"/>
  <c r="AV418" i="4" s="1"/>
  <c r="AP349" i="4"/>
  <c r="AV349" i="4" s="1"/>
  <c r="AP398" i="4"/>
  <c r="AV398" i="4" s="1"/>
  <c r="AN349" i="4"/>
  <c r="AT349" i="4" s="1"/>
  <c r="AD322" i="4"/>
  <c r="AE412" i="4"/>
  <c r="AM369" i="4"/>
  <c r="AS369" i="4" s="1"/>
  <c r="AM398" i="4"/>
  <c r="AS398" i="4" s="1"/>
  <c r="D398" i="4"/>
  <c r="H398" i="4" s="1"/>
  <c r="F398" i="4"/>
  <c r="J398" i="4" s="1"/>
  <c r="G398" i="4"/>
  <c r="E398" i="4"/>
  <c r="I398" i="4" s="1"/>
  <c r="AG314" i="4"/>
  <c r="D433" i="4"/>
  <c r="H433" i="4" s="1"/>
  <c r="AO333" i="4"/>
  <c r="AU333" i="4" s="1"/>
  <c r="AH413" i="4"/>
  <c r="Z413" i="4"/>
  <c r="AK413" i="4"/>
  <c r="AE413" i="4"/>
  <c r="AH322" i="4"/>
  <c r="AN322" i="4" s="1"/>
  <c r="AT322" i="4" s="1"/>
  <c r="AC322" i="4"/>
  <c r="AO322" i="4" s="1"/>
  <c r="AU322" i="4" s="1"/>
  <c r="AJ322" i="4"/>
  <c r="AL410" i="4"/>
  <c r="AR410" i="4" s="1"/>
  <c r="Z310" i="4"/>
  <c r="AC314" i="4"/>
  <c r="AN430" i="4"/>
  <c r="AT430" i="4" s="1"/>
  <c r="AH314" i="4"/>
  <c r="Z314" i="4"/>
  <c r="AQ290" i="4"/>
  <c r="AW290" i="4" s="1"/>
  <c r="AJ413" i="4"/>
  <c r="AP413" i="4" s="1"/>
  <c r="AV413" i="4" s="1"/>
  <c r="AC413" i="4"/>
  <c r="AA413" i="4"/>
  <c r="AM413" i="4" s="1"/>
  <c r="AS413" i="4" s="1"/>
  <c r="AL382" i="4"/>
  <c r="AR382" i="4" s="1"/>
  <c r="AN377" i="4"/>
  <c r="AT377" i="4" s="1"/>
  <c r="AA322" i="4"/>
  <c r="Z322" i="4"/>
  <c r="AP408" i="4"/>
  <c r="AV408" i="4" s="1"/>
  <c r="AP432" i="4"/>
  <c r="AV432" i="4" s="1"/>
  <c r="AL432" i="4"/>
  <c r="AR432" i="4" s="1"/>
  <c r="G344" i="4"/>
  <c r="AJ380" i="4"/>
  <c r="AD311" i="4"/>
  <c r="AO336" i="4"/>
  <c r="AU336" i="4" s="1"/>
  <c r="AF413" i="4"/>
  <c r="AI413" i="4"/>
  <c r="AP250" i="4"/>
  <c r="AV250" i="4" s="1"/>
  <c r="AO228" i="4"/>
  <c r="AU228" i="4" s="1"/>
  <c r="AK244" i="4"/>
  <c r="AQ244" i="4" s="1"/>
  <c r="AW244" i="4" s="1"/>
  <c r="AC244" i="4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AJ318" i="4"/>
  <c r="AI244" i="4"/>
  <c r="AF244" i="4"/>
  <c r="AL244" i="4" s="1"/>
  <c r="AR244" i="4" s="1"/>
  <c r="AB244" i="4"/>
  <c r="AD321" i="4"/>
  <c r="AI253" i="4"/>
  <c r="AJ253" i="4"/>
  <c r="AQ336" i="4"/>
  <c r="AW336" i="4" s="1"/>
  <c r="AH253" i="4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L318" i="4" s="1"/>
  <c r="AR318" i="4" s="1"/>
  <c r="D318" i="4" s="1"/>
  <c r="H318" i="4" s="1"/>
  <c r="AG318" i="4"/>
  <c r="Y269" i="4"/>
  <c r="AI269" i="4" s="1"/>
  <c r="AA318" i="4"/>
  <c r="F207" i="4"/>
  <c r="J207" i="4" s="1"/>
  <c r="AE318" i="4"/>
  <c r="AD318" i="4"/>
  <c r="AP318" i="4" s="1"/>
  <c r="AV318" i="4" s="1"/>
  <c r="AB318" i="4"/>
  <c r="AF314" i="4"/>
  <c r="AJ314" i="4"/>
  <c r="AP314" i="4" s="1"/>
  <c r="AV314" i="4" s="1"/>
  <c r="AB314" i="4"/>
  <c r="AK330" i="4"/>
  <c r="AN226" i="4"/>
  <c r="AT226" i="4" s="1"/>
  <c r="AE380" i="4"/>
  <c r="AQ380" i="4" s="1"/>
  <c r="AW380" i="4" s="1"/>
  <c r="AO643" i="4"/>
  <c r="AU643" i="4" s="1"/>
  <c r="AI869" i="4"/>
  <c r="AO869" i="4" s="1"/>
  <c r="AU869" i="4" s="1"/>
  <c r="AG617" i="4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Y876" i="4" s="1"/>
  <c r="AM465" i="4"/>
  <c r="AS465" i="4" s="1"/>
  <c r="AQ228" i="4"/>
  <c r="AW228" i="4" s="1"/>
  <c r="AB262" i="4"/>
  <c r="AM483" i="4"/>
  <c r="AS483" i="4" s="1"/>
  <c r="AO350" i="4"/>
  <c r="AU350" i="4" s="1"/>
  <c r="W909" i="4"/>
  <c r="X909" i="4" s="1"/>
  <c r="AN652" i="4"/>
  <c r="AT652" i="4" s="1"/>
  <c r="AF663" i="4"/>
  <c r="AL663" i="4" s="1"/>
  <c r="AR663" i="4" s="1"/>
  <c r="AF933" i="4"/>
  <c r="AI933" i="4"/>
  <c r="AJ933" i="4"/>
  <c r="AH933" i="4"/>
  <c r="AG933" i="4"/>
  <c r="AK933" i="4"/>
  <c r="Y962" i="4"/>
  <c r="X962" i="4"/>
  <c r="AN343" i="4"/>
  <c r="AT343" i="4" s="1"/>
  <c r="AJ118" i="4"/>
  <c r="AF131" i="4"/>
  <c r="AO880" i="4"/>
  <c r="AJ949" i="4"/>
  <c r="Y721" i="4"/>
  <c r="AF885" i="4"/>
  <c r="AK885" i="4"/>
  <c r="AH956" i="4"/>
  <c r="AO40" i="4"/>
  <c r="AU40" i="4" s="1"/>
  <c r="AJ343" i="4"/>
  <c r="AP343" i="4" s="1"/>
  <c r="AV343" i="4" s="1"/>
  <c r="AG365" i="4"/>
  <c r="AD365" i="4"/>
  <c r="AP365" i="4" s="1"/>
  <c r="AV365" i="4" s="1"/>
  <c r="AI885" i="4"/>
  <c r="AK365" i="4"/>
  <c r="AG869" i="4"/>
  <c r="AM869" i="4" s="1"/>
  <c r="AS869" i="4" s="1"/>
  <c r="AL369" i="4"/>
  <c r="AR369" i="4" s="1"/>
  <c r="Z643" i="4"/>
  <c r="AF643" i="4"/>
  <c r="AQ652" i="4"/>
  <c r="AW652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F949" i="4"/>
  <c r="AH885" i="4"/>
  <c r="AG956" i="4"/>
  <c r="AF343" i="4"/>
  <c r="AI365" i="4"/>
  <c r="AO365" i="4" s="1"/>
  <c r="AU365" i="4" s="1"/>
  <c r="AH365" i="4"/>
  <c r="AL835" i="4"/>
  <c r="AR835" i="4" s="1"/>
  <c r="G83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AM276" i="4"/>
  <c r="AS276" i="4" s="1"/>
  <c r="AP350" i="4"/>
  <c r="AV350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J956" i="4"/>
  <c r="AF956" i="4"/>
  <c r="AM271" i="4"/>
  <c r="AS271" i="4" s="1"/>
  <c r="AP386" i="4"/>
  <c r="AV386" i="4" s="1"/>
  <c r="AJ10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A842" i="4"/>
  <c r="AD842" i="4"/>
  <c r="AK842" i="4"/>
  <c r="AE842" i="4"/>
  <c r="AF842" i="4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AL996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F655" i="4" s="1"/>
  <c r="J655" i="4" s="1"/>
  <c r="AJ655" i="4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334" i="4"/>
  <c r="H334" i="4" s="1"/>
  <c r="AA355" i="4"/>
  <c r="D356" i="4"/>
  <c r="H356" i="4" s="1"/>
  <c r="AH198" i="4"/>
  <c r="AE192" i="4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P355" i="4" s="1"/>
  <c r="AV355" i="4" s="1"/>
  <c r="AH222" i="4"/>
  <c r="AD198" i="4"/>
  <c r="AP198" i="4" s="1"/>
  <c r="AV198" i="4" s="1"/>
  <c r="AM341" i="4"/>
  <c r="AS341" i="4" s="1"/>
  <c r="AB192" i="4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N491" i="4" s="1"/>
  <c r="AT491" i="4" s="1"/>
  <c r="AD491" i="4"/>
  <c r="AF491" i="4"/>
  <c r="AI491" i="4"/>
  <c r="AF412" i="4"/>
  <c r="AK412" i="4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F641" i="4" s="1"/>
  <c r="J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W923" i="4"/>
  <c r="W881" i="4"/>
  <c r="AJ581" i="4"/>
  <c r="AJ412" i="4"/>
  <c r="W906" i="4"/>
  <c r="X906" i="4" s="1"/>
  <c r="AC962" i="4"/>
  <c r="AL517" i="4"/>
  <c r="AR517" i="4" s="1"/>
  <c r="AM614" i="4"/>
  <c r="AS614" i="4" s="1"/>
  <c r="AE581" i="4"/>
  <c r="AE674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B674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D365" i="4" s="1"/>
  <c r="H365" i="4" s="1"/>
  <c r="AB380" i="4"/>
  <c r="AA365" i="4"/>
  <c r="AC380" i="4"/>
  <c r="AD380" i="4"/>
  <c r="AP380" i="4" s="1"/>
  <c r="AV380" i="4" s="1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578" i="4"/>
  <c r="Z412" i="4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F674" i="4"/>
  <c r="AJ674" i="4"/>
  <c r="Z674" i="4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D469" i="4" s="1"/>
  <c r="H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A597" i="4"/>
  <c r="AF597" i="4"/>
  <c r="AI597" i="4"/>
  <c r="AI455" i="4"/>
  <c r="AJ455" i="4"/>
  <c r="AH674" i="4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F821" i="4"/>
  <c r="J821" i="4" s="1"/>
  <c r="AM733" i="4"/>
  <c r="AS733" i="4" s="1"/>
  <c r="AM737" i="4"/>
  <c r="AS737" i="4" s="1"/>
  <c r="AC803" i="4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Q737" i="4"/>
  <c r="AW737" i="4" s="1"/>
  <c r="Y743" i="4"/>
  <c r="AF743" i="4" s="1"/>
  <c r="AI860" i="4"/>
  <c r="AN797" i="4"/>
  <c r="AT797" i="4" s="1"/>
  <c r="AD721" i="4"/>
  <c r="AN869" i="4"/>
  <c r="AT869" i="4" s="1"/>
  <c r="AL813" i="4"/>
  <c r="AR813" i="4" s="1"/>
  <c r="F813" i="4" s="1"/>
  <c r="J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L803" i="4" s="1"/>
  <c r="AR803" i="4" s="1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Y847" i="4"/>
  <c r="AH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P428" i="4" s="1"/>
  <c r="AV428" i="4" s="1"/>
  <c r="AO276" i="4"/>
  <c r="AU276" i="4" s="1"/>
  <c r="AE803" i="4"/>
  <c r="AQ803" i="4" s="1"/>
  <c r="AW803" i="4" s="1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D777" i="4"/>
  <c r="AP777" i="4" s="1"/>
  <c r="AV777" i="4" s="1"/>
  <c r="Z777" i="4"/>
  <c r="AE777" i="4"/>
  <c r="AA803" i="4"/>
  <c r="AM803" i="4" s="1"/>
  <c r="AS803" i="4" s="1"/>
  <c r="AE721" i="4"/>
  <c r="AB840" i="4"/>
  <c r="AP804" i="4"/>
  <c r="AV804" i="4" s="1"/>
  <c r="AD683" i="4"/>
  <c r="AP596" i="4"/>
  <c r="AV596" i="4" s="1"/>
  <c r="E835" i="4"/>
  <c r="I835" i="4" s="1"/>
  <c r="AI581" i="4"/>
  <c r="AC581" i="4"/>
  <c r="Y724" i="4"/>
  <c r="AB724" i="4" s="1"/>
  <c r="F687" i="4"/>
  <c r="J687" i="4" s="1"/>
  <c r="AI777" i="4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O483" i="4"/>
  <c r="AU483" i="4" s="1"/>
  <c r="AM830" i="4"/>
  <c r="AS830" i="4" s="1"/>
  <c r="AA775" i="4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F381" i="4" s="1"/>
  <c r="J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Q321" i="4" s="1"/>
  <c r="AW321" i="4" s="1"/>
  <c r="AC321" i="4"/>
  <c r="AF323" i="4"/>
  <c r="AJ323" i="4"/>
  <c r="Z329" i="4"/>
  <c r="AH323" i="4"/>
  <c r="AN323" i="4" s="1"/>
  <c r="AT323" i="4" s="1"/>
  <c r="AM376" i="4"/>
  <c r="AS376" i="4" s="1"/>
  <c r="G378" i="4"/>
  <c r="Y299" i="4"/>
  <c r="AG299" i="4" s="1"/>
  <c r="Y291" i="4"/>
  <c r="AJ291" i="4" s="1"/>
  <c r="AB268" i="4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D716" i="4"/>
  <c r="AP716" i="4" s="1"/>
  <c r="AV716" i="4" s="1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F720" i="4"/>
  <c r="AH720" i="4"/>
  <c r="AI720" i="4"/>
  <c r="AG720" i="4"/>
  <c r="AA807" i="4"/>
  <c r="AD807" i="4"/>
  <c r="AD775" i="4"/>
  <c r="AC699" i="4"/>
  <c r="W866" i="4"/>
  <c r="X866" i="4" s="1"/>
  <c r="AI540" i="4"/>
  <c r="AO540" i="4" s="1"/>
  <c r="AU540" i="4" s="1"/>
  <c r="AF540" i="4"/>
  <c r="AL540" i="4" s="1"/>
  <c r="AR540" i="4" s="1"/>
  <c r="AK466" i="4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D800" i="4"/>
  <c r="AK800" i="4"/>
  <c r="AG800" i="4"/>
  <c r="Z800" i="4"/>
  <c r="AC800" i="4"/>
  <c r="AJ800" i="4"/>
  <c r="AA800" i="4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AE335" i="4"/>
  <c r="W901" i="4"/>
  <c r="Y901" i="4" s="1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Y496" i="4"/>
  <c r="AG496" i="4" s="1"/>
  <c r="Y459" i="4"/>
  <c r="AF459" i="4" s="1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D791" i="4"/>
  <c r="AQ495" i="4"/>
  <c r="AW495" i="4" s="1"/>
  <c r="AP828" i="4"/>
  <c r="AV828" i="4" s="1"/>
  <c r="AP118" i="4"/>
  <c r="AV118" i="4" s="1"/>
  <c r="AN525" i="4"/>
  <c r="AT525" i="4" s="1"/>
  <c r="AM572" i="4"/>
  <c r="AS572" i="4" s="1"/>
  <c r="AN830" i="4"/>
  <c r="AT830" i="4" s="1"/>
  <c r="AN848" i="4"/>
  <c r="AT848" i="4" s="1"/>
  <c r="AM848" i="4"/>
  <c r="AS848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515" i="4"/>
  <c r="AM515" i="4" s="1"/>
  <c r="AS515" i="4" s="1"/>
  <c r="AB515" i="4"/>
  <c r="AD594" i="4"/>
  <c r="AE594" i="4"/>
  <c r="AQ594" i="4" s="1"/>
  <c r="AW594" i="4" s="1"/>
  <c r="AQ710" i="4"/>
  <c r="AW710" i="4" s="1"/>
  <c r="AL726" i="4"/>
  <c r="AR726" i="4" s="1"/>
  <c r="D726" i="4" s="1"/>
  <c r="H726" i="4" s="1"/>
  <c r="AB118" i="4"/>
  <c r="AB17" i="4"/>
  <c r="AE17" i="4"/>
  <c r="AE131" i="4"/>
  <c r="AD784" i="4"/>
  <c r="AA61" i="4"/>
  <c r="AE61" i="4"/>
  <c r="AQ80" i="4"/>
  <c r="AW80" i="4" s="1"/>
  <c r="AM951" i="4"/>
  <c r="AN951" i="4"/>
  <c r="AE107" i="4"/>
  <c r="AB107" i="4"/>
  <c r="AQ48" i="4"/>
  <c r="AW48" i="4" s="1"/>
  <c r="AL48" i="4"/>
  <c r="AR48" i="4" s="1"/>
  <c r="D48" i="4" s="1"/>
  <c r="H48" i="4" s="1"/>
  <c r="AB97" i="4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J947" i="4"/>
  <c r="AH947" i="4"/>
  <c r="AB947" i="4"/>
  <c r="AN947" i="4" s="1"/>
  <c r="AU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B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E466" i="4" s="1"/>
  <c r="I466" i="4" s="1"/>
  <c r="AQ276" i="4"/>
  <c r="AW276" i="4" s="1"/>
  <c r="AE471" i="4"/>
  <c r="AQ471" i="4" s="1"/>
  <c r="AW471" i="4" s="1"/>
  <c r="AB471" i="4"/>
  <c r="AE394" i="4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K855" i="4"/>
  <c r="AQ51" i="4"/>
  <c r="AW51" i="4" s="1"/>
  <c r="AL649" i="4"/>
  <c r="AR649" i="4" s="1"/>
  <c r="D649" i="4" s="1"/>
  <c r="H649" i="4" s="1"/>
  <c r="AA751" i="4"/>
  <c r="AD751" i="4"/>
  <c r="AN850" i="4"/>
  <c r="AT850" i="4" s="1"/>
  <c r="AP850" i="4"/>
  <c r="AV850" i="4" s="1"/>
  <c r="AP519" i="4"/>
  <c r="AV519" i="4" s="1"/>
  <c r="AM623" i="4"/>
  <c r="AS623" i="4" s="1"/>
  <c r="AP527" i="4"/>
  <c r="AV527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56" i="4"/>
  <c r="AR656" i="4" s="1"/>
  <c r="D656" i="4" s="1"/>
  <c r="H656" i="4" s="1"/>
  <c r="AG107" i="4"/>
  <c r="AI97" i="4"/>
  <c r="AA50" i="4"/>
  <c r="AQ808" i="4"/>
  <c r="AW808" i="4" s="1"/>
  <c r="AO808" i="4"/>
  <c r="AU808" i="4" s="1"/>
  <c r="AP646" i="4"/>
  <c r="AV646" i="4" s="1"/>
  <c r="AP987" i="4"/>
  <c r="AE515" i="4"/>
  <c r="AQ515" i="4" s="1"/>
  <c r="AW515" i="4" s="1"/>
  <c r="AA594" i="4"/>
  <c r="AP568" i="4"/>
  <c r="AV568" i="4" s="1"/>
  <c r="AM710" i="4"/>
  <c r="AS710" i="4" s="1"/>
  <c r="Z118" i="4"/>
  <c r="AA118" i="4"/>
  <c r="AQ922" i="4"/>
  <c r="AD17" i="4"/>
  <c r="AA17" i="4"/>
  <c r="AC131" i="4"/>
  <c r="AC784" i="4"/>
  <c r="AD61" i="4"/>
  <c r="AD107" i="4"/>
  <c r="AC107" i="4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S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Y621" i="4"/>
  <c r="AF621" i="4" s="1"/>
  <c r="Y827" i="4"/>
  <c r="AA827" i="4" s="1"/>
  <c r="Y563" i="4"/>
  <c r="AU988" i="4"/>
  <c r="AJ988" i="4"/>
  <c r="AB988" i="4"/>
  <c r="AI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W956" i="4"/>
  <c r="AC956" i="4"/>
  <c r="AO956" i="4" s="1"/>
  <c r="AU956" i="4"/>
  <c r="AE956" i="4"/>
  <c r="AQ956" i="4" s="1"/>
  <c r="AT956" i="4"/>
  <c r="AS956" i="4"/>
  <c r="AV956" i="4"/>
  <c r="AB956" i="4"/>
  <c r="AD956" i="4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L885" i="4" s="1"/>
  <c r="AC885" i="4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F741" i="4"/>
  <c r="J741" i="4" s="1"/>
  <c r="E741" i="4"/>
  <c r="I741" i="4" s="1"/>
  <c r="G741" i="4"/>
  <c r="D741" i="4"/>
  <c r="H741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F764" i="4"/>
  <c r="J764" i="4" s="1"/>
  <c r="G764" i="4"/>
  <c r="D764" i="4"/>
  <c r="H764" i="4" s="1"/>
  <c r="E764" i="4"/>
  <c r="I764" i="4" s="1"/>
  <c r="F92" i="4"/>
  <c r="J92" i="4" s="1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521" i="4"/>
  <c r="F521" i="4"/>
  <c r="J521" i="4" s="1"/>
  <c r="D521" i="4"/>
  <c r="H521" i="4" s="1"/>
  <c r="E521" i="4"/>
  <c r="I521" i="4" s="1"/>
  <c r="F582" i="4"/>
  <c r="J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AL632" i="4"/>
  <c r="AR632" i="4" s="1"/>
  <c r="AN632" i="4"/>
  <c r="AT632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AO495" i="4"/>
  <c r="AU495" i="4" s="1"/>
  <c r="AH12" i="4"/>
  <c r="AF12" i="4"/>
  <c r="AG12" i="4"/>
  <c r="AK12" i="4"/>
  <c r="AJ12" i="4"/>
  <c r="AI12" i="4"/>
  <c r="AM828" i="4"/>
  <c r="AS828" i="4" s="1"/>
  <c r="X3" i="4"/>
  <c r="Y3" i="4" s="1"/>
  <c r="Z991" i="4"/>
  <c r="AD991" i="4"/>
  <c r="AE991" i="4"/>
  <c r="AB991" i="4"/>
  <c r="AC991" i="4"/>
  <c r="AV991" i="4"/>
  <c r="AW991" i="4"/>
  <c r="AT991" i="4"/>
  <c r="AA991" i="4"/>
  <c r="AU991" i="4"/>
  <c r="AS991" i="4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F647" i="4"/>
  <c r="J647" i="4" s="1"/>
  <c r="G647" i="4"/>
  <c r="E647" i="4"/>
  <c r="I647" i="4" s="1"/>
  <c r="D647" i="4"/>
  <c r="H647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G543" i="4"/>
  <c r="F543" i="4"/>
  <c r="J543" i="4" s="1"/>
  <c r="E543" i="4"/>
  <c r="I543" i="4" s="1"/>
  <c r="D543" i="4"/>
  <c r="H543" i="4" s="1"/>
  <c r="AL880" i="4"/>
  <c r="AP893" i="4"/>
  <c r="AE965" i="4"/>
  <c r="AW965" i="4"/>
  <c r="AU965" i="4"/>
  <c r="AS965" i="4"/>
  <c r="AV965" i="4"/>
  <c r="AT965" i="4"/>
  <c r="AL959" i="4"/>
  <c r="G495" i="4"/>
  <c r="E495" i="4"/>
  <c r="I495" i="4" s="1"/>
  <c r="F495" i="4"/>
  <c r="J495" i="4" s="1"/>
  <c r="D495" i="4"/>
  <c r="H495" i="4" s="1"/>
  <c r="X29" i="4"/>
  <c r="AE166" i="4"/>
  <c r="AA166" i="4"/>
  <c r="AB166" i="4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B766" i="4"/>
  <c r="AA766" i="4"/>
  <c r="AL775" i="4"/>
  <c r="AR775" i="4" s="1"/>
  <c r="F711" i="4"/>
  <c r="J711" i="4" s="1"/>
  <c r="D711" i="4"/>
  <c r="H711" i="4" s="1"/>
  <c r="G711" i="4"/>
  <c r="E711" i="4"/>
  <c r="I711" i="4" s="1"/>
  <c r="AI158" i="4"/>
  <c r="AH158" i="4"/>
  <c r="AO740" i="4"/>
  <c r="AU740" i="4" s="1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Z176" i="4"/>
  <c r="AE176" i="4"/>
  <c r="AD176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D145" i="4"/>
  <c r="AC145" i="4"/>
  <c r="AH129" i="4"/>
  <c r="AI101" i="4"/>
  <c r="AF85" i="4"/>
  <c r="AI85" i="4"/>
  <c r="Z911" i="4"/>
  <c r="AD911" i="4"/>
  <c r="AE911" i="4"/>
  <c r="AS911" i="4"/>
  <c r="AB911" i="4"/>
  <c r="AC911" i="4"/>
  <c r="AU911" i="4"/>
  <c r="AV911" i="4"/>
  <c r="AA911" i="4"/>
  <c r="AT911" i="4"/>
  <c r="AW91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I751" i="4"/>
  <c r="AF751" i="4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Z12" i="4"/>
  <c r="AC12" i="4"/>
  <c r="AB12" i="4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K991" i="4"/>
  <c r="AF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B980" i="4"/>
  <c r="Z980" i="4"/>
  <c r="AU980" i="4"/>
  <c r="AT980" i="4"/>
  <c r="AC980" i="4"/>
  <c r="AE980" i="4"/>
  <c r="AD980" i="4"/>
  <c r="AV980" i="4"/>
  <c r="AS980" i="4"/>
  <c r="AW980" i="4"/>
  <c r="AE939" i="4"/>
  <c r="AB939" i="4"/>
  <c r="AT939" i="4"/>
  <c r="AC939" i="4"/>
  <c r="AA939" i="4"/>
  <c r="Z939" i="4"/>
  <c r="AV939" i="4"/>
  <c r="AU939" i="4"/>
  <c r="AS939" i="4"/>
  <c r="AW939" i="4"/>
  <c r="AD939" i="4"/>
  <c r="AL913" i="4"/>
  <c r="AO913" i="4"/>
  <c r="AN913" i="4"/>
  <c r="AQ731" i="4"/>
  <c r="AW731" i="4" s="1"/>
  <c r="AB113" i="4"/>
  <c r="AC113" i="4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AG571" i="4"/>
  <c r="AC571" i="4"/>
  <c r="AF571" i="4"/>
  <c r="AH571" i="4"/>
  <c r="AK571" i="4"/>
  <c r="AQ571" i="4" s="1"/>
  <c r="AW571" i="4" s="1"/>
  <c r="Z571" i="4"/>
  <c r="AL922" i="4"/>
  <c r="AP922" i="4"/>
  <c r="AA88" i="4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A929" i="4"/>
  <c r="AM929" i="4" s="1"/>
  <c r="AS929" i="4"/>
  <c r="AD929" i="4"/>
  <c r="AB129" i="4"/>
  <c r="AD129" i="4"/>
  <c r="AC129" i="4"/>
  <c r="AL963" i="4"/>
  <c r="AO963" i="4"/>
  <c r="AE943" i="4"/>
  <c r="AB101" i="4"/>
  <c r="AA101" i="4"/>
  <c r="AD101" i="4"/>
  <c r="AO879" i="4"/>
  <c r="AQ879" i="4"/>
  <c r="AL879" i="4"/>
  <c r="AB955" i="4"/>
  <c r="AC955" i="4"/>
  <c r="AE955" i="4"/>
  <c r="AD955" i="4"/>
  <c r="AS955" i="4"/>
  <c r="AV955" i="4"/>
  <c r="Z955" i="4"/>
  <c r="AL955" i="4" s="1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O802" i="4"/>
  <c r="AU802" i="4" s="1"/>
  <c r="AF156" i="4"/>
  <c r="AK156" i="4"/>
  <c r="AH535" i="4"/>
  <c r="AI535" i="4"/>
  <c r="AH965" i="4"/>
  <c r="AP951" i="4"/>
  <c r="AQ951" i="4"/>
  <c r="AP905" i="4"/>
  <c r="AQ905" i="4"/>
  <c r="AO905" i="4"/>
  <c r="AN905" i="4"/>
  <c r="AJ807" i="4"/>
  <c r="AI807" i="4"/>
  <c r="AF807" i="4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L814" i="4"/>
  <c r="AR814" i="4" s="1"/>
  <c r="AM814" i="4"/>
  <c r="AS814" i="4" s="1"/>
  <c r="AK100" i="4"/>
  <c r="AB949" i="4"/>
  <c r="AC949" i="4"/>
  <c r="AE949" i="4"/>
  <c r="AV949" i="4"/>
  <c r="AW949" i="4"/>
  <c r="AD949" i="4"/>
  <c r="AT949" i="4"/>
  <c r="Z949" i="4"/>
  <c r="AL949" i="4" s="1"/>
  <c r="AA949" i="4"/>
  <c r="AU949" i="4"/>
  <c r="AS949" i="4"/>
  <c r="AB933" i="4"/>
  <c r="AC933" i="4"/>
  <c r="AE933" i="4"/>
  <c r="AW933" i="4"/>
  <c r="AV933" i="4"/>
  <c r="Z933" i="4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Z321" i="4"/>
  <c r="AB321" i="4"/>
  <c r="AA321" i="4"/>
  <c r="AM321" i="4" s="1"/>
  <c r="AS321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D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AK716" i="4"/>
  <c r="AQ716" i="4" s="1"/>
  <c r="AW716" i="4" s="1"/>
  <c r="AF716" i="4"/>
  <c r="AG716" i="4"/>
  <c r="AM716" i="4" s="1"/>
  <c r="AS716" i="4" s="1"/>
  <c r="AC716" i="4"/>
  <c r="AB716" i="4"/>
  <c r="AN716" i="4" s="1"/>
  <c r="AT716" i="4" s="1"/>
  <c r="Z716" i="4"/>
  <c r="D604" i="4"/>
  <c r="H60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E692" i="4" s="1"/>
  <c r="I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H752" i="4"/>
  <c r="AG752" i="4"/>
  <c r="AF752" i="4"/>
  <c r="AL752" i="4" s="1"/>
  <c r="AR752" i="4" s="1"/>
  <c r="AK752" i="4"/>
  <c r="X982" i="4"/>
  <c r="Y982" i="4"/>
  <c r="AP832" i="4"/>
  <c r="AV832" i="4" s="1"/>
  <c r="AM570" i="4"/>
  <c r="AS570" i="4" s="1"/>
  <c r="AC934" i="4"/>
  <c r="Z934" i="4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B855" i="4"/>
  <c r="AC855" i="4"/>
  <c r="AA855" i="4"/>
  <c r="AW855" i="4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H774" i="4"/>
  <c r="AJ774" i="4"/>
  <c r="AK774" i="4"/>
  <c r="AI774" i="4"/>
  <c r="AO774" i="4" s="1"/>
  <c r="AU774" i="4" s="1"/>
  <c r="AK974" i="4"/>
  <c r="AJ974" i="4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Q841" i="4" s="1"/>
  <c r="AW841" i="4" s="1"/>
  <c r="AA841" i="4"/>
  <c r="Y758" i="4"/>
  <c r="AE758" i="4" s="1"/>
  <c r="AC744" i="4"/>
  <c r="AE744" i="4"/>
  <c r="AD744" i="4"/>
  <c r="Z744" i="4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F168" i="4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X90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D788" i="4"/>
  <c r="AB788" i="4"/>
  <c r="AA788" i="4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B183" i="4"/>
  <c r="AC183" i="4"/>
  <c r="Z183" i="4"/>
  <c r="AL183" i="4" s="1"/>
  <c r="AR183" i="4" s="1"/>
  <c r="AE183" i="4"/>
  <c r="AD183" i="4"/>
  <c r="Z143" i="4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H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A38" i="4"/>
  <c r="AE38" i="4"/>
  <c r="AE82" i="4"/>
  <c r="AD82" i="4"/>
  <c r="AA82" i="4"/>
  <c r="AM82" i="4" s="1"/>
  <c r="AC82" i="4"/>
  <c r="Z82" i="4"/>
  <c r="AB82" i="4"/>
  <c r="AS82" i="4"/>
  <c r="AB100" i="4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D110" i="4"/>
  <c r="H110" i="4" s="1"/>
  <c r="G110" i="4"/>
  <c r="F110" i="4"/>
  <c r="J110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A67" i="4"/>
  <c r="AB67" i="4"/>
  <c r="AE67" i="4"/>
  <c r="Y62" i="4"/>
  <c r="AA62" i="4" s="1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I104" i="4"/>
  <c r="AF104" i="4"/>
  <c r="AJ942" i="4"/>
  <c r="AG942" i="4"/>
  <c r="X555" i="4"/>
  <c r="Y555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F13" i="4"/>
  <c r="AI1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M880" i="4"/>
  <c r="AN880" i="4"/>
  <c r="AN893" i="4"/>
  <c r="AO893" i="4"/>
  <c r="Z871" i="4"/>
  <c r="AD871" i="4"/>
  <c r="AE871" i="4"/>
  <c r="AV871" i="4"/>
  <c r="AB871" i="4"/>
  <c r="AC871" i="4"/>
  <c r="AS871" i="4"/>
  <c r="AA871" i="4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D535" i="4"/>
  <c r="AE535" i="4"/>
  <c r="AP959" i="4"/>
  <c r="AN959" i="4"/>
  <c r="AG925" i="4"/>
  <c r="AH925" i="4"/>
  <c r="AC807" i="4"/>
  <c r="AE807" i="4"/>
  <c r="AQ807" i="4" s="1"/>
  <c r="AW807" i="4" s="1"/>
  <c r="Z807" i="4"/>
  <c r="AO790" i="4"/>
  <c r="AU790" i="4" s="1"/>
  <c r="AQ790" i="4"/>
  <c r="AW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H35" i="4"/>
  <c r="AI35" i="4"/>
  <c r="AI23" i="4"/>
  <c r="AF23" i="4"/>
  <c r="Y509" i="4"/>
  <c r="AJ509" i="4" s="1"/>
  <c r="Z756" i="4"/>
  <c r="AC756" i="4"/>
  <c r="AD756" i="4"/>
  <c r="AD166" i="4"/>
  <c r="AC166" i="4"/>
  <c r="Z79" i="4"/>
  <c r="AD79" i="4"/>
  <c r="AA79" i="4"/>
  <c r="AA752" i="4"/>
  <c r="AE752" i="4"/>
  <c r="AQ752" i="4" s="1"/>
  <c r="AW752" i="4" s="1"/>
  <c r="X940" i="4"/>
  <c r="Y940" i="4"/>
  <c r="AD779" i="4"/>
  <c r="AF779" i="4"/>
  <c r="Z779" i="4"/>
  <c r="AH779" i="4"/>
  <c r="AJ779" i="4"/>
  <c r="X541" i="4"/>
  <c r="Y541" i="4" s="1"/>
  <c r="AD155" i="4"/>
  <c r="AA155" i="4"/>
  <c r="AE155" i="4"/>
  <c r="AB155" i="4"/>
  <c r="AE635" i="4"/>
  <c r="AQ635" i="4" s="1"/>
  <c r="AW635" i="4" s="1"/>
  <c r="AH635" i="4"/>
  <c r="AI635" i="4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A774" i="4"/>
  <c r="AC974" i="4"/>
  <c r="AB974" i="4"/>
  <c r="Z974" i="4"/>
  <c r="AE974" i="4"/>
  <c r="AQ974" i="4" s="1"/>
  <c r="AT974" i="4"/>
  <c r="AS974" i="4"/>
  <c r="AA974" i="4"/>
  <c r="AD974" i="4"/>
  <c r="AV974" i="4"/>
  <c r="AW974" i="4"/>
  <c r="AU974" i="4"/>
  <c r="AP775" i="4"/>
  <c r="AV775" i="4" s="1"/>
  <c r="AH38" i="4"/>
  <c r="AK158" i="4"/>
  <c r="AG158" i="4"/>
  <c r="AJ158" i="4"/>
  <c r="Y763" i="4"/>
  <c r="AC795" i="4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L740" i="4" s="1"/>
  <c r="AR740" i="4" s="1"/>
  <c r="AA740" i="4"/>
  <c r="AD740" i="4"/>
  <c r="AP740" i="4" s="1"/>
  <c r="AB740" i="4"/>
  <c r="AE740" i="4"/>
  <c r="AQ740" i="4" s="1"/>
  <c r="AW740" i="4" s="1"/>
  <c r="AV740" i="4"/>
  <c r="AC990" i="4"/>
  <c r="AO990" i="4" s="1"/>
  <c r="AB990" i="4"/>
  <c r="AN990" i="4" s="1"/>
  <c r="Z990" i="4"/>
  <c r="AE990" i="4"/>
  <c r="AT990" i="4"/>
  <c r="AS990" i="4"/>
  <c r="AA990" i="4"/>
  <c r="AM990" i="4" s="1"/>
  <c r="AD990" i="4"/>
  <c r="AV990" i="4"/>
  <c r="AW990" i="4"/>
  <c r="AU990" i="4"/>
  <c r="Y746" i="4"/>
  <c r="AB746" i="4" s="1"/>
  <c r="AD778" i="4"/>
  <c r="Z778" i="4"/>
  <c r="AE778" i="4"/>
  <c r="AC786" i="4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C122" i="4"/>
  <c r="AB122" i="4"/>
  <c r="AE122" i="4"/>
  <c r="AD122" i="4"/>
  <c r="AA122" i="4"/>
  <c r="AD114" i="4"/>
  <c r="AB114" i="4"/>
  <c r="AC114" i="4"/>
  <c r="AA114" i="4"/>
  <c r="AE114" i="4"/>
  <c r="Z114" i="4"/>
  <c r="AJ113" i="4"/>
  <c r="AD71" i="4"/>
  <c r="AC71" i="4"/>
  <c r="AE71" i="4"/>
  <c r="AB71" i="4"/>
  <c r="AE55" i="4"/>
  <c r="AA55" i="4"/>
  <c r="AD55" i="4"/>
  <c r="AC55" i="4"/>
  <c r="Z55" i="4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AE847" i="4"/>
  <c r="X28" i="4"/>
  <c r="Y28" i="4" s="1"/>
  <c r="AG118" i="4"/>
  <c r="Z25" i="4"/>
  <c r="AD25" i="4"/>
  <c r="AC25" i="4"/>
  <c r="AB25" i="4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B611" i="4"/>
  <c r="Z611" i="4"/>
  <c r="AE611" i="4"/>
  <c r="AL602" i="4"/>
  <c r="AR602" i="4" s="1"/>
  <c r="Y533" i="4"/>
  <c r="AC533" i="4" s="1"/>
  <c r="AA145" i="4"/>
  <c r="AE145" i="4"/>
  <c r="Z145" i="4"/>
  <c r="AF129" i="4"/>
  <c r="AL129" i="4" s="1"/>
  <c r="AR129" i="4" s="1"/>
  <c r="AK129" i="4"/>
  <c r="Y117" i="4"/>
  <c r="AC117" i="4" s="1"/>
  <c r="AD70" i="4"/>
  <c r="AC70" i="4"/>
  <c r="Z70" i="4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F784" i="4"/>
  <c r="AN572" i="4"/>
  <c r="AT572" i="4" s="1"/>
  <c r="AJ61" i="4"/>
  <c r="AI61" i="4"/>
  <c r="AO61" i="4" s="1"/>
  <c r="AU61" i="4" s="1"/>
  <c r="Y134" i="4"/>
  <c r="AD134" i="4" s="1"/>
  <c r="Y662" i="4"/>
  <c r="AC662" i="4" s="1"/>
  <c r="AH791" i="4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U895" i="4"/>
  <c r="AW895" i="4"/>
  <c r="AB895" i="4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656" i="4"/>
  <c r="AT656" i="4" s="1"/>
  <c r="AN654" i="4"/>
  <c r="AT654" i="4" s="1"/>
  <c r="AH107" i="4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Y64" i="4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L549" i="4"/>
  <c r="AR549" i="4" s="1"/>
  <c r="AP549" i="4"/>
  <c r="AV549" i="4" s="1"/>
  <c r="AO549" i="4"/>
  <c r="AU549" i="4" s="1"/>
  <c r="AC783" i="4"/>
  <c r="AO783" i="4" s="1"/>
  <c r="AU783" i="4" s="1"/>
  <c r="Y659" i="4"/>
  <c r="AB659" i="4" s="1"/>
  <c r="Z826" i="4"/>
  <c r="AA826" i="4"/>
  <c r="AE826" i="4"/>
  <c r="AD826" i="4"/>
  <c r="AP826" i="4" s="1"/>
  <c r="AV826" i="4" s="1"/>
  <c r="AB826" i="4"/>
  <c r="AC182" i="4"/>
  <c r="AB182" i="4"/>
  <c r="AD182" i="4"/>
  <c r="Z182" i="4"/>
  <c r="AA182" i="4"/>
  <c r="AE182" i="4"/>
  <c r="AB762" i="4"/>
  <c r="AN762" i="4" s="1"/>
  <c r="AT762" i="4" s="1"/>
  <c r="AC762" i="4"/>
  <c r="AE762" i="4"/>
  <c r="AQ762" i="4" s="1"/>
  <c r="AW762" i="4" s="1"/>
  <c r="AD762" i="4"/>
  <c r="Z762" i="4"/>
  <c r="Y650" i="4"/>
  <c r="AA650" i="4" s="1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I991" i="4"/>
  <c r="AJ991" i="4"/>
  <c r="AH991" i="4"/>
  <c r="AI82" i="4"/>
  <c r="AJ82" i="4"/>
  <c r="AK82" i="4"/>
  <c r="X754" i="4"/>
  <c r="AA72" i="4"/>
  <c r="AD72" i="4"/>
  <c r="Z142" i="4"/>
  <c r="AC142" i="4"/>
  <c r="AB142" i="4"/>
  <c r="AE142" i="4"/>
  <c r="AD142" i="4"/>
  <c r="AA142" i="4"/>
  <c r="AK999" i="4"/>
  <c r="AF999" i="4"/>
  <c r="AG999" i="4"/>
  <c r="AL987" i="4"/>
  <c r="AN987" i="4"/>
  <c r="AU937" i="4"/>
  <c r="AS937" i="4"/>
  <c r="AT937" i="4"/>
  <c r="AV937" i="4"/>
  <c r="AW937" i="4"/>
  <c r="AQ913" i="4"/>
  <c r="AP913" i="4"/>
  <c r="AM913" i="4"/>
  <c r="Y819" i="4"/>
  <c r="Y811" i="4"/>
  <c r="Z811" i="4" s="1"/>
  <c r="Y760" i="4"/>
  <c r="AB747" i="4"/>
  <c r="AA747" i="4"/>
  <c r="AD747" i="4"/>
  <c r="AE747" i="4"/>
  <c r="AC747" i="4"/>
  <c r="Z747" i="4"/>
  <c r="Z731" i="4"/>
  <c r="AD731" i="4"/>
  <c r="Y723" i="4"/>
  <c r="AE723" i="4" s="1"/>
  <c r="AA717" i="4"/>
  <c r="Z717" i="4"/>
  <c r="AE717" i="4"/>
  <c r="AD717" i="4"/>
  <c r="AC717" i="4"/>
  <c r="AC705" i="4"/>
  <c r="AD705" i="4"/>
  <c r="AE705" i="4"/>
  <c r="AB705" i="4"/>
  <c r="Z705" i="4"/>
  <c r="AL705" i="4" s="1"/>
  <c r="AR705" i="4" s="1"/>
  <c r="AA705" i="4"/>
  <c r="AW705" i="4"/>
  <c r="AU705" i="4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A104" i="4"/>
  <c r="AD104" i="4"/>
  <c r="AE104" i="4"/>
  <c r="AB942" i="4"/>
  <c r="AN942" i="4" s="1"/>
  <c r="AE942" i="4"/>
  <c r="AU942" i="4"/>
  <c r="AT942" i="4"/>
  <c r="AS942" i="4"/>
  <c r="AV942" i="4"/>
  <c r="AC942" i="4"/>
  <c r="Z942" i="4"/>
  <c r="AA942" i="4"/>
  <c r="AD942" i="4"/>
  <c r="AP942" i="4" s="1"/>
  <c r="AW942" i="4"/>
  <c r="AA571" i="4"/>
  <c r="AI571" i="4"/>
  <c r="AD571" i="4"/>
  <c r="AJ571" i="4"/>
  <c r="AB571" i="4"/>
  <c r="Y45" i="4"/>
  <c r="AE118" i="4"/>
  <c r="AC118" i="4"/>
  <c r="AN922" i="4"/>
  <c r="AO922" i="4"/>
  <c r="AM922" i="4"/>
  <c r="AC88" i="4"/>
  <c r="AE88" i="4"/>
  <c r="AD88" i="4"/>
  <c r="AD967" i="4"/>
  <c r="AS967" i="4"/>
  <c r="AU967" i="4"/>
  <c r="AV967" i="4"/>
  <c r="AT967" i="4"/>
  <c r="AW967" i="4"/>
  <c r="AB720" i="4"/>
  <c r="AC720" i="4"/>
  <c r="Z720" i="4"/>
  <c r="AL720" i="4" s="1"/>
  <c r="AR720" i="4" s="1"/>
  <c r="AA720" i="4"/>
  <c r="AE720" i="4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D185" i="4"/>
  <c r="AC185" i="4"/>
  <c r="Z185" i="4"/>
  <c r="AB185" i="4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A21" i="4"/>
  <c r="AB21" i="4"/>
  <c r="AE21" i="4"/>
  <c r="AC17" i="4"/>
  <c r="AA13" i="4"/>
  <c r="AB13" i="4"/>
  <c r="Z13" i="4"/>
  <c r="AC13" i="4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B131" i="4"/>
  <c r="AD131" i="4"/>
  <c r="AE101" i="4"/>
  <c r="AC101" i="4"/>
  <c r="AE784" i="4"/>
  <c r="Z784" i="4"/>
  <c r="AA784" i="4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F965" i="4"/>
  <c r="X957" i="4"/>
  <c r="Y957" i="4"/>
  <c r="AL951" i="4"/>
  <c r="AO951" i="4"/>
  <c r="AB925" i="4"/>
  <c r="AC925" i="4"/>
  <c r="AO925" i="4" s="1"/>
  <c r="AE925" i="4"/>
  <c r="AQ925" i="4" s="1"/>
  <c r="AW925" i="4"/>
  <c r="AV925" i="4"/>
  <c r="AD925" i="4"/>
  <c r="AP925" i="4" s="1"/>
  <c r="AT925" i="4"/>
  <c r="Z925" i="4"/>
  <c r="AA925" i="4"/>
  <c r="AM925" i="4" s="1"/>
  <c r="AS925" i="4"/>
  <c r="AU925" i="4"/>
  <c r="AL905" i="4"/>
  <c r="AM905" i="4"/>
  <c r="AG807" i="4"/>
  <c r="AM807" i="4" s="1"/>
  <c r="AS807" i="4" s="1"/>
  <c r="AH807" i="4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B35" i="4"/>
  <c r="AA35" i="4"/>
  <c r="AE35" i="4"/>
  <c r="Z35" i="4"/>
  <c r="AC35" i="4"/>
  <c r="AD35" i="4"/>
  <c r="Y33" i="4"/>
  <c r="Z33" i="4" s="1"/>
  <c r="Z23" i="4"/>
  <c r="AD23" i="4"/>
  <c r="AC23" i="4"/>
  <c r="AB23" i="4"/>
  <c r="AE23" i="4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A994" i="4"/>
  <c r="AW994" i="4"/>
  <c r="AB994" i="4"/>
  <c r="AN994" i="4" s="1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A43" i="4"/>
  <c r="AC43" i="4"/>
  <c r="Z43" i="4"/>
  <c r="AE43" i="4"/>
  <c r="AD43" i="4"/>
  <c r="AB105" i="4"/>
  <c r="AC105" i="4"/>
  <c r="AE105" i="4"/>
  <c r="AD105" i="4"/>
  <c r="Z105" i="4"/>
  <c r="AA105" i="4"/>
  <c r="AL610" i="4"/>
  <c r="AR610" i="4" s="1"/>
  <c r="AA891" i="4"/>
  <c r="AT891" i="4"/>
  <c r="AD891" i="4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Q670" i="4"/>
  <c r="AW670" i="4" s="1"/>
  <c r="AO627" i="4"/>
  <c r="AU627" i="4" s="1"/>
  <c r="AM639" i="4"/>
  <c r="AS639" i="4" s="1"/>
  <c r="E585" i="4"/>
  <c r="I585" i="4" s="1"/>
  <c r="D585" i="4"/>
  <c r="H585" i="4" s="1"/>
  <c r="F585" i="4"/>
  <c r="J585" i="4" s="1"/>
  <c r="G585" i="4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F692" i="4"/>
  <c r="J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A590" i="4"/>
  <c r="AM590" i="4" s="1"/>
  <c r="AS590" i="4" s="1"/>
  <c r="AC590" i="4"/>
  <c r="AE590" i="4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68" i="4"/>
  <c r="AV668" i="4" s="1"/>
  <c r="AO668" i="4"/>
  <c r="AU668" i="4" s="1"/>
  <c r="AL716" i="4"/>
  <c r="AR716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N595" i="4"/>
  <c r="AT595" i="4" s="1"/>
  <c r="AL595" i="4"/>
  <c r="AR595" i="4" s="1"/>
  <c r="AQ639" i="4"/>
  <c r="AW639" i="4" s="1"/>
  <c r="AQ668" i="4"/>
  <c r="AW668" i="4" s="1"/>
  <c r="AN668" i="4"/>
  <c r="AT668" i="4" s="1"/>
  <c r="X640" i="4"/>
  <c r="Y640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AD645" i="4"/>
  <c r="AC645" i="4"/>
  <c r="Z645" i="4"/>
  <c r="AE645" i="4"/>
  <c r="AB645" i="4"/>
  <c r="AA645" i="4"/>
  <c r="AP626" i="4"/>
  <c r="AV626" i="4" s="1"/>
  <c r="AQ707" i="4"/>
  <c r="AW707" i="4" s="1"/>
  <c r="AO680" i="4"/>
  <c r="AU680" i="4" s="1"/>
  <c r="X693" i="4"/>
  <c r="Y693" i="4" s="1"/>
  <c r="AK718" i="4"/>
  <c r="Z729" i="4"/>
  <c r="AA729" i="4"/>
  <c r="AD729" i="4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F532" i="4"/>
  <c r="AJ532" i="4"/>
  <c r="AI532" i="4"/>
  <c r="AH530" i="4"/>
  <c r="AN530" i="4" s="1"/>
  <c r="AT530" i="4" s="1"/>
  <c r="AG530" i="4"/>
  <c r="AK530" i="4"/>
  <c r="AJ530" i="4"/>
  <c r="AF530" i="4"/>
  <c r="AL530" i="4" s="1"/>
  <c r="AR530" i="4" s="1"/>
  <c r="AI530" i="4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H550" i="4"/>
  <c r="AN550" i="4" s="1"/>
  <c r="AT550" i="4" s="1"/>
  <c r="AI550" i="4"/>
  <c r="AO550" i="4" s="1"/>
  <c r="AU550" i="4" s="1"/>
  <c r="AF550" i="4"/>
  <c r="AL550" i="4" s="1"/>
  <c r="AR550" i="4" s="1"/>
  <c r="AG550" i="4"/>
  <c r="AJ550" i="4"/>
  <c r="AK550" i="4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L387" i="4"/>
  <c r="AR387" i="4" s="1"/>
  <c r="F387" i="4" s="1"/>
  <c r="J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H492" i="4"/>
  <c r="AN492" i="4" s="1"/>
  <c r="AT492" i="4" s="1"/>
  <c r="AK492" i="4"/>
  <c r="AF471" i="4"/>
  <c r="AG471" i="4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I427" i="4"/>
  <c r="AB427" i="4"/>
  <c r="AN427" i="4" s="1"/>
  <c r="AT427" i="4" s="1"/>
  <c r="AC427" i="4"/>
  <c r="AE427" i="4"/>
  <c r="AK427" i="4"/>
  <c r="AD427" i="4"/>
  <c r="AJ427" i="4"/>
  <c r="AI416" i="4"/>
  <c r="AI428" i="4"/>
  <c r="AF428" i="4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J471" i="4"/>
  <c r="AP471" i="4" s="1"/>
  <c r="AV471" i="4" s="1"/>
  <c r="AH471" i="4"/>
  <c r="AJ394" i="4"/>
  <c r="AP394" i="4" s="1"/>
  <c r="AV394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O251" i="4"/>
  <c r="AU251" i="4" s="1"/>
  <c r="AI302" i="4"/>
  <c r="AD202" i="4"/>
  <c r="AE300" i="4"/>
  <c r="AN213" i="4"/>
  <c r="AT213" i="4" s="1"/>
  <c r="AL315" i="4"/>
  <c r="AR315" i="4" s="1"/>
  <c r="E315" i="4" s="1"/>
  <c r="I315" i="4" s="1"/>
  <c r="AM251" i="4"/>
  <c r="AS251" i="4" s="1"/>
  <c r="AP213" i="4"/>
  <c r="AV213" i="4" s="1"/>
  <c r="AC302" i="4"/>
  <c r="AI187" i="4"/>
  <c r="AO187" i="4" s="1"/>
  <c r="AU187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AC202" i="4"/>
  <c r="Y345" i="4"/>
  <c r="AG345" i="4" s="1"/>
  <c r="AC323" i="4"/>
  <c r="Z193" i="4"/>
  <c r="AQ271" i="4"/>
  <c r="AW271" i="4" s="1"/>
  <c r="AD291" i="4"/>
  <c r="AP291" i="4" s="1"/>
  <c r="AV291" i="4" s="1"/>
  <c r="AM315" i="4"/>
  <c r="AS315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Q315" i="4"/>
  <c r="AW315" i="4" s="1"/>
  <c r="Y233" i="4"/>
  <c r="AI233" i="4" s="1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Y275" i="4"/>
  <c r="AF275" i="4" s="1"/>
  <c r="AL436" i="4"/>
  <c r="AR436" i="4" s="1"/>
  <c r="F436" i="4" s="1"/>
  <c r="J436" i="4" s="1"/>
  <c r="AO292" i="4"/>
  <c r="AU292" i="4" s="1"/>
  <c r="AP292" i="4"/>
  <c r="AV292" i="4" s="1"/>
  <c r="AG280" i="4"/>
  <c r="Z300" i="4"/>
  <c r="AL300" i="4" s="1"/>
  <c r="AR300" i="4" s="1"/>
  <c r="AC300" i="4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F466" i="4"/>
  <c r="J466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Z396" i="4"/>
  <c r="AA396" i="4"/>
  <c r="AB396" i="4"/>
  <c r="AC396" i="4"/>
  <c r="AD396" i="4"/>
  <c r="AE396" i="4"/>
  <c r="AO387" i="4"/>
  <c r="AU387" i="4" s="1"/>
  <c r="AM387" i="4"/>
  <c r="AS387" i="4" s="1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G486" i="4"/>
  <c r="AM486" i="4" s="1"/>
  <c r="AS486" i="4" s="1"/>
  <c r="AK486" i="4"/>
  <c r="AQ486" i="4" s="1"/>
  <c r="AW486" i="4" s="1"/>
  <c r="AF486" i="4"/>
  <c r="AI486" i="4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AK452" i="4"/>
  <c r="AJ440" i="4"/>
  <c r="AF442" i="4"/>
  <c r="AG442" i="4"/>
  <c r="AM442" i="4" s="1"/>
  <c r="AS442" i="4" s="1"/>
  <c r="AH442" i="4"/>
  <c r="AI442" i="4"/>
  <c r="AJ442" i="4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C407" i="4"/>
  <c r="AD407" i="4"/>
  <c r="AA407" i="4"/>
  <c r="AB407" i="4"/>
  <c r="AE407" i="4"/>
  <c r="Z407" i="4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D401" i="4"/>
  <c r="AG396" i="4"/>
  <c r="AH459" i="4"/>
  <c r="AJ459" i="4"/>
  <c r="AQ451" i="4"/>
  <c r="AW451" i="4" s="1"/>
  <c r="AH415" i="4"/>
  <c r="AK474" i="4"/>
  <c r="Y397" i="4"/>
  <c r="AD397" i="4" s="1"/>
  <c r="E392" i="4"/>
  <c r="I392" i="4" s="1"/>
  <c r="AF464" i="4"/>
  <c r="AL464" i="4" s="1"/>
  <c r="AR464" i="4" s="1"/>
  <c r="AI464" i="4"/>
  <c r="AH464" i="4"/>
  <c r="AN464" i="4" s="1"/>
  <c r="AT464" i="4" s="1"/>
  <c r="AK464" i="4"/>
  <c r="AJ464" i="4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F276" i="4"/>
  <c r="J276" i="4" s="1"/>
  <c r="AK323" i="4"/>
  <c r="AA323" i="4"/>
  <c r="AM209" i="4"/>
  <c r="AS209" i="4" s="1"/>
  <c r="Y281" i="4"/>
  <c r="AF281" i="4" s="1"/>
  <c r="Y265" i="4"/>
  <c r="AJ265" i="4" s="1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H268" i="4"/>
  <c r="AK268" i="4"/>
  <c r="AJ268" i="4"/>
  <c r="AD208" i="4"/>
  <c r="AF208" i="4"/>
  <c r="AB208" i="4"/>
  <c r="AH208" i="4"/>
  <c r="X248" i="4"/>
  <c r="Y248" i="4" s="1"/>
  <c r="AI248" i="4" s="1"/>
  <c r="X367" i="4"/>
  <c r="AJ313" i="4"/>
  <c r="AN309" i="4"/>
  <c r="AT309" i="4" s="1"/>
  <c r="X287" i="4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Y361" i="4"/>
  <c r="AA361" i="4" s="1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X243" i="4"/>
  <c r="AC297" i="4"/>
  <c r="AA297" i="4"/>
  <c r="AD297" i="4"/>
  <c r="Z297" i="4"/>
  <c r="AB297" i="4"/>
  <c r="AE297" i="4"/>
  <c r="G308" i="4"/>
  <c r="F333" i="4"/>
  <c r="J333" i="4" s="1"/>
  <c r="G271" i="4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G193" i="4"/>
  <c r="AK193" i="4"/>
  <c r="AF193" i="4"/>
  <c r="AA189" i="4"/>
  <c r="AK189" i="4"/>
  <c r="AJ189" i="4"/>
  <c r="AE189" i="4"/>
  <c r="AF189" i="4"/>
  <c r="AI189" i="4"/>
  <c r="AF198" i="4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X216" i="4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G376" i="4"/>
  <c r="F376" i="4"/>
  <c r="J376" i="4" s="1"/>
  <c r="E376" i="4"/>
  <c r="I376" i="4" s="1"/>
  <c r="D376" i="4"/>
  <c r="H376" i="4" s="1"/>
  <c r="Z323" i="4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I280" i="4"/>
  <c r="AP284" i="4"/>
  <c r="AV284" i="4" s="1"/>
  <c r="AC320" i="4"/>
  <c r="Z320" i="4"/>
  <c r="AE320" i="4"/>
  <c r="AA320" i="4"/>
  <c r="AB320" i="4"/>
  <c r="AD320" i="4"/>
  <c r="AF328" i="4"/>
  <c r="AD188" i="4"/>
  <c r="AA188" i="4"/>
  <c r="AE188" i="4"/>
  <c r="AB188" i="4"/>
  <c r="AC188" i="4"/>
  <c r="Z188" i="4"/>
  <c r="AQ236" i="4"/>
  <c r="AW236" i="4" s="1"/>
  <c r="AL298" i="4"/>
  <c r="AR298" i="4" s="1"/>
  <c r="G228" i="4"/>
  <c r="AN294" i="4"/>
  <c r="AT294" i="4" s="1"/>
  <c r="AM282" i="4"/>
  <c r="AS282" i="4" s="1"/>
  <c r="AM326" i="4"/>
  <c r="AS326" i="4" s="1"/>
  <c r="AL326" i="4"/>
  <c r="AR326" i="4" s="1"/>
  <c r="AJ266" i="4"/>
  <c r="AB266" i="4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H266" i="4"/>
  <c r="AG266" i="4"/>
  <c r="Z266" i="4"/>
  <c r="AD266" i="4"/>
  <c r="AP348" i="4"/>
  <c r="AV348" i="4" s="1"/>
  <c r="AO348" i="4"/>
  <c r="AU348" i="4" s="1"/>
  <c r="AQ340" i="4"/>
  <c r="AW340" i="4" s="1"/>
  <c r="AL340" i="4"/>
  <c r="AR340" i="4" s="1"/>
  <c r="AL278" i="4"/>
  <c r="AR278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M348" i="4"/>
  <c r="AS348" i="4" s="1"/>
  <c r="AP340" i="4"/>
  <c r="AV340" i="4" s="1"/>
  <c r="AN274" i="4"/>
  <c r="AT274" i="4" s="1"/>
  <c r="AQ274" i="4"/>
  <c r="AW274" i="4" s="1"/>
  <c r="E358" i="4"/>
  <c r="I358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D191" i="4"/>
  <c r="H191" i="4" s="1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AA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H482" i="4"/>
  <c r="AJ482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Q140" i="4" l="1"/>
  <c r="AW140" i="4" s="1"/>
  <c r="AP91" i="4"/>
  <c r="AV91" i="4" s="1"/>
  <c r="AQ101" i="4"/>
  <c r="AW101" i="4" s="1"/>
  <c r="AE113" i="4"/>
  <c r="AQ113" i="4" s="1"/>
  <c r="AW113" i="4" s="1"/>
  <c r="AG113" i="4"/>
  <c r="AD113" i="4"/>
  <c r="AP113" i="4" s="1"/>
  <c r="AV113" i="4" s="1"/>
  <c r="AI113" i="4"/>
  <c r="AN147" i="4"/>
  <c r="AT147" i="4" s="1"/>
  <c r="AQ105" i="4"/>
  <c r="AW105" i="4" s="1"/>
  <c r="AN104" i="4"/>
  <c r="AT104" i="4" s="1"/>
  <c r="AO182" i="4"/>
  <c r="AU182" i="4" s="1"/>
  <c r="AO147" i="4"/>
  <c r="AU147" i="4" s="1"/>
  <c r="AN91" i="4"/>
  <c r="AT91" i="4" s="1"/>
  <c r="E120" i="4"/>
  <c r="I120" i="4" s="1"/>
  <c r="AN97" i="4"/>
  <c r="AT97" i="4" s="1"/>
  <c r="AL148" i="4"/>
  <c r="AR148" i="4" s="1"/>
  <c r="D148" i="4" s="1"/>
  <c r="H148" i="4" s="1"/>
  <c r="AQ108" i="4"/>
  <c r="AW108" i="4" s="1"/>
  <c r="AM140" i="4"/>
  <c r="AS140" i="4" s="1"/>
  <c r="AL91" i="4"/>
  <c r="AR91" i="4" s="1"/>
  <c r="E91" i="4" s="1"/>
  <c r="I91" i="4" s="1"/>
  <c r="AM91" i="4"/>
  <c r="AS91" i="4" s="1"/>
  <c r="AN120" i="4"/>
  <c r="AT120" i="4" s="1"/>
  <c r="AO120" i="4"/>
  <c r="AU120" i="4" s="1"/>
  <c r="AD149" i="4"/>
  <c r="E92" i="4"/>
  <c r="I92" i="4" s="1"/>
  <c r="Z174" i="4"/>
  <c r="AN22" i="4"/>
  <c r="AT22" i="4" s="1"/>
  <c r="AQ66" i="4"/>
  <c r="AW66" i="4" s="1"/>
  <c r="AN20" i="4"/>
  <c r="AT20" i="4" s="1"/>
  <c r="AL20" i="4"/>
  <c r="AR20" i="4" s="1"/>
  <c r="G20" i="4" s="1"/>
  <c r="AM66" i="4"/>
  <c r="AS66" i="4" s="1"/>
  <c r="AO20" i="4"/>
  <c r="AU20" i="4" s="1"/>
  <c r="AO66" i="4"/>
  <c r="AU66" i="4" s="1"/>
  <c r="AQ118" i="4"/>
  <c r="AW118" i="4" s="1"/>
  <c r="AM104" i="4"/>
  <c r="AS104" i="4" s="1"/>
  <c r="AE149" i="4"/>
  <c r="AQ149" i="4" s="1"/>
  <c r="AW149" i="4" s="1"/>
  <c r="G92" i="4"/>
  <c r="F115" i="4"/>
  <c r="J115" i="4" s="1"/>
  <c r="AQ20" i="4"/>
  <c r="AW20" i="4" s="1"/>
  <c r="AL168" i="4"/>
  <c r="AR168" i="4" s="1"/>
  <c r="E168" i="4" s="1"/>
  <c r="I168" i="4" s="1"/>
  <c r="AM61" i="4"/>
  <c r="AS61" i="4" s="1"/>
  <c r="AO22" i="4"/>
  <c r="AU22" i="4" s="1"/>
  <c r="AP66" i="4"/>
  <c r="AV66" i="4" s="1"/>
  <c r="AN140" i="4"/>
  <c r="AT140" i="4" s="1"/>
  <c r="D164" i="4"/>
  <c r="H164" i="4" s="1"/>
  <c r="F191" i="4"/>
  <c r="J191" i="4" s="1"/>
  <c r="E191" i="4"/>
  <c r="I191" i="4" s="1"/>
  <c r="G120" i="4"/>
  <c r="AM101" i="4"/>
  <c r="AS101" i="4" s="1"/>
  <c r="F139" i="4"/>
  <c r="J139" i="4" s="1"/>
  <c r="E180" i="4"/>
  <c r="I180" i="4" s="1"/>
  <c r="AP38" i="4"/>
  <c r="AV38" i="4" s="1"/>
  <c r="AL24" i="4"/>
  <c r="AR24" i="4" s="1"/>
  <c r="F24" i="4" s="1"/>
  <c r="J24" i="4" s="1"/>
  <c r="AO152" i="4"/>
  <c r="AU152" i="4" s="1"/>
  <c r="AM318" i="4"/>
  <c r="AS318" i="4" s="1"/>
  <c r="AQ654" i="4"/>
  <c r="AW654" i="4" s="1"/>
  <c r="AB919" i="4"/>
  <c r="AD919" i="4"/>
  <c r="AC919" i="4"/>
  <c r="AM682" i="4"/>
  <c r="AS682" i="4" s="1"/>
  <c r="AO682" i="4"/>
  <c r="AU682" i="4" s="1"/>
  <c r="AQ850" i="4"/>
  <c r="AW850" i="4" s="1"/>
  <c r="AL757" i="4"/>
  <c r="AR757" i="4" s="1"/>
  <c r="AN888" i="4"/>
  <c r="F691" i="4"/>
  <c r="J691" i="4" s="1"/>
  <c r="E691" i="4"/>
  <c r="I691" i="4" s="1"/>
  <c r="D691" i="4"/>
  <c r="H691" i="4" s="1"/>
  <c r="G691" i="4"/>
  <c r="AQ928" i="4"/>
  <c r="AN469" i="4"/>
  <c r="AT469" i="4" s="1"/>
  <c r="AN992" i="4"/>
  <c r="AN897" i="4"/>
  <c r="AG775" i="4"/>
  <c r="AM775" i="4" s="1"/>
  <c r="AS775" i="4" s="1"/>
  <c r="AO992" i="4"/>
  <c r="AO284" i="4"/>
  <c r="AU284" i="4" s="1"/>
  <c r="AL446" i="4"/>
  <c r="AR446" i="4" s="1"/>
  <c r="AK389" i="4"/>
  <c r="AQ389" i="4" s="1"/>
  <c r="AW389" i="4" s="1"/>
  <c r="AN170" i="4"/>
  <c r="AT170" i="4" s="1"/>
  <c r="F89" i="4"/>
  <c r="J89" i="4" s="1"/>
  <c r="AO108" i="4"/>
  <c r="AU108" i="4" s="1"/>
  <c r="AQ180" i="4"/>
  <c r="AW180" i="4" s="1"/>
  <c r="AP152" i="4"/>
  <c r="AV152" i="4" s="1"/>
  <c r="AM94" i="4"/>
  <c r="AS94" i="4" s="1"/>
  <c r="AM72" i="4"/>
  <c r="AS72" i="4" s="1"/>
  <c r="AD44" i="4"/>
  <c r="E144" i="4"/>
  <c r="I144" i="4" s="1"/>
  <c r="AN25" i="4"/>
  <c r="AT25" i="4" s="1"/>
  <c r="AQ131" i="4"/>
  <c r="AW131" i="4" s="1"/>
  <c r="F144" i="4"/>
  <c r="J144" i="4" s="1"/>
  <c r="E147" i="4"/>
  <c r="I147" i="4" s="1"/>
  <c r="AP170" i="4"/>
  <c r="AV170" i="4" s="1"/>
  <c r="AN13" i="4"/>
  <c r="AT13" i="4" s="1"/>
  <c r="AL654" i="4"/>
  <c r="AR654" i="4" s="1"/>
  <c r="AN775" i="4"/>
  <c r="AT775" i="4" s="1"/>
  <c r="AL314" i="4"/>
  <c r="AR314" i="4" s="1"/>
  <c r="AM888" i="4"/>
  <c r="AP666" i="4"/>
  <c r="AV666" i="4" s="1"/>
  <c r="AM314" i="4"/>
  <c r="AS314" i="4" s="1"/>
  <c r="AL152" i="4"/>
  <c r="AR152" i="4" s="1"/>
  <c r="G152" i="4" s="1"/>
  <c r="AL192" i="4"/>
  <c r="AR192" i="4" s="1"/>
  <c r="D192" i="4" s="1"/>
  <c r="H192" i="4" s="1"/>
  <c r="AP320" i="4"/>
  <c r="AV320" i="4" s="1"/>
  <c r="AN108" i="4"/>
  <c r="AT108" i="4" s="1"/>
  <c r="F759" i="4"/>
  <c r="J759" i="4" s="1"/>
  <c r="D759" i="4"/>
  <c r="H759" i="4" s="1"/>
  <c r="E759" i="4"/>
  <c r="I759" i="4" s="1"/>
  <c r="G759" i="4"/>
  <c r="AM800" i="4"/>
  <c r="AS800" i="4" s="1"/>
  <c r="D276" i="4"/>
  <c r="H276" i="4" s="1"/>
  <c r="AO464" i="4"/>
  <c r="AU464" i="4" s="1"/>
  <c r="F392" i="4"/>
  <c r="J392" i="4" s="1"/>
  <c r="AE299" i="4"/>
  <c r="AM550" i="4"/>
  <c r="AS550" i="4" s="1"/>
  <c r="G692" i="4"/>
  <c r="AM891" i="4"/>
  <c r="AL925" i="4"/>
  <c r="AB937" i="4"/>
  <c r="AQ778" i="4"/>
  <c r="AW778" i="4" s="1"/>
  <c r="AL990" i="4"/>
  <c r="AG783" i="4"/>
  <c r="E655" i="4"/>
  <c r="I655" i="4" s="1"/>
  <c r="AL929" i="4"/>
  <c r="AN939" i="4"/>
  <c r="D582" i="4"/>
  <c r="H582" i="4" s="1"/>
  <c r="E164" i="4"/>
  <c r="I164" i="4" s="1"/>
  <c r="AM540" i="4"/>
  <c r="AS540" i="4" s="1"/>
  <c r="AI898" i="4"/>
  <c r="AW947" i="4"/>
  <c r="AV947" i="4"/>
  <c r="AT947" i="4"/>
  <c r="AF947" i="4"/>
  <c r="AI947" i="4"/>
  <c r="AD783" i="4"/>
  <c r="G687" i="4"/>
  <c r="AF783" i="4"/>
  <c r="AL783" i="4" s="1"/>
  <c r="AR783" i="4" s="1"/>
  <c r="AJ783" i="4"/>
  <c r="AG174" i="4"/>
  <c r="AM174" i="4" s="1"/>
  <c r="AS174" i="4" s="1"/>
  <c r="AE174" i="4"/>
  <c r="AO654" i="4"/>
  <c r="AU654" i="4" s="1"/>
  <c r="AN823" i="4"/>
  <c r="AT823" i="4" s="1"/>
  <c r="AM392" i="4"/>
  <c r="AS392" i="4" s="1"/>
  <c r="AL108" i="4"/>
  <c r="AR108" i="4" s="1"/>
  <c r="D108" i="4" s="1"/>
  <c r="H108" i="4" s="1"/>
  <c r="AL94" i="4"/>
  <c r="AR94" i="4" s="1"/>
  <c r="G94" i="4" s="1"/>
  <c r="AO776" i="4"/>
  <c r="AU776" i="4" s="1"/>
  <c r="F469" i="4"/>
  <c r="J469" i="4" s="1"/>
  <c r="AQ320" i="4"/>
  <c r="AW320" i="4" s="1"/>
  <c r="E276" i="4"/>
  <c r="I276" i="4" s="1"/>
  <c r="G392" i="4"/>
  <c r="AM380" i="4"/>
  <c r="AS380" i="4" s="1"/>
  <c r="E469" i="4"/>
  <c r="I469" i="4" s="1"/>
  <c r="D692" i="4"/>
  <c r="H692" i="4" s="1"/>
  <c r="AM994" i="4"/>
  <c r="AN807" i="4"/>
  <c r="AT807" i="4" s="1"/>
  <c r="AO747" i="4"/>
  <c r="AU747" i="4" s="1"/>
  <c r="D655" i="4"/>
  <c r="H655" i="4" s="1"/>
  <c r="AO752" i="4"/>
  <c r="AU752" i="4" s="1"/>
  <c r="AP927" i="4"/>
  <c r="AT943" i="4"/>
  <c r="AJ849" i="4"/>
  <c r="E582" i="4"/>
  <c r="I582" i="4" s="1"/>
  <c r="F151" i="4"/>
  <c r="J151" i="4" s="1"/>
  <c r="F164" i="4"/>
  <c r="J164" i="4" s="1"/>
  <c r="AN956" i="4"/>
  <c r="AV898" i="4"/>
  <c r="AQ775" i="4"/>
  <c r="AW775" i="4" s="1"/>
  <c r="AC947" i="4"/>
  <c r="Z947" i="4"/>
  <c r="AD947" i="4"/>
  <c r="AG947" i="4"/>
  <c r="AP594" i="4"/>
  <c r="AV594" i="4" s="1"/>
  <c r="AA783" i="4"/>
  <c r="AL330" i="4"/>
  <c r="AR330" i="4" s="1"/>
  <c r="E687" i="4"/>
  <c r="I687" i="4" s="1"/>
  <c r="AN192" i="4"/>
  <c r="AT192" i="4" s="1"/>
  <c r="Y904" i="4"/>
  <c r="AF174" i="4"/>
  <c r="AJ174" i="4"/>
  <c r="AM148" i="4"/>
  <c r="AS148" i="4" s="1"/>
  <c r="E562" i="4"/>
  <c r="I562" i="4" s="1"/>
  <c r="G562" i="4"/>
  <c r="AN398" i="4"/>
  <c r="AT398" i="4" s="1"/>
  <c r="AP776" i="4"/>
  <c r="AV776" i="4" s="1"/>
  <c r="AP682" i="4"/>
  <c r="AV682" i="4" s="1"/>
  <c r="AO648" i="4"/>
  <c r="AU648" i="4" s="1"/>
  <c r="AQ888" i="4"/>
  <c r="E228" i="4"/>
  <c r="I228" i="4" s="1"/>
  <c r="G381" i="4"/>
  <c r="F271" i="4"/>
  <c r="J271" i="4" s="1"/>
  <c r="AQ480" i="4"/>
  <c r="AW480" i="4" s="1"/>
  <c r="AL532" i="4"/>
  <c r="AR532" i="4" s="1"/>
  <c r="AP994" i="4"/>
  <c r="AQ720" i="4"/>
  <c r="AW720" i="4" s="1"/>
  <c r="AN571" i="4"/>
  <c r="AT571" i="4" s="1"/>
  <c r="AQ747" i="4"/>
  <c r="AW747" i="4" s="1"/>
  <c r="AA937" i="4"/>
  <c r="AQ826" i="4"/>
  <c r="AW826" i="4" s="1"/>
  <c r="AE783" i="4"/>
  <c r="AN751" i="4"/>
  <c r="AT751" i="4" s="1"/>
  <c r="AO807" i="4"/>
  <c r="AU807" i="4" s="1"/>
  <c r="AM871" i="4"/>
  <c r="AI943" i="4"/>
  <c r="AK783" i="4"/>
  <c r="AN855" i="4"/>
  <c r="AT855" i="4" s="1"/>
  <c r="AN955" i="4"/>
  <c r="Z943" i="4"/>
  <c r="E656" i="4"/>
  <c r="I656" i="4" s="1"/>
  <c r="F828" i="4"/>
  <c r="J828" i="4" s="1"/>
  <c r="AW898" i="4"/>
  <c r="X901" i="4"/>
  <c r="AE947" i="4"/>
  <c r="AQ947" i="4" s="1"/>
  <c r="AS947" i="4"/>
  <c r="AA947" i="4"/>
  <c r="AB783" i="4"/>
  <c r="AN783" i="4" s="1"/>
  <c r="AT783" i="4" s="1"/>
  <c r="AN803" i="4"/>
  <c r="AT803" i="4" s="1"/>
  <c r="AO803" i="4"/>
  <c r="AU803" i="4" s="1"/>
  <c r="AG943" i="4"/>
  <c r="AC174" i="4"/>
  <c r="AK174" i="4"/>
  <c r="AB174" i="4"/>
  <c r="AN174" i="4" s="1"/>
  <c r="AT174" i="4" s="1"/>
  <c r="AI174" i="4"/>
  <c r="AM648" i="4"/>
  <c r="AS648" i="4" s="1"/>
  <c r="AP888" i="4"/>
  <c r="AM705" i="4"/>
  <c r="AS705" i="4" s="1"/>
  <c r="AQ717" i="4"/>
  <c r="AW717" i="4" s="1"/>
  <c r="AN895" i="4"/>
  <c r="AO777" i="4"/>
  <c r="AU777" i="4" s="1"/>
  <c r="AP310" i="4"/>
  <c r="AV310" i="4" s="1"/>
  <c r="X917" i="4"/>
  <c r="AP148" i="4"/>
  <c r="AV148" i="4" s="1"/>
  <c r="AO639" i="4"/>
  <c r="AU639" i="4" s="1"/>
  <c r="Y886" i="4"/>
  <c r="AJ886" i="4" s="1"/>
  <c r="AP729" i="4"/>
  <c r="AV729" i="4" s="1"/>
  <c r="AO756" i="4"/>
  <c r="AU756" i="4" s="1"/>
  <c r="X876" i="4"/>
  <c r="AN262" i="4"/>
  <c r="AT262" i="4" s="1"/>
  <c r="AL850" i="4"/>
  <c r="AR850" i="4" s="1"/>
  <c r="AM942" i="4"/>
  <c r="F160" i="4"/>
  <c r="J160" i="4" s="1"/>
  <c r="AA59" i="4"/>
  <c r="AM59" i="4" s="1"/>
  <c r="AS59" i="4" s="1"/>
  <c r="D160" i="4"/>
  <c r="H160" i="4" s="1"/>
  <c r="AQ94" i="4"/>
  <c r="AW94" i="4" s="1"/>
  <c r="AM585" i="4"/>
  <c r="AS585" i="4" s="1"/>
  <c r="AF886" i="4"/>
  <c r="AI886" i="4"/>
  <c r="AL648" i="4"/>
  <c r="AR648" i="4" s="1"/>
  <c r="D648" i="4" s="1"/>
  <c r="H648" i="4" s="1"/>
  <c r="AV985" i="4"/>
  <c r="AT985" i="4"/>
  <c r="AU985" i="4"/>
  <c r="AW985" i="4"/>
  <c r="AS985" i="4"/>
  <c r="AA985" i="4"/>
  <c r="AC985" i="4"/>
  <c r="AK985" i="4"/>
  <c r="AJ985" i="4"/>
  <c r="AI985" i="4"/>
  <c r="AH985" i="4"/>
  <c r="AD985" i="4"/>
  <c r="AE985" i="4"/>
  <c r="AB985" i="4"/>
  <c r="Z985" i="4"/>
  <c r="AG985" i="4"/>
  <c r="AM985" i="4" s="1"/>
  <c r="AG886" i="4"/>
  <c r="AQ648" i="4"/>
  <c r="AW648" i="4" s="1"/>
  <c r="AF985" i="4"/>
  <c r="AN82" i="4"/>
  <c r="AT82" i="4" s="1"/>
  <c r="G160" i="4"/>
  <c r="D31" i="4"/>
  <c r="H31" i="4" s="1"/>
  <c r="AO24" i="4"/>
  <c r="AU24" i="4" s="1"/>
  <c r="E648" i="4"/>
  <c r="I648" i="4" s="1"/>
  <c r="AF962" i="4"/>
  <c r="AM684" i="4"/>
  <c r="AS684" i="4" s="1"/>
  <c r="AK886" i="4"/>
  <c r="AN648" i="4"/>
  <c r="AT648" i="4" s="1"/>
  <c r="AO970" i="4"/>
  <c r="G124" i="4"/>
  <c r="AM21" i="4"/>
  <c r="AS21" i="4" s="1"/>
  <c r="AB59" i="4"/>
  <c r="AK59" i="4"/>
  <c r="AH59" i="4"/>
  <c r="AM15" i="4"/>
  <c r="AS15" i="4" s="1"/>
  <c r="AQ152" i="4"/>
  <c r="AW152" i="4" s="1"/>
  <c r="F124" i="4"/>
  <c r="J124" i="4" s="1"/>
  <c r="AN24" i="4"/>
  <c r="AT24" i="4" s="1"/>
  <c r="D124" i="4"/>
  <c r="H124" i="4" s="1"/>
  <c r="AL136" i="4"/>
  <c r="AR136" i="4" s="1"/>
  <c r="G136" i="4" s="1"/>
  <c r="E5" i="4"/>
  <c r="I5" i="4" s="1"/>
  <c r="AP100" i="4"/>
  <c r="AV100" i="4" s="1"/>
  <c r="AQ191" i="4"/>
  <c r="AW191" i="4" s="1"/>
  <c r="AP651" i="4"/>
  <c r="AV651" i="4" s="1"/>
  <c r="AL513" i="4"/>
  <c r="AR513" i="4" s="1"/>
  <c r="D513" i="4" s="1"/>
  <c r="H513" i="4" s="1"/>
  <c r="AF884" i="4"/>
  <c r="AQ714" i="4"/>
  <c r="AW714" i="4" s="1"/>
  <c r="AQ777" i="4"/>
  <c r="AW777" i="4" s="1"/>
  <c r="AL581" i="4"/>
  <c r="AR581" i="4" s="1"/>
  <c r="F581" i="4" s="1"/>
  <c r="J581" i="4" s="1"/>
  <c r="AN666" i="4"/>
  <c r="AT666" i="4" s="1"/>
  <c r="AN960" i="4"/>
  <c r="AP919" i="4"/>
  <c r="AN996" i="4"/>
  <c r="AJ884" i="4"/>
  <c r="AL321" i="4"/>
  <c r="AR321" i="4" s="1"/>
  <c r="AJ411" i="4"/>
  <c r="AN314" i="4"/>
  <c r="AT314" i="4" s="1"/>
  <c r="AN972" i="4"/>
  <c r="AO972" i="4"/>
  <c r="AD174" i="4"/>
  <c r="AP805" i="4"/>
  <c r="AV805" i="4" s="1"/>
  <c r="AO919" i="4"/>
  <c r="AP663" i="4"/>
  <c r="AV663" i="4" s="1"/>
  <c r="AO513" i="4"/>
  <c r="AU513" i="4" s="1"/>
  <c r="AO850" i="4"/>
  <c r="AU850" i="4" s="1"/>
  <c r="AQ702" i="4"/>
  <c r="AW702" i="4" s="1"/>
  <c r="E757" i="4"/>
  <c r="I757" i="4" s="1"/>
  <c r="G757" i="4"/>
  <c r="AQ757" i="4"/>
  <c r="AW757" i="4" s="1"/>
  <c r="AO716" i="4"/>
  <c r="AU716" i="4" s="1"/>
  <c r="AA886" i="4"/>
  <c r="AM886" i="4" s="1"/>
  <c r="AC886" i="4"/>
  <c r="AO886" i="4" s="1"/>
  <c r="AT886" i="4"/>
  <c r="AB886" i="4"/>
  <c r="AD886" i="4"/>
  <c r="AU886" i="4"/>
  <c r="AW886" i="4"/>
  <c r="AV886" i="4"/>
  <c r="Z886" i="4"/>
  <c r="AL886" i="4" s="1"/>
  <c r="AE886" i="4"/>
  <c r="AS886" i="4"/>
  <c r="AQ357" i="4"/>
  <c r="AW357" i="4" s="1"/>
  <c r="AO437" i="4"/>
  <c r="AU437" i="4" s="1"/>
  <c r="AQ24" i="4"/>
  <c r="AW24" i="4" s="1"/>
  <c r="AQ405" i="4"/>
  <c r="AW405" i="4" s="1"/>
  <c r="AN350" i="4"/>
  <c r="AT350" i="4" s="1"/>
  <c r="AL350" i="4"/>
  <c r="AR350" i="4" s="1"/>
  <c r="F350" i="4" s="1"/>
  <c r="J350" i="4" s="1"/>
  <c r="AN413" i="4"/>
  <c r="AT413" i="4" s="1"/>
  <c r="AO314" i="4"/>
  <c r="AU314" i="4" s="1"/>
  <c r="AO321" i="4"/>
  <c r="AU321" i="4" s="1"/>
  <c r="AP357" i="4"/>
  <c r="AV357" i="4" s="1"/>
  <c r="AO191" i="4"/>
  <c r="AU191" i="4" s="1"/>
  <c r="AL310" i="4"/>
  <c r="AR310" i="4" s="1"/>
  <c r="G310" i="4" s="1"/>
  <c r="AN405" i="4"/>
  <c r="AT405" i="4" s="1"/>
  <c r="AN191" i="4"/>
  <c r="AT191" i="4" s="1"/>
  <c r="AO15" i="4"/>
  <c r="AU15" i="4" s="1"/>
  <c r="AO100" i="4"/>
  <c r="AU100" i="4" s="1"/>
  <c r="E451" i="4"/>
  <c r="I451" i="4" s="1"/>
  <c r="G451" i="4"/>
  <c r="AN320" i="4"/>
  <c r="AT320" i="4" s="1"/>
  <c r="AF291" i="4"/>
  <c r="AJ293" i="4"/>
  <c r="AA420" i="4"/>
  <c r="AN442" i="4"/>
  <c r="AT442" i="4" s="1"/>
  <c r="AE420" i="4"/>
  <c r="AQ420" i="4" s="1"/>
  <c r="AW420" i="4" s="1"/>
  <c r="AK267" i="4"/>
  <c r="AG267" i="4"/>
  <c r="AQ365" i="4"/>
  <c r="AW365" i="4" s="1"/>
  <c r="AQ437" i="4"/>
  <c r="AW437" i="4" s="1"/>
  <c r="AL437" i="4"/>
  <c r="AR437" i="4" s="1"/>
  <c r="F437" i="4" s="1"/>
  <c r="J437" i="4" s="1"/>
  <c r="AI291" i="4"/>
  <c r="AC291" i="4"/>
  <c r="AI267" i="4"/>
  <c r="AO267" i="4" s="1"/>
  <c r="AU267" i="4" s="1"/>
  <c r="AM330" i="4"/>
  <c r="AS330" i="4" s="1"/>
  <c r="AP311" i="4"/>
  <c r="AV311" i="4" s="1"/>
  <c r="AM320" i="4"/>
  <c r="AS320" i="4" s="1"/>
  <c r="AK291" i="4"/>
  <c r="AE293" i="4"/>
  <c r="AA291" i="4"/>
  <c r="Z420" i="4"/>
  <c r="AC420" i="4"/>
  <c r="AB420" i="4"/>
  <c r="AH291" i="4"/>
  <c r="AG291" i="4"/>
  <c r="AE291" i="4"/>
  <c r="AQ291" i="4" s="1"/>
  <c r="AW291" i="4" s="1"/>
  <c r="AG420" i="4"/>
  <c r="AH420" i="4"/>
  <c r="AI420" i="4"/>
  <c r="E387" i="4"/>
  <c r="I387" i="4" s="1"/>
  <c r="AO323" i="4"/>
  <c r="AU323" i="4" s="1"/>
  <c r="Z267" i="4"/>
  <c r="AH267" i="4"/>
  <c r="AM335" i="4"/>
  <c r="AS335" i="4" s="1"/>
  <c r="AM355" i="4"/>
  <c r="AS355" i="4" s="1"/>
  <c r="D250" i="4"/>
  <c r="H250" i="4" s="1"/>
  <c r="F250" i="4"/>
  <c r="J250" i="4" s="1"/>
  <c r="E250" i="4"/>
  <c r="I250" i="4" s="1"/>
  <c r="AL70" i="4"/>
  <c r="AR70" i="4" s="1"/>
  <c r="E70" i="4" s="1"/>
  <c r="I70" i="4" s="1"/>
  <c r="AM25" i="4"/>
  <c r="AS25" i="4" s="1"/>
  <c r="AM176" i="4"/>
  <c r="AS176" i="4" s="1"/>
  <c r="D120" i="4"/>
  <c r="H120" i="4" s="1"/>
  <c r="E163" i="4"/>
  <c r="I163" i="4" s="1"/>
  <c r="E31" i="4"/>
  <c r="I31" i="4" s="1"/>
  <c r="G89" i="4"/>
  <c r="G106" i="4"/>
  <c r="AO94" i="4"/>
  <c r="AU94" i="4" s="1"/>
  <c r="AL170" i="4"/>
  <c r="AR170" i="4" s="1"/>
  <c r="G170" i="4" s="1"/>
  <c r="AN43" i="4"/>
  <c r="AT43" i="4" s="1"/>
  <c r="AP23" i="4"/>
  <c r="AV23" i="4" s="1"/>
  <c r="AP185" i="4"/>
  <c r="AV185" i="4" s="1"/>
  <c r="AP88" i="4"/>
  <c r="AV88" i="4" s="1"/>
  <c r="AP75" i="4"/>
  <c r="AV75" i="4" s="1"/>
  <c r="AQ38" i="4"/>
  <c r="AW38" i="4" s="1"/>
  <c r="E18" i="4"/>
  <c r="I18" i="4" s="1"/>
  <c r="G31" i="4"/>
  <c r="E89" i="4"/>
  <c r="I89" i="4" s="1"/>
  <c r="F48" i="4"/>
  <c r="J48" i="4" s="1"/>
  <c r="G96" i="4"/>
  <c r="AM180" i="4"/>
  <c r="AS180" i="4" s="1"/>
  <c r="AP15" i="4"/>
  <c r="AV15" i="4" s="1"/>
  <c r="AQ170" i="4"/>
  <c r="AW170" i="4" s="1"/>
  <c r="AN136" i="4"/>
  <c r="AT136" i="4" s="1"/>
  <c r="AM22" i="4"/>
  <c r="AS22" i="4" s="1"/>
  <c r="AO148" i="4"/>
  <c r="AU148" i="4" s="1"/>
  <c r="AP192" i="4"/>
  <c r="AV192" i="4" s="1"/>
  <c r="G147" i="4"/>
  <c r="F180" i="4"/>
  <c r="J180" i="4" s="1"/>
  <c r="E69" i="4"/>
  <c r="I69" i="4" s="1"/>
  <c r="D115" i="4"/>
  <c r="H115" i="4" s="1"/>
  <c r="AN11" i="4"/>
  <c r="AT11" i="4" s="1"/>
  <c r="AQ43" i="4"/>
  <c r="AW43" i="4" s="1"/>
  <c r="AL131" i="4"/>
  <c r="AR131" i="4" s="1"/>
  <c r="E131" i="4" s="1"/>
  <c r="I131" i="4" s="1"/>
  <c r="AO118" i="4"/>
  <c r="AU118" i="4" s="1"/>
  <c r="AE44" i="4"/>
  <c r="F147" i="4"/>
  <c r="J147" i="4" s="1"/>
  <c r="D180" i="4"/>
  <c r="H180" i="4" s="1"/>
  <c r="G115" i="4"/>
  <c r="D109" i="4"/>
  <c r="H109" i="4" s="1"/>
  <c r="AG44" i="4"/>
  <c r="AL182" i="4"/>
  <c r="AR182" i="4" s="1"/>
  <c r="D182" i="4" s="1"/>
  <c r="H182" i="4" s="1"/>
  <c r="AJ44" i="4"/>
  <c r="AA44" i="4"/>
  <c r="AQ61" i="4"/>
  <c r="AW61" i="4" s="1"/>
  <c r="AL22" i="4"/>
  <c r="AR22" i="4" s="1"/>
  <c r="E22" i="4" s="1"/>
  <c r="I22" i="4" s="1"/>
  <c r="AB44" i="4"/>
  <c r="AN15" i="4"/>
  <c r="AT15" i="4" s="1"/>
  <c r="F783" i="4"/>
  <c r="J783" i="4" s="1"/>
  <c r="E783" i="4"/>
  <c r="I783" i="4" s="1"/>
  <c r="G783" i="4"/>
  <c r="D783" i="4"/>
  <c r="H783" i="4" s="1"/>
  <c r="Z958" i="4"/>
  <c r="AE958" i="4"/>
  <c r="AT958" i="4"/>
  <c r="AH958" i="4"/>
  <c r="AG958" i="4"/>
  <c r="AB958" i="4"/>
  <c r="AV958" i="4"/>
  <c r="AW958" i="4"/>
  <c r="AF958" i="4"/>
  <c r="AA958" i="4"/>
  <c r="AS958" i="4"/>
  <c r="AI958" i="4"/>
  <c r="AJ958" i="4"/>
  <c r="AU958" i="4"/>
  <c r="AC958" i="4"/>
  <c r="AD958" i="4"/>
  <c r="AK958" i="4"/>
  <c r="AE438" i="4"/>
  <c r="D381" i="4"/>
  <c r="H381" i="4" s="1"/>
  <c r="AD345" i="4"/>
  <c r="G333" i="4"/>
  <c r="AK295" i="4"/>
  <c r="AF295" i="4"/>
  <c r="AI293" i="4"/>
  <c r="D387" i="4"/>
  <c r="H387" i="4" s="1"/>
  <c r="AD293" i="4"/>
  <c r="AP293" i="4" s="1"/>
  <c r="AV293" i="4" s="1"/>
  <c r="AQ394" i="4"/>
  <c r="AW394" i="4" s="1"/>
  <c r="AM530" i="4"/>
  <c r="AS530" i="4" s="1"/>
  <c r="AO35" i="4"/>
  <c r="AU35" i="4" s="1"/>
  <c r="AI965" i="4"/>
  <c r="AB967" i="4"/>
  <c r="AN967" i="4" s="1"/>
  <c r="AQ942" i="4"/>
  <c r="AL717" i="4"/>
  <c r="AR717" i="4" s="1"/>
  <c r="AG791" i="4"/>
  <c r="AP61" i="4"/>
  <c r="AV61" i="4" s="1"/>
  <c r="AA847" i="4"/>
  <c r="AM847" i="4" s="1"/>
  <c r="AS847" i="4" s="1"/>
  <c r="AD847" i="4"/>
  <c r="AP71" i="4"/>
  <c r="AV71" i="4" s="1"/>
  <c r="AP974" i="4"/>
  <c r="AG937" i="4"/>
  <c r="AM937" i="4" s="1"/>
  <c r="Z791" i="4"/>
  <c r="AL791" i="4" s="1"/>
  <c r="AR791" i="4" s="1"/>
  <c r="AG965" i="4"/>
  <c r="AM88" i="4"/>
  <c r="AS88" i="4" s="1"/>
  <c r="D139" i="4"/>
  <c r="H139" i="4" s="1"/>
  <c r="AI791" i="4"/>
  <c r="AC965" i="4"/>
  <c r="F834" i="4"/>
  <c r="J834" i="4" s="1"/>
  <c r="E641" i="4"/>
  <c r="I641" i="4" s="1"/>
  <c r="AG809" i="4"/>
  <c r="AF988" i="4"/>
  <c r="AT988" i="4"/>
  <c r="AH988" i="4"/>
  <c r="AA988" i="4"/>
  <c r="Z587" i="4"/>
  <c r="AL587" i="4" s="1"/>
  <c r="AR587" i="4" s="1"/>
  <c r="E587" i="4" s="1"/>
  <c r="I587" i="4" s="1"/>
  <c r="AD587" i="4"/>
  <c r="AA791" i="4"/>
  <c r="AL767" i="4"/>
  <c r="AR767" i="4" s="1"/>
  <c r="AJ937" i="4"/>
  <c r="AE962" i="4"/>
  <c r="E106" i="4"/>
  <c r="I106" i="4" s="1"/>
  <c r="G241" i="4"/>
  <c r="E241" i="4"/>
  <c r="I241" i="4" s="1"/>
  <c r="AO646" i="4"/>
  <c r="AU646" i="4" s="1"/>
  <c r="AO805" i="4"/>
  <c r="AU805" i="4" s="1"/>
  <c r="G599" i="4"/>
  <c r="F599" i="4"/>
  <c r="J599" i="4" s="1"/>
  <c r="E599" i="4"/>
  <c r="I599" i="4" s="1"/>
  <c r="D599" i="4"/>
  <c r="H599" i="4" s="1"/>
  <c r="AF911" i="4"/>
  <c r="AL911" i="4" s="1"/>
  <c r="AI911" i="4"/>
  <c r="AO911" i="4" s="1"/>
  <c r="AI884" i="4"/>
  <c r="AN663" i="4"/>
  <c r="AT663" i="4" s="1"/>
  <c r="AK937" i="4"/>
  <c r="AM427" i="4"/>
  <c r="AS427" i="4" s="1"/>
  <c r="AC884" i="4"/>
  <c r="AS884" i="4"/>
  <c r="AA884" i="4"/>
  <c r="Z884" i="4"/>
  <c r="AL884" i="4" s="1"/>
  <c r="AW884" i="4"/>
  <c r="AV884" i="4"/>
  <c r="AB884" i="4"/>
  <c r="AN884" i="4" s="1"/>
  <c r="AD884" i="4"/>
  <c r="AP884" i="4" s="1"/>
  <c r="AT884" i="4"/>
  <c r="AE884" i="4"/>
  <c r="AU884" i="4"/>
  <c r="D358" i="4"/>
  <c r="H358" i="4" s="1"/>
  <c r="AL522" i="4"/>
  <c r="AR522" i="4" s="1"/>
  <c r="D522" i="4" s="1"/>
  <c r="H522" i="4" s="1"/>
  <c r="F358" i="4"/>
  <c r="J358" i="4" s="1"/>
  <c r="E381" i="4"/>
  <c r="I381" i="4" s="1"/>
  <c r="AQ300" i="4"/>
  <c r="AW300" i="4" s="1"/>
  <c r="AB345" i="4"/>
  <c r="AM384" i="4"/>
  <c r="AS384" i="4" s="1"/>
  <c r="D333" i="4"/>
  <c r="H333" i="4" s="1"/>
  <c r="AE295" i="4"/>
  <c r="AP464" i="4"/>
  <c r="AV464" i="4" s="1"/>
  <c r="AP442" i="4"/>
  <c r="AV442" i="4" s="1"/>
  <c r="G387" i="4"/>
  <c r="AD299" i="4"/>
  <c r="AJ299" i="4"/>
  <c r="AK269" i="4"/>
  <c r="AL428" i="4"/>
  <c r="AR428" i="4" s="1"/>
  <c r="AM471" i="4"/>
  <c r="AS471" i="4" s="1"/>
  <c r="AO492" i="4"/>
  <c r="AU492" i="4" s="1"/>
  <c r="AN506" i="4"/>
  <c r="AT506" i="4" s="1"/>
  <c r="AN532" i="4"/>
  <c r="AT532" i="4" s="1"/>
  <c r="AL994" i="4"/>
  <c r="AO97" i="4"/>
  <c r="AU97" i="4" s="1"/>
  <c r="AK965" i="4"/>
  <c r="AA967" i="4"/>
  <c r="AM967" i="4" s="1"/>
  <c r="AC967" i="4"/>
  <c r="AN705" i="4"/>
  <c r="AT705" i="4" s="1"/>
  <c r="AE937" i="4"/>
  <c r="AQ937" i="4" s="1"/>
  <c r="Z937" i="4"/>
  <c r="AL937" i="4" s="1"/>
  <c r="AI700" i="4"/>
  <c r="AQ70" i="4"/>
  <c r="AW70" i="4" s="1"/>
  <c r="AQ611" i="4"/>
  <c r="AW611" i="4" s="1"/>
  <c r="AC847" i="4"/>
  <c r="Z847" i="4"/>
  <c r="AI967" i="4"/>
  <c r="AH937" i="4"/>
  <c r="AE791" i="4"/>
  <c r="AQ791" i="4" s="1"/>
  <c r="AW791" i="4" s="1"/>
  <c r="AP859" i="4"/>
  <c r="AM933" i="4"/>
  <c r="AM955" i="4"/>
  <c r="AP939" i="4"/>
  <c r="AN12" i="4"/>
  <c r="AT12" i="4" s="1"/>
  <c r="G139" i="4"/>
  <c r="AJ791" i="4"/>
  <c r="G576" i="4"/>
  <c r="AQ766" i="4"/>
  <c r="AW766" i="4" s="1"/>
  <c r="AA965" i="4"/>
  <c r="AB965" i="4"/>
  <c r="D834" i="4"/>
  <c r="H834" i="4" s="1"/>
  <c r="AJ587" i="4"/>
  <c r="AV988" i="4"/>
  <c r="AE988" i="4"/>
  <c r="AS988" i="4"/>
  <c r="Z988" i="4"/>
  <c r="AO107" i="4"/>
  <c r="AU107" i="4" s="1"/>
  <c r="AK587" i="4"/>
  <c r="AI587" i="4"/>
  <c r="AK847" i="4"/>
  <c r="AQ847" i="4" s="1"/>
  <c r="AW847" i="4" s="1"/>
  <c r="AQ466" i="4"/>
  <c r="AW466" i="4" s="1"/>
  <c r="AK967" i="4"/>
  <c r="AB791" i="4"/>
  <c r="AP431" i="4"/>
  <c r="AV431" i="4" s="1"/>
  <c r="AM651" i="4"/>
  <c r="AS651" i="4" s="1"/>
  <c r="Y909" i="4"/>
  <c r="AN507" i="4"/>
  <c r="AT507" i="4" s="1"/>
  <c r="AV962" i="4"/>
  <c r="AB962" i="4"/>
  <c r="AM842" i="4"/>
  <c r="AS842" i="4" s="1"/>
  <c r="AN365" i="4"/>
  <c r="AT365" i="4" s="1"/>
  <c r="D106" i="4"/>
  <c r="H106" i="4" s="1"/>
  <c r="AN244" i="4"/>
  <c r="AT244" i="4" s="1"/>
  <c r="AL322" i="4"/>
  <c r="AR322" i="4" s="1"/>
  <c r="F241" i="4"/>
  <c r="J241" i="4" s="1"/>
  <c r="Z44" i="4"/>
  <c r="AL44" i="4" s="1"/>
  <c r="AR44" i="4" s="1"/>
  <c r="E44" i="4" s="1"/>
  <c r="I44" i="4" s="1"/>
  <c r="AC44" i="4"/>
  <c r="AK44" i="4"/>
  <c r="AJ911" i="4"/>
  <c r="AP911" i="4" s="1"/>
  <c r="AP639" i="4"/>
  <c r="AV639" i="4" s="1"/>
  <c r="Z59" i="4"/>
  <c r="AC59" i="4"/>
  <c r="AO896" i="4"/>
  <c r="AK919" i="4"/>
  <c r="AG919" i="4"/>
  <c r="AM919" i="4" s="1"/>
  <c r="Z919" i="4"/>
  <c r="AL919" i="4" s="1"/>
  <c r="AE59" i="4"/>
  <c r="AF59" i="4"/>
  <c r="AP757" i="4"/>
  <c r="AV757" i="4" s="1"/>
  <c r="AQ970" i="4"/>
  <c r="AK884" i="4"/>
  <c r="AI937" i="4"/>
  <c r="AB299" i="4"/>
  <c r="AL280" i="4"/>
  <c r="AR280" i="4" s="1"/>
  <c r="F308" i="4"/>
  <c r="J308" i="4" s="1"/>
  <c r="F447" i="4"/>
  <c r="J447" i="4" s="1"/>
  <c r="AL329" i="4"/>
  <c r="AR329" i="4" s="1"/>
  <c r="F329" i="4" s="1"/>
  <c r="J329" i="4" s="1"/>
  <c r="AO428" i="4"/>
  <c r="AU428" i="4" s="1"/>
  <c r="AP506" i="4"/>
  <c r="AV506" i="4" s="1"/>
  <c r="E575" i="4"/>
  <c r="I575" i="4" s="1"/>
  <c r="AP530" i="4"/>
  <c r="AV530" i="4" s="1"/>
  <c r="AO532" i="4"/>
  <c r="AU532" i="4" s="1"/>
  <c r="E626" i="4"/>
  <c r="I626" i="4" s="1"/>
  <c r="AE967" i="4"/>
  <c r="AQ967" i="4" s="1"/>
  <c r="Z967" i="4"/>
  <c r="AL967" i="4" s="1"/>
  <c r="AN747" i="4"/>
  <c r="AT747" i="4" s="1"/>
  <c r="AD937" i="4"/>
  <c r="AC937" i="4"/>
  <c r="AO937" i="4" s="1"/>
  <c r="AJ700" i="4"/>
  <c r="AB847" i="4"/>
  <c r="AQ990" i="4"/>
  <c r="E527" i="4"/>
  <c r="I527" i="4" s="1"/>
  <c r="AJ967" i="4"/>
  <c r="AP967" i="4" s="1"/>
  <c r="AM788" i="4"/>
  <c r="AS788" i="4" s="1"/>
  <c r="AC791" i="4"/>
  <c r="D171" i="4"/>
  <c r="H171" i="4" s="1"/>
  <c r="AN158" i="4"/>
  <c r="AT158" i="4" s="1"/>
  <c r="AN934" i="4"/>
  <c r="AL933" i="4"/>
  <c r="AJ965" i="4"/>
  <c r="AP965" i="4" s="1"/>
  <c r="AP751" i="4"/>
  <c r="AV751" i="4" s="1"/>
  <c r="Z965" i="4"/>
  <c r="G69" i="4"/>
  <c r="AE587" i="4"/>
  <c r="AG988" i="4"/>
  <c r="AW988" i="4"/>
  <c r="AK988" i="4"/>
  <c r="AQ988" i="4" s="1"/>
  <c r="AC988" i="4"/>
  <c r="AN840" i="4"/>
  <c r="AT840" i="4" s="1"/>
  <c r="AA587" i="4"/>
  <c r="AH587" i="4"/>
  <c r="AL343" i="4"/>
  <c r="AR343" i="4" s="1"/>
  <c r="AP674" i="4"/>
  <c r="AV674" i="4" s="1"/>
  <c r="AH44" i="4"/>
  <c r="AI59" i="4"/>
  <c r="AJ59" i="4"/>
  <c r="AI44" i="4"/>
  <c r="AH919" i="4"/>
  <c r="AN919" i="4" s="1"/>
  <c r="AE919" i="4"/>
  <c r="AQ919" i="4" s="1"/>
  <c r="AD59" i="4"/>
  <c r="AN392" i="4"/>
  <c r="AT392" i="4" s="1"/>
  <c r="AQ694" i="4"/>
  <c r="AW694" i="4" s="1"/>
  <c r="AN970" i="4"/>
  <c r="AW948" i="4"/>
  <c r="AG948" i="4"/>
  <c r="AT948" i="4"/>
  <c r="AI948" i="4"/>
  <c r="AA948" i="4"/>
  <c r="AS948" i="4"/>
  <c r="AH948" i="4"/>
  <c r="Z948" i="4"/>
  <c r="AF948" i="4"/>
  <c r="AE948" i="4"/>
  <c r="AV948" i="4"/>
  <c r="AC948" i="4"/>
  <c r="AO948" i="4" s="1"/>
  <c r="AJ948" i="4"/>
  <c r="AD948" i="4"/>
  <c r="AU948" i="4"/>
  <c r="AB948" i="4"/>
  <c r="AK948" i="4"/>
  <c r="AG884" i="4"/>
  <c r="AQ15" i="4"/>
  <c r="AW15" i="4" s="1"/>
  <c r="AQ22" i="4"/>
  <c r="AW22" i="4" s="1"/>
  <c r="AM108" i="4"/>
  <c r="AS108" i="4" s="1"/>
  <c r="AL15" i="4"/>
  <c r="AR15" i="4" s="1"/>
  <c r="D15" i="4" s="1"/>
  <c r="H15" i="4" s="1"/>
  <c r="Z210" i="4"/>
  <c r="AP22" i="4"/>
  <c r="AV22" i="4" s="1"/>
  <c r="AK7" i="4"/>
  <c r="AF7" i="4"/>
  <c r="G8" i="4"/>
  <c r="AM9" i="4"/>
  <c r="AS9" i="4" s="1"/>
  <c r="AN49" i="4"/>
  <c r="AT49" i="4" s="1"/>
  <c r="G102" i="4"/>
  <c r="AQ23" i="4"/>
  <c r="AW23" i="4" s="1"/>
  <c r="AQ50" i="4"/>
  <c r="AW50" i="4" s="1"/>
  <c r="E36" i="4"/>
  <c r="I36" i="4" s="1"/>
  <c r="D102" i="4"/>
  <c r="H102" i="4" s="1"/>
  <c r="AL43" i="4"/>
  <c r="AR43" i="4" s="1"/>
  <c r="E43" i="4" s="1"/>
  <c r="I43" i="4" s="1"/>
  <c r="AQ17" i="4"/>
  <c r="AW17" i="4" s="1"/>
  <c r="AL75" i="4"/>
  <c r="AR75" i="4" s="1"/>
  <c r="E75" i="4" s="1"/>
  <c r="I75" i="4" s="1"/>
  <c r="G27" i="4"/>
  <c r="AN94" i="4"/>
  <c r="AT94" i="4" s="1"/>
  <c r="E845" i="4"/>
  <c r="I845" i="4" s="1"/>
  <c r="G845" i="4"/>
  <c r="D845" i="4"/>
  <c r="H845" i="4" s="1"/>
  <c r="F845" i="4"/>
  <c r="J845" i="4" s="1"/>
  <c r="AT919" i="4"/>
  <c r="AS919" i="4"/>
  <c r="AW919" i="4"/>
  <c r="AU919" i="4"/>
  <c r="AV919" i="4"/>
  <c r="G776" i="4"/>
  <c r="E776" i="4"/>
  <c r="I776" i="4" s="1"/>
  <c r="F776" i="4"/>
  <c r="J776" i="4" s="1"/>
  <c r="D776" i="4"/>
  <c r="H776" i="4" s="1"/>
  <c r="D805" i="4"/>
  <c r="H805" i="4" s="1"/>
  <c r="F805" i="4"/>
  <c r="J805" i="4" s="1"/>
  <c r="G805" i="4"/>
  <c r="E805" i="4"/>
  <c r="I805" i="4" s="1"/>
  <c r="AL639" i="4"/>
  <c r="AR639" i="4" s="1"/>
  <c r="F639" i="4" s="1"/>
  <c r="J639" i="4" s="1"/>
  <c r="AM776" i="4"/>
  <c r="AS776" i="4" s="1"/>
  <c r="AQ145" i="4"/>
  <c r="AW145" i="4" s="1"/>
  <c r="AM136" i="4"/>
  <c r="AS136" i="4" s="1"/>
  <c r="AN131" i="4"/>
  <c r="AT131" i="4" s="1"/>
  <c r="AM114" i="4"/>
  <c r="AS114" i="4" s="1"/>
  <c r="AQ136" i="4"/>
  <c r="AW136" i="4" s="1"/>
  <c r="AN71" i="4"/>
  <c r="AT71" i="4" s="1"/>
  <c r="D27" i="4"/>
  <c r="H27" i="4" s="1"/>
  <c r="F47" i="4"/>
  <c r="J47" i="4" s="1"/>
  <c r="AM11" i="4"/>
  <c r="AS11" i="4" s="1"/>
  <c r="AN38" i="4"/>
  <c r="AT38" i="4" s="1"/>
  <c r="AO85" i="4"/>
  <c r="AU85" i="4" s="1"/>
  <c r="E27" i="4"/>
  <c r="I27" i="4" s="1"/>
  <c r="AM17" i="4"/>
  <c r="AS17" i="4" s="1"/>
  <c r="G5" i="4"/>
  <c r="AQ12" i="4"/>
  <c r="AW12" i="4" s="1"/>
  <c r="AL10" i="4"/>
  <c r="AR10" i="4" s="1"/>
  <c r="E10" i="4" s="1"/>
  <c r="I10" i="4" s="1"/>
  <c r="D5" i="4"/>
  <c r="H5" i="4" s="1"/>
  <c r="AN225" i="4"/>
  <c r="AT225" i="4" s="1"/>
  <c r="AP187" i="4"/>
  <c r="AV187" i="4" s="1"/>
  <c r="AI172" i="4"/>
  <c r="AP253" i="4"/>
  <c r="AV253" i="4" s="1"/>
  <c r="AQ185" i="4"/>
  <c r="AW185" i="4" s="1"/>
  <c r="AM112" i="4"/>
  <c r="AS112" i="4" s="1"/>
  <c r="AM980" i="4"/>
  <c r="X908" i="4"/>
  <c r="Y908" i="4"/>
  <c r="AK770" i="4"/>
  <c r="AH770" i="4"/>
  <c r="AF770" i="4"/>
  <c r="AI770" i="4"/>
  <c r="AD770" i="4"/>
  <c r="AG770" i="4"/>
  <c r="Z770" i="4"/>
  <c r="AL770" i="4" s="1"/>
  <c r="AR770" i="4" s="1"/>
  <c r="AC770" i="4"/>
  <c r="AO770" i="4" s="1"/>
  <c r="AU770" i="4" s="1"/>
  <c r="AE770" i="4"/>
  <c r="AQ770" i="4" s="1"/>
  <c r="AW770" i="4" s="1"/>
  <c r="AJ770" i="4"/>
  <c r="AA770" i="4"/>
  <c r="AP268" i="4"/>
  <c r="AV268" i="4" s="1"/>
  <c r="AL731" i="4"/>
  <c r="AR731" i="4" s="1"/>
  <c r="D731" i="4" s="1"/>
  <c r="H731" i="4" s="1"/>
  <c r="AM895" i="4"/>
  <c r="AN740" i="4"/>
  <c r="AT740" i="4" s="1"/>
  <c r="AM752" i="4"/>
  <c r="AS752" i="4" s="1"/>
  <c r="AL744" i="4"/>
  <c r="AR744" i="4" s="1"/>
  <c r="G744" i="4" s="1"/>
  <c r="AN949" i="4"/>
  <c r="AQ666" i="4"/>
  <c r="AW666" i="4" s="1"/>
  <c r="AL842" i="4"/>
  <c r="AR842" i="4" s="1"/>
  <c r="F842" i="4" s="1"/>
  <c r="J842" i="4" s="1"/>
  <c r="AK980" i="4"/>
  <c r="AQ980" i="4" s="1"/>
  <c r="AO225" i="4"/>
  <c r="AU225" i="4" s="1"/>
  <c r="AG949" i="4"/>
  <c r="AM949" i="4" s="1"/>
  <c r="E437" i="4"/>
  <c r="I437" i="4" s="1"/>
  <c r="AI980" i="4"/>
  <c r="AO980" i="4" s="1"/>
  <c r="AN770" i="4"/>
  <c r="AT770" i="4" s="1"/>
  <c r="AO671" i="4"/>
  <c r="AU671" i="4" s="1"/>
  <c r="AK949" i="4"/>
  <c r="AO786" i="4"/>
  <c r="AU786" i="4" s="1"/>
  <c r="AO843" i="4"/>
  <c r="AU843" i="4" s="1"/>
  <c r="AP976" i="4"/>
  <c r="AQ949" i="4"/>
  <c r="AQ203" i="4"/>
  <c r="AW203" i="4" s="1"/>
  <c r="AK876" i="4"/>
  <c r="AF172" i="4"/>
  <c r="AL172" i="4" s="1"/>
  <c r="AR172" i="4" s="1"/>
  <c r="AB172" i="4"/>
  <c r="AJ172" i="4"/>
  <c r="AO180" i="4"/>
  <c r="AU180" i="4" s="1"/>
  <c r="AQ107" i="4"/>
  <c r="AW107" i="4" s="1"/>
  <c r="AN10" i="4"/>
  <c r="AT10" i="4" s="1"/>
  <c r="AP17" i="4"/>
  <c r="AV17" i="4" s="1"/>
  <c r="AQ11" i="4"/>
  <c r="AW11" i="4" s="1"/>
  <c r="AQ112" i="4"/>
  <c r="AW112" i="4" s="1"/>
  <c r="AQ192" i="4"/>
  <c r="AW192" i="4" s="1"/>
  <c r="AP72" i="4"/>
  <c r="AV72" i="4" s="1"/>
  <c r="AO71" i="4"/>
  <c r="AU71" i="4" s="1"/>
  <c r="AO52" i="4"/>
  <c r="AU52" i="4" s="1"/>
  <c r="E171" i="4"/>
  <c r="I171" i="4" s="1"/>
  <c r="E123" i="4"/>
  <c r="I123" i="4" s="1"/>
  <c r="D151" i="4"/>
  <c r="H151" i="4" s="1"/>
  <c r="AL105" i="4"/>
  <c r="AR105" i="4" s="1"/>
  <c r="G105" i="4" s="1"/>
  <c r="AL61" i="4"/>
  <c r="AR61" i="4" s="1"/>
  <c r="E61" i="4" s="1"/>
  <c r="I61" i="4" s="1"/>
  <c r="AO17" i="4"/>
  <c r="AU17" i="4" s="1"/>
  <c r="D144" i="4"/>
  <c r="H144" i="4" s="1"/>
  <c r="AL104" i="4"/>
  <c r="AR104" i="4" s="1"/>
  <c r="D104" i="4" s="1"/>
  <c r="H104" i="4" s="1"/>
  <c r="AN100" i="4"/>
  <c r="AT100" i="4" s="1"/>
  <c r="E140" i="4"/>
  <c r="I140" i="4" s="1"/>
  <c r="G171" i="4"/>
  <c r="AQ100" i="4"/>
  <c r="AW100" i="4" s="1"/>
  <c r="AN129" i="4"/>
  <c r="AT129" i="4" s="1"/>
  <c r="AP176" i="4"/>
  <c r="AV176" i="4" s="1"/>
  <c r="E151" i="4"/>
  <c r="I151" i="4" s="1"/>
  <c r="E66" i="4"/>
  <c r="I66" i="4" s="1"/>
  <c r="F69" i="4"/>
  <c r="J69" i="4" s="1"/>
  <c r="AQ9" i="4"/>
  <c r="AW9" i="4" s="1"/>
  <c r="AK172" i="4"/>
  <c r="AD172" i="4"/>
  <c r="AH172" i="4"/>
  <c r="AC172" i="4"/>
  <c r="AA172" i="4"/>
  <c r="AE172" i="4"/>
  <c r="AG172" i="4"/>
  <c r="AN55" i="4"/>
  <c r="AT55" i="4" s="1"/>
  <c r="AN114" i="4"/>
  <c r="AT114" i="4" s="1"/>
  <c r="AM97" i="4"/>
  <c r="AS97" i="4" s="1"/>
  <c r="AO142" i="4"/>
  <c r="AU142" i="4" s="1"/>
  <c r="AO50" i="4"/>
  <c r="AU50" i="4" s="1"/>
  <c r="AM38" i="4"/>
  <c r="AS38" i="4" s="1"/>
  <c r="G66" i="4"/>
  <c r="AQ148" i="4"/>
  <c r="AW148" i="4" s="1"/>
  <c r="AL100" i="4"/>
  <c r="AR100" i="4" s="1"/>
  <c r="G100" i="4" s="1"/>
  <c r="AN437" i="4"/>
  <c r="AT437" i="4" s="1"/>
  <c r="AM832" i="4"/>
  <c r="AS832" i="4" s="1"/>
  <c r="AL684" i="4"/>
  <c r="AR684" i="4" s="1"/>
  <c r="F684" i="4" s="1"/>
  <c r="J684" i="4" s="1"/>
  <c r="AQ902" i="4"/>
  <c r="AM947" i="4"/>
  <c r="AN515" i="4"/>
  <c r="AT515" i="4" s="1"/>
  <c r="AQ779" i="4"/>
  <c r="AW779" i="4" s="1"/>
  <c r="AO431" i="4"/>
  <c r="AU431" i="4" s="1"/>
  <c r="AO664" i="4"/>
  <c r="AU664" i="4" s="1"/>
  <c r="AL664" i="4"/>
  <c r="AR664" i="4" s="1"/>
  <c r="F664" i="4" s="1"/>
  <c r="J664" i="4" s="1"/>
  <c r="AM225" i="4"/>
  <c r="AS225" i="4" s="1"/>
  <c r="AP225" i="4"/>
  <c r="AV225" i="4" s="1"/>
  <c r="AQ262" i="4"/>
  <c r="AW262" i="4" s="1"/>
  <c r="AM960" i="4"/>
  <c r="AO405" i="4"/>
  <c r="AU405" i="4" s="1"/>
  <c r="AM560" i="4"/>
  <c r="AS560" i="4" s="1"/>
  <c r="AQ491" i="4"/>
  <c r="AW491" i="4" s="1"/>
  <c r="AN997" i="4"/>
  <c r="AM671" i="4"/>
  <c r="AS671" i="4" s="1"/>
  <c r="AL405" i="4"/>
  <c r="AR405" i="4" s="1"/>
  <c r="G405" i="4" s="1"/>
  <c r="AL960" i="4"/>
  <c r="Y916" i="4"/>
  <c r="X916" i="4"/>
  <c r="AN118" i="4"/>
  <c r="AT118" i="4" s="1"/>
  <c r="AP190" i="4"/>
  <c r="AV190" i="4" s="1"/>
  <c r="AN145" i="4"/>
  <c r="AT145" i="4" s="1"/>
  <c r="AM190" i="4"/>
  <c r="AS190" i="4" s="1"/>
  <c r="AL190" i="4"/>
  <c r="AR190" i="4" s="1"/>
  <c r="AN190" i="4"/>
  <c r="AT190" i="4" s="1"/>
  <c r="AO190" i="4"/>
  <c r="AU190" i="4" s="1"/>
  <c r="E664" i="4"/>
  <c r="I664" i="4" s="1"/>
  <c r="D684" i="4"/>
  <c r="H684" i="4" s="1"/>
  <c r="E684" i="4"/>
  <c r="I684" i="4" s="1"/>
  <c r="AQ424" i="4"/>
  <c r="AW424" i="4" s="1"/>
  <c r="AG293" i="4"/>
  <c r="D451" i="4"/>
  <c r="H451" i="4" s="1"/>
  <c r="AO472" i="4"/>
  <c r="AU472" i="4" s="1"/>
  <c r="G466" i="4"/>
  <c r="AC293" i="4"/>
  <c r="AN329" i="4"/>
  <c r="AT329" i="4" s="1"/>
  <c r="Z293" i="4"/>
  <c r="AB293" i="4"/>
  <c r="AN293" i="4" s="1"/>
  <c r="AT293" i="4" s="1"/>
  <c r="AE302" i="4"/>
  <c r="AJ302" i="4"/>
  <c r="AP302" i="4" s="1"/>
  <c r="AV302" i="4" s="1"/>
  <c r="AQ550" i="4"/>
  <c r="AW550" i="4" s="1"/>
  <c r="AQ532" i="4"/>
  <c r="AW532" i="4" s="1"/>
  <c r="AP891" i="4"/>
  <c r="AM107" i="4"/>
  <c r="AS107" i="4" s="1"/>
  <c r="AQ13" i="4"/>
  <c r="AW13" i="4" s="1"/>
  <c r="AN185" i="4"/>
  <c r="AT185" i="4" s="1"/>
  <c r="AL142" i="4"/>
  <c r="AR142" i="4" s="1"/>
  <c r="F142" i="4" s="1"/>
  <c r="J142" i="4" s="1"/>
  <c r="AK681" i="4"/>
  <c r="AN70" i="4"/>
  <c r="AT70" i="4" s="1"/>
  <c r="AC149" i="4"/>
  <c r="AP114" i="4"/>
  <c r="AV114" i="4" s="1"/>
  <c r="AJ943" i="4"/>
  <c r="D527" i="4"/>
  <c r="H527" i="4" s="1"/>
  <c r="AM762" i="4"/>
  <c r="AS762" i="4" s="1"/>
  <c r="AL788" i="4"/>
  <c r="AR788" i="4" s="1"/>
  <c r="F140" i="4"/>
  <c r="J140" i="4" s="1"/>
  <c r="AF149" i="4"/>
  <c r="AN933" i="4"/>
  <c r="AW943" i="4"/>
  <c r="AV943" i="4"/>
  <c r="AC943" i="4"/>
  <c r="E576" i="4"/>
  <c r="I576" i="4" s="1"/>
  <c r="AK849" i="4"/>
  <c r="D163" i="4"/>
  <c r="H163" i="4" s="1"/>
  <c r="F107" i="4"/>
  <c r="J107" i="4" s="1"/>
  <c r="D47" i="4"/>
  <c r="H47" i="4" s="1"/>
  <c r="AG898" i="4"/>
  <c r="AA898" i="4"/>
  <c r="AJ898" i="4"/>
  <c r="AD898" i="4"/>
  <c r="AO131" i="4"/>
  <c r="AU131" i="4" s="1"/>
  <c r="AQ581" i="4"/>
  <c r="AW581" i="4" s="1"/>
  <c r="AO674" i="4"/>
  <c r="AU674" i="4" s="1"/>
  <c r="D437" i="4"/>
  <c r="H437" i="4" s="1"/>
  <c r="G350" i="4"/>
  <c r="AH943" i="4"/>
  <c r="AL646" i="4"/>
  <c r="AR646" i="4" s="1"/>
  <c r="AH974" i="4"/>
  <c r="AN974" i="4" s="1"/>
  <c r="AG974" i="4"/>
  <c r="AI974" i="4"/>
  <c r="AO974" i="4" s="1"/>
  <c r="AI149" i="4"/>
  <c r="AL320" i="4"/>
  <c r="AR320" i="4" s="1"/>
  <c r="AB285" i="4"/>
  <c r="F451" i="4"/>
  <c r="J451" i="4" s="1"/>
  <c r="AL415" i="4"/>
  <c r="AR415" i="4" s="1"/>
  <c r="F460" i="4"/>
  <c r="J460" i="4" s="1"/>
  <c r="D466" i="4"/>
  <c r="H466" i="4" s="1"/>
  <c r="AO403" i="4"/>
  <c r="AU403" i="4" s="1"/>
  <c r="AE269" i="4"/>
  <c r="AQ269" i="4" s="1"/>
  <c r="AW269" i="4" s="1"/>
  <c r="AG302" i="4"/>
  <c r="AN925" i="4"/>
  <c r="AM129" i="4"/>
  <c r="AS129" i="4" s="1"/>
  <c r="AM720" i="4"/>
  <c r="AS720" i="4" s="1"/>
  <c r="AL942" i="4"/>
  <c r="AO705" i="4"/>
  <c r="AP182" i="4"/>
  <c r="AV182" i="4" s="1"/>
  <c r="AN107" i="4"/>
  <c r="AT107" i="4" s="1"/>
  <c r="AN791" i="4"/>
  <c r="AT791" i="4" s="1"/>
  <c r="AA149" i="4"/>
  <c r="AB149" i="4"/>
  <c r="AO55" i="4"/>
  <c r="AU55" i="4" s="1"/>
  <c r="AO795" i="4"/>
  <c r="AU795" i="4" s="1"/>
  <c r="AM974" i="4"/>
  <c r="AN635" i="4"/>
  <c r="AT635" i="4" s="1"/>
  <c r="F527" i="4"/>
  <c r="J527" i="4" s="1"/>
  <c r="G140" i="4"/>
  <c r="AJ149" i="4"/>
  <c r="AU943" i="4"/>
  <c r="AS943" i="4"/>
  <c r="AB943" i="4"/>
  <c r="AM939" i="4"/>
  <c r="D576" i="4"/>
  <c r="H576" i="4" s="1"/>
  <c r="AO699" i="4"/>
  <c r="AU699" i="4" s="1"/>
  <c r="AD849" i="4"/>
  <c r="AN766" i="4"/>
  <c r="AT766" i="4" s="1"/>
  <c r="G163" i="4"/>
  <c r="D179" i="4"/>
  <c r="H179" i="4" s="1"/>
  <c r="G47" i="4"/>
  <c r="AM885" i="4"/>
  <c r="Z898" i="4"/>
  <c r="AE898" i="4"/>
  <c r="AB898" i="4"/>
  <c r="AU898" i="4"/>
  <c r="AO826" i="4"/>
  <c r="AU826" i="4" s="1"/>
  <c r="AN800" i="4"/>
  <c r="AT800" i="4" s="1"/>
  <c r="AM230" i="4"/>
  <c r="AS230" i="4" s="1"/>
  <c r="AM365" i="4"/>
  <c r="AS365" i="4" s="1"/>
  <c r="Y906" i="4"/>
  <c r="E660" i="4"/>
  <c r="I660" i="4" s="1"/>
  <c r="AQ617" i="4"/>
  <c r="AW617" i="4" s="1"/>
  <c r="G437" i="4"/>
  <c r="AL445" i="4"/>
  <c r="AR445" i="4" s="1"/>
  <c r="AL666" i="4"/>
  <c r="AR666" i="4" s="1"/>
  <c r="AF943" i="4"/>
  <c r="AQ997" i="4"/>
  <c r="AL997" i="4"/>
  <c r="AP972" i="4"/>
  <c r="AO960" i="4"/>
  <c r="AO9" i="4"/>
  <c r="AU9" i="4" s="1"/>
  <c r="AH149" i="4"/>
  <c r="AP371" i="4"/>
  <c r="AV371" i="4" s="1"/>
  <c r="AN924" i="4"/>
  <c r="AI438" i="4"/>
  <c r="Z438" i="4"/>
  <c r="AK293" i="4"/>
  <c r="AF293" i="4"/>
  <c r="AA293" i="4"/>
  <c r="AQ464" i="4"/>
  <c r="AW464" i="4" s="1"/>
  <c r="AK302" i="4"/>
  <c r="G833" i="4"/>
  <c r="AM35" i="4"/>
  <c r="AS35" i="4" s="1"/>
  <c r="AM784" i="4"/>
  <c r="AS784" i="4" s="1"/>
  <c r="AQ21" i="4"/>
  <c r="AW21" i="4" s="1"/>
  <c r="AO185" i="4"/>
  <c r="AU185" i="4" s="1"/>
  <c r="AM717" i="4"/>
  <c r="AS717" i="4" s="1"/>
  <c r="AN182" i="4"/>
  <c r="AT182" i="4" s="1"/>
  <c r="AO784" i="4"/>
  <c r="AU784" i="4" s="1"/>
  <c r="AM145" i="4"/>
  <c r="AS145" i="4" s="1"/>
  <c r="AO25" i="4"/>
  <c r="AU25" i="4" s="1"/>
  <c r="Z149" i="4"/>
  <c r="AL122" i="4"/>
  <c r="AR122" i="4" s="1"/>
  <c r="G122" i="4" s="1"/>
  <c r="AK943" i="4"/>
  <c r="AL751" i="4"/>
  <c r="AR751" i="4" s="1"/>
  <c r="AQ934" i="4"/>
  <c r="AA302" i="4"/>
  <c r="AP949" i="4"/>
  <c r="AA943" i="4"/>
  <c r="AM943" i="4" s="1"/>
  <c r="F726" i="4"/>
  <c r="J726" i="4" s="1"/>
  <c r="AO113" i="4"/>
  <c r="AU113" i="4" s="1"/>
  <c r="AK898" i="4"/>
  <c r="AF898" i="4"/>
  <c r="AH898" i="4"/>
  <c r="AT898" i="4"/>
  <c r="AM902" i="4"/>
  <c r="AP947" i="4"/>
  <c r="AQ403" i="4"/>
  <c r="AW403" i="4" s="1"/>
  <c r="AQ412" i="4"/>
  <c r="AW412" i="4" s="1"/>
  <c r="E350" i="4"/>
  <c r="I350" i="4" s="1"/>
  <c r="AM322" i="4"/>
  <c r="AS322" i="4" s="1"/>
  <c r="AL262" i="4"/>
  <c r="AR262" i="4" s="1"/>
  <c r="E262" i="4" s="1"/>
  <c r="I262" i="4" s="1"/>
  <c r="AL671" i="4"/>
  <c r="AR671" i="4" s="1"/>
  <c r="G671" i="4" s="1"/>
  <c r="AQ972" i="4"/>
  <c r="AN148" i="4"/>
  <c r="AT148" i="4" s="1"/>
  <c r="AG149" i="4"/>
  <c r="AP180" i="4"/>
  <c r="AV180" i="4" s="1"/>
  <c r="AN180" i="4"/>
  <c r="AT180" i="4" s="1"/>
  <c r="AL9" i="4"/>
  <c r="AR9" i="4" s="1"/>
  <c r="E9" i="4" s="1"/>
  <c r="I9" i="4" s="1"/>
  <c r="AN9" i="4"/>
  <c r="AT9" i="4" s="1"/>
  <c r="AN112" i="4"/>
  <c r="AT112" i="4" s="1"/>
  <c r="D113" i="4"/>
  <c r="H113" i="4" s="1"/>
  <c r="AN203" i="4"/>
  <c r="AT203" i="4" s="1"/>
  <c r="AJ7" i="4"/>
  <c r="AP155" i="4"/>
  <c r="AV155" i="4" s="1"/>
  <c r="AP79" i="4"/>
  <c r="AV79" i="4" s="1"/>
  <c r="E102" i="4"/>
  <c r="I102" i="4" s="1"/>
  <c r="F66" i="4"/>
  <c r="J66" i="4" s="1"/>
  <c r="AP107" i="4"/>
  <c r="AV107" i="4" s="1"/>
  <c r="AN17" i="4"/>
  <c r="AT17" i="4" s="1"/>
  <c r="AM168" i="4"/>
  <c r="AS168" i="4" s="1"/>
  <c r="AL143" i="4"/>
  <c r="AR143" i="4" s="1"/>
  <c r="E143" i="4" s="1"/>
  <c r="I143" i="4" s="1"/>
  <c r="AN46" i="4"/>
  <c r="AT46" i="4" s="1"/>
  <c r="AO79" i="4"/>
  <c r="AU79" i="4" s="1"/>
  <c r="F228" i="4"/>
  <c r="J228" i="4" s="1"/>
  <c r="AM105" i="4"/>
  <c r="AS105" i="4" s="1"/>
  <c r="AO105" i="4"/>
  <c r="AU105" i="4" s="1"/>
  <c r="AL23" i="4"/>
  <c r="AR23" i="4" s="1"/>
  <c r="G23" i="4" s="1"/>
  <c r="AQ71" i="4"/>
  <c r="AW71" i="4" s="1"/>
  <c r="AO114" i="4"/>
  <c r="AU114" i="4" s="1"/>
  <c r="AP122" i="4"/>
  <c r="AV122" i="4" s="1"/>
  <c r="AN168" i="4"/>
  <c r="AT168" i="4" s="1"/>
  <c r="AN176" i="4"/>
  <c r="AT176" i="4" s="1"/>
  <c r="AP52" i="4"/>
  <c r="AV52" i="4" s="1"/>
  <c r="AL38" i="4"/>
  <c r="AR38" i="4" s="1"/>
  <c r="F38" i="4" s="1"/>
  <c r="J38" i="4" s="1"/>
  <c r="F36" i="4"/>
  <c r="J36" i="4" s="1"/>
  <c r="F8" i="4"/>
  <c r="J8" i="4" s="1"/>
  <c r="G48" i="4"/>
  <c r="AQ187" i="4"/>
  <c r="AW187" i="4" s="1"/>
  <c r="AL112" i="4"/>
  <c r="AR112" i="4" s="1"/>
  <c r="AQ35" i="4"/>
  <c r="AW35" i="4" s="1"/>
  <c r="AO13" i="4"/>
  <c r="AU13" i="4" s="1"/>
  <c r="AL185" i="4"/>
  <c r="AR185" i="4" s="1"/>
  <c r="D185" i="4" s="1"/>
  <c r="H185" i="4" s="1"/>
  <c r="AF58" i="4"/>
  <c r="AL145" i="4"/>
  <c r="AR145" i="4" s="1"/>
  <c r="E145" i="4" s="1"/>
  <c r="I145" i="4" s="1"/>
  <c r="AM55" i="4"/>
  <c r="AS55" i="4" s="1"/>
  <c r="AL114" i="4"/>
  <c r="AR114" i="4" s="1"/>
  <c r="F114" i="4" s="1"/>
  <c r="J114" i="4" s="1"/>
  <c r="AN155" i="4"/>
  <c r="AT155" i="4" s="1"/>
  <c r="AM50" i="4"/>
  <c r="AS50" i="4" s="1"/>
  <c r="AO129" i="4"/>
  <c r="AU129" i="4" s="1"/>
  <c r="G36" i="4"/>
  <c r="D8" i="4"/>
  <c r="H8" i="4" s="1"/>
  <c r="E48" i="4"/>
  <c r="I48" i="4" s="1"/>
  <c r="AN178" i="4"/>
  <c r="AT178" i="4" s="1"/>
  <c r="AB196" i="4"/>
  <c r="AH265" i="4"/>
  <c r="AP21" i="4"/>
  <c r="AV21" i="4" s="1"/>
  <c r="AO104" i="4"/>
  <c r="AU104" i="4" s="1"/>
  <c r="AP12" i="4"/>
  <c r="AV12" i="4" s="1"/>
  <c r="AM10" i="4"/>
  <c r="AS10" i="4" s="1"/>
  <c r="AQ144" i="4"/>
  <c r="AW144" i="4" s="1"/>
  <c r="AL176" i="4"/>
  <c r="AR176" i="4" s="1"/>
  <c r="E176" i="4" s="1"/>
  <c r="I176" i="4" s="1"/>
  <c r="G107" i="4"/>
  <c r="E113" i="4"/>
  <c r="I113" i="4" s="1"/>
  <c r="D107" i="4"/>
  <c r="H107" i="4" s="1"/>
  <c r="G113" i="4"/>
  <c r="AP131" i="4"/>
  <c r="AV131" i="4" s="1"/>
  <c r="AO11" i="4"/>
  <c r="AU11" i="4" s="1"/>
  <c r="AP112" i="4"/>
  <c r="AV112" i="4" s="1"/>
  <c r="AP144" i="4"/>
  <c r="AV144" i="4" s="1"/>
  <c r="AN144" i="4"/>
  <c r="AT144" i="4" s="1"/>
  <c r="AO144" i="4"/>
  <c r="AU144" i="4" s="1"/>
  <c r="AM144" i="4"/>
  <c r="AS144" i="4" s="1"/>
  <c r="AP437" i="4"/>
  <c r="AV437" i="4" s="1"/>
  <c r="D255" i="4"/>
  <c r="H255" i="4" s="1"/>
  <c r="AQ225" i="4"/>
  <c r="AW225" i="4" s="1"/>
  <c r="AD962" i="4"/>
  <c r="AQ960" i="4"/>
  <c r="AP960" i="4"/>
  <c r="AH411" i="4"/>
  <c r="AO380" i="4"/>
  <c r="AU380" i="4" s="1"/>
  <c r="AL422" i="4"/>
  <c r="AR422" i="4" s="1"/>
  <c r="D422" i="4" s="1"/>
  <c r="H422" i="4" s="1"/>
  <c r="AP507" i="4"/>
  <c r="AV507" i="4" s="1"/>
  <c r="AM507" i="4"/>
  <c r="AS507" i="4" s="1"/>
  <c r="AN664" i="4"/>
  <c r="AT664" i="4" s="1"/>
  <c r="AO412" i="4"/>
  <c r="AU412" i="4" s="1"/>
  <c r="AP491" i="4"/>
  <c r="AV491" i="4" s="1"/>
  <c r="AP322" i="4"/>
  <c r="AV322" i="4" s="1"/>
  <c r="AP997" i="4"/>
  <c r="AI872" i="4"/>
  <c r="AA872" i="4"/>
  <c r="Z872" i="4"/>
  <c r="AV872" i="4"/>
  <c r="AC872" i="4"/>
  <c r="AO872" i="4" s="1"/>
  <c r="AT872" i="4"/>
  <c r="AW872" i="4"/>
  <c r="AH872" i="4"/>
  <c r="AG872" i="4"/>
  <c r="AJ872" i="4"/>
  <c r="AK872" i="4"/>
  <c r="AD872" i="4"/>
  <c r="AE872" i="4"/>
  <c r="AB872" i="4"/>
  <c r="AU872" i="4"/>
  <c r="AS872" i="4"/>
  <c r="AF872" i="4"/>
  <c r="AA917" i="4"/>
  <c r="AD917" i="4"/>
  <c r="AS917" i="4"/>
  <c r="AW917" i="4"/>
  <c r="AT917" i="4"/>
  <c r="AJ917" i="4"/>
  <c r="AF917" i="4"/>
  <c r="AK917" i="4"/>
  <c r="Z917" i="4"/>
  <c r="AB917" i="4"/>
  <c r="AC917" i="4"/>
  <c r="AU917" i="4"/>
  <c r="AV917" i="4"/>
  <c r="AE917" i="4"/>
  <c r="AH917" i="4"/>
  <c r="AI917" i="4"/>
  <c r="AG917" i="4"/>
  <c r="AG973" i="4"/>
  <c r="AB973" i="4"/>
  <c r="Z973" i="4"/>
  <c r="AT973" i="4"/>
  <c r="AS973" i="4"/>
  <c r="AA973" i="4"/>
  <c r="AF973" i="4"/>
  <c r="AH973" i="4"/>
  <c r="AI973" i="4"/>
  <c r="AK973" i="4"/>
  <c r="AC973" i="4"/>
  <c r="AD973" i="4"/>
  <c r="AW973" i="4"/>
  <c r="AU973" i="4"/>
  <c r="AV973" i="4"/>
  <c r="AE973" i="4"/>
  <c r="AJ973" i="4"/>
  <c r="AK904" i="4"/>
  <c r="Z904" i="4"/>
  <c r="AS904" i="4"/>
  <c r="AU904" i="4"/>
  <c r="AA904" i="4"/>
  <c r="AB904" i="4"/>
  <c r="AV904" i="4"/>
  <c r="AI904" i="4"/>
  <c r="AG904" i="4"/>
  <c r="AJ904" i="4"/>
  <c r="AH904" i="4"/>
  <c r="AE904" i="4"/>
  <c r="AW904" i="4"/>
  <c r="AT904" i="4"/>
  <c r="AC904" i="4"/>
  <c r="AD904" i="4"/>
  <c r="AF904" i="4"/>
  <c r="AO178" i="4"/>
  <c r="AU178" i="4" s="1"/>
  <c r="AN252" i="4"/>
  <c r="AT252" i="4" s="1"/>
  <c r="AQ230" i="4"/>
  <c r="AW230" i="4" s="1"/>
  <c r="AQ318" i="4"/>
  <c r="AW318" i="4" s="1"/>
  <c r="AQ322" i="4"/>
  <c r="AW322" i="4" s="1"/>
  <c r="AO330" i="4"/>
  <c r="AU330" i="4" s="1"/>
  <c r="F96" i="4"/>
  <c r="J96" i="4" s="1"/>
  <c r="E96" i="4"/>
  <c r="I96" i="4" s="1"/>
  <c r="G97" i="4"/>
  <c r="F97" i="4"/>
  <c r="J97" i="4" s="1"/>
  <c r="D97" i="4"/>
  <c r="H97" i="4" s="1"/>
  <c r="E97" i="4"/>
  <c r="I97" i="4" s="1"/>
  <c r="AB496" i="4"/>
  <c r="AF496" i="4"/>
  <c r="AO291" i="4"/>
  <c r="AU291" i="4" s="1"/>
  <c r="AL486" i="4"/>
  <c r="AR486" i="4" s="1"/>
  <c r="AF269" i="4"/>
  <c r="E483" i="4"/>
  <c r="I483" i="4" s="1"/>
  <c r="F575" i="4"/>
  <c r="J575" i="4" s="1"/>
  <c r="E559" i="4"/>
  <c r="I559" i="4" s="1"/>
  <c r="AQ590" i="4"/>
  <c r="AW590" i="4" s="1"/>
  <c r="AP590" i="4"/>
  <c r="AV590" i="4" s="1"/>
  <c r="F833" i="4"/>
  <c r="J833" i="4" s="1"/>
  <c r="AO43" i="4"/>
  <c r="AU43" i="4" s="1"/>
  <c r="AQ97" i="4"/>
  <c r="AW97" i="4" s="1"/>
  <c r="AM185" i="4"/>
  <c r="AS185" i="4" s="1"/>
  <c r="AM113" i="4"/>
  <c r="AS113" i="4" s="1"/>
  <c r="AP731" i="4"/>
  <c r="AV731" i="4" s="1"/>
  <c r="AO762" i="4"/>
  <c r="AU762" i="4" s="1"/>
  <c r="AN826" i="4"/>
  <c r="AT826" i="4" s="1"/>
  <c r="AM12" i="4"/>
  <c r="AS12" i="4" s="1"/>
  <c r="AQ895" i="4"/>
  <c r="AM118" i="4"/>
  <c r="AS118" i="4" s="1"/>
  <c r="AF758" i="4"/>
  <c r="AP990" i="4"/>
  <c r="AM740" i="4"/>
  <c r="AS740" i="4" s="1"/>
  <c r="AL974" i="4"/>
  <c r="AQ774" i="4"/>
  <c r="AW774" i="4" s="1"/>
  <c r="AN779" i="4"/>
  <c r="AT779" i="4" s="1"/>
  <c r="AO535" i="4"/>
  <c r="AU535" i="4" s="1"/>
  <c r="AN871" i="4"/>
  <c r="AO67" i="4"/>
  <c r="AU67" i="4" s="1"/>
  <c r="AN143" i="4"/>
  <c r="AT143" i="4" s="1"/>
  <c r="AL85" i="4"/>
  <c r="AR85" i="4" s="1"/>
  <c r="F85" i="4" s="1"/>
  <c r="J85" i="4" s="1"/>
  <c r="AM843" i="4"/>
  <c r="AS843" i="4" s="1"/>
  <c r="AL774" i="4"/>
  <c r="AR774" i="4" s="1"/>
  <c r="E774" i="4" s="1"/>
  <c r="I774" i="4" s="1"/>
  <c r="AQ855" i="4"/>
  <c r="AN79" i="4"/>
  <c r="AT79" i="4" s="1"/>
  <c r="E726" i="4"/>
  <c r="I726" i="4" s="1"/>
  <c r="F656" i="4"/>
  <c r="J656" i="4" s="1"/>
  <c r="AL155" i="4"/>
  <c r="AR155" i="4" s="1"/>
  <c r="G155" i="4" s="1"/>
  <c r="G641" i="4"/>
  <c r="AI809" i="4"/>
  <c r="AM956" i="4"/>
  <c r="AP784" i="4"/>
  <c r="AV784" i="4" s="1"/>
  <c r="AM777" i="4"/>
  <c r="AS777" i="4" s="1"/>
  <c r="D835" i="4"/>
  <c r="H835" i="4" s="1"/>
  <c r="AN877" i="4"/>
  <c r="Z962" i="4"/>
  <c r="AI962" i="4"/>
  <c r="AO962" i="4" s="1"/>
  <c r="AT962" i="4"/>
  <c r="AW962" i="4"/>
  <c r="AM617" i="4"/>
  <c r="AS617" i="4" s="1"/>
  <c r="D350" i="4"/>
  <c r="H350" i="4" s="1"/>
  <c r="AN311" i="4"/>
  <c r="AT311" i="4" s="1"/>
  <c r="AO413" i="4"/>
  <c r="AU413" i="4" s="1"/>
  <c r="AL972" i="4"/>
  <c r="AN910" i="4"/>
  <c r="AO910" i="4"/>
  <c r="AM997" i="4"/>
  <c r="AP671" i="4"/>
  <c r="AV671" i="4" s="1"/>
  <c r="AQ671" i="4"/>
  <c r="AW671" i="4" s="1"/>
  <c r="AN671" i="4"/>
  <c r="AT671" i="4" s="1"/>
  <c r="AP910" i="4"/>
  <c r="AK496" i="4"/>
  <c r="AJ496" i="4"/>
  <c r="AD496" i="4"/>
  <c r="Z496" i="4"/>
  <c r="AQ323" i="4"/>
  <c r="AW323" i="4" s="1"/>
  <c r="AL403" i="4"/>
  <c r="AR403" i="4" s="1"/>
  <c r="AD283" i="4"/>
  <c r="AD295" i="4"/>
  <c r="AC269" i="4"/>
  <c r="AO269" i="4" s="1"/>
  <c r="AU269" i="4" s="1"/>
  <c r="AQ492" i="4"/>
  <c r="AW492" i="4" s="1"/>
  <c r="G575" i="4"/>
  <c r="G559" i="4"/>
  <c r="AO530" i="4"/>
  <c r="AU530" i="4" s="1"/>
  <c r="AO645" i="4"/>
  <c r="AU645" i="4" s="1"/>
  <c r="D833" i="4"/>
  <c r="H833" i="4" s="1"/>
  <c r="AN105" i="4"/>
  <c r="AT105" i="4" s="1"/>
  <c r="AM23" i="4"/>
  <c r="AS23" i="4" s="1"/>
  <c r="AN35" i="4"/>
  <c r="AT35" i="4" s="1"/>
  <c r="AN21" i="4"/>
  <c r="AT21" i="4" s="1"/>
  <c r="AO942" i="4"/>
  <c r="AP104" i="4"/>
  <c r="AV104" i="4" s="1"/>
  <c r="AO717" i="4"/>
  <c r="AU717" i="4" s="1"/>
  <c r="AL747" i="4"/>
  <c r="AR747" i="4" s="1"/>
  <c r="AM747" i="4"/>
  <c r="AS747" i="4" s="1"/>
  <c r="AM142" i="4"/>
  <c r="AS142" i="4" s="1"/>
  <c r="AK551" i="4"/>
  <c r="AQ783" i="4"/>
  <c r="AW783" i="4" s="1"/>
  <c r="AP50" i="4"/>
  <c r="AV50" i="4" s="1"/>
  <c r="AI58" i="4"/>
  <c r="AO58" i="4" s="1"/>
  <c r="AU58" i="4" s="1"/>
  <c r="AO70" i="4"/>
  <c r="AU70" i="4" s="1"/>
  <c r="AP25" i="4"/>
  <c r="AV25" i="4" s="1"/>
  <c r="AJ42" i="4"/>
  <c r="AP42" i="4" s="1"/>
  <c r="AV42" i="4" s="1"/>
  <c r="AQ122" i="4"/>
  <c r="AW122" i="4" s="1"/>
  <c r="AN699" i="4"/>
  <c r="AT699" i="4" s="1"/>
  <c r="AI758" i="4"/>
  <c r="AM795" i="4"/>
  <c r="AS795" i="4" s="1"/>
  <c r="AO766" i="4"/>
  <c r="AU766" i="4" s="1"/>
  <c r="AL79" i="4"/>
  <c r="AR79" i="4" s="1"/>
  <c r="E79" i="4" s="1"/>
  <c r="I79" i="4" s="1"/>
  <c r="AQ871" i="4"/>
  <c r="AP168" i="4"/>
  <c r="AV168" i="4" s="1"/>
  <c r="AM841" i="4"/>
  <c r="AS841" i="4" s="1"/>
  <c r="AN976" i="4"/>
  <c r="AL934" i="4"/>
  <c r="AQ933" i="4"/>
  <c r="AO949" i="4"/>
  <c r="G726" i="4"/>
  <c r="G656" i="4"/>
  <c r="AP145" i="4"/>
  <c r="AV145" i="4" s="1"/>
  <c r="E725" i="4"/>
  <c r="I725" i="4" s="1"/>
  <c r="D641" i="4"/>
  <c r="H641" i="4" s="1"/>
  <c r="AQ890" i="4"/>
  <c r="AO924" i="4"/>
  <c r="AG678" i="4"/>
  <c r="F835" i="4"/>
  <c r="J835" i="4" s="1"/>
  <c r="AO507" i="4"/>
  <c r="AU507" i="4" s="1"/>
  <c r="AJ906" i="4"/>
  <c r="AA962" i="4"/>
  <c r="AS962" i="4"/>
  <c r="AH962" i="4"/>
  <c r="AG962" i="4"/>
  <c r="AP842" i="4"/>
  <c r="AV842" i="4" s="1"/>
  <c r="AE505" i="4"/>
  <c r="AL11" i="4"/>
  <c r="AR11" i="4" s="1"/>
  <c r="E11" i="4" s="1"/>
  <c r="I11" i="4" s="1"/>
  <c r="AQ10" i="4"/>
  <c r="AW10" i="4" s="1"/>
  <c r="AL225" i="4"/>
  <c r="AR225" i="4" s="1"/>
  <c r="G225" i="4" s="1"/>
  <c r="AO997" i="4"/>
  <c r="AM972" i="4"/>
  <c r="AL910" i="4"/>
  <c r="AM910" i="4"/>
  <c r="AQ910" i="4"/>
  <c r="AC496" i="4"/>
  <c r="AL323" i="4"/>
  <c r="AR323" i="4" s="1"/>
  <c r="G323" i="4" s="1"/>
  <c r="AF285" i="4"/>
  <c r="AO486" i="4"/>
  <c r="AU486" i="4" s="1"/>
  <c r="AO480" i="4"/>
  <c r="AU480" i="4" s="1"/>
  <c r="Z269" i="4"/>
  <c r="AL35" i="4"/>
  <c r="AR35" i="4" s="1"/>
  <c r="D35" i="4" s="1"/>
  <c r="H35" i="4" s="1"/>
  <c r="AM13" i="4"/>
  <c r="AS13" i="4" s="1"/>
  <c r="AQ129" i="4"/>
  <c r="AW129" i="4" s="1"/>
  <c r="AP720" i="4"/>
  <c r="AV720" i="4" s="1"/>
  <c r="AO720" i="4"/>
  <c r="AU720" i="4" s="1"/>
  <c r="AQ705" i="4"/>
  <c r="AE863" i="4"/>
  <c r="AM182" i="4"/>
  <c r="AS182" i="4" s="1"/>
  <c r="AN50" i="4"/>
  <c r="AT50" i="4" s="1"/>
  <c r="AH58" i="4"/>
  <c r="AP70" i="4"/>
  <c r="AV70" i="4" s="1"/>
  <c r="AL55" i="4"/>
  <c r="AR55" i="4" s="1"/>
  <c r="G55" i="4" s="1"/>
  <c r="AQ114" i="4"/>
  <c r="AW114" i="4" s="1"/>
  <c r="AO176" i="4"/>
  <c r="AU176" i="4" s="1"/>
  <c r="AJ758" i="4"/>
  <c r="AO635" i="4"/>
  <c r="AU635" i="4" s="1"/>
  <c r="AP32" i="4"/>
  <c r="AV32" i="4" s="1"/>
  <c r="AM783" i="4"/>
  <c r="AS783" i="4" s="1"/>
  <c r="AM37" i="4"/>
  <c r="AS37" i="4" s="1"/>
  <c r="AP611" i="4"/>
  <c r="AV611" i="4" s="1"/>
  <c r="AQ744" i="4"/>
  <c r="AW744" i="4" s="1"/>
  <c r="AO933" i="4"/>
  <c r="AN778" i="4"/>
  <c r="AT778" i="4" s="1"/>
  <c r="AO155" i="4"/>
  <c r="AU155" i="4" s="1"/>
  <c r="AO885" i="4"/>
  <c r="AQ587" i="4"/>
  <c r="AW587" i="4" s="1"/>
  <c r="AP956" i="4"/>
  <c r="AN335" i="4"/>
  <c r="AT335" i="4" s="1"/>
  <c r="AC743" i="4"/>
  <c r="AP703" i="4"/>
  <c r="AV703" i="4" s="1"/>
  <c r="AN674" i="4"/>
  <c r="AT674" i="4" s="1"/>
  <c r="AL455" i="4"/>
  <c r="AR455" i="4" s="1"/>
  <c r="AM412" i="4"/>
  <c r="AS412" i="4" s="1"/>
  <c r="AO485" i="4"/>
  <c r="AU485" i="4" s="1"/>
  <c r="AB269" i="4"/>
  <c r="AK962" i="4"/>
  <c r="AU962" i="4"/>
  <c r="AJ962" i="4"/>
  <c r="AO613" i="4"/>
  <c r="AU613" i="4" s="1"/>
  <c r="AL118" i="4"/>
  <c r="AR118" i="4" s="1"/>
  <c r="D118" i="4" s="1"/>
  <c r="H118" i="4" s="1"/>
  <c r="AP43" i="4"/>
  <c r="AV43" i="4" s="1"/>
  <c r="AK73" i="4"/>
  <c r="AO37" i="4"/>
  <c r="AU37" i="4" s="1"/>
  <c r="AL72" i="4"/>
  <c r="AR72" i="4" s="1"/>
  <c r="E72" i="4" s="1"/>
  <c r="I72" i="4" s="1"/>
  <c r="G18" i="4"/>
  <c r="G123" i="4"/>
  <c r="F179" i="4"/>
  <c r="J179" i="4" s="1"/>
  <c r="F109" i="4"/>
  <c r="J109" i="4" s="1"/>
  <c r="AP105" i="4"/>
  <c r="AV105" i="4" s="1"/>
  <c r="AO21" i="4"/>
  <c r="AU21" i="4" s="1"/>
  <c r="AO168" i="4"/>
  <c r="AU168" i="4" s="1"/>
  <c r="AL198" i="4"/>
  <c r="AR198" i="4" s="1"/>
  <c r="G198" i="4" s="1"/>
  <c r="G251" i="4"/>
  <c r="AN23" i="4"/>
  <c r="AT23" i="4" s="1"/>
  <c r="AI73" i="4"/>
  <c r="AN61" i="4"/>
  <c r="AT61" i="4" s="1"/>
  <c r="AL13" i="4"/>
  <c r="AR13" i="4" s="1"/>
  <c r="E13" i="4" s="1"/>
  <c r="I13" i="4" s="1"/>
  <c r="AQ104" i="4"/>
  <c r="AW104" i="4" s="1"/>
  <c r="AH62" i="4"/>
  <c r="AN142" i="4"/>
  <c r="AT142" i="4" s="1"/>
  <c r="AQ182" i="4"/>
  <c r="AW182" i="4" s="1"/>
  <c r="AP97" i="4"/>
  <c r="AV97" i="4" s="1"/>
  <c r="AM70" i="4"/>
  <c r="AS70" i="4" s="1"/>
  <c r="AG42" i="4"/>
  <c r="AM122" i="4"/>
  <c r="AS122" i="4" s="1"/>
  <c r="AO122" i="4"/>
  <c r="AU122" i="4" s="1"/>
  <c r="AQ155" i="4"/>
  <c r="AW155" i="4" s="1"/>
  <c r="AO166" i="4"/>
  <c r="AU166" i="4" s="1"/>
  <c r="AP127" i="4"/>
  <c r="AV127" i="4" s="1"/>
  <c r="AL82" i="4"/>
  <c r="AR82" i="4" s="1"/>
  <c r="D82" i="4" s="1"/>
  <c r="H82" i="4" s="1"/>
  <c r="AL71" i="4"/>
  <c r="AR71" i="4" s="1"/>
  <c r="D71" i="4" s="1"/>
  <c r="H71" i="4" s="1"/>
  <c r="AO158" i="4"/>
  <c r="AU158" i="4" s="1"/>
  <c r="AO12" i="4"/>
  <c r="AU12" i="4" s="1"/>
  <c r="D18" i="4"/>
  <c r="H18" i="4" s="1"/>
  <c r="F123" i="4"/>
  <c r="J123" i="4" s="1"/>
  <c r="G179" i="4"/>
  <c r="G109" i="4"/>
  <c r="AN222" i="4"/>
  <c r="AT222" i="4" s="1"/>
  <c r="AP10" i="4"/>
  <c r="AV10" i="4" s="1"/>
  <c r="D213" i="4"/>
  <c r="H213" i="4" s="1"/>
  <c r="AO101" i="4"/>
  <c r="AU101" i="4" s="1"/>
  <c r="AK62" i="4"/>
  <c r="AQ142" i="4"/>
  <c r="AW142" i="4" s="1"/>
  <c r="AQ55" i="4"/>
  <c r="AW55" i="4" s="1"/>
  <c r="AN122" i="4"/>
  <c r="AT122" i="4" s="1"/>
  <c r="AE265" i="4"/>
  <c r="F251" i="4"/>
  <c r="J251" i="4" s="1"/>
  <c r="AM43" i="4"/>
  <c r="AS43" i="4" s="1"/>
  <c r="AO23" i="4"/>
  <c r="AU23" i="4" s="1"/>
  <c r="AP35" i="4"/>
  <c r="AV35" i="4" s="1"/>
  <c r="AG73" i="4"/>
  <c r="AP13" i="4"/>
  <c r="AV13" i="4" s="1"/>
  <c r="AL21" i="4"/>
  <c r="AR21" i="4" s="1"/>
  <c r="F21" i="4" s="1"/>
  <c r="J21" i="4" s="1"/>
  <c r="AO88" i="4"/>
  <c r="AU88" i="4" s="1"/>
  <c r="AF62" i="4"/>
  <c r="AP142" i="4"/>
  <c r="AV142" i="4" s="1"/>
  <c r="AQ25" i="4"/>
  <c r="AW25" i="4" s="1"/>
  <c r="AL25" i="4"/>
  <c r="AR25" i="4" s="1"/>
  <c r="E25" i="4" s="1"/>
  <c r="I25" i="4" s="1"/>
  <c r="AH42" i="4"/>
  <c r="AP55" i="4"/>
  <c r="AV55" i="4" s="1"/>
  <c r="AM155" i="4"/>
  <c r="AS155" i="4" s="1"/>
  <c r="AM79" i="4"/>
  <c r="AS79" i="4" s="1"/>
  <c r="AP166" i="4"/>
  <c r="AV166" i="4" s="1"/>
  <c r="AO127" i="4"/>
  <c r="AU127" i="4" s="1"/>
  <c r="AQ156" i="4"/>
  <c r="AW156" i="4" s="1"/>
  <c r="AL156" i="4"/>
  <c r="AR156" i="4" s="1"/>
  <c r="D156" i="4" s="1"/>
  <c r="H156" i="4" s="1"/>
  <c r="AN32" i="4"/>
  <c r="AT32" i="4" s="1"/>
  <c r="AP49" i="4"/>
  <c r="AV49" i="4" s="1"/>
  <c r="AL67" i="4"/>
  <c r="AR67" i="4" s="1"/>
  <c r="F67" i="4" s="1"/>
  <c r="J67" i="4" s="1"/>
  <c r="AQ183" i="4"/>
  <c r="AW183" i="4" s="1"/>
  <c r="AM183" i="4"/>
  <c r="AS183" i="4" s="1"/>
  <c r="AM46" i="4"/>
  <c r="AS46" i="4" s="1"/>
  <c r="AL12" i="4"/>
  <c r="AR12" i="4" s="1"/>
  <c r="G12" i="4" s="1"/>
  <c r="AO145" i="4"/>
  <c r="AU145" i="4" s="1"/>
  <c r="E255" i="4"/>
  <c r="I255" i="4" s="1"/>
  <c r="AM415" i="4"/>
  <c r="AS415" i="4" s="1"/>
  <c r="AL413" i="4"/>
  <c r="AR413" i="4" s="1"/>
  <c r="F413" i="4" s="1"/>
  <c r="J413" i="4" s="1"/>
  <c r="AL412" i="4"/>
  <c r="AR412" i="4" s="1"/>
  <c r="D412" i="4" s="1"/>
  <c r="H412" i="4" s="1"/>
  <c r="F431" i="4"/>
  <c r="J431" i="4" s="1"/>
  <c r="G431" i="4"/>
  <c r="G382" i="4"/>
  <c r="F382" i="4"/>
  <c r="J382" i="4" s="1"/>
  <c r="E382" i="4"/>
  <c r="I382" i="4" s="1"/>
  <c r="D382" i="4"/>
  <c r="H382" i="4" s="1"/>
  <c r="AO320" i="4"/>
  <c r="AU320" i="4" s="1"/>
  <c r="AF327" i="4"/>
  <c r="AA345" i="4"/>
  <c r="AM345" i="4" s="1"/>
  <c r="AS345" i="4" s="1"/>
  <c r="Z345" i="4"/>
  <c r="AP415" i="4"/>
  <c r="AV415" i="4" s="1"/>
  <c r="G322" i="4"/>
  <c r="F322" i="4"/>
  <c r="J322" i="4" s="1"/>
  <c r="AE345" i="4"/>
  <c r="F341" i="4"/>
  <c r="J341" i="4" s="1"/>
  <c r="AI283" i="4"/>
  <c r="AH283" i="4"/>
  <c r="AN291" i="4"/>
  <c r="AT291" i="4" s="1"/>
  <c r="AG283" i="4"/>
  <c r="AN415" i="4"/>
  <c r="AT415" i="4" s="1"/>
  <c r="F365" i="4"/>
  <c r="J365" i="4" s="1"/>
  <c r="AO300" i="4"/>
  <c r="AU300" i="4" s="1"/>
  <c r="AN403" i="4"/>
  <c r="AT403" i="4" s="1"/>
  <c r="AP403" i="4"/>
  <c r="AV403" i="4" s="1"/>
  <c r="AQ335" i="4"/>
  <c r="AW335" i="4" s="1"/>
  <c r="AI411" i="4"/>
  <c r="AQ413" i="4"/>
  <c r="AW413" i="4" s="1"/>
  <c r="AC345" i="4"/>
  <c r="AK283" i="4"/>
  <c r="AJ283" i="4"/>
  <c r="G430" i="4"/>
  <c r="AN280" i="4"/>
  <c r="AT280" i="4" s="1"/>
  <c r="AO252" i="4"/>
  <c r="AU252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AC299" i="4"/>
  <c r="AH299" i="4"/>
  <c r="AJ269" i="4"/>
  <c r="AD269" i="4"/>
  <c r="AB267" i="4"/>
  <c r="AN267" i="4" s="1"/>
  <c r="AT267" i="4" s="1"/>
  <c r="D251" i="4"/>
  <c r="H251" i="4" s="1"/>
  <c r="AH269" i="4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G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G222" i="4" s="1"/>
  <c r="AO230" i="4"/>
  <c r="AU230" i="4" s="1"/>
  <c r="AH302" i="4"/>
  <c r="AB302" i="4"/>
  <c r="Z302" i="4"/>
  <c r="AL302" i="4" s="1"/>
  <c r="AR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193" i="4" s="1"/>
  <c r="AI906" i="4"/>
  <c r="AL643" i="4"/>
  <c r="AR643" i="4" s="1"/>
  <c r="F643" i="4" s="1"/>
  <c r="J643" i="4" s="1"/>
  <c r="AN504" i="4"/>
  <c r="AT504" i="4" s="1"/>
  <c r="AP313" i="4"/>
  <c r="AV313" i="4" s="1"/>
  <c r="Z283" i="4"/>
  <c r="AL283" i="4" s="1"/>
  <c r="AR283" i="4" s="1"/>
  <c r="AE239" i="4"/>
  <c r="AA283" i="4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AL394" i="4"/>
  <c r="AR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G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859" i="4"/>
  <c r="AU859" i="4" s="1"/>
  <c r="AP807" i="4"/>
  <c r="AV807" i="4" s="1"/>
  <c r="AH849" i="4"/>
  <c r="AE849" i="4"/>
  <c r="AQ849" i="4" s="1"/>
  <c r="AW849" i="4" s="1"/>
  <c r="AA849" i="4"/>
  <c r="D725" i="4"/>
  <c r="H725" i="4" s="1"/>
  <c r="D828" i="4"/>
  <c r="H828" i="4" s="1"/>
  <c r="AE749" i="4"/>
  <c r="AN720" i="4"/>
  <c r="AT720" i="4" s="1"/>
  <c r="AB863" i="4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U876" i="4"/>
  <c r="AG876" i="4"/>
  <c r="AE876" i="4"/>
  <c r="AQ876" i="4" s="1"/>
  <c r="AD876" i="4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P749" i="4" s="1"/>
  <c r="AV749" i="4" s="1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L281" i="4" s="1"/>
  <c r="AR281" i="4" s="1"/>
  <c r="AQ401" i="4"/>
  <c r="AW401" i="4" s="1"/>
  <c r="AI210" i="4"/>
  <c r="AL729" i="4"/>
  <c r="AR729" i="4" s="1"/>
  <c r="AQ176" i="4"/>
  <c r="AW176" i="4" s="1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K229" i="4"/>
  <c r="AN268" i="4"/>
  <c r="AT268" i="4" s="1"/>
  <c r="AM323" i="4"/>
  <c r="AS323" i="4" s="1"/>
  <c r="D268" i="4"/>
  <c r="H268" i="4" s="1"/>
  <c r="D309" i="4"/>
  <c r="H309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D588" i="4" s="1"/>
  <c r="H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G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E480" i="4" s="1"/>
  <c r="I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D442" i="4" s="1"/>
  <c r="H442" i="4" s="1"/>
  <c r="AE390" i="4"/>
  <c r="AN472" i="4"/>
  <c r="AT472" i="4" s="1"/>
  <c r="AQ645" i="4"/>
  <c r="AW645" i="4" s="1"/>
  <c r="AL637" i="4"/>
  <c r="AR637" i="4" s="1"/>
  <c r="D637" i="4" s="1"/>
  <c r="H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D633" i="4" s="1"/>
  <c r="H633" i="4" s="1"/>
  <c r="AM594" i="4"/>
  <c r="AS594" i="4" s="1"/>
  <c r="AL507" i="4"/>
  <c r="AR507" i="4" s="1"/>
  <c r="AC578" i="4"/>
  <c r="AO578" i="4" s="1"/>
  <c r="AU578" i="4" s="1"/>
  <c r="AG578" i="4"/>
  <c r="AM578" i="4" s="1"/>
  <c r="AS578" i="4" s="1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Z295" i="4"/>
  <c r="AL295" i="4" s="1"/>
  <c r="AR295" i="4" s="1"/>
  <c r="AQ307" i="4"/>
  <c r="AW307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B211" i="4"/>
  <c r="AD211" i="4"/>
  <c r="AC295" i="4"/>
  <c r="AO295" i="4" s="1"/>
  <c r="AU295" i="4" s="1"/>
  <c r="AQ674" i="4"/>
  <c r="AW674" i="4" s="1"/>
  <c r="AQ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N676" i="4" s="1"/>
  <c r="AT676" i="4" s="1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G76" i="4" s="1"/>
  <c r="AL902" i="4"/>
  <c r="AC678" i="4"/>
  <c r="AE676" i="4"/>
  <c r="AH743" i="4"/>
  <c r="AO422" i="4"/>
  <c r="AU422" i="4" s="1"/>
  <c r="Z906" i="4"/>
  <c r="AT906" i="4"/>
  <c r="AV906" i="4"/>
  <c r="AB906" i="4"/>
  <c r="AN906" i="4" s="1"/>
  <c r="AA906" i="4"/>
  <c r="AM906" i="4" s="1"/>
  <c r="AW906" i="4"/>
  <c r="AE906" i="4"/>
  <c r="AD906" i="4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F798" i="4" s="1"/>
  <c r="J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C411" i="4"/>
  <c r="AO411" i="4" s="1"/>
  <c r="AU411" i="4" s="1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AN455" i="4"/>
  <c r="AT455" i="4" s="1"/>
  <c r="AC265" i="4"/>
  <c r="AH619" i="4"/>
  <c r="G412" i="4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Q829" i="4"/>
  <c r="AW829" i="4" s="1"/>
  <c r="AM829" i="4"/>
  <c r="AS829" i="4" s="1"/>
  <c r="AK837" i="4"/>
  <c r="AM703" i="4"/>
  <c r="AS703" i="4" s="1"/>
  <c r="AG715" i="4"/>
  <c r="AM715" i="4" s="1"/>
  <c r="AS715" i="4" s="1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L749" i="4" s="1"/>
  <c r="AR749" i="4" s="1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B864" i="4" s="1"/>
  <c r="AF724" i="4"/>
  <c r="Y852" i="4"/>
  <c r="AJ852" i="4" s="1"/>
  <c r="AK863" i="4"/>
  <c r="AI863" i="4"/>
  <c r="AJ863" i="4"/>
  <c r="AP863" i="4" s="1"/>
  <c r="AV863" i="4" s="1"/>
  <c r="AF863" i="4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AE866" i="4" s="1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F471" i="4" s="1"/>
  <c r="J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E513" i="4"/>
  <c r="I513" i="4" s="1"/>
  <c r="AN522" i="4"/>
  <c r="AT522" i="4" s="1"/>
  <c r="AI551" i="4"/>
  <c r="AO551" i="4" s="1"/>
  <c r="AU551" i="4" s="1"/>
  <c r="AL529" i="4"/>
  <c r="AR529" i="4" s="1"/>
  <c r="F529" i="4" s="1"/>
  <c r="J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C539" i="4"/>
  <c r="AB792" i="4"/>
  <c r="AA629" i="4"/>
  <c r="AM629" i="4" s="1"/>
  <c r="AS629" i="4" s="1"/>
  <c r="AA801" i="4"/>
  <c r="Z676" i="4"/>
  <c r="AI676" i="4"/>
  <c r="Z724" i="4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K629" i="4"/>
  <c r="AJ629" i="4"/>
  <c r="AH629" i="4"/>
  <c r="AI372" i="4"/>
  <c r="AD224" i="4"/>
  <c r="AQ302" i="4"/>
  <c r="AW302" i="4" s="1"/>
  <c r="AL425" i="4"/>
  <c r="AR425" i="4" s="1"/>
  <c r="E425" i="4" s="1"/>
  <c r="I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O633" i="4"/>
  <c r="AU633" i="4" s="1"/>
  <c r="AC809" i="4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D779" i="4" s="1"/>
  <c r="H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D706" i="4" s="1"/>
  <c r="H706" i="4" s="1"/>
  <c r="AP571" i="4"/>
  <c r="AV571" i="4" s="1"/>
  <c r="AL571" i="4"/>
  <c r="AR571" i="4" s="1"/>
  <c r="E571" i="4" s="1"/>
  <c r="I571" i="4" s="1"/>
  <c r="AN529" i="4"/>
  <c r="AT529" i="4" s="1"/>
  <c r="AL772" i="4"/>
  <c r="AR772" i="4" s="1"/>
  <c r="D772" i="4" s="1"/>
  <c r="H772" i="4" s="1"/>
  <c r="AQ839" i="4"/>
  <c r="AW83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K672" i="4"/>
  <c r="AA672" i="4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Z870" i="4"/>
  <c r="AB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E17" i="4"/>
  <c r="I17" i="4" s="1"/>
  <c r="F17" i="4"/>
  <c r="J17" i="4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E864" i="4"/>
  <c r="AJ864" i="4"/>
  <c r="AF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A337" i="4"/>
  <c r="AK337" i="4"/>
  <c r="AG337" i="4"/>
  <c r="AB337" i="4"/>
  <c r="AB162" i="4"/>
  <c r="AK162" i="4"/>
  <c r="AH162" i="4"/>
  <c r="AE162" i="4"/>
  <c r="AG162" i="4"/>
  <c r="AN890" i="4"/>
  <c r="AO890" i="4"/>
  <c r="AL915" i="4"/>
  <c r="AD628" i="4"/>
  <c r="AB628" i="4"/>
  <c r="Z628" i="4"/>
  <c r="AK768" i="4"/>
  <c r="AD768" i="4"/>
  <c r="Z768" i="4"/>
  <c r="AC768" i="4"/>
  <c r="AE768" i="4"/>
  <c r="AQ768" i="4" s="1"/>
  <c r="AW768" i="4" s="1"/>
  <c r="AB563" i="4"/>
  <c r="AN563" i="4" s="1"/>
  <c r="AT563" i="4" s="1"/>
  <c r="AD563" i="4"/>
  <c r="AE563" i="4"/>
  <c r="AC827" i="4"/>
  <c r="AD827" i="4"/>
  <c r="AB827" i="4"/>
  <c r="AN827" i="4" s="1"/>
  <c r="AT827" i="4" s="1"/>
  <c r="AE621" i="4"/>
  <c r="AG621" i="4"/>
  <c r="AB621" i="4"/>
  <c r="AD621" i="4"/>
  <c r="Z621" i="4"/>
  <c r="AL621" i="4" s="1"/>
  <c r="AR621" i="4" s="1"/>
  <c r="AM932" i="4"/>
  <c r="AO772" i="4"/>
  <c r="AU772" i="4" s="1"/>
  <c r="AQ619" i="4"/>
  <c r="AW619" i="4" s="1"/>
  <c r="AL975" i="4"/>
  <c r="AO839" i="4"/>
  <c r="AU839" i="4" s="1"/>
  <c r="AN839" i="4"/>
  <c r="AT839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F168" i="4"/>
  <c r="J168" i="4" s="1"/>
  <c r="G166" i="4"/>
  <c r="F166" i="4"/>
  <c r="J166" i="4" s="1"/>
  <c r="D166" i="4"/>
  <c r="H166" i="4" s="1"/>
  <c r="E166" i="4"/>
  <c r="I166" i="4" s="1"/>
  <c r="E101" i="4"/>
  <c r="I101" i="4" s="1"/>
  <c r="G101" i="4"/>
  <c r="F101" i="4"/>
  <c r="J101" i="4" s="1"/>
  <c r="D101" i="4"/>
  <c r="H101" i="4" s="1"/>
  <c r="D114" i="4"/>
  <c r="H114" i="4" s="1"/>
  <c r="E50" i="4"/>
  <c r="I50" i="4" s="1"/>
  <c r="G50" i="4"/>
  <c r="D50" i="4"/>
  <c r="H50" i="4" s="1"/>
  <c r="F50" i="4"/>
  <c r="J50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AK78" i="4"/>
  <c r="AI78" i="4"/>
  <c r="AF78" i="4"/>
  <c r="AG87" i="4"/>
  <c r="AK87" i="4"/>
  <c r="AH87" i="4"/>
  <c r="AK141" i="4"/>
  <c r="AJ141" i="4"/>
  <c r="AF141" i="4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E705" i="4"/>
  <c r="I705" i="4" s="1"/>
  <c r="G705" i="4"/>
  <c r="F705" i="4"/>
  <c r="J705" i="4" s="1"/>
  <c r="D705" i="4"/>
  <c r="H705" i="4" s="1"/>
  <c r="F731" i="4"/>
  <c r="J731" i="4" s="1"/>
  <c r="AB760" i="4"/>
  <c r="AG760" i="4"/>
  <c r="AF760" i="4"/>
  <c r="AK760" i="4"/>
  <c r="AJ819" i="4"/>
  <c r="AG819" i="4"/>
  <c r="AI819" i="4"/>
  <c r="F608" i="4"/>
  <c r="J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AH33" i="4"/>
  <c r="AG33" i="4"/>
  <c r="AL127" i="4"/>
  <c r="AR127" i="4" s="1"/>
  <c r="AN127" i="4"/>
  <c r="AT127" i="4" s="1"/>
  <c r="AN52" i="4"/>
  <c r="AT52" i="4" s="1"/>
  <c r="E807" i="4"/>
  <c r="I807" i="4" s="1"/>
  <c r="AQ535" i="4"/>
  <c r="AW535" i="4" s="1"/>
  <c r="AL535" i="4"/>
  <c r="AR535" i="4" s="1"/>
  <c r="AN156" i="4"/>
  <c r="AT156" i="4" s="1"/>
  <c r="AL658" i="4"/>
  <c r="AR658" i="4" s="1"/>
  <c r="AO658" i="4"/>
  <c r="AU658" i="4" s="1"/>
  <c r="AO871" i="4"/>
  <c r="AP871" i="4"/>
  <c r="AG135" i="4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F94" i="4"/>
  <c r="J94" i="4" s="1"/>
  <c r="AG533" i="4"/>
  <c r="AP838" i="4"/>
  <c r="AV838" i="4" s="1"/>
  <c r="AL838" i="4"/>
  <c r="AR838" i="4" s="1"/>
  <c r="G798" i="4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F774" i="4"/>
  <c r="J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D87" i="4"/>
  <c r="AC87" i="4"/>
  <c r="AE87" i="4"/>
  <c r="AB87" i="4"/>
  <c r="AB125" i="4"/>
  <c r="Z125" i="4"/>
  <c r="AP129" i="4"/>
  <c r="AV129" i="4" s="1"/>
  <c r="AA141" i="4"/>
  <c r="AE141" i="4"/>
  <c r="Z141" i="4"/>
  <c r="AA173" i="4"/>
  <c r="AD584" i="4"/>
  <c r="AB584" i="4"/>
  <c r="AN979" i="4"/>
  <c r="AQ979" i="4"/>
  <c r="AL979" i="4"/>
  <c r="AB45" i="4"/>
  <c r="Z45" i="4"/>
  <c r="G571" i="4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C760" i="4"/>
  <c r="AE760" i="4"/>
  <c r="AD811" i="4"/>
  <c r="AA811" i="4"/>
  <c r="AA819" i="4"/>
  <c r="AC819" i="4"/>
  <c r="AE819" i="4"/>
  <c r="AQ939" i="4"/>
  <c r="AP980" i="4"/>
  <c r="AN980" i="4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A137" i="4"/>
  <c r="AC137" i="4"/>
  <c r="AA146" i="4"/>
  <c r="AB175" i="4"/>
  <c r="AD175" i="4"/>
  <c r="AD685" i="4"/>
  <c r="Z685" i="4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O999" i="4"/>
  <c r="AQ999" i="4"/>
  <c r="AL999" i="4"/>
  <c r="AN991" i="4"/>
  <c r="AP991" i="4"/>
  <c r="AA551" i="4"/>
  <c r="AB551" i="4"/>
  <c r="AN551" i="4" s="1"/>
  <c r="AT551" i="4" s="1"/>
  <c r="AE551" i="4"/>
  <c r="AG630" i="4"/>
  <c r="AM630" i="4" s="1"/>
  <c r="AS630" i="4" s="1"/>
  <c r="AI630" i="4"/>
  <c r="AF630" i="4"/>
  <c r="AB630" i="4"/>
  <c r="Z630" i="4"/>
  <c r="AE630" i="4"/>
  <c r="F148" i="4"/>
  <c r="J148" i="4" s="1"/>
  <c r="AA700" i="4"/>
  <c r="AD700" i="4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B58" i="4"/>
  <c r="Z58" i="4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E7" i="4"/>
  <c r="AB42" i="4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L388" i="4"/>
  <c r="AR388" i="4" s="1"/>
  <c r="D388" i="4" s="1"/>
  <c r="H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D131" i="4"/>
  <c r="H13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F588" i="4"/>
  <c r="J588" i="4" s="1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F598" i="4"/>
  <c r="J598" i="4" s="1"/>
  <c r="D598" i="4"/>
  <c r="H598" i="4" s="1"/>
  <c r="G598" i="4"/>
  <c r="E598" i="4"/>
  <c r="I598" i="4" s="1"/>
  <c r="D122" i="4"/>
  <c r="H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J748" i="4"/>
  <c r="AK748" i="4"/>
  <c r="AI748" i="4"/>
  <c r="AO748" i="4" s="1"/>
  <c r="AU748" i="4" s="1"/>
  <c r="F779" i="4"/>
  <c r="J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AQ67" i="4"/>
  <c r="AW67" i="4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AO82" i="4"/>
  <c r="AU82" i="4" s="1"/>
  <c r="AP82" i="4"/>
  <c r="AV82" i="4" s="1"/>
  <c r="AQ82" i="4"/>
  <c r="AW82" i="4" s="1"/>
  <c r="AI771" i="4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F143" i="4"/>
  <c r="J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E108" i="4"/>
  <c r="I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P943" i="4"/>
  <c r="AO943" i="4"/>
  <c r="Z78" i="4"/>
  <c r="AE78" i="4"/>
  <c r="AA78" i="4"/>
  <c r="AC86" i="4"/>
  <c r="AE86" i="4"/>
  <c r="Z87" i="4"/>
  <c r="AA87" i="4"/>
  <c r="AC125" i="4"/>
  <c r="AA125" i="4"/>
  <c r="AE125" i="4"/>
  <c r="AB141" i="4"/>
  <c r="AD141" i="4"/>
  <c r="AC141" i="4"/>
  <c r="Z173" i="4"/>
  <c r="AB173" i="4"/>
  <c r="AC173" i="4"/>
  <c r="AE173" i="4"/>
  <c r="AE584" i="4"/>
  <c r="AQ584" i="4" s="1"/>
  <c r="AW584" i="4" s="1"/>
  <c r="AC584" i="4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AE45" i="4"/>
  <c r="AD45" i="4"/>
  <c r="AC45" i="4"/>
  <c r="AA45" i="4"/>
  <c r="AQ598" i="4"/>
  <c r="AW598" i="4" s="1"/>
  <c r="AQ592" i="4"/>
  <c r="AW592" i="4" s="1"/>
  <c r="AJ62" i="4"/>
  <c r="AG62" i="4"/>
  <c r="AM62" i="4" s="1"/>
  <c r="AS62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C811" i="4"/>
  <c r="AE811" i="4"/>
  <c r="AD819" i="4"/>
  <c r="Z819" i="4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D64" i="4"/>
  <c r="AB64" i="4"/>
  <c r="Z64" i="4"/>
  <c r="AB159" i="4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N533" i="4" s="1"/>
  <c r="AT533" i="4" s="1"/>
  <c r="AH84" i="4"/>
  <c r="AJ84" i="4"/>
  <c r="AG84" i="4"/>
  <c r="Z84" i="4"/>
  <c r="AE84" i="4"/>
  <c r="AJ822" i="4"/>
  <c r="AP822" i="4" s="1"/>
  <c r="AV822" i="4" s="1"/>
  <c r="AG822" i="4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E130" i="4"/>
  <c r="AB130" i="4"/>
  <c r="Z137" i="4"/>
  <c r="AE137" i="4"/>
  <c r="AD137" i="4"/>
  <c r="AD146" i="4"/>
  <c r="AE146" i="4"/>
  <c r="AB146" i="4"/>
  <c r="Z146" i="4"/>
  <c r="AA175" i="4"/>
  <c r="AE175" i="4"/>
  <c r="Z175" i="4"/>
  <c r="F176" i="4"/>
  <c r="J176" i="4" s="1"/>
  <c r="AE685" i="4"/>
  <c r="AC685" i="4"/>
  <c r="AA685" i="4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Z746" i="4"/>
  <c r="AC746" i="4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M820" i="4" s="1"/>
  <c r="AS820" i="4" s="1"/>
  <c r="AD820" i="4"/>
  <c r="AE820" i="4"/>
  <c r="AQ820" i="4" s="1"/>
  <c r="AW820" i="4" s="1"/>
  <c r="AN166" i="4"/>
  <c r="AT166" i="4" s="1"/>
  <c r="AQ166" i="4"/>
  <c r="AW166" i="4" s="1"/>
  <c r="AF509" i="4"/>
  <c r="AD509" i="4"/>
  <c r="AP509" i="4" s="1"/>
  <c r="AV509" i="4" s="1"/>
  <c r="AB509" i="4"/>
  <c r="Z509" i="4"/>
  <c r="AA509" i="4"/>
  <c r="Y29" i="4"/>
  <c r="Z29" i="4" s="1"/>
  <c r="G770" i="4"/>
  <c r="D770" i="4"/>
  <c r="H770" i="4" s="1"/>
  <c r="F770" i="4"/>
  <c r="J770" i="4" s="1"/>
  <c r="E770" i="4"/>
  <c r="I770" i="4" s="1"/>
  <c r="AA73" i="4"/>
  <c r="AE73" i="4"/>
  <c r="AC73" i="4"/>
  <c r="AQ965" i="4"/>
  <c r="AN965" i="4"/>
  <c r="Y14" i="4"/>
  <c r="AC14" i="4" s="1"/>
  <c r="Y81" i="4"/>
  <c r="AD81" i="4" s="1"/>
  <c r="AN986" i="4"/>
  <c r="AM986" i="4"/>
  <c r="AL986" i="4"/>
  <c r="AD62" i="4"/>
  <c r="AB62" i="4"/>
  <c r="Z62" i="4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D551" i="4"/>
  <c r="AJ630" i="4"/>
  <c r="AH630" i="4"/>
  <c r="AK630" i="4"/>
  <c r="AD630" i="4"/>
  <c r="AC630" i="4"/>
  <c r="AO630" i="4" s="1"/>
  <c r="AU630" i="4" s="1"/>
  <c r="AB700" i="4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O681" i="4" s="1"/>
  <c r="AU681" i="4" s="1"/>
  <c r="AA58" i="4"/>
  <c r="AD58" i="4"/>
  <c r="AH696" i="4"/>
  <c r="AN696" i="4" s="1"/>
  <c r="AT696" i="4" s="1"/>
  <c r="AJ696" i="4"/>
  <c r="AI696" i="4"/>
  <c r="Z696" i="4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D7" i="4"/>
  <c r="AE42" i="4"/>
  <c r="AC42" i="4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E645" i="4"/>
  <c r="I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G637" i="4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E522" i="4"/>
  <c r="I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G388" i="4"/>
  <c r="G499" i="4"/>
  <c r="D499" i="4"/>
  <c r="H499" i="4" s="1"/>
  <c r="F499" i="4"/>
  <c r="J499" i="4" s="1"/>
  <c r="E499" i="4"/>
  <c r="I499" i="4" s="1"/>
  <c r="AL373" i="4"/>
  <c r="AR373" i="4" s="1"/>
  <c r="F373" i="4" s="1"/>
  <c r="J373" i="4" s="1"/>
  <c r="Z361" i="4"/>
  <c r="AO390" i="4"/>
  <c r="AU390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F417" i="4" s="1"/>
  <c r="J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M370" i="4" s="1"/>
  <c r="AS370" i="4" s="1"/>
  <c r="AH370" i="4"/>
  <c r="AI370" i="4"/>
  <c r="AO370" i="4" s="1"/>
  <c r="AU370" i="4" s="1"/>
  <c r="D425" i="4"/>
  <c r="H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Q210" i="4" s="1"/>
  <c r="AW210" i="4" s="1"/>
  <c r="AG210" i="4"/>
  <c r="AJ285" i="4"/>
  <c r="AB229" i="4"/>
  <c r="AK265" i="4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AO239" i="4" s="1"/>
  <c r="AU239" i="4" s="1"/>
  <c r="Z238" i="4"/>
  <c r="AI246" i="4"/>
  <c r="AO246" i="4" s="1"/>
  <c r="AU246" i="4" s="1"/>
  <c r="AQ257" i="4"/>
  <c r="AW257" i="4" s="1"/>
  <c r="AD239" i="4"/>
  <c r="AD238" i="4"/>
  <c r="AB224" i="4"/>
  <c r="AF246" i="4"/>
  <c r="AD246" i="4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B361" i="4"/>
  <c r="AN361" i="4" s="1"/>
  <c r="AT361" i="4" s="1"/>
  <c r="AE361" i="4"/>
  <c r="AG361" i="4"/>
  <c r="AM361" i="4" s="1"/>
  <c r="AS361" i="4" s="1"/>
  <c r="AI265" i="4"/>
  <c r="AO265" i="4" s="1"/>
  <c r="AU265" i="4" s="1"/>
  <c r="AB296" i="4"/>
  <c r="AK296" i="4"/>
  <c r="AH296" i="4"/>
  <c r="AE296" i="4"/>
  <c r="AF239" i="4"/>
  <c r="AA303" i="4"/>
  <c r="AH303" i="4"/>
  <c r="AN303" i="4" s="1"/>
  <c r="AT303" i="4" s="1"/>
  <c r="AK239" i="4"/>
  <c r="AQ239" i="4" s="1"/>
  <c r="AW239" i="4" s="1"/>
  <c r="AG239" i="4"/>
  <c r="AI232" i="4"/>
  <c r="Z239" i="4"/>
  <c r="AB239" i="4"/>
  <c r="AN239" i="4" s="1"/>
  <c r="AT239" i="4" s="1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E329" i="4"/>
  <c r="I329" i="4" s="1"/>
  <c r="AJ361" i="4"/>
  <c r="AI296" i="4"/>
  <c r="AJ296" i="4"/>
  <c r="AG303" i="4"/>
  <c r="AD303" i="4"/>
  <c r="Z232" i="4"/>
  <c r="AH232" i="4"/>
  <c r="AA288" i="4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O218" i="4"/>
  <c r="AU218" i="4" s="1"/>
  <c r="AN300" i="4"/>
  <c r="AT300" i="4" s="1"/>
  <c r="F288" i="4"/>
  <c r="J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P281" i="4" s="1"/>
  <c r="AV281" i="4" s="1"/>
  <c r="AB281" i="4"/>
  <c r="AQ459" i="4"/>
  <c r="AW459" i="4" s="1"/>
  <c r="AP477" i="4"/>
  <c r="AV477" i="4" s="1"/>
  <c r="AF296" i="4"/>
  <c r="AL296" i="4" s="1"/>
  <c r="AR296" i="4" s="1"/>
  <c r="AA296" i="4"/>
  <c r="AM296" i="4" s="1"/>
  <c r="AS296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O281" i="4" s="1"/>
  <c r="AU281" i="4" s="1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D480" i="4"/>
  <c r="H480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Q449" i="4"/>
  <c r="AW449" i="4" s="1"/>
  <c r="AN449" i="4"/>
  <c r="AT449" i="4" s="1"/>
  <c r="AE402" i="4"/>
  <c r="AQ429" i="4"/>
  <c r="AW429" i="4" s="1"/>
  <c r="AN429" i="4"/>
  <c r="AT429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F442" i="4"/>
  <c r="J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F366" i="4" s="1"/>
  <c r="J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D373" i="4"/>
  <c r="H373" i="4" s="1"/>
  <c r="AP373" i="4"/>
  <c r="AV373" i="4" s="1"/>
  <c r="AN313" i="4"/>
  <c r="AT313" i="4" s="1"/>
  <c r="AJ277" i="4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Y287" i="4"/>
  <c r="AA287" i="4" s="1"/>
  <c r="AQ293" i="4"/>
  <c r="AW293" i="4" s="1"/>
  <c r="AP231" i="4"/>
  <c r="AV231" i="4" s="1"/>
  <c r="AN249" i="4"/>
  <c r="AT249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AP233" i="4"/>
  <c r="AV233" i="4" s="1"/>
  <c r="AO313" i="4"/>
  <c r="AU313" i="4" s="1"/>
  <c r="AN371" i="4"/>
  <c r="AT371" i="4" s="1"/>
  <c r="AD277" i="4"/>
  <c r="AB277" i="4"/>
  <c r="AC277" i="4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M327" i="4" s="1"/>
  <c r="AS327" i="4" s="1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Q295" i="4"/>
  <c r="AW295" i="4" s="1"/>
  <c r="AQ371" i="4"/>
  <c r="AW371" i="4" s="1"/>
  <c r="AO371" i="4"/>
  <c r="AU371" i="4" s="1"/>
  <c r="Z277" i="4"/>
  <c r="AL277" i="4" s="1"/>
  <c r="AR277" i="4" s="1"/>
  <c r="AA277" i="4"/>
  <c r="D293" i="4"/>
  <c r="H293" i="4" s="1"/>
  <c r="G293" i="4"/>
  <c r="F293" i="4"/>
  <c r="J293" i="4" s="1"/>
  <c r="E293" i="4"/>
  <c r="I293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E198" i="4"/>
  <c r="I198" i="4" s="1"/>
  <c r="F198" i="4"/>
  <c r="J198" i="4" s="1"/>
  <c r="AL199" i="4"/>
  <c r="AR199" i="4" s="1"/>
  <c r="AQ215" i="4"/>
  <c r="AW215" i="4" s="1"/>
  <c r="E189" i="4"/>
  <c r="I189" i="4" s="1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E192" i="4"/>
  <c r="I192" i="4" s="1"/>
  <c r="AO347" i="4"/>
  <c r="AU34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E222" i="4"/>
  <c r="I222" i="4" s="1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F310" i="4"/>
  <c r="J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L524" i="4"/>
  <c r="AR524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AL174" i="4" l="1"/>
  <c r="AR174" i="4" s="1"/>
  <c r="F192" i="4"/>
  <c r="J192" i="4" s="1"/>
  <c r="E193" i="4"/>
  <c r="I193" i="4" s="1"/>
  <c r="D44" i="4"/>
  <c r="H44" i="4" s="1"/>
  <c r="G176" i="4"/>
  <c r="G182" i="4"/>
  <c r="E148" i="4"/>
  <c r="I148" i="4" s="1"/>
  <c r="E94" i="4"/>
  <c r="I94" i="4" s="1"/>
  <c r="E155" i="4"/>
  <c r="I155" i="4" s="1"/>
  <c r="D176" i="4"/>
  <c r="H176" i="4" s="1"/>
  <c r="F108" i="4"/>
  <c r="J108" i="4" s="1"/>
  <c r="D143" i="4"/>
  <c r="H143" i="4" s="1"/>
  <c r="F75" i="4"/>
  <c r="J75" i="4" s="1"/>
  <c r="D174" i="4"/>
  <c r="H174" i="4" s="1"/>
  <c r="F11" i="4"/>
  <c r="J11" i="4" s="1"/>
  <c r="F182" i="4"/>
  <c r="J182" i="4" s="1"/>
  <c r="F131" i="4"/>
  <c r="J131" i="4" s="1"/>
  <c r="D168" i="4"/>
  <c r="H168" i="4" s="1"/>
  <c r="AP149" i="4"/>
  <c r="AV149" i="4" s="1"/>
  <c r="E24" i="4"/>
  <c r="I24" i="4" s="1"/>
  <c r="D136" i="4"/>
  <c r="H136" i="4" s="1"/>
  <c r="AO186" i="4"/>
  <c r="AU186" i="4" s="1"/>
  <c r="AL62" i="4"/>
  <c r="AR62" i="4" s="1"/>
  <c r="D155" i="4"/>
  <c r="H155" i="4" s="1"/>
  <c r="G143" i="4"/>
  <c r="G61" i="4"/>
  <c r="G168" i="4"/>
  <c r="D91" i="4"/>
  <c r="H91" i="4" s="1"/>
  <c r="F91" i="4"/>
  <c r="J91" i="4" s="1"/>
  <c r="G91" i="4"/>
  <c r="F70" i="4"/>
  <c r="J70" i="4" s="1"/>
  <c r="F61" i="4"/>
  <c r="J61" i="4" s="1"/>
  <c r="G148" i="4"/>
  <c r="D94" i="4"/>
  <c r="H94" i="4" s="1"/>
  <c r="E118" i="4"/>
  <c r="I118" i="4" s="1"/>
  <c r="D61" i="4"/>
  <c r="H61" i="4" s="1"/>
  <c r="D20" i="4"/>
  <c r="H20" i="4" s="1"/>
  <c r="F20" i="4"/>
  <c r="J20" i="4" s="1"/>
  <c r="E20" i="4"/>
  <c r="I20" i="4" s="1"/>
  <c r="AM175" i="4"/>
  <c r="AS175" i="4" s="1"/>
  <c r="G11" i="4"/>
  <c r="AQ174" i="4"/>
  <c r="AW174" i="4" s="1"/>
  <c r="D11" i="4"/>
  <c r="H11" i="4" s="1"/>
  <c r="G21" i="4"/>
  <c r="AL7" i="4"/>
  <c r="AR7" i="4" s="1"/>
  <c r="G7" i="4" s="1"/>
  <c r="G189" i="4"/>
  <c r="D198" i="4"/>
  <c r="H198" i="4" s="1"/>
  <c r="AM111" i="4"/>
  <c r="AS111" i="4" s="1"/>
  <c r="AN173" i="4"/>
  <c r="AT173" i="4" s="1"/>
  <c r="G108" i="4"/>
  <c r="E174" i="4"/>
  <c r="I174" i="4" s="1"/>
  <c r="E182" i="4"/>
  <c r="I182" i="4" s="1"/>
  <c r="G131" i="4"/>
  <c r="F104" i="4"/>
  <c r="J104" i="4" s="1"/>
  <c r="D152" i="4"/>
  <c r="H152" i="4" s="1"/>
  <c r="F152" i="4"/>
  <c r="J152" i="4" s="1"/>
  <c r="F22" i="4"/>
  <c r="J22" i="4" s="1"/>
  <c r="G24" i="4"/>
  <c r="D24" i="4"/>
  <c r="H24" i="4" s="1"/>
  <c r="E152" i="4"/>
  <c r="I152" i="4" s="1"/>
  <c r="E170" i="4"/>
  <c r="I170" i="4" s="1"/>
  <c r="AP44" i="4"/>
  <c r="AV44" i="4" s="1"/>
  <c r="AL943" i="4"/>
  <c r="AP783" i="4"/>
  <c r="AV783" i="4" s="1"/>
  <c r="E446" i="4"/>
  <c r="I446" i="4" s="1"/>
  <c r="F446" i="4"/>
  <c r="J446" i="4" s="1"/>
  <c r="D446" i="4"/>
  <c r="H446" i="4" s="1"/>
  <c r="G446" i="4"/>
  <c r="AP246" i="4"/>
  <c r="AV246" i="4" s="1"/>
  <c r="D757" i="4"/>
  <c r="H757" i="4" s="1"/>
  <c r="F757" i="4"/>
  <c r="J757" i="4" s="1"/>
  <c r="E122" i="4"/>
  <c r="I122" i="4" s="1"/>
  <c r="F136" i="4"/>
  <c r="J136" i="4" s="1"/>
  <c r="D170" i="4"/>
  <c r="H170" i="4" s="1"/>
  <c r="AN159" i="4"/>
  <c r="AT159" i="4" s="1"/>
  <c r="F82" i="4"/>
  <c r="J82" i="4" s="1"/>
  <c r="F122" i="4"/>
  <c r="J122" i="4" s="1"/>
  <c r="G142" i="4"/>
  <c r="E136" i="4"/>
  <c r="I136" i="4" s="1"/>
  <c r="D43" i="4"/>
  <c r="H43" i="4" s="1"/>
  <c r="AO174" i="4"/>
  <c r="AU174" i="4" s="1"/>
  <c r="G15" i="4"/>
  <c r="E142" i="4"/>
  <c r="I142" i="4" s="1"/>
  <c r="G85" i="4"/>
  <c r="D142" i="4"/>
  <c r="H142" i="4" s="1"/>
  <c r="AP57" i="4"/>
  <c r="AV57" i="4" s="1"/>
  <c r="F12" i="4"/>
  <c r="J12" i="4" s="1"/>
  <c r="F388" i="4"/>
  <c r="J388" i="4" s="1"/>
  <c r="AP605" i="4"/>
  <c r="AV605" i="4" s="1"/>
  <c r="AE870" i="4"/>
  <c r="G581" i="4"/>
  <c r="G587" i="4"/>
  <c r="AP937" i="4"/>
  <c r="AQ886" i="4"/>
  <c r="AP174" i="4"/>
  <c r="AV174" i="4" s="1"/>
  <c r="AN985" i="4"/>
  <c r="AF866" i="4"/>
  <c r="AQ505" i="4"/>
  <c r="AW505" i="4" s="1"/>
  <c r="AM293" i="4"/>
  <c r="AS293" i="4" s="1"/>
  <c r="D587" i="4"/>
  <c r="H587" i="4" s="1"/>
  <c r="AN937" i="4"/>
  <c r="AM791" i="4"/>
  <c r="AS791" i="4" s="1"/>
  <c r="AM672" i="4"/>
  <c r="AS672" i="4" s="1"/>
  <c r="AL863" i="4"/>
  <c r="AR863" i="4" s="1"/>
  <c r="AM302" i="4"/>
  <c r="AS302" i="4" s="1"/>
  <c r="AM965" i="4"/>
  <c r="G25" i="4"/>
  <c r="D22" i="4"/>
  <c r="H22" i="4" s="1"/>
  <c r="F23" i="4"/>
  <c r="J23" i="4" s="1"/>
  <c r="E23" i="4"/>
  <c r="I23" i="4" s="1"/>
  <c r="D10" i="4"/>
  <c r="H10" i="4" s="1"/>
  <c r="AN59" i="4"/>
  <c r="AT59" i="4" s="1"/>
  <c r="AP886" i="4"/>
  <c r="AH886" i="4"/>
  <c r="AN886" i="4" s="1"/>
  <c r="D262" i="4"/>
  <c r="H262" i="4" s="1"/>
  <c r="AO420" i="4"/>
  <c r="AU420" i="4" s="1"/>
  <c r="AQ985" i="4"/>
  <c r="F648" i="4"/>
  <c r="J648" i="4" s="1"/>
  <c r="G648" i="4"/>
  <c r="AQ281" i="4"/>
  <c r="AW281" i="4" s="1"/>
  <c r="AO438" i="4"/>
  <c r="AU438" i="4" s="1"/>
  <c r="AM898" i="4"/>
  <c r="AM770" i="4"/>
  <c r="AS770" i="4" s="1"/>
  <c r="AL985" i="4"/>
  <c r="AQ285" i="4"/>
  <c r="AW285" i="4" s="1"/>
  <c r="AP619" i="4"/>
  <c r="AV619" i="4" s="1"/>
  <c r="AQ444" i="4"/>
  <c r="AW444" i="4" s="1"/>
  <c r="AO749" i="4"/>
  <c r="AU749" i="4" s="1"/>
  <c r="D643" i="4"/>
  <c r="H643" i="4" s="1"/>
  <c r="AN749" i="4"/>
  <c r="AT749" i="4" s="1"/>
  <c r="AN269" i="4"/>
  <c r="AT269" i="4" s="1"/>
  <c r="AP269" i="4"/>
  <c r="AV269" i="4" s="1"/>
  <c r="AM283" i="4"/>
  <c r="AS283" i="4" s="1"/>
  <c r="AP496" i="4"/>
  <c r="AV496" i="4" s="1"/>
  <c r="AO809" i="4"/>
  <c r="AU809" i="4" s="1"/>
  <c r="AL496" i="4"/>
  <c r="AR496" i="4" s="1"/>
  <c r="G496" i="4" s="1"/>
  <c r="AQ973" i="4"/>
  <c r="AL917" i="4"/>
  <c r="AN872" i="4"/>
  <c r="AO293" i="4"/>
  <c r="AU293" i="4" s="1"/>
  <c r="AO985" i="4"/>
  <c r="AP820" i="4"/>
  <c r="AV820" i="4" s="1"/>
  <c r="AM685" i="4"/>
  <c r="AS685" i="4" s="1"/>
  <c r="AL137" i="4"/>
  <c r="AR137" i="4" s="1"/>
  <c r="G137" i="4" s="1"/>
  <c r="AO768" i="4"/>
  <c r="AU768" i="4" s="1"/>
  <c r="AN299" i="4"/>
  <c r="AT299" i="4" s="1"/>
  <c r="AN962" i="4"/>
  <c r="AP985" i="4"/>
  <c r="F156" i="4"/>
  <c r="J156" i="4" s="1"/>
  <c r="AN172" i="4"/>
  <c r="AT172" i="4" s="1"/>
  <c r="F105" i="4"/>
  <c r="J105" i="4" s="1"/>
  <c r="F44" i="4"/>
  <c r="J44" i="4" s="1"/>
  <c r="G44" i="4"/>
  <c r="AL149" i="4"/>
  <c r="AR149" i="4" s="1"/>
  <c r="E149" i="4" s="1"/>
  <c r="I149" i="4" s="1"/>
  <c r="F496" i="4"/>
  <c r="J496" i="4" s="1"/>
  <c r="D496" i="4"/>
  <c r="H496" i="4" s="1"/>
  <c r="D310" i="4"/>
  <c r="H310" i="4" s="1"/>
  <c r="F323" i="4"/>
  <c r="J323" i="4" s="1"/>
  <c r="E442" i="4"/>
  <c r="I442" i="4" s="1"/>
  <c r="D329" i="4"/>
  <c r="H329" i="4" s="1"/>
  <c r="D471" i="4"/>
  <c r="H471" i="4" s="1"/>
  <c r="G522" i="4"/>
  <c r="E637" i="4"/>
  <c r="I637" i="4" s="1"/>
  <c r="F645" i="4"/>
  <c r="J645" i="4" s="1"/>
  <c r="AP7" i="4"/>
  <c r="AV7" i="4" s="1"/>
  <c r="AP551" i="4"/>
  <c r="AV551" i="4" s="1"/>
  <c r="AO135" i="4"/>
  <c r="AU135" i="4" s="1"/>
  <c r="G82" i="4"/>
  <c r="E588" i="4"/>
  <c r="I588" i="4" s="1"/>
  <c r="E706" i="4"/>
  <c r="I706" i="4" s="1"/>
  <c r="D774" i="4"/>
  <c r="H774" i="4" s="1"/>
  <c r="E156" i="4"/>
  <c r="I156" i="4" s="1"/>
  <c r="F807" i="4"/>
  <c r="J807" i="4" s="1"/>
  <c r="E731" i="4"/>
  <c r="I731" i="4" s="1"/>
  <c r="D744" i="4"/>
  <c r="H744" i="4" s="1"/>
  <c r="AD866" i="4"/>
  <c r="E633" i="4"/>
  <c r="I633" i="4" s="1"/>
  <c r="AL444" i="4"/>
  <c r="AR444" i="4" s="1"/>
  <c r="G444" i="4" s="1"/>
  <c r="F513" i="4"/>
  <c r="J513" i="4" s="1"/>
  <c r="E412" i="4"/>
  <c r="I412" i="4" s="1"/>
  <c r="AM411" i="4"/>
  <c r="AS411" i="4" s="1"/>
  <c r="AP283" i="4"/>
  <c r="AV283" i="4" s="1"/>
  <c r="D664" i="4"/>
  <c r="H664" i="4" s="1"/>
  <c r="F587" i="4"/>
  <c r="J587" i="4" s="1"/>
  <c r="F170" i="4"/>
  <c r="J170" i="4" s="1"/>
  <c r="AL948" i="4"/>
  <c r="AO967" i="4"/>
  <c r="AP299" i="4"/>
  <c r="AV299" i="4" s="1"/>
  <c r="E310" i="4"/>
  <c r="I310" i="4" s="1"/>
  <c r="D323" i="4"/>
  <c r="H323" i="4" s="1"/>
  <c r="F193" i="4"/>
  <c r="J193" i="4" s="1"/>
  <c r="G442" i="4"/>
  <c r="G329" i="4"/>
  <c r="AQ265" i="4"/>
  <c r="AW265" i="4" s="1"/>
  <c r="E471" i="4"/>
  <c r="I471" i="4" s="1"/>
  <c r="F522" i="4"/>
  <c r="J522" i="4" s="1"/>
  <c r="F637" i="4"/>
  <c r="J637" i="4" s="1"/>
  <c r="D645" i="4"/>
  <c r="H645" i="4" s="1"/>
  <c r="E82" i="4"/>
  <c r="I82" i="4" s="1"/>
  <c r="G588" i="4"/>
  <c r="F706" i="4"/>
  <c r="J706" i="4" s="1"/>
  <c r="AL758" i="4"/>
  <c r="AR758" i="4" s="1"/>
  <c r="D758" i="4" s="1"/>
  <c r="H758" i="4" s="1"/>
  <c r="AN87" i="4"/>
  <c r="AT87" i="4" s="1"/>
  <c r="G774" i="4"/>
  <c r="G156" i="4"/>
  <c r="D807" i="4"/>
  <c r="H807" i="4" s="1"/>
  <c r="F79" i="4"/>
  <c r="J79" i="4" s="1"/>
  <c r="G731" i="4"/>
  <c r="F744" i="4"/>
  <c r="J744" i="4" s="1"/>
  <c r="AB866" i="4"/>
  <c r="G633" i="4"/>
  <c r="G513" i="4"/>
  <c r="E581" i="4"/>
  <c r="I581" i="4" s="1"/>
  <c r="D581" i="4"/>
  <c r="H581" i="4" s="1"/>
  <c r="E671" i="4"/>
  <c r="I671" i="4" s="1"/>
  <c r="AM688" i="4"/>
  <c r="AS688" i="4" s="1"/>
  <c r="D193" i="4"/>
  <c r="H193" i="4" s="1"/>
  <c r="D417" i="4"/>
  <c r="H417" i="4" s="1"/>
  <c r="AO303" i="4"/>
  <c r="AU303" i="4" s="1"/>
  <c r="AP345" i="4"/>
  <c r="AV345" i="4" s="1"/>
  <c r="AM288" i="4"/>
  <c r="AS288" i="4" s="1"/>
  <c r="AM303" i="4"/>
  <c r="AS303" i="4" s="1"/>
  <c r="AQ73" i="4"/>
  <c r="AW73" i="4" s="1"/>
  <c r="AP700" i="4"/>
  <c r="AV700" i="4" s="1"/>
  <c r="AQ551" i="4"/>
  <c r="AW551" i="4" s="1"/>
  <c r="F25" i="4"/>
  <c r="J25" i="4" s="1"/>
  <c r="AN337" i="4"/>
  <c r="AT337" i="4" s="1"/>
  <c r="AP337" i="4"/>
  <c r="AV337" i="4" s="1"/>
  <c r="E529" i="4"/>
  <c r="I529" i="4" s="1"/>
  <c r="AN809" i="4"/>
  <c r="AT809" i="4" s="1"/>
  <c r="AM734" i="4"/>
  <c r="AS734" i="4" s="1"/>
  <c r="G684" i="4"/>
  <c r="AL64" i="4"/>
  <c r="AR64" i="4" s="1"/>
  <c r="G64" i="4" s="1"/>
  <c r="G118" i="4"/>
  <c r="D55" i="4"/>
  <c r="H55" i="4" s="1"/>
  <c r="AM137" i="4"/>
  <c r="AS137" i="4" s="1"/>
  <c r="D72" i="4"/>
  <c r="H72" i="4" s="1"/>
  <c r="F118" i="4"/>
  <c r="J118" i="4" s="1"/>
  <c r="E55" i="4"/>
  <c r="I55" i="4" s="1"/>
  <c r="D100" i="4"/>
  <c r="H100" i="4" s="1"/>
  <c r="AN44" i="4"/>
  <c r="AT44" i="4" s="1"/>
  <c r="AQ59" i="4"/>
  <c r="AW59" i="4" s="1"/>
  <c r="AQ7" i="4"/>
  <c r="AW7" i="4" s="1"/>
  <c r="AN58" i="4"/>
  <c r="AT58" i="4" s="1"/>
  <c r="F13" i="4"/>
  <c r="J13" i="4" s="1"/>
  <c r="G10" i="4"/>
  <c r="AM44" i="4"/>
  <c r="AS44" i="4" s="1"/>
  <c r="AP58" i="4"/>
  <c r="AV58" i="4" s="1"/>
  <c r="F55" i="4"/>
  <c r="J55" i="4" s="1"/>
  <c r="AL58" i="4"/>
  <c r="AR58" i="4" s="1"/>
  <c r="F58" i="4" s="1"/>
  <c r="J58" i="4" s="1"/>
  <c r="D23" i="4"/>
  <c r="H23" i="4" s="1"/>
  <c r="D25" i="4"/>
  <c r="H25" i="4" s="1"/>
  <c r="F10" i="4"/>
  <c r="J10" i="4" s="1"/>
  <c r="AO44" i="4"/>
  <c r="AU44" i="4" s="1"/>
  <c r="AQ62" i="4"/>
  <c r="AW62" i="4" s="1"/>
  <c r="AL59" i="4"/>
  <c r="AR59" i="4" s="1"/>
  <c r="F59" i="4" s="1"/>
  <c r="J59" i="4" s="1"/>
  <c r="AQ44" i="4"/>
  <c r="AW44" i="4" s="1"/>
  <c r="AL117" i="4"/>
  <c r="AR117" i="4" s="1"/>
  <c r="G117" i="4" s="1"/>
  <c r="AM58" i="4"/>
  <c r="AS58" i="4" s="1"/>
  <c r="AL78" i="4"/>
  <c r="AR78" i="4" s="1"/>
  <c r="D78" i="4" s="1"/>
  <c r="H78" i="4" s="1"/>
  <c r="AL146" i="4"/>
  <c r="AR146" i="4" s="1"/>
  <c r="G146" i="4" s="1"/>
  <c r="AN111" i="4"/>
  <c r="AT111" i="4" s="1"/>
  <c r="E67" i="4"/>
  <c r="I67" i="4" s="1"/>
  <c r="G70" i="4"/>
  <c r="E21" i="4"/>
  <c r="I21" i="4" s="1"/>
  <c r="E12" i="4"/>
  <c r="I12" i="4" s="1"/>
  <c r="F15" i="4"/>
  <c r="J15" i="4" s="1"/>
  <c r="D79" i="4"/>
  <c r="H79" i="4" s="1"/>
  <c r="E185" i="4"/>
  <c r="I185" i="4" s="1"/>
  <c r="D13" i="4"/>
  <c r="H13" i="4" s="1"/>
  <c r="E114" i="4"/>
  <c r="I114" i="4" s="1"/>
  <c r="AP130" i="4"/>
  <c r="AV130" i="4" s="1"/>
  <c r="D70" i="4"/>
  <c r="H70" i="4" s="1"/>
  <c r="D21" i="4"/>
  <c r="H21" i="4" s="1"/>
  <c r="D12" i="4"/>
  <c r="H12" i="4" s="1"/>
  <c r="E15" i="4"/>
  <c r="I15" i="4" s="1"/>
  <c r="G79" i="4"/>
  <c r="G13" i="4"/>
  <c r="G114" i="4"/>
  <c r="AO59" i="4"/>
  <c r="AU59" i="4" s="1"/>
  <c r="AN233" i="4"/>
  <c r="AT233" i="4" s="1"/>
  <c r="F222" i="4"/>
  <c r="J222" i="4" s="1"/>
  <c r="D225" i="4"/>
  <c r="H225" i="4" s="1"/>
  <c r="D222" i="4"/>
  <c r="H222" i="4" s="1"/>
  <c r="E225" i="4"/>
  <c r="I225" i="4" s="1"/>
  <c r="AM126" i="4"/>
  <c r="AS126" i="4" s="1"/>
  <c r="AQ86" i="4"/>
  <c r="AW86" i="4" s="1"/>
  <c r="G706" i="4"/>
  <c r="AN685" i="4"/>
  <c r="AT685" i="4" s="1"/>
  <c r="AM819" i="4"/>
  <c r="AS819" i="4" s="1"/>
  <c r="D798" i="4"/>
  <c r="H798" i="4" s="1"/>
  <c r="AP563" i="4"/>
  <c r="AV563" i="4" s="1"/>
  <c r="AA866" i="4"/>
  <c r="AG866" i="4"/>
  <c r="AJ866" i="4"/>
  <c r="G529" i="4"/>
  <c r="AF870" i="4"/>
  <c r="AL870" i="4" s="1"/>
  <c r="AR870" i="4" s="1"/>
  <c r="AM678" i="4"/>
  <c r="AS678" i="4" s="1"/>
  <c r="AL715" i="4"/>
  <c r="AR715" i="4" s="1"/>
  <c r="AO863" i="4"/>
  <c r="AU863" i="4" s="1"/>
  <c r="G422" i="4"/>
  <c r="AP678" i="4"/>
  <c r="AV678" i="4" s="1"/>
  <c r="AP906" i="4"/>
  <c r="AM295" i="4"/>
  <c r="AS295" i="4" s="1"/>
  <c r="AN390" i="4"/>
  <c r="AT390" i="4" s="1"/>
  <c r="AO876" i="4"/>
  <c r="E413" i="4"/>
  <c r="I413" i="4" s="1"/>
  <c r="D671" i="4"/>
  <c r="H671" i="4" s="1"/>
  <c r="G842" i="4"/>
  <c r="G664" i="4"/>
  <c r="E417" i="4"/>
  <c r="I417" i="4" s="1"/>
  <c r="AN277" i="4"/>
  <c r="AT277" i="4" s="1"/>
  <c r="G417" i="4"/>
  <c r="AQ130" i="4"/>
  <c r="AW130" i="4" s="1"/>
  <c r="AN64" i="4"/>
  <c r="AT64" i="4" s="1"/>
  <c r="AP819" i="4"/>
  <c r="AV819" i="4" s="1"/>
  <c r="AO173" i="4"/>
  <c r="AU173" i="4" s="1"/>
  <c r="AP141" i="4"/>
  <c r="AV141" i="4" s="1"/>
  <c r="AO125" i="4"/>
  <c r="AU125" i="4" s="1"/>
  <c r="F772" i="4"/>
  <c r="J772" i="4" s="1"/>
  <c r="Z866" i="4"/>
  <c r="AL866" i="4" s="1"/>
  <c r="AR866" i="4" s="1"/>
  <c r="AH866" i="4"/>
  <c r="AI866" i="4"/>
  <c r="D529" i="4"/>
  <c r="H529" i="4" s="1"/>
  <c r="AK870" i="4"/>
  <c r="AQ870" i="4" s="1"/>
  <c r="AW870" i="4" s="1"/>
  <c r="AD870" i="4"/>
  <c r="AQ801" i="4"/>
  <c r="AW801" i="4" s="1"/>
  <c r="AL724" i="4"/>
  <c r="AR724" i="4" s="1"/>
  <c r="AP809" i="4"/>
  <c r="AV809" i="4" s="1"/>
  <c r="AQ863" i="4"/>
  <c r="AW863" i="4" s="1"/>
  <c r="AO743" i="4"/>
  <c r="AU743" i="4" s="1"/>
  <c r="G413" i="4"/>
  <c r="F671" i="4"/>
  <c r="J671" i="4" s="1"/>
  <c r="AP770" i="4"/>
  <c r="AV770" i="4" s="1"/>
  <c r="AM948" i="4"/>
  <c r="AO791" i="4"/>
  <c r="AU791" i="4" s="1"/>
  <c r="AQ391" i="4"/>
  <c r="AW391" i="4" s="1"/>
  <c r="AK866" i="4"/>
  <c r="AC866" i="4"/>
  <c r="G639" i="4"/>
  <c r="AN948" i="4"/>
  <c r="AL390" i="4"/>
  <c r="AR390" i="4" s="1"/>
  <c r="F390" i="4" s="1"/>
  <c r="J390" i="4" s="1"/>
  <c r="AQ390" i="4"/>
  <c r="AW390" i="4" s="1"/>
  <c r="AP224" i="4"/>
  <c r="AV224" i="4" s="1"/>
  <c r="AM141" i="4"/>
  <c r="AS141" i="4" s="1"/>
  <c r="AL86" i="4"/>
  <c r="AR86" i="4" s="1"/>
  <c r="D86" i="4" s="1"/>
  <c r="H86" i="4" s="1"/>
  <c r="G22" i="4"/>
  <c r="D59" i="4"/>
  <c r="H59" i="4" s="1"/>
  <c r="E371" i="4"/>
  <c r="I371" i="4" s="1"/>
  <c r="AO361" i="4"/>
  <c r="AU361" i="4" s="1"/>
  <c r="AE548" i="4"/>
  <c r="G480" i="4"/>
  <c r="AN281" i="4"/>
  <c r="AT281" i="4" s="1"/>
  <c r="AP361" i="4"/>
  <c r="AV361" i="4" s="1"/>
  <c r="AO304" i="4"/>
  <c r="AU304" i="4" s="1"/>
  <c r="G425" i="4"/>
  <c r="AO42" i="4"/>
  <c r="AU42" i="4" s="1"/>
  <c r="AN700" i="4"/>
  <c r="AT700" i="4" s="1"/>
  <c r="AM758" i="4"/>
  <c r="AS758" i="4" s="1"/>
  <c r="AQ137" i="4"/>
  <c r="AW137" i="4" s="1"/>
  <c r="AL84" i="4"/>
  <c r="AR84" i="4" s="1"/>
  <c r="G84" i="4" s="1"/>
  <c r="AQ811" i="4"/>
  <c r="AW811" i="4" s="1"/>
  <c r="AO584" i="4"/>
  <c r="AU584" i="4" s="1"/>
  <c r="AN141" i="4"/>
  <c r="AT141" i="4" s="1"/>
  <c r="G779" i="4"/>
  <c r="F571" i="4"/>
  <c r="J571" i="4" s="1"/>
  <c r="AQ621" i="4"/>
  <c r="AW621" i="4" s="1"/>
  <c r="Z864" i="4"/>
  <c r="AL864" i="4" s="1"/>
  <c r="AR864" i="4" s="1"/>
  <c r="AG864" i="4"/>
  <c r="AD864" i="4"/>
  <c r="AL958" i="4"/>
  <c r="G291" i="4"/>
  <c r="E452" i="4"/>
  <c r="I452" i="4" s="1"/>
  <c r="F480" i="4"/>
  <c r="J480" i="4" s="1"/>
  <c r="F425" i="4"/>
  <c r="J425" i="4" s="1"/>
  <c r="AL361" i="4"/>
  <c r="AR361" i="4" s="1"/>
  <c r="G361" i="4" s="1"/>
  <c r="AP137" i="4"/>
  <c r="AV137" i="4" s="1"/>
  <c r="AM135" i="4"/>
  <c r="AS135" i="4" s="1"/>
  <c r="E779" i="4"/>
  <c r="I779" i="4" s="1"/>
  <c r="AL681" i="4"/>
  <c r="AR681" i="4" s="1"/>
  <c r="D681" i="4" s="1"/>
  <c r="H681" i="4" s="1"/>
  <c r="AO277" i="4"/>
  <c r="AU277" i="4" s="1"/>
  <c r="AL696" i="4"/>
  <c r="AR696" i="4" s="1"/>
  <c r="AN509" i="4"/>
  <c r="AT509" i="4" s="1"/>
  <c r="AQ175" i="4"/>
  <c r="AW175" i="4" s="1"/>
  <c r="AM822" i="4"/>
  <c r="AS822" i="4" s="1"/>
  <c r="AN119" i="4"/>
  <c r="AT119" i="4" s="1"/>
  <c r="AO811" i="4"/>
  <c r="AU811" i="4" s="1"/>
  <c r="AM589" i="4"/>
  <c r="AS589" i="4" s="1"/>
  <c r="AP811" i="4"/>
  <c r="AV811" i="4" s="1"/>
  <c r="AL584" i="4"/>
  <c r="AR584" i="4" s="1"/>
  <c r="D571" i="4"/>
  <c r="H571" i="4" s="1"/>
  <c r="E608" i="4"/>
  <c r="I608" i="4" s="1"/>
  <c r="AP831" i="4"/>
  <c r="AV831" i="4" s="1"/>
  <c r="G772" i="4"/>
  <c r="AP621" i="4"/>
  <c r="AV621" i="4" s="1"/>
  <c r="AN628" i="4"/>
  <c r="AT628" i="4" s="1"/>
  <c r="AK864" i="4"/>
  <c r="AQ864" i="4" s="1"/>
  <c r="AW864" i="4" s="1"/>
  <c r="AA864" i="4"/>
  <c r="AI864" i="4"/>
  <c r="AG870" i="4"/>
  <c r="AH870" i="4"/>
  <c r="AN870" i="4" s="1"/>
  <c r="AT870" i="4" s="1"/>
  <c r="AC870" i="4"/>
  <c r="AO444" i="4"/>
  <c r="AU444" i="4" s="1"/>
  <c r="F412" i="4"/>
  <c r="J412" i="4" s="1"/>
  <c r="E422" i="4"/>
  <c r="I422" i="4" s="1"/>
  <c r="AL906" i="4"/>
  <c r="AN578" i="4"/>
  <c r="AT578" i="4" s="1"/>
  <c r="G643" i="4"/>
  <c r="F422" i="4"/>
  <c r="J422" i="4" s="1"/>
  <c r="G262" i="4"/>
  <c r="D639" i="4"/>
  <c r="H639" i="4" s="1"/>
  <c r="D405" i="4"/>
  <c r="H405" i="4" s="1"/>
  <c r="AM884" i="4"/>
  <c r="AP958" i="4"/>
  <c r="AP904" i="4"/>
  <c r="AQ917" i="4"/>
  <c r="F262" i="4"/>
  <c r="J262" i="4" s="1"/>
  <c r="E639" i="4"/>
  <c r="I639" i="4" s="1"/>
  <c r="AP948" i="4"/>
  <c r="AQ948" i="4"/>
  <c r="D322" i="4"/>
  <c r="H322" i="4" s="1"/>
  <c r="E322" i="4"/>
  <c r="I322" i="4" s="1"/>
  <c r="AQ884" i="4"/>
  <c r="AO958" i="4"/>
  <c r="AP760" i="4"/>
  <c r="AV760" i="4" s="1"/>
  <c r="AM673" i="4"/>
  <c r="AS673" i="4" s="1"/>
  <c r="AC864" i="4"/>
  <c r="AH864" i="4"/>
  <c r="AN864" i="4" s="1"/>
  <c r="AT864" i="4" s="1"/>
  <c r="AJ870" i="4"/>
  <c r="AA870" i="4"/>
  <c r="AO672" i="4"/>
  <c r="AU672" i="4" s="1"/>
  <c r="AO539" i="4"/>
  <c r="AU539" i="4" s="1"/>
  <c r="AM619" i="4"/>
  <c r="AS619" i="4" s="1"/>
  <c r="AQ906" i="4"/>
  <c r="AN295" i="4"/>
  <c r="AT295" i="4" s="1"/>
  <c r="AP876" i="4"/>
  <c r="E643" i="4"/>
  <c r="I643" i="4" s="1"/>
  <c r="AP59" i="4"/>
  <c r="AV59" i="4" s="1"/>
  <c r="E343" i="4"/>
  <c r="I343" i="4" s="1"/>
  <c r="F343" i="4"/>
  <c r="J343" i="4" s="1"/>
  <c r="G343" i="4"/>
  <c r="D343" i="4"/>
  <c r="H343" i="4" s="1"/>
  <c r="AO884" i="4"/>
  <c r="AM958" i="4"/>
  <c r="AN958" i="4"/>
  <c r="AQ958" i="4"/>
  <c r="AL175" i="4"/>
  <c r="AR175" i="4" s="1"/>
  <c r="F175" i="4" s="1"/>
  <c r="J175" i="4" s="1"/>
  <c r="AM87" i="4"/>
  <c r="AS87" i="4" s="1"/>
  <c r="G75" i="4"/>
  <c r="D67" i="4"/>
  <c r="H67" i="4" s="1"/>
  <c r="E85" i="4"/>
  <c r="I85" i="4" s="1"/>
  <c r="AO172" i="4"/>
  <c r="AU172" i="4" s="1"/>
  <c r="F208" i="4"/>
  <c r="J208" i="4" s="1"/>
  <c r="AN211" i="4"/>
  <c r="AT211" i="4" s="1"/>
  <c r="AM210" i="4"/>
  <c r="AS210" i="4" s="1"/>
  <c r="F155" i="4"/>
  <c r="J155" i="4" s="1"/>
  <c r="AP135" i="4"/>
  <c r="AV135" i="4" s="1"/>
  <c r="D75" i="4"/>
  <c r="H75" i="4" s="1"/>
  <c r="G67" i="4"/>
  <c r="D85" i="4"/>
  <c r="H85" i="4" s="1"/>
  <c r="AP60" i="4"/>
  <c r="AV60" i="4" s="1"/>
  <c r="F145" i="4"/>
  <c r="J145" i="4" s="1"/>
  <c r="AQ172" i="4"/>
  <c r="AW172" i="4" s="1"/>
  <c r="AP172" i="4"/>
  <c r="AV172" i="4" s="1"/>
  <c r="AM7" i="4"/>
  <c r="AS7" i="4" s="1"/>
  <c r="F43" i="4"/>
  <c r="J43" i="4" s="1"/>
  <c r="AP45" i="4"/>
  <c r="AV45" i="4" s="1"/>
  <c r="G43" i="4"/>
  <c r="AQ84" i="4"/>
  <c r="AW84" i="4" s="1"/>
  <c r="AQ41" i="4"/>
  <c r="AW41" i="4" s="1"/>
  <c r="AO56" i="4"/>
  <c r="AU56" i="4" s="1"/>
  <c r="E104" i="4"/>
  <c r="I104" i="4" s="1"/>
  <c r="D105" i="4"/>
  <c r="H105" i="4" s="1"/>
  <c r="AM45" i="4"/>
  <c r="AS45" i="4" s="1"/>
  <c r="E38" i="4"/>
  <c r="I38" i="4" s="1"/>
  <c r="AO78" i="4"/>
  <c r="AU78" i="4" s="1"/>
  <c r="AQ56" i="4"/>
  <c r="AW56" i="4" s="1"/>
  <c r="G104" i="4"/>
  <c r="E105" i="4"/>
  <c r="I105" i="4" s="1"/>
  <c r="G71" i="4"/>
  <c r="AQ64" i="4"/>
  <c r="AW64" i="4" s="1"/>
  <c r="E35" i="4"/>
  <c r="I35" i="4" s="1"/>
  <c r="D76" i="4"/>
  <c r="H76" i="4" s="1"/>
  <c r="AN734" i="4"/>
  <c r="AT734" i="4" s="1"/>
  <c r="AI908" i="4"/>
  <c r="AL126" i="4"/>
  <c r="AR126" i="4" s="1"/>
  <c r="F126" i="4" s="1"/>
  <c r="J126" i="4" s="1"/>
  <c r="AN146" i="4"/>
  <c r="AT146" i="4" s="1"/>
  <c r="AQ111" i="4"/>
  <c r="AW111" i="4" s="1"/>
  <c r="G145" i="4"/>
  <c r="AN137" i="4"/>
  <c r="AT137" i="4" s="1"/>
  <c r="D145" i="4"/>
  <c r="H145" i="4" s="1"/>
  <c r="AM125" i="4"/>
  <c r="AS125" i="4" s="1"/>
  <c r="AL111" i="4"/>
  <c r="AR111" i="4" s="1"/>
  <c r="F111" i="4" s="1"/>
  <c r="J111" i="4" s="1"/>
  <c r="AQ42" i="4"/>
  <c r="AW42" i="4" s="1"/>
  <c r="AN62" i="4"/>
  <c r="AT62" i="4" s="1"/>
  <c r="AM73" i="4"/>
  <c r="AS73" i="4" s="1"/>
  <c r="G38" i="4"/>
  <c r="AN42" i="4"/>
  <c r="AT42" i="4" s="1"/>
  <c r="G35" i="4"/>
  <c r="E71" i="4"/>
  <c r="I71" i="4" s="1"/>
  <c r="F76" i="4"/>
  <c r="J76" i="4" s="1"/>
  <c r="F100" i="4"/>
  <c r="J100" i="4" s="1"/>
  <c r="AP41" i="4"/>
  <c r="AV41" i="4" s="1"/>
  <c r="AP64" i="4"/>
  <c r="AV64" i="4" s="1"/>
  <c r="AP56" i="4"/>
  <c r="AV56" i="4" s="1"/>
  <c r="D38" i="4"/>
  <c r="H38" i="4" s="1"/>
  <c r="F35" i="4"/>
  <c r="J35" i="4" s="1"/>
  <c r="F71" i="4"/>
  <c r="J71" i="4" s="1"/>
  <c r="E76" i="4"/>
  <c r="I76" i="4" s="1"/>
  <c r="E100" i="4"/>
  <c r="I100" i="4" s="1"/>
  <c r="AO73" i="4"/>
  <c r="AU73" i="4" s="1"/>
  <c r="AM33" i="4"/>
  <c r="AS33" i="4" s="1"/>
  <c r="AO64" i="4"/>
  <c r="AU64" i="4" s="1"/>
  <c r="D172" i="4"/>
  <c r="H172" i="4" s="1"/>
  <c r="G172" i="4"/>
  <c r="E172" i="4"/>
  <c r="I172" i="4" s="1"/>
  <c r="F172" i="4"/>
  <c r="J172" i="4" s="1"/>
  <c r="F405" i="4"/>
  <c r="J405" i="4" s="1"/>
  <c r="E842" i="4"/>
  <c r="I842" i="4" s="1"/>
  <c r="D842" i="4"/>
  <c r="H842" i="4" s="1"/>
  <c r="E474" i="4"/>
  <c r="I474" i="4" s="1"/>
  <c r="AM391" i="4"/>
  <c r="AS391" i="4" s="1"/>
  <c r="E288" i="4"/>
  <c r="I288" i="4" s="1"/>
  <c r="AL685" i="4"/>
  <c r="AR685" i="4" s="1"/>
  <c r="D685" i="4" s="1"/>
  <c r="H685" i="4" s="1"/>
  <c r="AM811" i="4"/>
  <c r="AS811" i="4" s="1"/>
  <c r="E772" i="4"/>
  <c r="I772" i="4" s="1"/>
  <c r="AM676" i="4"/>
  <c r="AS676" i="4" s="1"/>
  <c r="AQ411" i="4"/>
  <c r="AW411" i="4" s="1"/>
  <c r="E405" i="4"/>
  <c r="I405" i="4" s="1"/>
  <c r="D288" i="4"/>
  <c r="H288" i="4" s="1"/>
  <c r="AP285" i="4"/>
  <c r="AV285" i="4" s="1"/>
  <c r="AL748" i="4"/>
  <c r="AR748" i="4" s="1"/>
  <c r="AM700" i="4"/>
  <c r="AS700" i="4" s="1"/>
  <c r="AP685" i="4"/>
  <c r="AV685" i="4" s="1"/>
  <c r="AO137" i="4"/>
  <c r="AU137" i="4" s="1"/>
  <c r="AM563" i="4"/>
  <c r="AS563" i="4" s="1"/>
  <c r="AL817" i="4"/>
  <c r="AR817" i="4" s="1"/>
  <c r="E817" i="4" s="1"/>
  <c r="I817" i="4" s="1"/>
  <c r="AJ868" i="4"/>
  <c r="AO904" i="4"/>
  <c r="AS908" i="4"/>
  <c r="AT908" i="4"/>
  <c r="Z908" i="4"/>
  <c r="AW908" i="4"/>
  <c r="AA908" i="4"/>
  <c r="AB908" i="4"/>
  <c r="AD908" i="4"/>
  <c r="AC908" i="4"/>
  <c r="AE908" i="4"/>
  <c r="AV908" i="4"/>
  <c r="AU908" i="4"/>
  <c r="AJ908" i="4"/>
  <c r="AF908" i="4"/>
  <c r="AH908" i="4"/>
  <c r="AN908" i="4" s="1"/>
  <c r="AG908" i="4"/>
  <c r="AK908" i="4"/>
  <c r="AN943" i="4"/>
  <c r="AL42" i="4"/>
  <c r="AR42" i="4" s="1"/>
  <c r="D42" i="4" s="1"/>
  <c r="H42" i="4" s="1"/>
  <c r="AL45" i="4"/>
  <c r="AR45" i="4" s="1"/>
  <c r="G45" i="4" s="1"/>
  <c r="AP196" i="4"/>
  <c r="AV196" i="4" s="1"/>
  <c r="AN196" i="4"/>
  <c r="AT196" i="4" s="1"/>
  <c r="G185" i="4"/>
  <c r="F185" i="4"/>
  <c r="J185" i="4" s="1"/>
  <c r="AM172" i="4"/>
  <c r="AS172" i="4" s="1"/>
  <c r="G366" i="4"/>
  <c r="F297" i="4"/>
  <c r="J297" i="4" s="1"/>
  <c r="AN681" i="4"/>
  <c r="AT681" i="4" s="1"/>
  <c r="AO685" i="4"/>
  <c r="AU685" i="4" s="1"/>
  <c r="AQ533" i="4"/>
  <c r="AW533" i="4" s="1"/>
  <c r="AL819" i="4"/>
  <c r="AR819" i="4" s="1"/>
  <c r="E819" i="4" s="1"/>
  <c r="I819" i="4" s="1"/>
  <c r="D366" i="4"/>
  <c r="H366" i="4" s="1"/>
  <c r="G373" i="4"/>
  <c r="G474" i="4"/>
  <c r="AP33" i="4"/>
  <c r="AV33" i="4" s="1"/>
  <c r="AB916" i="4"/>
  <c r="AE916" i="4"/>
  <c r="AD916" i="4"/>
  <c r="Z916" i="4"/>
  <c r="AV916" i="4"/>
  <c r="AT916" i="4"/>
  <c r="AW916" i="4"/>
  <c r="AU916" i="4"/>
  <c r="AC916" i="4"/>
  <c r="AA916" i="4"/>
  <c r="AS916" i="4"/>
  <c r="AI916" i="4"/>
  <c r="AF916" i="4"/>
  <c r="AJ916" i="4"/>
  <c r="AH916" i="4"/>
  <c r="AG916" i="4"/>
  <c r="AK916" i="4"/>
  <c r="AL391" i="4"/>
  <c r="AR391" i="4" s="1"/>
  <c r="F391" i="4" s="1"/>
  <c r="J391" i="4" s="1"/>
  <c r="AL551" i="4"/>
  <c r="AR551" i="4" s="1"/>
  <c r="D551" i="4" s="1"/>
  <c r="H551" i="4" s="1"/>
  <c r="AQ748" i="4"/>
  <c r="AW748" i="4" s="1"/>
  <c r="AQ146" i="4"/>
  <c r="AW146" i="4" s="1"/>
  <c r="F190" i="4"/>
  <c r="J190" i="4" s="1"/>
  <c r="E190" i="4"/>
  <c r="I190" i="4" s="1"/>
  <c r="G190" i="4"/>
  <c r="D190" i="4"/>
  <c r="H190" i="4" s="1"/>
  <c r="AQ45" i="4"/>
  <c r="AW45" i="4" s="1"/>
  <c r="AO86" i="4"/>
  <c r="AU86" i="4" s="1"/>
  <c r="G646" i="4"/>
  <c r="D646" i="4"/>
  <c r="H646" i="4" s="1"/>
  <c r="E646" i="4"/>
  <c r="I646" i="4" s="1"/>
  <c r="F646" i="4"/>
  <c r="J646" i="4" s="1"/>
  <c r="AG548" i="4"/>
  <c r="E285" i="4"/>
  <c r="I285" i="4" s="1"/>
  <c r="AP62" i="4"/>
  <c r="AV62" i="4" s="1"/>
  <c r="AP111" i="4"/>
  <c r="AV111" i="4" s="1"/>
  <c r="AL135" i="4"/>
  <c r="AR135" i="4" s="1"/>
  <c r="D135" i="4" s="1"/>
  <c r="H135" i="4" s="1"/>
  <c r="AO973" i="4"/>
  <c r="AQ872" i="4"/>
  <c r="AN149" i="4"/>
  <c r="AT149" i="4" s="1"/>
  <c r="AO149" i="4"/>
  <c r="AU149" i="4" s="1"/>
  <c r="AM973" i="4"/>
  <c r="AP872" i="4"/>
  <c r="AM149" i="4"/>
  <c r="AS149" i="4" s="1"/>
  <c r="AM509" i="4"/>
  <c r="AS509" i="4" s="1"/>
  <c r="AC548" i="4"/>
  <c r="AP304" i="4"/>
  <c r="AV304" i="4" s="1"/>
  <c r="AO746" i="4"/>
  <c r="AU746" i="4" s="1"/>
  <c r="AM771" i="4"/>
  <c r="AS771" i="4" s="1"/>
  <c r="AN811" i="4"/>
  <c r="AT811" i="4" s="1"/>
  <c r="AQ173" i="4"/>
  <c r="AW173" i="4" s="1"/>
  <c r="AO141" i="4"/>
  <c r="AU141" i="4" s="1"/>
  <c r="F9" i="4"/>
  <c r="J9" i="4" s="1"/>
  <c r="D9" i="4"/>
  <c r="H9" i="4" s="1"/>
  <c r="G9" i="4"/>
  <c r="AP159" i="4"/>
  <c r="AV159" i="4" s="1"/>
  <c r="AL232" i="4"/>
  <c r="AR232" i="4" s="1"/>
  <c r="F232" i="4" s="1"/>
  <c r="J232" i="4" s="1"/>
  <c r="D112" i="4"/>
  <c r="H112" i="4" s="1"/>
  <c r="G112" i="4"/>
  <c r="F112" i="4"/>
  <c r="J112" i="4" s="1"/>
  <c r="E112" i="4"/>
  <c r="I112" i="4" s="1"/>
  <c r="AP239" i="4"/>
  <c r="AV239" i="4" s="1"/>
  <c r="D188" i="4"/>
  <c r="H188" i="4" s="1"/>
  <c r="AL505" i="4"/>
  <c r="AR505" i="4" s="1"/>
  <c r="F505" i="4" s="1"/>
  <c r="J505" i="4" s="1"/>
  <c r="AM505" i="4"/>
  <c r="AS505" i="4" s="1"/>
  <c r="AP973" i="4"/>
  <c r="AM904" i="4"/>
  <c r="AN973" i="4"/>
  <c r="AO917" i="4"/>
  <c r="AM917" i="4"/>
  <c r="AM872" i="4"/>
  <c r="AO283" i="4"/>
  <c r="AU283" i="4" s="1"/>
  <c r="D413" i="4"/>
  <c r="H413" i="4" s="1"/>
  <c r="AM962" i="4"/>
  <c r="AQ904" i="4"/>
  <c r="AN904" i="4"/>
  <c r="AL904" i="4"/>
  <c r="AL973" i="4"/>
  <c r="AN917" i="4"/>
  <c r="AP917" i="4"/>
  <c r="AL872" i="4"/>
  <c r="AN505" i="4"/>
  <c r="AT505" i="4" s="1"/>
  <c r="G455" i="4"/>
  <c r="F455" i="4"/>
  <c r="J455" i="4" s="1"/>
  <c r="E455" i="4"/>
  <c r="I455" i="4" s="1"/>
  <c r="AQ724" i="4"/>
  <c r="AW724" i="4" s="1"/>
  <c r="E245" i="4"/>
  <c r="I245" i="4" s="1"/>
  <c r="F245" i="4"/>
  <c r="J245" i="4" s="1"/>
  <c r="AM159" i="4"/>
  <c r="AS159" i="4" s="1"/>
  <c r="F72" i="4"/>
  <c r="J72" i="4" s="1"/>
  <c r="AM56" i="4"/>
  <c r="AS56" i="4" s="1"/>
  <c r="AP279" i="4"/>
  <c r="AV279" i="4" s="1"/>
  <c r="AP34" i="4"/>
  <c r="AV34" i="4" s="1"/>
  <c r="AM119" i="4"/>
  <c r="AS119" i="4" s="1"/>
  <c r="AL159" i="4"/>
  <c r="AR159" i="4" s="1"/>
  <c r="G159" i="4" s="1"/>
  <c r="AN33" i="4"/>
  <c r="AT33" i="4" s="1"/>
  <c r="AN186" i="4"/>
  <c r="AT186" i="4" s="1"/>
  <c r="AL279" i="4"/>
  <c r="AR279" i="4" s="1"/>
  <c r="AM42" i="4"/>
  <c r="AS42" i="4" s="1"/>
  <c r="AN126" i="4"/>
  <c r="AT126" i="4" s="1"/>
  <c r="AO134" i="4"/>
  <c r="AU134" i="4" s="1"/>
  <c r="AO45" i="4"/>
  <c r="AU45" i="4" s="1"/>
  <c r="AL173" i="4"/>
  <c r="AR173" i="4" s="1"/>
  <c r="F173" i="4" s="1"/>
  <c r="J173" i="4" s="1"/>
  <c r="AQ78" i="4"/>
  <c r="AW78" i="4" s="1"/>
  <c r="AN56" i="4"/>
  <c r="AT56" i="4" s="1"/>
  <c r="AO111" i="4"/>
  <c r="AU111" i="4" s="1"/>
  <c r="G72" i="4"/>
  <c r="AQ87" i="4"/>
  <c r="AW87" i="4" s="1"/>
  <c r="AM162" i="4"/>
  <c r="AS162" i="4" s="1"/>
  <c r="AP146" i="4"/>
  <c r="AV146" i="4" s="1"/>
  <c r="AN130" i="4"/>
  <c r="AT130" i="4" s="1"/>
  <c r="AP119" i="4"/>
  <c r="AV119" i="4" s="1"/>
  <c r="AN135" i="4"/>
  <c r="AT135" i="4" s="1"/>
  <c r="AL141" i="4"/>
  <c r="AR141" i="4" s="1"/>
  <c r="G141" i="4" s="1"/>
  <c r="AO87" i="4"/>
  <c r="AU87" i="4" s="1"/>
  <c r="AM317" i="4"/>
  <c r="AS317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E229" i="4" s="1"/>
  <c r="I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F196" i="4" s="1"/>
  <c r="J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F539" i="4" s="1"/>
  <c r="J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F184" i="4" s="1"/>
  <c r="J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G505" i="4"/>
  <c r="AO785" i="4"/>
  <c r="AU785" i="4" s="1"/>
  <c r="AL753" i="4"/>
  <c r="AR753" i="4" s="1"/>
  <c r="D753" i="4" s="1"/>
  <c r="H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F642" i="4" s="1"/>
  <c r="J642" i="4" s="1"/>
  <c r="AL628" i="4"/>
  <c r="AR628" i="4" s="1"/>
  <c r="G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AQ548" i="4" s="1"/>
  <c r="AW548" i="4" s="1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F56" i="4" s="1"/>
  <c r="J56" i="4" s="1"/>
  <c r="AN712" i="4"/>
  <c r="AT712" i="4" s="1"/>
  <c r="AI868" i="4"/>
  <c r="AE868" i="4"/>
  <c r="AB868" i="4"/>
  <c r="AL964" i="4"/>
  <c r="AL317" i="4"/>
  <c r="AR317" i="4" s="1"/>
  <c r="E317" i="4" s="1"/>
  <c r="I317" i="4" s="1"/>
  <c r="AP853" i="4"/>
  <c r="AV853" i="4" s="1"/>
  <c r="AI852" i="4"/>
  <c r="G734" i="4"/>
  <c r="AL930" i="4"/>
  <c r="AD923" i="4"/>
  <c r="AA923" i="4"/>
  <c r="AK923" i="4"/>
  <c r="AH923" i="4"/>
  <c r="AB923" i="4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AQ240" i="4" s="1"/>
  <c r="AW240" i="4" s="1"/>
  <c r="Z212" i="4"/>
  <c r="AO205" i="4"/>
  <c r="AU205" i="4" s="1"/>
  <c r="AL303" i="4"/>
  <c r="AR303" i="4" s="1"/>
  <c r="G303" i="4" s="1"/>
  <c r="AO232" i="4"/>
  <c r="AU232" i="4" s="1"/>
  <c r="AM275" i="4"/>
  <c r="AS275" i="4" s="1"/>
  <c r="G218" i="4"/>
  <c r="AL426" i="4"/>
  <c r="AR426" i="4" s="1"/>
  <c r="E426" i="4" s="1"/>
  <c r="I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D87" i="4" s="1"/>
  <c r="H87" i="4" s="1"/>
  <c r="AL533" i="4"/>
  <c r="AR533" i="4" s="1"/>
  <c r="E533" i="4" s="1"/>
  <c r="I533" i="4" s="1"/>
  <c r="AQ700" i="4"/>
  <c r="AW700" i="4" s="1"/>
  <c r="AL820" i="4"/>
  <c r="AR820" i="4" s="1"/>
  <c r="F820" i="4" s="1"/>
  <c r="J820" i="4" s="1"/>
  <c r="AO126" i="4"/>
  <c r="AU126" i="4" s="1"/>
  <c r="AQ159" i="4"/>
  <c r="AW159" i="4" s="1"/>
  <c r="AL650" i="4"/>
  <c r="AR650" i="4" s="1"/>
  <c r="F650" i="4" s="1"/>
  <c r="J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L868" i="4" s="1"/>
  <c r="AR868" i="4" s="1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N868" i="4" s="1"/>
  <c r="AT868" i="4" s="1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G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134" i="4" s="1"/>
  <c r="H134" i="4" s="1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E239" i="4" s="1"/>
  <c r="I239" i="4" s="1"/>
  <c r="AL238" i="4"/>
  <c r="AR238" i="4" s="1"/>
  <c r="F238" i="4" s="1"/>
  <c r="J238" i="4" s="1"/>
  <c r="AO296" i="4"/>
  <c r="AU296" i="4" s="1"/>
  <c r="AL304" i="4"/>
  <c r="AR304" i="4" s="1"/>
  <c r="E304" i="4" s="1"/>
  <c r="I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C852" i="4"/>
  <c r="AE852" i="4"/>
  <c r="AL708" i="4"/>
  <c r="AR708" i="4" s="1"/>
  <c r="AD852" i="4"/>
  <c r="AP852" i="4" s="1"/>
  <c r="AV852" i="4" s="1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723" i="4"/>
  <c r="AR723" i="4" s="1"/>
  <c r="D723" i="4" s="1"/>
  <c r="H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E406" i="4" s="1"/>
  <c r="I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F509" i="4" s="1"/>
  <c r="J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AL686" i="4"/>
  <c r="AR686" i="4" s="1"/>
  <c r="AM686" i="4"/>
  <c r="AS686" i="4" s="1"/>
  <c r="AN686" i="4"/>
  <c r="AT686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Q866" i="4"/>
  <c r="AW866" i="4" s="1"/>
  <c r="D628" i="4"/>
  <c r="H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P864" i="4"/>
  <c r="AV864" i="4" s="1"/>
  <c r="AJ68" i="4"/>
  <c r="AA68" i="4"/>
  <c r="AG68" i="4"/>
  <c r="AC68" i="4"/>
  <c r="AE68" i="4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AQ628" i="4"/>
  <c r="AW628" i="4" s="1"/>
  <c r="AL688" i="4"/>
  <c r="AR688" i="4" s="1"/>
  <c r="AQ817" i="4"/>
  <c r="AW817" i="4" s="1"/>
  <c r="AO337" i="4"/>
  <c r="AU337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F551" i="4"/>
  <c r="J551" i="4" s="1"/>
  <c r="AP523" i="4"/>
  <c r="AV523" i="4" s="1"/>
  <c r="AQ523" i="4"/>
  <c r="AW523" i="4" s="1"/>
  <c r="AL523" i="4"/>
  <c r="AR523" i="4" s="1"/>
  <c r="D126" i="4"/>
  <c r="H126" i="4" s="1"/>
  <c r="AO730" i="4"/>
  <c r="AU730" i="4" s="1"/>
  <c r="AN730" i="4"/>
  <c r="AT730" i="4" s="1"/>
  <c r="D175" i="4"/>
  <c r="H175" i="4" s="1"/>
  <c r="G175" i="4"/>
  <c r="AM117" i="4"/>
  <c r="AS117" i="4" s="1"/>
  <c r="AM662" i="4"/>
  <c r="AS662" i="4" s="1"/>
  <c r="F760" i="4"/>
  <c r="J760" i="4" s="1"/>
  <c r="E760" i="4"/>
  <c r="I760" i="4" s="1"/>
  <c r="G760" i="4"/>
  <c r="D760" i="4"/>
  <c r="H760" i="4" s="1"/>
  <c r="E173" i="4"/>
  <c r="I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D650" i="4"/>
  <c r="H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D45" i="4"/>
  <c r="H45" i="4" s="1"/>
  <c r="AL125" i="4"/>
  <c r="AR125" i="4" s="1"/>
  <c r="AN86" i="4"/>
  <c r="AT86" i="4" s="1"/>
  <c r="AN78" i="4"/>
  <c r="AT78" i="4" s="1"/>
  <c r="AO33" i="4"/>
  <c r="AU33" i="4" s="1"/>
  <c r="AP589" i="4"/>
  <c r="AV589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37" i="4"/>
  <c r="I137" i="4" s="1"/>
  <c r="AL659" i="4"/>
  <c r="AR659" i="4" s="1"/>
  <c r="AP650" i="4"/>
  <c r="AV650" i="4" s="1"/>
  <c r="D819" i="4"/>
  <c r="H819" i="4" s="1"/>
  <c r="AO184" i="4"/>
  <c r="AU184" i="4" s="1"/>
  <c r="F88" i="4"/>
  <c r="J88" i="4" s="1"/>
  <c r="G88" i="4"/>
  <c r="E88" i="4"/>
  <c r="I88" i="4" s="1"/>
  <c r="D88" i="4"/>
  <c r="H88" i="4" s="1"/>
  <c r="F78" i="4"/>
  <c r="J78" i="4" s="1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AQ697" i="4"/>
  <c r="AW697" i="4" s="1"/>
  <c r="AP696" i="4"/>
  <c r="AV696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N4" i="4" s="1"/>
  <c r="AT4" i="4" s="1"/>
  <c r="AM84" i="4"/>
  <c r="AS84" i="4" s="1"/>
  <c r="AN84" i="4"/>
  <c r="AT84" i="4" s="1"/>
  <c r="AP533" i="4"/>
  <c r="AV533" i="4" s="1"/>
  <c r="AN117" i="4"/>
  <c r="AT117" i="4" s="1"/>
  <c r="AO119" i="4"/>
  <c r="AU119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AP210" i="4"/>
  <c r="AV210" i="4" s="1"/>
  <c r="AN229" i="4"/>
  <c r="AT229" i="4" s="1"/>
  <c r="AN219" i="4"/>
  <c r="AT219" i="4" s="1"/>
  <c r="AP259" i="4"/>
  <c r="AV259" i="4" s="1"/>
  <c r="AN254" i="4"/>
  <c r="AT254" i="4" s="1"/>
  <c r="AJ212" i="4"/>
  <c r="AK212" i="4"/>
  <c r="AH212" i="4"/>
  <c r="AD212" i="4"/>
  <c r="AC212" i="4"/>
  <c r="AQ197" i="4"/>
  <c r="AW197" i="4" s="1"/>
  <c r="G195" i="4"/>
  <c r="D246" i="4"/>
  <c r="H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D238" i="4"/>
  <c r="H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G229" i="4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E303" i="4"/>
  <c r="I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E390" i="4"/>
  <c r="I390" i="4" s="1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F361" i="4"/>
  <c r="J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AQ194" i="4"/>
  <c r="AW194" i="4" s="1"/>
  <c r="AO204" i="4"/>
  <c r="AU204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L240" i="4"/>
  <c r="AR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F174" i="4" l="1"/>
  <c r="J174" i="4" s="1"/>
  <c r="G174" i="4"/>
  <c r="F117" i="4"/>
  <c r="J117" i="4" s="1"/>
  <c r="D137" i="4"/>
  <c r="H137" i="4" s="1"/>
  <c r="F45" i="4"/>
  <c r="J45" i="4" s="1"/>
  <c r="E126" i="4"/>
  <c r="I126" i="4" s="1"/>
  <c r="G58" i="4"/>
  <c r="F137" i="4"/>
  <c r="J137" i="4" s="1"/>
  <c r="G86" i="4"/>
  <c r="E141" i="4"/>
  <c r="I141" i="4" s="1"/>
  <c r="E45" i="4"/>
  <c r="I45" i="4" s="1"/>
  <c r="G126" i="4"/>
  <c r="G134" i="4"/>
  <c r="F7" i="4"/>
  <c r="J7" i="4" s="1"/>
  <c r="E7" i="4"/>
  <c r="I7" i="4" s="1"/>
  <c r="G56" i="4"/>
  <c r="E175" i="4"/>
  <c r="I175" i="4" s="1"/>
  <c r="D7" i="4"/>
  <c r="H7" i="4" s="1"/>
  <c r="G509" i="4"/>
  <c r="G600" i="4"/>
  <c r="F723" i="4"/>
  <c r="J723" i="4" s="1"/>
  <c r="F406" i="4"/>
  <c r="J406" i="4" s="1"/>
  <c r="F628" i="4"/>
  <c r="J628" i="4" s="1"/>
  <c r="D286" i="4"/>
  <c r="H286" i="4" s="1"/>
  <c r="G317" i="4"/>
  <c r="D853" i="4"/>
  <c r="H853" i="4" s="1"/>
  <c r="E753" i="4"/>
  <c r="I753" i="4" s="1"/>
  <c r="AL548" i="4"/>
  <c r="AR548" i="4" s="1"/>
  <c r="E548" i="4" s="1"/>
  <c r="I548" i="4" s="1"/>
  <c r="D505" i="4"/>
  <c r="H505" i="4" s="1"/>
  <c r="E496" i="4"/>
  <c r="I496" i="4" s="1"/>
  <c r="F146" i="4"/>
  <c r="J146" i="4" s="1"/>
  <c r="D84" i="4"/>
  <c r="H84" i="4" s="1"/>
  <c r="F149" i="4"/>
  <c r="J149" i="4" s="1"/>
  <c r="E64" i="4"/>
  <c r="I64" i="4" s="1"/>
  <c r="D149" i="4"/>
  <c r="H149" i="4" s="1"/>
  <c r="G149" i="4"/>
  <c r="AL256" i="4"/>
  <c r="AR256" i="4" s="1"/>
  <c r="AM864" i="4"/>
  <c r="AS864" i="4" s="1"/>
  <c r="G196" i="4"/>
  <c r="G232" i="4"/>
  <c r="F426" i="4"/>
  <c r="J426" i="4" s="1"/>
  <c r="G819" i="4"/>
  <c r="E146" i="4"/>
  <c r="I146" i="4" s="1"/>
  <c r="F64" i="4"/>
  <c r="J64" i="4" s="1"/>
  <c r="F84" i="4"/>
  <c r="J84" i="4" s="1"/>
  <c r="F817" i="4"/>
  <c r="J817" i="4" s="1"/>
  <c r="D232" i="4"/>
  <c r="H232" i="4" s="1"/>
  <c r="G426" i="4"/>
  <c r="F819" i="4"/>
  <c r="J819" i="4" s="1"/>
  <c r="D146" i="4"/>
  <c r="H146" i="4" s="1"/>
  <c r="D533" i="4"/>
  <c r="H533" i="4" s="1"/>
  <c r="D64" i="4"/>
  <c r="H64" i="4" s="1"/>
  <c r="G817" i="4"/>
  <c r="AM548" i="4"/>
  <c r="AS548" i="4" s="1"/>
  <c r="AO908" i="4"/>
  <c r="F303" i="4"/>
  <c r="J303" i="4" s="1"/>
  <c r="G723" i="4"/>
  <c r="E84" i="4"/>
  <c r="I84" i="4" s="1"/>
  <c r="AP870" i="4"/>
  <c r="AV870" i="4" s="1"/>
  <c r="AN866" i="4"/>
  <c r="AT866" i="4" s="1"/>
  <c r="AP216" i="4"/>
  <c r="AV216" i="4" s="1"/>
  <c r="F229" i="4"/>
  <c r="J229" i="4" s="1"/>
  <c r="D229" i="4"/>
  <c r="H229" i="4" s="1"/>
  <c r="G59" i="4"/>
  <c r="D111" i="4"/>
  <c r="H111" i="4" s="1"/>
  <c r="E184" i="4"/>
  <c r="I184" i="4" s="1"/>
  <c r="E59" i="4"/>
  <c r="I59" i="4" s="1"/>
  <c r="G135" i="4"/>
  <c r="D390" i="4"/>
  <c r="H390" i="4" s="1"/>
  <c r="E391" i="4"/>
  <c r="I391" i="4" s="1"/>
  <c r="F304" i="4"/>
  <c r="J304" i="4" s="1"/>
  <c r="G642" i="4"/>
  <c r="E117" i="4"/>
  <c r="I117" i="4" s="1"/>
  <c r="F681" i="4"/>
  <c r="J681" i="4" s="1"/>
  <c r="D58" i="4"/>
  <c r="H58" i="4" s="1"/>
  <c r="F86" i="4"/>
  <c r="J86" i="4" s="1"/>
  <c r="D820" i="4"/>
  <c r="H820" i="4" s="1"/>
  <c r="E758" i="4"/>
  <c r="I758" i="4" s="1"/>
  <c r="G539" i="4"/>
  <c r="E361" i="4"/>
  <c r="I361" i="4" s="1"/>
  <c r="G390" i="4"/>
  <c r="G391" i="4"/>
  <c r="D444" i="4"/>
  <c r="H444" i="4" s="1"/>
  <c r="D642" i="4"/>
  <c r="H642" i="4" s="1"/>
  <c r="AM754" i="4"/>
  <c r="AS754" i="4" s="1"/>
  <c r="AL177" i="4"/>
  <c r="AR177" i="4" s="1"/>
  <c r="G177" i="4" s="1"/>
  <c r="D117" i="4"/>
  <c r="H117" i="4" s="1"/>
  <c r="G681" i="4"/>
  <c r="E58" i="4"/>
  <c r="I58" i="4" s="1"/>
  <c r="E86" i="4"/>
  <c r="I86" i="4" s="1"/>
  <c r="E820" i="4"/>
  <c r="I820" i="4" s="1"/>
  <c r="F758" i="4"/>
  <c r="J758" i="4" s="1"/>
  <c r="F574" i="4"/>
  <c r="J574" i="4" s="1"/>
  <c r="G753" i="4"/>
  <c r="G304" i="4"/>
  <c r="AP256" i="4"/>
  <c r="AV256" i="4" s="1"/>
  <c r="AM868" i="4"/>
  <c r="AS868" i="4" s="1"/>
  <c r="AM866" i="4"/>
  <c r="AS866" i="4" s="1"/>
  <c r="D196" i="4"/>
  <c r="H196" i="4" s="1"/>
  <c r="G111" i="4"/>
  <c r="E135" i="4"/>
  <c r="I135" i="4" s="1"/>
  <c r="G78" i="4"/>
  <c r="D184" i="4"/>
  <c r="H184" i="4" s="1"/>
  <c r="E196" i="4"/>
  <c r="I196" i="4" s="1"/>
  <c r="E111" i="4"/>
  <c r="I111" i="4" s="1"/>
  <c r="F135" i="4"/>
  <c r="J135" i="4" s="1"/>
  <c r="E78" i="4"/>
  <c r="I78" i="4" s="1"/>
  <c r="E42" i="4"/>
  <c r="I42" i="4" s="1"/>
  <c r="G184" i="4"/>
  <c r="AO212" i="4"/>
  <c r="AU212" i="4" s="1"/>
  <c r="AL916" i="4"/>
  <c r="AN548" i="4"/>
  <c r="AT548" i="4" s="1"/>
  <c r="AM240" i="4"/>
  <c r="AS240" i="4" s="1"/>
  <c r="AM870" i="4"/>
  <c r="AS870" i="4" s="1"/>
  <c r="E159" i="4"/>
  <c r="I159" i="4" s="1"/>
  <c r="AQ287" i="4"/>
  <c r="AW287" i="4" s="1"/>
  <c r="D6" i="4"/>
  <c r="H6" i="4" s="1"/>
  <c r="F134" i="4"/>
  <c r="J134" i="4" s="1"/>
  <c r="G406" i="4"/>
  <c r="D361" i="4"/>
  <c r="H361" i="4" s="1"/>
  <c r="F239" i="4"/>
  <c r="J239" i="4" s="1"/>
  <c r="D391" i="4"/>
  <c r="H391" i="4" s="1"/>
  <c r="D304" i="4"/>
  <c r="H304" i="4" s="1"/>
  <c r="D303" i="4"/>
  <c r="H303" i="4" s="1"/>
  <c r="D426" i="4"/>
  <c r="H426" i="4" s="1"/>
  <c r="F6" i="4"/>
  <c r="J6" i="4" s="1"/>
  <c r="E681" i="4"/>
  <c r="I681" i="4" s="1"/>
  <c r="E134" i="4"/>
  <c r="I134" i="4" s="1"/>
  <c r="D509" i="4"/>
  <c r="H509" i="4" s="1"/>
  <c r="E650" i="4"/>
  <c r="I650" i="4" s="1"/>
  <c r="E723" i="4"/>
  <c r="I723" i="4" s="1"/>
  <c r="G551" i="4"/>
  <c r="AQ216" i="4"/>
  <c r="AW216" i="4" s="1"/>
  <c r="F563" i="4"/>
  <c r="J563" i="4" s="1"/>
  <c r="D406" i="4"/>
  <c r="H406" i="4" s="1"/>
  <c r="D317" i="4"/>
  <c r="H317" i="4" s="1"/>
  <c r="D676" i="4"/>
  <c r="H676" i="4" s="1"/>
  <c r="F753" i="4"/>
  <c r="J753" i="4" s="1"/>
  <c r="E505" i="4"/>
  <c r="I505" i="4" s="1"/>
  <c r="AM908" i="4"/>
  <c r="G650" i="4"/>
  <c r="G239" i="4"/>
  <c r="E205" i="4"/>
  <c r="I205" i="4" s="1"/>
  <c r="AP4" i="4"/>
  <c r="AV4" i="4" s="1"/>
  <c r="AO29" i="4"/>
  <c r="AU29" i="4" s="1"/>
  <c r="G87" i="4"/>
  <c r="AP916" i="4"/>
  <c r="AQ908" i="4"/>
  <c r="AP881" i="4"/>
  <c r="AN923" i="4"/>
  <c r="F42" i="4"/>
  <c r="J42" i="4" s="1"/>
  <c r="F41" i="4"/>
  <c r="J41" i="4" s="1"/>
  <c r="E6" i="4"/>
  <c r="I6" i="4" s="1"/>
  <c r="G42" i="4"/>
  <c r="E34" i="4"/>
  <c r="I34" i="4" s="1"/>
  <c r="AN68" i="4"/>
  <c r="AT68" i="4" s="1"/>
  <c r="AQ68" i="4"/>
  <c r="AW68" i="4" s="1"/>
  <c r="AO916" i="4"/>
  <c r="AN852" i="4"/>
  <c r="AT852" i="4" s="1"/>
  <c r="AN916" i="4"/>
  <c r="AL908" i="4"/>
  <c r="AP908" i="4"/>
  <c r="G186" i="4"/>
  <c r="F224" i="4"/>
  <c r="J224" i="4" s="1"/>
  <c r="E56" i="4"/>
  <c r="I56" i="4" s="1"/>
  <c r="E87" i="4"/>
  <c r="I87" i="4" s="1"/>
  <c r="G173" i="4"/>
  <c r="D159" i="4"/>
  <c r="H159" i="4" s="1"/>
  <c r="D539" i="4"/>
  <c r="H539" i="4" s="1"/>
  <c r="AO852" i="4"/>
  <c r="AU852" i="4" s="1"/>
  <c r="F676" i="4"/>
  <c r="J676" i="4" s="1"/>
  <c r="AQ916" i="4"/>
  <c r="E224" i="4"/>
  <c r="I224" i="4" s="1"/>
  <c r="D56" i="4"/>
  <c r="H56" i="4" s="1"/>
  <c r="F87" i="4"/>
  <c r="J87" i="4" s="1"/>
  <c r="D173" i="4"/>
  <c r="H173" i="4" s="1"/>
  <c r="F159" i="4"/>
  <c r="J159" i="4" s="1"/>
  <c r="F673" i="4"/>
  <c r="J673" i="4" s="1"/>
  <c r="E539" i="4"/>
  <c r="I539" i="4" s="1"/>
  <c r="AM916" i="4"/>
  <c r="G224" i="4"/>
  <c r="AO824" i="4"/>
  <c r="AU824" i="4" s="1"/>
  <c r="G676" i="4"/>
  <c r="AO923" i="4"/>
  <c r="D239" i="4"/>
  <c r="H239" i="4" s="1"/>
  <c r="E186" i="4"/>
  <c r="I186" i="4" s="1"/>
  <c r="D41" i="4"/>
  <c r="H41" i="4" s="1"/>
  <c r="D141" i="4"/>
  <c r="H141" i="4" s="1"/>
  <c r="AM90" i="4"/>
  <c r="AS90" i="4" s="1"/>
  <c r="F186" i="4"/>
  <c r="J186" i="4" s="1"/>
  <c r="E41" i="4"/>
  <c r="I41" i="4" s="1"/>
  <c r="F141" i="4"/>
  <c r="J141" i="4" s="1"/>
  <c r="AO68" i="4"/>
  <c r="AU68" i="4" s="1"/>
  <c r="AL216" i="4"/>
  <c r="AR216" i="4" s="1"/>
  <c r="F216" i="4" s="1"/>
  <c r="J216" i="4" s="1"/>
  <c r="D34" i="4"/>
  <c r="H34" i="4" s="1"/>
  <c r="F34" i="4"/>
  <c r="J34" i="4" s="1"/>
  <c r="AL212" i="4"/>
  <c r="AR212" i="4" s="1"/>
  <c r="F212" i="4" s="1"/>
  <c r="J212" i="4" s="1"/>
  <c r="AN81" i="4"/>
  <c r="AT81" i="4" s="1"/>
  <c r="AM161" i="4"/>
  <c r="AS161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G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E566" i="4" s="1"/>
  <c r="I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G566" i="4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D153" i="4" s="1"/>
  <c r="H153" i="4" s="1"/>
  <c r="AO153" i="4"/>
  <c r="AU153" i="4" s="1"/>
  <c r="AL83" i="4"/>
  <c r="AR83" i="4" s="1"/>
  <c r="F83" i="4" s="1"/>
  <c r="J83" i="4" s="1"/>
  <c r="AL99" i="4"/>
  <c r="AR99" i="4" s="1"/>
  <c r="E99" i="4" s="1"/>
  <c r="I99" i="4" s="1"/>
  <c r="AL558" i="4"/>
  <c r="AR558" i="4" s="1"/>
  <c r="G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D558" i="4"/>
  <c r="H558" i="4" s="1"/>
  <c r="F558" i="4"/>
  <c r="J558" i="4" s="1"/>
  <c r="AP177" i="4"/>
  <c r="AV177" i="4" s="1"/>
  <c r="AP90" i="4"/>
  <c r="AV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G212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E558" i="4" l="1"/>
  <c r="I558" i="4" s="1"/>
  <c r="E177" i="4"/>
  <c r="I177" i="4" s="1"/>
  <c r="F566" i="4"/>
  <c r="J566" i="4" s="1"/>
  <c r="D548" i="4"/>
  <c r="H548" i="4" s="1"/>
  <c r="G548" i="4"/>
  <c r="G153" i="4"/>
  <c r="AN157" i="4"/>
  <c r="AT157" i="4" s="1"/>
  <c r="E153" i="4"/>
  <c r="I153" i="4" s="1"/>
  <c r="F153" i="4"/>
  <c r="J153" i="4" s="1"/>
  <c r="D177" i="4"/>
  <c r="H177" i="4" s="1"/>
  <c r="F177" i="4"/>
  <c r="J177" i="4" s="1"/>
  <c r="G216" i="4"/>
  <c r="F287" i="4"/>
  <c r="J287" i="4" s="1"/>
  <c r="D165" i="4"/>
  <c r="H165" i="4" s="1"/>
  <c r="D90" i="4"/>
  <c r="H90" i="4" s="1"/>
  <c r="D216" i="4"/>
  <c r="H216" i="4" s="1"/>
  <c r="E90" i="4"/>
  <c r="I90" i="4" s="1"/>
  <c r="E216" i="4"/>
  <c r="I216" i="4" s="1"/>
  <c r="F90" i="4"/>
  <c r="J90" i="4" s="1"/>
  <c r="G83" i="4"/>
  <c r="E212" i="4"/>
  <c r="I212" i="4" s="1"/>
  <c r="D212" i="4"/>
  <c r="H212" i="4" s="1"/>
  <c r="D83" i="4"/>
  <c r="H83" i="4" s="1"/>
  <c r="AQ2" i="4"/>
  <c r="AW2" i="4" s="1"/>
  <c r="E83" i="4"/>
  <c r="I83" i="4" s="1"/>
  <c r="F99" i="4"/>
  <c r="J99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  <c r="D673" i="10"/>
  <c r="D606" i="10"/>
  <c r="D608" i="3"/>
  <c r="D605" i="10"/>
  <c r="D440" i="10"/>
  <c r="D848" i="10"/>
  <c r="D503" i="10"/>
  <c r="D678" i="10"/>
  <c r="D745" i="10"/>
  <c r="D752" i="3"/>
  <c r="D652" i="3"/>
  <c r="D858" i="3"/>
  <c r="D947" i="3"/>
  <c r="D773" i="10"/>
  <c r="D715" i="10"/>
  <c r="D613" i="10"/>
  <c r="D748" i="3"/>
  <c r="D551" i="3"/>
  <c r="D822" i="10"/>
  <c r="D303" i="10"/>
  <c r="D860" i="3"/>
  <c r="D976" i="10"/>
  <c r="D616" i="10"/>
  <c r="D791" i="3"/>
  <c r="D907" i="3"/>
  <c r="D817" i="3"/>
  <c r="D863" i="3"/>
  <c r="D603" i="3"/>
  <c r="D476" i="3"/>
  <c r="D647" i="10"/>
  <c r="D798" i="3"/>
  <c r="D635" i="3"/>
  <c r="D651" i="10"/>
  <c r="D474" i="3"/>
  <c r="D632" i="3"/>
  <c r="D783" i="3"/>
  <c r="D937" i="3"/>
  <c r="D470" i="10"/>
  <c r="D679" i="3"/>
  <c r="D615" i="10"/>
  <c r="D942" i="3"/>
  <c r="D850" i="3"/>
  <c r="D952" i="3"/>
  <c r="D634" i="3"/>
  <c r="D589" i="10"/>
  <c r="D838" i="3"/>
  <c r="D924" i="3"/>
  <c r="D441" i="10"/>
  <c r="D994" i="10"/>
  <c r="D626" i="3"/>
  <c r="D583" i="3"/>
  <c r="D989" i="3"/>
  <c r="D835" i="3"/>
  <c r="D498" i="3"/>
  <c r="D663" i="10"/>
  <c r="D940" i="3"/>
  <c r="D628" i="10"/>
  <c r="D971" i="10"/>
  <c r="D369" i="10"/>
  <c r="D864" i="3"/>
  <c r="D504" i="10"/>
  <c r="D379" i="3"/>
  <c r="D875" i="3"/>
  <c r="D464" i="10"/>
  <c r="D685" i="3"/>
  <c r="D854" i="3"/>
  <c r="D769" i="10"/>
  <c r="D339" i="10"/>
  <c r="D893" i="3"/>
  <c r="D491" i="10"/>
  <c r="D307" i="10"/>
  <c r="D882" i="10"/>
  <c r="D678" i="3"/>
  <c r="D481" i="10"/>
  <c r="D665" i="10"/>
  <c r="D482" i="3"/>
  <c r="D409" i="10"/>
  <c r="D790" i="10"/>
  <c r="D576" i="3"/>
  <c r="D833" i="10"/>
  <c r="D1001" i="3"/>
  <c r="D855" i="10"/>
  <c r="D266" i="10"/>
  <c r="D595" i="3"/>
  <c r="D572" i="3"/>
  <c r="D426" i="10"/>
  <c r="D599" i="10"/>
  <c r="D526" i="3"/>
  <c r="D829" i="3"/>
  <c r="D574" i="3"/>
  <c r="D713" i="10"/>
  <c r="D746" i="3"/>
  <c r="D475" i="3"/>
  <c r="D939" i="3"/>
  <c r="D582" i="3"/>
  <c r="D721" i="3"/>
  <c r="D526" i="10"/>
  <c r="D668" i="10"/>
  <c r="D508" i="10"/>
  <c r="D742" i="3"/>
  <c r="D973" i="10"/>
  <c r="D614" i="3"/>
  <c r="D457" i="10"/>
  <c r="D689" i="3"/>
  <c r="D903" i="3"/>
  <c r="D975" i="10"/>
  <c r="D911" i="3"/>
  <c r="D943" i="10"/>
  <c r="D513" i="10"/>
  <c r="D807" i="10"/>
  <c r="D864" i="10"/>
  <c r="D877" i="3"/>
  <c r="D483" i="10"/>
  <c r="D702" i="3"/>
  <c r="D745" i="3"/>
  <c r="D800" i="3"/>
  <c r="D340" i="10"/>
  <c r="D748" i="10"/>
  <c r="D479" i="3"/>
  <c r="D548" i="10"/>
  <c r="D292" i="10"/>
  <c r="D925" i="3"/>
  <c r="D640" i="10"/>
  <c r="D915" i="3"/>
  <c r="D948" i="3"/>
  <c r="D844" i="3"/>
  <c r="D912" i="3"/>
  <c r="D724" i="3"/>
  <c r="D805" i="3"/>
  <c r="D473" i="10"/>
  <c r="D355" i="10"/>
  <c r="D720" i="3"/>
  <c r="D945" i="3"/>
  <c r="D942" i="10"/>
  <c r="D797" i="10"/>
  <c r="D825" i="3"/>
  <c r="D969" i="3"/>
  <c r="D497" i="3"/>
  <c r="D765" i="3"/>
  <c r="D434" i="10"/>
  <c r="D485" i="3"/>
  <c r="D488" i="10"/>
  <c r="D931" i="10"/>
  <c r="D553" i="10"/>
  <c r="D865" i="3"/>
  <c r="D968" i="10"/>
  <c r="D646" i="10"/>
  <c r="D861" i="10"/>
  <c r="D563" i="3"/>
  <c r="D747" i="3"/>
  <c r="D695" i="10"/>
  <c r="D991" i="3"/>
  <c r="D480" i="3"/>
  <c r="D688" i="10"/>
  <c r="D422" i="10"/>
  <c r="D764" i="3"/>
  <c r="D766" i="3"/>
  <c r="D565" i="10"/>
  <c r="D557" i="10"/>
  <c r="D782" i="3"/>
  <c r="D874" i="3"/>
  <c r="D531" i="3"/>
  <c r="D775" i="3"/>
  <c r="D808" i="10"/>
  <c r="D517" i="3"/>
  <c r="D961" i="3"/>
  <c r="D510" i="3"/>
  <c r="D1001" i="10"/>
  <c r="D688" i="3"/>
  <c r="D959" i="3"/>
  <c r="D698" i="3"/>
  <c r="D960" i="3"/>
  <c r="D619" i="10"/>
  <c r="D881" i="3"/>
  <c r="D379" i="10"/>
  <c r="D562" i="10"/>
  <c r="D868" i="10"/>
  <c r="D484" i="3"/>
  <c r="D851" i="10"/>
  <c r="D723" i="3"/>
  <c r="D846" i="10"/>
  <c r="D270" i="10"/>
  <c r="D335" i="10"/>
  <c r="D530" i="10"/>
  <c r="D633" i="10"/>
  <c r="D604" i="3"/>
  <c r="D573" i="3"/>
  <c r="D283" i="10"/>
  <c r="D428" i="10"/>
  <c r="D483" i="3"/>
  <c r="D719" i="3"/>
  <c r="D642" i="3"/>
  <c r="D558" i="3"/>
  <c r="D740" i="3"/>
  <c r="D781" i="3"/>
  <c r="D502" i="10"/>
  <c r="D720" i="10"/>
  <c r="D399" i="10"/>
  <c r="D941" i="3"/>
  <c r="D609" i="3"/>
  <c r="D623" i="10"/>
  <c r="D676" i="3"/>
  <c r="D996" i="3"/>
  <c r="D988" i="3"/>
  <c r="D839" i="3"/>
  <c r="D577" i="3"/>
  <c r="D828" i="3"/>
  <c r="D667" i="3"/>
  <c r="D405" i="10"/>
  <c r="D498" i="10"/>
  <c r="D705" i="3"/>
  <c r="D490" i="3"/>
  <c r="D560" i="10"/>
  <c r="D960" i="10"/>
  <c r="D320" i="10"/>
  <c r="D521" i="10"/>
  <c r="D618" i="10"/>
  <c r="D808" i="3"/>
  <c r="D666" i="3"/>
  <c r="D816" i="3"/>
  <c r="D540" i="3"/>
  <c r="D542" i="3"/>
  <c r="D736" i="3"/>
  <c r="D884" i="3"/>
  <c r="D855" i="3"/>
  <c r="D467" i="3"/>
  <c r="D802" i="3"/>
  <c r="D607" i="3"/>
  <c r="D585" i="3"/>
  <c r="D933" i="10"/>
  <c r="D497" i="10"/>
  <c r="D676" i="10"/>
  <c r="D792" i="3"/>
  <c r="D541" i="10"/>
  <c r="D600" i="10"/>
  <c r="D881" i="10"/>
  <c r="D879" i="3"/>
  <c r="D353" i="10"/>
  <c r="D680" i="10"/>
  <c r="D657" i="10"/>
  <c r="D546" i="10"/>
  <c r="D655" i="10"/>
  <c r="D532" i="10"/>
  <c r="D1000" i="3"/>
  <c r="D631" i="3"/>
  <c r="D853" i="3"/>
  <c r="D866" i="10"/>
  <c r="D841" i="3"/>
  <c r="D420" i="10"/>
  <c r="D460" i="10"/>
  <c r="D953" i="3"/>
  <c r="D761" i="3"/>
  <c r="D694" i="3"/>
  <c r="D648" i="3"/>
  <c r="D876" i="3"/>
  <c r="D914" i="3"/>
  <c r="D983" i="10"/>
  <c r="D324" i="10"/>
  <c r="D669" i="3"/>
  <c r="D987" i="10"/>
  <c r="D662" i="10"/>
  <c r="D826" i="3"/>
  <c r="D681" i="10"/>
  <c r="D514" i="3"/>
  <c r="D471" i="3"/>
  <c r="D417" i="10"/>
  <c r="D550" i="3"/>
  <c r="D843" i="3"/>
  <c r="D348" i="10"/>
  <c r="D346" i="10"/>
  <c r="D422" i="3"/>
  <c r="D478" i="3"/>
  <c r="D779" i="3"/>
  <c r="D598" i="3"/>
  <c r="D515" i="3"/>
  <c r="D700" i="3"/>
  <c r="D801" i="3"/>
  <c r="D390" i="10"/>
  <c r="D329" i="10"/>
  <c r="D427" i="10"/>
  <c r="D494" i="10"/>
  <c r="D866" i="3"/>
  <c r="D865" i="10"/>
  <c r="D735" i="10"/>
  <c r="D954" i="10"/>
  <c r="D921" i="10"/>
  <c r="D606" i="3"/>
  <c r="D518" i="3"/>
  <c r="D551" i="10"/>
  <c r="D508" i="3"/>
  <c r="D468" i="3"/>
  <c r="D594" i="3"/>
  <c r="D571" i="10"/>
  <c r="D567" i="3"/>
  <c r="D659" i="10"/>
  <c r="D464" i="3"/>
  <c r="D573" i="10"/>
  <c r="D675" i="10"/>
  <c r="D524" i="10"/>
  <c r="D345" i="10"/>
  <c r="D561" i="3"/>
  <c r="D686" i="3"/>
  <c r="D590" i="3"/>
  <c r="D913" i="3"/>
  <c r="D489" i="10"/>
  <c r="D824" i="3"/>
  <c r="D246" i="10"/>
  <c r="D752" i="10"/>
  <c r="D891" i="10"/>
  <c r="D886" i="10"/>
  <c r="D296" i="3"/>
  <c r="D995" i="10"/>
  <c r="D823" i="10"/>
  <c r="D760" i="10"/>
  <c r="D888" i="3"/>
  <c r="D658" i="10"/>
  <c r="D604" i="10"/>
  <c r="D973" i="3"/>
  <c r="D751" i="3"/>
  <c r="D287" i="10"/>
  <c r="D387" i="10"/>
  <c r="D998" i="10"/>
  <c r="D848" i="3"/>
  <c r="D331" i="10"/>
  <c r="D669" i="10"/>
  <c r="D637" i="3"/>
  <c r="D813" i="10"/>
  <c r="D453" i="10"/>
  <c r="D554" i="3"/>
  <c r="D414" i="10"/>
  <c r="D714" i="10"/>
  <c r="D827" i="10"/>
  <c r="D835" i="10"/>
  <c r="D812" i="3"/>
  <c r="D765" i="10"/>
  <c r="D593" i="10"/>
  <c r="D683" i="10"/>
  <c r="D993" i="3"/>
  <c r="D984" i="3"/>
  <c r="D899" i="3"/>
  <c r="D321" i="10"/>
  <c r="D930" i="10"/>
  <c r="D469" i="10"/>
  <c r="D801" i="10"/>
  <c r="D741" i="10"/>
  <c r="D437" i="10"/>
  <c r="D579" i="3"/>
  <c r="D533" i="10"/>
  <c r="D560" i="3"/>
  <c r="D780" i="10"/>
  <c r="D729" i="3"/>
  <c r="D612" i="10"/>
  <c r="D323" i="10"/>
  <c r="D968" i="3"/>
  <c r="D524" i="3"/>
  <c r="D767" i="10"/>
  <c r="D373" i="10"/>
  <c r="D898" i="3"/>
  <c r="D893" i="10"/>
  <c r="D807" i="3"/>
  <c r="D974" i="10"/>
  <c r="D585" i="10"/>
  <c r="D564" i="10"/>
  <c r="D887" i="3"/>
  <c r="D564" i="3"/>
  <c r="D980" i="10"/>
  <c r="D624" i="3"/>
  <c r="D362" i="10"/>
  <c r="D569" i="3"/>
  <c r="D938" i="10"/>
  <c r="D507" i="3"/>
  <c r="D338" i="10"/>
  <c r="D874" i="10"/>
  <c r="D570" i="10"/>
  <c r="D778" i="3"/>
  <c r="D910" i="3"/>
  <c r="D313" i="10"/>
  <c r="D256" i="10"/>
  <c r="D565" i="3"/>
  <c r="D242" i="3"/>
  <c r="D916" i="3"/>
  <c r="D612" i="3"/>
  <c r="D279" i="10"/>
  <c r="D753" i="3"/>
  <c r="D664" i="3"/>
  <c r="D920" i="10"/>
  <c r="D404" i="10"/>
  <c r="D730" i="3"/>
  <c r="D970" i="10"/>
  <c r="D522" i="3"/>
  <c r="D882" i="3"/>
  <c r="D792" i="10"/>
  <c r="D459" i="10"/>
  <c r="D393" i="10"/>
  <c r="D931" i="3"/>
  <c r="D518" i="10"/>
  <c r="D709" i="3"/>
  <c r="D536" i="3"/>
  <c r="D599" i="3"/>
  <c r="D997" i="3"/>
  <c r="D672" i="3"/>
  <c r="D371" i="10"/>
  <c r="D716" i="10"/>
  <c r="D719" i="10"/>
  <c r="D985" i="3"/>
  <c r="D590" i="10"/>
  <c r="D934" i="3"/>
  <c r="D566" i="3"/>
  <c r="D691" i="10"/>
  <c r="D363" i="10"/>
  <c r="D975" i="3"/>
  <c r="D962" i="10"/>
  <c r="D639" i="10"/>
  <c r="D759" i="3"/>
  <c r="D955" i="3"/>
  <c r="D549" i="3"/>
  <c r="D450" i="10"/>
  <c r="D758" i="10"/>
  <c r="D639" i="3"/>
  <c r="D658" i="3"/>
  <c r="D509" i="3"/>
  <c r="D528" i="10"/>
  <c r="D424" i="3"/>
  <c r="D737" i="10"/>
  <c r="D533" i="3"/>
  <c r="D584" i="10"/>
  <c r="D772" i="3"/>
  <c r="D623" i="3"/>
  <c r="D633" i="3"/>
  <c r="D899" i="10"/>
  <c r="D768" i="3"/>
  <c r="D312" i="10"/>
  <c r="D990" i="3"/>
  <c r="D814" i="3"/>
  <c r="D779" i="10"/>
  <c r="D877" i="10"/>
  <c r="D553" i="3"/>
  <c r="D949" i="10"/>
  <c r="D650" i="10"/>
  <c r="D282" i="10"/>
  <c r="D800" i="10"/>
  <c r="D618" i="3"/>
  <c r="D905" i="3"/>
  <c r="D820" i="10"/>
  <c r="D624" i="10"/>
  <c r="D787" i="3"/>
  <c r="D943" i="3"/>
  <c r="D448" i="10"/>
  <c r="D534" i="10"/>
  <c r="D376" i="10"/>
  <c r="D511" i="3"/>
  <c r="D458" i="10"/>
  <c r="D937" i="10"/>
  <c r="D442" i="10"/>
  <c r="D793" i="3"/>
  <c r="D477" i="10"/>
  <c r="D966" i="10"/>
  <c r="D602" i="10"/>
  <c r="D495" i="3"/>
  <c r="D556" i="10"/>
  <c r="D843" i="10"/>
  <c r="D654" i="3"/>
  <c r="D834" i="3"/>
  <c r="D951" i="3"/>
  <c r="D728" i="3"/>
  <c r="D717" i="3"/>
  <c r="D333" i="10"/>
  <c r="D649" i="3"/>
  <c r="D505" i="10"/>
  <c r="D718" i="3"/>
  <c r="D591" i="3"/>
  <c r="D834" i="10"/>
  <c r="D356" i="10"/>
  <c r="D746" i="10"/>
  <c r="D974" i="3"/>
  <c r="D677" i="10"/>
  <c r="D584" i="3"/>
  <c r="D532" i="3"/>
  <c r="D724" i="10"/>
  <c r="D878" i="3"/>
  <c r="D687" i="3"/>
  <c r="D785" i="3"/>
  <c r="D777" i="3"/>
  <c r="D951" i="10"/>
  <c r="D786" i="10"/>
  <c r="D473" i="3"/>
  <c r="D690" i="3"/>
  <c r="D487" i="10"/>
  <c r="D814" i="10"/>
  <c r="D810" i="3"/>
  <c r="D487" i="3"/>
  <c r="D470" i="3"/>
  <c r="D841" i="10"/>
  <c r="D997" i="10"/>
  <c r="D758" i="3"/>
  <c r="D683" i="3"/>
  <c r="D500" i="3"/>
  <c r="D530" i="3"/>
  <c r="D845" i="3"/>
  <c r="D894" i="10"/>
  <c r="D640" i="3"/>
  <c r="D936" i="3"/>
  <c r="D729" i="10"/>
  <c r="D432" i="10"/>
  <c r="D396" i="3"/>
  <c r="D687" i="10"/>
  <c r="D475" i="10"/>
  <c r="D919" i="3"/>
  <c r="D803" i="3"/>
  <c r="D978" i="3"/>
  <c r="D486" i="3"/>
  <c r="D737" i="3"/>
  <c r="D839" i="10"/>
  <c r="D250" i="3"/>
  <c r="D763" i="3"/>
  <c r="D840" i="3"/>
  <c r="D568" i="3"/>
  <c r="D371" i="3"/>
  <c r="D334" i="10"/>
  <c r="D525" i="3"/>
  <c r="D950" i="3"/>
  <c r="D362" i="3"/>
  <c r="D632" i="10"/>
  <c r="D753" i="10"/>
  <c r="D722" i="3"/>
  <c r="D761" i="10"/>
  <c r="D711" i="3"/>
  <c r="D776" i="10"/>
  <c r="D509" i="10"/>
  <c r="D465" i="3"/>
  <c r="D777" i="10"/>
  <c r="D308" i="10"/>
  <c r="D717" i="10"/>
  <c r="D615" i="3"/>
  <c r="D725" i="10"/>
  <c r="D986" i="10"/>
  <c r="D771" i="3"/>
  <c r="D523" i="3"/>
  <c r="D488" i="3"/>
  <c r="D665" i="3"/>
  <c r="D490" i="10"/>
  <c r="D701" i="10"/>
  <c r="D576" i="10"/>
  <c r="D983" i="3"/>
  <c r="D791" i="10"/>
  <c r="D625" i="10"/>
  <c r="D512" i="3"/>
  <c r="D552" i="10"/>
  <c r="D452" i="10"/>
  <c r="D939" i="10"/>
  <c r="D830" i="3"/>
  <c r="D450" i="3"/>
  <c r="D447" i="10"/>
  <c r="D360" i="10"/>
  <c r="D275" i="10"/>
  <c r="D255" i="3"/>
  <c r="D885" i="3"/>
  <c r="D821" i="3"/>
  <c r="D234" i="10"/>
  <c r="D556" i="3"/>
  <c r="D562" i="3"/>
  <c r="D252" i="10"/>
  <c r="D750" i="3"/>
  <c r="D657" i="3"/>
  <c r="D730" i="10"/>
  <c r="D944" i="3"/>
  <c r="D967" i="3"/>
  <c r="D233" i="10"/>
  <c r="D888" i="10"/>
  <c r="D300" i="10"/>
  <c r="D842" i="3"/>
  <c r="D625" i="3"/>
  <c r="D645" i="3"/>
  <c r="D889" i="3"/>
  <c r="D886" i="3"/>
  <c r="D921" i="3"/>
  <c r="D986" i="3"/>
  <c r="D854" i="10"/>
  <c r="D749" i="10"/>
  <c r="D887" i="10"/>
  <c r="D727" i="3"/>
  <c r="D946" i="3"/>
  <c r="D607" i="10"/>
  <c r="D690" i="10"/>
  <c r="D433" i="3"/>
  <c r="D401" i="10"/>
  <c r="D378" i="10"/>
  <c r="D869" i="10"/>
  <c r="D274" i="10"/>
  <c r="D304" i="10"/>
  <c r="D276" i="10"/>
  <c r="D910" i="10"/>
  <c r="D847" i="3"/>
  <c r="D410" i="3"/>
  <c r="D804" i="3"/>
  <c r="D707" i="10"/>
  <c r="D403" i="10"/>
  <c r="D557" i="3"/>
  <c r="D789" i="3"/>
  <c r="D672" i="10"/>
  <c r="D842" i="10"/>
  <c r="D784" i="10"/>
  <c r="D539" i="10"/>
  <c r="D413" i="10"/>
  <c r="D972" i="3"/>
  <c r="D725" i="3"/>
  <c r="D507" i="10"/>
  <c r="D249" i="3"/>
  <c r="D466" i="10"/>
  <c r="D662" i="3"/>
  <c r="D493" i="3"/>
  <c r="D309" i="10"/>
  <c r="D861" i="3"/>
  <c r="D736" i="10"/>
  <c r="D439" i="3"/>
  <c r="D947" i="10"/>
  <c r="D579" i="10"/>
  <c r="D580" i="10"/>
  <c r="D653" i="3"/>
  <c r="D538" i="10"/>
  <c r="D796" i="10"/>
  <c r="D694" i="10"/>
  <c r="D698" i="10"/>
  <c r="D474" i="10"/>
  <c r="D608" i="10"/>
  <c r="D708" i="10"/>
  <c r="D406" i="10"/>
  <c r="D838" i="10"/>
  <c r="D515" i="10"/>
  <c r="D950" i="10"/>
  <c r="D513" i="3"/>
  <c r="D365" i="3"/>
  <c r="D770" i="3"/>
  <c r="D581" i="3"/>
  <c r="D472" i="10"/>
  <c r="D297" i="10"/>
  <c r="D425" i="10"/>
  <c r="D755" i="3"/>
  <c r="D541" i="3"/>
  <c r="D519" i="3"/>
  <c r="D277" i="10"/>
  <c r="D506" i="3"/>
  <c r="D754" i="10"/>
  <c r="D336" i="10"/>
  <c r="D821" i="10"/>
  <c r="D780" i="3"/>
  <c r="D735" i="3"/>
  <c r="D301" i="3"/>
  <c r="D535" i="3"/>
  <c r="D494" i="3"/>
  <c r="D802" i="10"/>
  <c r="D917" i="3"/>
  <c r="D999" i="10"/>
  <c r="D567" i="10"/>
  <c r="D956" i="3"/>
  <c r="D374" i="10"/>
  <c r="D269" i="3"/>
  <c r="D909" i="3"/>
  <c r="D999" i="3"/>
  <c r="D328" i="10"/>
  <c r="D958" i="10"/>
  <c r="D327" i="10"/>
  <c r="D467" i="10"/>
  <c r="D617" i="3"/>
  <c r="D421" i="3"/>
  <c r="D868" i="3"/>
  <c r="D571" i="3"/>
  <c r="D918" i="3"/>
  <c r="D647" i="3"/>
  <c r="D773" i="3"/>
  <c r="D869" i="3"/>
  <c r="D744" i="3"/>
  <c r="D823" i="3"/>
  <c r="D703" i="3"/>
  <c r="D732" i="3"/>
  <c r="D996" i="10"/>
  <c r="D418" i="10"/>
  <c r="D726" i="10"/>
  <c r="D326" i="10"/>
  <c r="D627" i="3"/>
  <c r="D372" i="10"/>
  <c r="D609" i="10"/>
  <c r="D482" i="10"/>
  <c r="D916" i="10"/>
  <c r="D684" i="10"/>
  <c r="D778" i="10"/>
  <c r="D243" i="3"/>
  <c r="D257" i="10"/>
  <c r="D347" i="10"/>
  <c r="D671" i="3"/>
  <c r="D653" i="10"/>
  <c r="D768" i="10"/>
  <c r="D829" i="10"/>
  <c r="D935" i="10"/>
  <c r="D484" i="10"/>
  <c r="D955" i="10"/>
  <c r="D529" i="10"/>
  <c r="D747" i="10"/>
  <c r="D561" i="10"/>
  <c r="D598" i="10"/>
  <c r="D610" i="10"/>
  <c r="D998" i="3"/>
  <c r="D449" i="10"/>
  <c r="D857" i="10"/>
  <c r="D837" i="10"/>
  <c r="D775" i="10"/>
  <c r="D342" i="10"/>
  <c r="D876" i="10"/>
  <c r="D853" i="10"/>
  <c r="D627" i="10"/>
  <c r="D295" i="10"/>
  <c r="D885" i="10"/>
  <c r="D822" i="3"/>
  <c r="D819" i="3"/>
  <c r="D269" i="10"/>
  <c r="D495" i="10"/>
  <c r="D359" i="10"/>
  <c r="D750" i="10"/>
  <c r="D581" i="10"/>
  <c r="D411" i="3"/>
  <c r="D412" i="10"/>
  <c r="D739" i="3"/>
  <c r="D744" i="10"/>
  <c r="D336" i="3"/>
  <c r="D588" i="3"/>
  <c r="D392" i="10"/>
  <c r="D472" i="3"/>
  <c r="D378" i="3"/>
  <c r="D795" i="3"/>
  <c r="D929" i="3"/>
  <c r="D941" i="10"/>
  <c r="D298" i="10"/>
  <c r="D492" i="3"/>
  <c r="D469" i="3"/>
  <c r="D268" i="10"/>
  <c r="D994" i="3"/>
  <c r="D873" i="3"/>
  <c r="D580" i="3"/>
  <c r="D406" i="3"/>
  <c r="D767" i="3"/>
  <c r="D902" i="3"/>
  <c r="D454" i="10"/>
  <c r="D742" i="10"/>
  <c r="D925" i="10"/>
  <c r="D655" i="3"/>
  <c r="D244" i="3"/>
  <c r="D446" i="3"/>
  <c r="D383" i="3"/>
  <c r="D756" i="10"/>
  <c r="D285" i="10"/>
  <c r="D312" i="3"/>
  <c r="D397" i="10"/>
  <c r="D373" i="3"/>
  <c r="D619" i="3"/>
  <c r="D628" i="3"/>
  <c r="D666" i="10"/>
  <c r="D631" i="10"/>
  <c r="D645" i="10"/>
  <c r="D668" i="3"/>
  <c r="D444" i="10"/>
  <c r="D980" i="3"/>
  <c r="D892" i="10"/>
  <c r="D297" i="3"/>
  <c r="D914" i="10"/>
  <c r="D697" i="3"/>
  <c r="D555" i="10"/>
  <c r="D570" i="3"/>
  <c r="D918" i="10"/>
  <c r="D706" i="3"/>
  <c r="D938" i="3"/>
  <c r="D856" i="3"/>
  <c r="D892" i="3"/>
  <c r="D852" i="3"/>
  <c r="D311" i="10"/>
  <c r="D811" i="3"/>
  <c r="D895" i="10"/>
  <c r="D682" i="3"/>
  <c r="D486" i="10"/>
  <c r="D592" i="3"/>
  <c r="D703" i="10"/>
  <c r="D499" i="10"/>
  <c r="D630" i="3"/>
  <c r="D934" i="10"/>
  <c r="D614" i="10"/>
  <c r="D771" i="10"/>
  <c r="D547" i="3"/>
  <c r="D587" i="10"/>
  <c r="D781" i="10"/>
  <c r="D306" i="10"/>
  <c r="D904" i="3"/>
  <c r="D915" i="10"/>
  <c r="D328" i="3"/>
  <c r="D382" i="10"/>
  <c r="D501" i="3"/>
  <c r="D714" i="3"/>
  <c r="D310" i="10"/>
  <c r="D990" i="10"/>
  <c r="D446" i="10"/>
  <c r="D991" i="10"/>
  <c r="D592" i="10"/>
  <c r="D435" i="3"/>
  <c r="D542" i="10"/>
  <c r="D799" i="3"/>
  <c r="D789" i="10"/>
  <c r="D402" i="10"/>
  <c r="D832" i="3"/>
  <c r="D850" i="10"/>
  <c r="D462" i="3"/>
  <c r="D394" i="3"/>
  <c r="D265" i="3"/>
  <c r="D360" i="3"/>
  <c r="D311" i="3"/>
  <c r="D308" i="3"/>
  <c r="D568" i="10"/>
  <c r="D358" i="10"/>
  <c r="D536" i="10"/>
  <c r="D368" i="3"/>
  <c r="D813" i="3"/>
  <c r="D354" i="10"/>
  <c r="D922" i="3"/>
  <c r="D603" i="10"/>
  <c r="D398" i="10"/>
  <c r="D481" i="3"/>
  <c r="D384" i="3"/>
  <c r="D370" i="10"/>
  <c r="D586" i="3"/>
  <c r="D693" i="3"/>
  <c r="D661" i="3"/>
  <c r="D572" i="10"/>
  <c r="D510" i="10"/>
  <c r="D903" i="10"/>
  <c r="D709" i="10"/>
  <c r="D784" i="3"/>
  <c r="D388" i="10"/>
  <c r="D741" i="3"/>
  <c r="D540" i="10"/>
  <c r="D545" i="10"/>
  <c r="D410" i="10"/>
  <c r="D636" i="10"/>
  <c r="D944" i="10"/>
  <c r="D902" i="10"/>
  <c r="D976" i="3"/>
  <c r="D731" i="3"/>
  <c r="D992" i="3"/>
  <c r="D696" i="3"/>
  <c r="D629" i="3"/>
  <c r="D636" i="3"/>
  <c r="D993" i="10"/>
  <c r="D966" i="3"/>
  <c r="D794" i="10"/>
  <c r="D528" i="3"/>
  <c r="D516" i="3"/>
  <c r="D872" i="10"/>
  <c r="D783" i="10"/>
  <c r="D420" i="3"/>
  <c r="D852" i="10"/>
  <c r="D981" i="10"/>
  <c r="D712" i="3"/>
  <c r="D857" i="3"/>
  <c r="D806" i="10"/>
  <c r="D620" i="10"/>
  <c r="D537" i="3"/>
  <c r="D263" i="10"/>
  <c r="D387" i="3"/>
  <c r="D558" i="10"/>
  <c r="D770" i="10"/>
  <c r="D933" i="3"/>
  <c r="D547" i="10"/>
  <c r="D555" i="3"/>
  <c r="D772" i="10"/>
  <c r="D270" i="3"/>
  <c r="D330" i="3"/>
  <c r="D401" i="3"/>
  <c r="D321" i="3"/>
  <c r="D318" i="3"/>
  <c r="D388" i="3"/>
  <c r="D831" i="10"/>
  <c r="D520" i="3"/>
  <c r="D330" i="10"/>
  <c r="D234" i="3"/>
  <c r="D531" i="10"/>
  <c r="D812" i="10"/>
  <c r="D527" i="3"/>
  <c r="D419" i="10"/>
  <c r="D674" i="10"/>
  <c r="D982" i="10"/>
  <c r="D361" i="3"/>
  <c r="D414" i="3"/>
  <c r="D463" i="10"/>
  <c r="D319" i="10"/>
  <c r="D739" i="10"/>
  <c r="D871" i="3"/>
  <c r="D601" i="10"/>
  <c r="D971" i="3"/>
  <c r="D817" i="10"/>
  <c r="D429" i="3"/>
  <c r="D648" i="10"/>
  <c r="D267" i="10"/>
  <c r="D847" i="10"/>
  <c r="D981" i="3"/>
  <c r="D906" i="10"/>
  <c r="D544" i="10"/>
  <c r="D889" i="10"/>
  <c r="D734" i="10"/>
  <c r="D900" i="10"/>
  <c r="D757" i="3"/>
  <c r="D945" i="10"/>
  <c r="D862" i="10"/>
  <c r="D641" i="3"/>
  <c r="D880" i="10"/>
  <c r="D499" i="3"/>
  <c r="D860" i="10"/>
  <c r="D251" i="3"/>
  <c r="D424" i="10"/>
  <c r="D245" i="10"/>
  <c r="D740" i="10"/>
  <c r="D935" i="3"/>
  <c r="D407" i="10"/>
  <c r="D296" i="10"/>
  <c r="D769" i="3"/>
  <c r="D862" i="3"/>
  <c r="D699" i="3"/>
  <c r="D890" i="3"/>
  <c r="D479" i="10"/>
  <c r="D605" i="3"/>
  <c r="D611" i="3"/>
  <c r="D458" i="3"/>
  <c r="D786" i="3"/>
  <c r="D738" i="3"/>
  <c r="D867" i="10"/>
  <c r="D923" i="3"/>
  <c r="D896" i="3"/>
  <c r="D586" i="10"/>
  <c r="D304" i="3"/>
  <c r="D287" i="3"/>
  <c r="D463" i="3"/>
  <c r="D692" i="3"/>
  <c r="D302" i="10"/>
  <c r="D827" i="3"/>
  <c r="D917" i="10"/>
  <c r="D268" i="3"/>
  <c r="D238" i="10"/>
  <c r="D548" i="3"/>
  <c r="D389" i="10"/>
  <c r="D927" i="10"/>
  <c r="D319" i="3"/>
  <c r="D845" i="10"/>
  <c r="D873" i="10"/>
  <c r="D686" i="10"/>
  <c r="D324" i="3"/>
  <c r="D316" i="3"/>
  <c r="D411" i="10"/>
  <c r="D634" i="10"/>
  <c r="D685" i="10"/>
  <c r="D660" i="3"/>
  <c r="D707" i="3"/>
  <c r="D762" i="10"/>
  <c r="D278" i="10"/>
  <c r="D391" i="3"/>
  <c r="D749" i="3"/>
  <c r="D755" i="10"/>
  <c r="D271" i="10"/>
  <c r="D496" i="10"/>
  <c r="D595" i="10"/>
  <c r="D836" i="3"/>
  <c r="D391" i="10"/>
  <c r="D610" i="3"/>
  <c r="D844" i="10"/>
  <c r="D520" i="10"/>
  <c r="D699" i="10"/>
  <c r="D859" i="3"/>
  <c r="D438" i="10"/>
  <c r="D851" i="3"/>
  <c r="D793" i="10"/>
  <c r="D575" i="3"/>
  <c r="D805" i="10"/>
  <c r="D529" i="3"/>
  <c r="D504" i="3"/>
  <c r="D534" i="3"/>
  <c r="D477" i="3"/>
  <c r="D674" i="3"/>
  <c r="D830" i="10"/>
  <c r="D731" i="10"/>
  <c r="D732" i="10"/>
  <c r="D601" i="3"/>
  <c r="D957" i="3"/>
  <c r="D569" i="10"/>
  <c r="D863" i="10"/>
  <c r="D544" i="3"/>
  <c r="D846" i="3"/>
  <c r="D597" i="10"/>
  <c r="D445" i="10"/>
  <c r="D512" i="10"/>
  <c r="D503" i="3"/>
  <c r="D738" i="10"/>
  <c r="D923" i="10"/>
  <c r="D370" i="3"/>
  <c r="D928" i="10"/>
  <c r="D543" i="10"/>
  <c r="D733" i="10"/>
  <c r="D932" i="10"/>
  <c r="D969" i="10"/>
  <c r="D879" i="10"/>
  <c r="D241" i="3"/>
  <c r="D762" i="3"/>
  <c r="D493" i="10"/>
  <c r="D677" i="3"/>
  <c r="D837" i="3"/>
  <c r="D912" i="10"/>
  <c r="D566" i="10"/>
  <c r="D977" i="3"/>
  <c r="D589" i="3"/>
  <c r="D236" i="10"/>
  <c r="D946" i="10"/>
  <c r="D681" i="3"/>
  <c r="D670" i="10"/>
  <c r="D583" i="10"/>
  <c r="D654" i="10"/>
  <c r="D399" i="3"/>
  <c r="D415" i="3"/>
  <c r="D351" i="3"/>
  <c r="D271" i="3"/>
  <c r="D988" i="10"/>
  <c r="D323" i="3"/>
  <c r="D505" i="3"/>
  <c r="D439" i="10"/>
  <c r="D952" i="10"/>
  <c r="D716" i="3"/>
  <c r="D461" i="3"/>
  <c r="D501" i="10"/>
  <c r="D721" i="10"/>
  <c r="D456" i="10"/>
  <c r="D266" i="3"/>
  <c r="D428" i="3"/>
  <c r="D317" i="3"/>
  <c r="D377" i="3"/>
  <c r="D248" i="3"/>
  <c r="D340" i="3"/>
  <c r="D788" i="3"/>
  <c r="D413" i="3"/>
  <c r="D332" i="10"/>
  <c r="D867" i="3"/>
  <c r="D961" i="10"/>
  <c r="D989" i="10"/>
  <c r="D671" i="10"/>
  <c r="D978" i="10"/>
  <c r="D500" i="10"/>
  <c r="D890" i="10"/>
  <c r="D222" i="3"/>
  <c r="D656" i="3"/>
  <c r="D245" i="3"/>
  <c r="D372" i="3"/>
  <c r="D260" i="3"/>
  <c r="D341" i="3"/>
  <c r="D230" i="10"/>
  <c r="D642" i="10"/>
  <c r="D679" i="10"/>
  <c r="D954" i="3"/>
  <c r="D352" i="3"/>
  <c r="D884" i="10"/>
  <c r="D833" i="3"/>
  <c r="D443" i="3"/>
  <c r="D455" i="3"/>
  <c r="D207" i="10"/>
  <c r="D258" i="10"/>
  <c r="D335" i="3"/>
  <c r="D203" i="3"/>
  <c r="D262" i="3"/>
  <c r="D898" i="10"/>
  <c r="D519" i="10"/>
  <c r="D380" i="3"/>
  <c r="D290" i="10"/>
  <c r="D491" i="3"/>
  <c r="D365" i="10"/>
  <c r="D594" i="10"/>
  <c r="D722" i="10"/>
  <c r="D400" i="10"/>
  <c r="D350" i="10"/>
  <c r="D751" i="10"/>
  <c r="D1000" i="10"/>
  <c r="D492" i="10"/>
  <c r="D650" i="3"/>
  <c r="D820" i="3"/>
  <c r="D251" i="10"/>
  <c r="D502" i="3"/>
  <c r="D922" i="10"/>
  <c r="D559" i="10"/>
  <c r="D476" i="10"/>
  <c r="D919" i="10"/>
  <c r="D774" i="10"/>
  <c r="D600" i="3"/>
  <c r="D824" i="10"/>
  <c r="D243" i="10"/>
  <c r="D661" i="10"/>
  <c r="D638" i="10"/>
  <c r="D691" i="3"/>
  <c r="D670" i="3"/>
  <c r="D260" i="10"/>
  <c r="D616" i="3"/>
  <c r="D301" i="10"/>
  <c r="D357" i="10"/>
  <c r="D652" i="10"/>
  <c r="D398" i="3"/>
  <c r="D712" i="10"/>
  <c r="D206" i="10"/>
  <c r="D361" i="10"/>
  <c r="D743" i="10"/>
  <c r="D891" i="3"/>
  <c r="D416" i="3"/>
  <c r="D622" i="3"/>
  <c r="D710" i="3"/>
  <c r="D294" i="3"/>
  <c r="D870" i="10"/>
  <c r="D300" i="3"/>
  <c r="D364" i="3"/>
  <c r="D445" i="3"/>
  <c r="D313" i="3"/>
  <c r="D226" i="3"/>
  <c r="D326" i="3"/>
  <c r="D211" i="3"/>
  <c r="D274" i="3"/>
  <c r="D293" i="3"/>
  <c r="D959" i="10"/>
  <c r="D550" i="10"/>
  <c r="D704" i="3"/>
  <c r="D949" i="3"/>
  <c r="D819" i="10"/>
  <c r="D284" i="3"/>
  <c r="D369" i="3"/>
  <c r="D277" i="3"/>
  <c r="D485" i="10"/>
  <c r="D858" i="10"/>
  <c r="D460" i="3"/>
  <c r="D883" i="3"/>
  <c r="D932" i="3"/>
  <c r="D384" i="10"/>
  <c r="D366" i="10"/>
  <c r="D429" i="10"/>
  <c r="D247" i="10"/>
  <c r="D430" i="10"/>
  <c r="D840" i="10"/>
  <c r="D880" i="3"/>
  <c r="D907" i="10"/>
  <c r="D349" i="3"/>
  <c r="D386" i="3"/>
  <c r="D419" i="3"/>
  <c r="D901" i="10"/>
  <c r="D538" i="3"/>
  <c r="D836" i="10"/>
  <c r="D908" i="3"/>
  <c r="D457" i="3"/>
  <c r="D539" i="3"/>
  <c r="D423" i="10"/>
  <c r="D227" i="3"/>
  <c r="D689" i="10"/>
  <c r="D816" i="10"/>
  <c r="D214" i="10"/>
  <c r="D310" i="3"/>
  <c r="D208" i="10"/>
  <c r="D221" i="3"/>
  <c r="D217" i="3"/>
  <c r="D522" i="10"/>
  <c r="D240" i="3"/>
  <c r="D382" i="3"/>
  <c r="D613" i="3"/>
  <c r="D298" i="3"/>
  <c r="D377" i="10"/>
  <c r="D331" i="3"/>
  <c r="D582" i="10"/>
  <c r="D979" i="3"/>
  <c r="D416" i="10"/>
  <c r="D970" i="3"/>
  <c r="D211" i="10"/>
  <c r="D849" i="10"/>
  <c r="D432" i="3"/>
  <c r="D441" i="3"/>
  <c r="D702" i="10"/>
  <c r="D911" i="10"/>
  <c r="D930" i="3"/>
  <c r="D764" i="10"/>
  <c r="D293" i="10"/>
  <c r="D363" i="3"/>
  <c r="D447" i="3"/>
  <c r="D353" i="3"/>
  <c r="D664" i="10"/>
  <c r="D948" i="10"/>
  <c r="D897" i="3"/>
  <c r="D849" i="3"/>
  <c r="D480" i="10"/>
  <c r="D936" i="10"/>
  <c r="D339" i="3"/>
  <c r="D832" i="10"/>
  <c r="D549" i="10"/>
  <c r="D281" i="10"/>
  <c r="D535" i="10"/>
  <c r="D962" i="3"/>
  <c r="D754" i="3"/>
  <c r="D291" i="3"/>
  <c r="D280" i="3"/>
  <c r="D288" i="3"/>
  <c r="D350" i="3"/>
  <c r="D302" i="3"/>
  <c r="D386" i="10"/>
  <c r="D279" i="3"/>
  <c r="D965" i="10"/>
  <c r="D240" i="10"/>
  <c r="D695" i="3"/>
  <c r="D782" i="10"/>
  <c r="D715" i="3"/>
  <c r="D359" i="3"/>
  <c r="D223" i="3"/>
  <c r="D693" i="10"/>
  <c r="D204" i="3"/>
  <c r="D523" i="10"/>
  <c r="D438" i="3"/>
  <c r="D396" i="10"/>
  <c r="D320" i="3"/>
  <c r="D465" i="10"/>
  <c r="D563" i="10"/>
  <c r="D258" i="3"/>
  <c r="D896" i="10"/>
  <c r="D263" i="3"/>
  <c r="D314" i="3"/>
  <c r="D904" i="10"/>
  <c r="D620" i="3"/>
  <c r="D210" i="10"/>
  <c r="D456" i="3"/>
  <c r="D546" i="3"/>
  <c r="D253" i="10"/>
  <c r="D591" i="10"/>
  <c r="D521" i="3"/>
  <c r="D992" i="10"/>
  <c r="D964" i="3"/>
  <c r="D348" i="3"/>
  <c r="D913" i="10"/>
  <c r="D963" i="10"/>
  <c r="D656" i="10"/>
  <c r="D426" i="3"/>
  <c r="D229" i="3"/>
  <c r="D210" i="3"/>
  <c r="D224" i="10"/>
  <c r="D248" i="10"/>
  <c r="D453" i="3"/>
  <c r="D794" i="3"/>
  <c r="D351" i="10"/>
  <c r="D437" i="3"/>
  <c r="D215" i="10"/>
  <c r="D214" i="3"/>
  <c r="D489" i="3"/>
  <c r="D291" i="10"/>
  <c r="D496" i="3"/>
  <c r="D224" i="3"/>
  <c r="D723" i="10"/>
  <c r="D286" i="3"/>
  <c r="D987" i="3"/>
  <c r="D617" i="10"/>
  <c r="D825" i="10"/>
  <c r="D967" i="10"/>
  <c r="D929" i="10"/>
  <c r="D334" i="3"/>
  <c r="D256" i="3"/>
  <c r="D239" i="10"/>
  <c r="D646" i="3"/>
  <c r="D660" i="10"/>
  <c r="D292" i="3"/>
  <c r="D872" i="3"/>
  <c r="D462" i="10"/>
  <c r="D364" i="10"/>
  <c r="D982" i="3"/>
  <c r="D355" i="3"/>
  <c r="D213" i="10"/>
  <c r="D402" i="3"/>
  <c r="D577" i="10"/>
  <c r="D368" i="10"/>
  <c r="D443" i="10"/>
  <c r="D883" i="10"/>
  <c r="D878" i="10"/>
  <c r="D272" i="3"/>
  <c r="D552" i="3"/>
  <c r="D680" i="3"/>
  <c r="D527" i="10"/>
  <c r="D984" i="10"/>
  <c r="D543" i="3"/>
  <c r="D897" i="10"/>
  <c r="D743" i="3"/>
  <c r="D621" i="10"/>
  <c r="D264" i="10"/>
  <c r="D415" i="10"/>
  <c r="D908" i="10"/>
  <c r="D649" i="10"/>
  <c r="D286" i="10"/>
  <c r="D809" i="10"/>
  <c r="D394" i="10"/>
  <c r="D909" i="10"/>
  <c r="D924" i="10"/>
  <c r="D322" i="3"/>
  <c r="D305" i="10"/>
  <c r="D309" i="3"/>
  <c r="D246" i="3"/>
  <c r="D303" i="3"/>
  <c r="D637" i="10"/>
  <c r="D663" i="3"/>
  <c r="D318" i="10"/>
  <c r="D404" i="3"/>
  <c r="D621" i="3"/>
  <c r="D215" i="3"/>
  <c r="D602" i="3"/>
  <c r="D358" i="3"/>
  <c r="D442" i="3"/>
  <c r="D228" i="3"/>
  <c r="D727" i="10"/>
  <c r="D471" i="10"/>
  <c r="D459" i="3"/>
  <c r="D241" i="10"/>
  <c r="D574" i="10"/>
  <c r="D575" i="10"/>
  <c r="D517" i="10"/>
  <c r="D333" i="3"/>
  <c r="D798" i="10"/>
  <c r="D219" i="3"/>
  <c r="D905" i="10"/>
  <c r="D244" i="10"/>
  <c r="D204" i="10"/>
  <c r="D409" i="3"/>
  <c r="D354" i="3"/>
  <c r="D427" i="3"/>
  <c r="D305" i="3"/>
  <c r="D407" i="3"/>
  <c r="D985" i="10"/>
  <c r="D322" i="10"/>
  <c r="D344" i="10"/>
  <c r="D289" i="3"/>
  <c r="D818" i="3"/>
  <c r="D956" i="10"/>
  <c r="D953" i="10"/>
  <c r="D341" i="10"/>
  <c r="D430" i="3"/>
  <c r="D281" i="3"/>
  <c r="D389" i="3"/>
  <c r="D436" i="3"/>
  <c r="D233" i="3"/>
  <c r="D403" i="3"/>
  <c r="D237" i="3"/>
  <c r="D796" i="3"/>
  <c r="D815" i="3"/>
  <c r="D511" i="10"/>
  <c r="D315" i="10"/>
  <c r="D299" i="3"/>
  <c r="D641" i="10"/>
  <c r="D644" i="3"/>
  <c r="D255" i="10"/>
  <c r="D726" i="3"/>
  <c r="D675" i="3"/>
  <c r="D790" i="3"/>
  <c r="D343" i="3"/>
  <c r="D307" i="3"/>
  <c r="D588" i="10"/>
  <c r="D216" i="10"/>
  <c r="D235" i="3"/>
  <c r="D435" i="10"/>
  <c r="D205" i="3"/>
  <c r="D254" i="3"/>
  <c r="D346" i="3"/>
  <c r="D433" i="10"/>
  <c r="D972" i="10"/>
  <c r="D927" i="3"/>
  <c r="D344" i="3"/>
  <c r="D859" i="10"/>
  <c r="D272" i="10"/>
  <c r="D875" i="10"/>
  <c r="D226" i="10"/>
  <c r="D506" i="10"/>
  <c r="D448" i="3"/>
  <c r="D218" i="10"/>
  <c r="D826" i="10"/>
  <c r="D209" i="10"/>
  <c r="D230" i="3"/>
  <c r="D283" i="3"/>
  <c r="D425" i="3"/>
  <c r="D392" i="3"/>
  <c r="D295" i="3"/>
  <c r="D559" i="3"/>
  <c r="D596" i="3"/>
  <c r="D901" i="3"/>
  <c r="D222" i="10"/>
  <c r="D815" i="10"/>
  <c r="D757" i="10"/>
  <c r="D799" i="10"/>
  <c r="D514" i="10"/>
  <c r="D940" i="10"/>
  <c r="D958" i="3"/>
  <c r="D278" i="3"/>
  <c r="D261" i="3"/>
  <c r="D236" i="3"/>
  <c r="D264" i="3"/>
  <c r="D242" i="10"/>
  <c r="D713" i="3"/>
  <c r="D265" i="10"/>
  <c r="D381" i="10"/>
  <c r="D795" i="10"/>
  <c r="D710" i="10"/>
  <c r="D525" i="10"/>
  <c r="D906" i="3"/>
  <c r="D788" i="10"/>
  <c r="D306" i="3"/>
  <c r="D644" i="10"/>
  <c r="D284" i="10"/>
  <c r="D253" i="3"/>
  <c r="D643" i="10"/>
  <c r="D381" i="3"/>
  <c r="D273" i="10"/>
  <c r="D285" i="3"/>
  <c r="D217" i="10"/>
  <c r="D213" i="3"/>
  <c r="D375" i="3"/>
  <c r="D856" i="10"/>
  <c r="D697" i="10"/>
  <c r="D228" i="10"/>
  <c r="D787" i="10"/>
  <c r="D262" i="10"/>
  <c r="D718" i="10"/>
  <c r="D894" i="3"/>
  <c r="D818" i="10"/>
  <c r="D367" i="3"/>
  <c r="D400" i="3"/>
  <c r="D299" i="10"/>
  <c r="D418" i="3"/>
  <c r="D643" i="3"/>
  <c r="D545" i="3"/>
  <c r="D203" i="10"/>
  <c r="D673" i="3"/>
  <c r="D434" i="3"/>
  <c r="D759" i="10"/>
  <c r="D763" i="10"/>
  <c r="D280" i="10"/>
  <c r="D261" i="10"/>
  <c r="D806" i="3"/>
  <c r="D733" i="3"/>
  <c r="D294" i="10"/>
  <c r="D630" i="10"/>
  <c r="D367" i="10"/>
  <c r="D383" i="10"/>
  <c r="D701" i="3"/>
  <c r="D928" i="3"/>
  <c r="D349" i="10"/>
  <c r="D356" i="3"/>
  <c r="D238" i="3"/>
  <c r="D235" i="10"/>
  <c r="D711" i="10"/>
  <c r="D810" i="10"/>
  <c r="D254" i="10"/>
  <c r="D288" i="10"/>
  <c r="D385" i="10"/>
  <c r="D692" i="10"/>
  <c r="D706" i="10"/>
  <c r="D455" i="10"/>
  <c r="D352" i="10"/>
  <c r="D638" i="3"/>
  <c r="D282" i="3"/>
  <c r="D964" i="10"/>
  <c r="D478" i="10"/>
  <c r="D290" i="3"/>
  <c r="D408" i="10"/>
  <c r="D337" i="3"/>
  <c r="D408" i="3"/>
  <c r="D231" i="10"/>
  <c r="D229" i="10"/>
  <c r="D979" i="10"/>
  <c r="D516" i="10"/>
  <c r="D366" i="3"/>
  <c r="D926" i="3"/>
  <c r="D212" i="3"/>
  <c r="D421" i="10"/>
  <c r="D259" i="10"/>
  <c r="D440" i="3"/>
  <c r="D314" i="10"/>
  <c r="D461" i="10"/>
  <c r="D977" i="10"/>
  <c r="D626" i="10"/>
  <c r="D871" i="10"/>
  <c r="D221" i="10"/>
  <c r="D393" i="3"/>
  <c r="D250" i="10"/>
  <c r="D452" i="3"/>
  <c r="D220" i="10"/>
  <c r="D216" i="3"/>
  <c r="D423" i="3"/>
  <c r="D327" i="3"/>
  <c r="D797" i="3"/>
  <c r="D289" i="10"/>
  <c r="D700" i="10"/>
  <c r="D776" i="3"/>
  <c r="D705" i="10"/>
  <c r="D347" i="3"/>
  <c r="D332" i="3"/>
  <c r="D809" i="3"/>
  <c r="D596" i="10"/>
  <c r="D212" i="10"/>
  <c r="D920" i="3"/>
  <c r="D466" i="3"/>
  <c r="D611" i="10"/>
  <c r="D247" i="3"/>
  <c r="D343" i="10"/>
  <c r="D431" i="3"/>
  <c r="D259" i="3"/>
  <c r="D209" i="3"/>
  <c r="D651" i="3"/>
  <c r="D760" i="3"/>
  <c r="D774" i="3"/>
  <c r="D537" i="10"/>
  <c r="D357" i="3"/>
  <c r="D252" i="3"/>
  <c r="D208" i="3"/>
  <c r="D811" i="10"/>
  <c r="D597" i="3"/>
  <c r="D431" i="10"/>
  <c r="D895" i="3"/>
  <c r="D380" i="10"/>
  <c r="D374" i="3"/>
  <c r="D342" i="3"/>
  <c r="D237" i="10"/>
  <c r="D412" i="3"/>
  <c r="D275" i="3"/>
  <c r="D395" i="3"/>
  <c r="D385" i="3"/>
  <c r="D325" i="10"/>
  <c r="D338" i="3"/>
  <c r="D205" i="10"/>
  <c r="D223" i="10"/>
  <c r="D734" i="3"/>
  <c r="D376" i="3"/>
  <c r="D249" i="10"/>
  <c r="D667" i="10"/>
  <c r="D219" i="10"/>
  <c r="D995" i="3"/>
  <c r="D696" i="10"/>
  <c r="D397" i="3"/>
  <c r="D218" i="3"/>
  <c r="D317" i="10"/>
  <c r="D578" i="10"/>
  <c r="D831" i="3"/>
  <c r="D451" i="10"/>
  <c r="D405" i="3"/>
  <c r="D273" i="3"/>
  <c r="D629" i="10"/>
  <c r="D257" i="3"/>
  <c r="D206" i="3"/>
  <c r="D239" i="3"/>
  <c r="D227" i="10"/>
  <c r="D803" i="10"/>
  <c r="D337" i="10"/>
  <c r="D804" i="10"/>
  <c r="D220" i="3"/>
  <c r="D926" i="10"/>
  <c r="D957" i="10"/>
  <c r="D449" i="3"/>
  <c r="D345" i="3"/>
  <c r="D225" i="10"/>
  <c r="D828" i="10"/>
  <c r="D554" i="10"/>
  <c r="D870" i="3"/>
  <c r="D756" i="3"/>
  <c r="D231" i="3"/>
  <c r="D225" i="3"/>
  <c r="D207" i="3"/>
  <c r="D316" i="10"/>
  <c r="D622" i="10"/>
  <c r="D728" i="10"/>
  <c r="D900" i="3"/>
  <c r="D684" i="3"/>
  <c r="D704" i="10"/>
  <c r="D766" i="10"/>
  <c r="D232" i="3"/>
  <c r="D315" i="3"/>
  <c r="D659" i="3"/>
  <c r="D708" i="3"/>
  <c r="D682" i="10"/>
  <c r="D468" i="10"/>
  <c r="D635" i="10"/>
  <c r="D578" i="3"/>
  <c r="D232" i="10"/>
  <c r="D593" i="3"/>
  <c r="D329" i="3"/>
  <c r="D395" i="10"/>
  <c r="D451" i="3"/>
  <c r="D965" i="3"/>
  <c r="D276" i="3"/>
  <c r="D375" i="10"/>
  <c r="D785" i="10"/>
  <c r="D267" i="3"/>
  <c r="D587" i="3"/>
  <c r="D417" i="3"/>
  <c r="D444" i="3"/>
  <c r="D436" i="10"/>
  <c r="D390" i="3"/>
  <c r="D454" i="3"/>
  <c r="D963" i="3"/>
  <c r="D325" i="3"/>
  <c r="D202" i="10"/>
  <c r="D200" i="10"/>
  <c r="D198" i="10"/>
  <c r="D201" i="10"/>
  <c r="D199" i="10"/>
  <c r="D201" i="3"/>
  <c r="D202" i="3"/>
  <c r="D200" i="3"/>
  <c r="D198" i="3"/>
  <c r="D199" i="3"/>
  <c r="D197" i="3"/>
  <c r="D194" i="3"/>
  <c r="D190" i="3"/>
  <c r="D187" i="3"/>
  <c r="D186" i="3"/>
  <c r="D192" i="3"/>
  <c r="D195" i="3"/>
  <c r="D196" i="3"/>
  <c r="D191" i="3"/>
  <c r="D189" i="3"/>
  <c r="D188" i="3"/>
  <c r="D193" i="3"/>
  <c r="D195" i="10"/>
  <c r="D197" i="10"/>
  <c r="D190" i="10"/>
  <c r="D191" i="10"/>
  <c r="D193" i="10"/>
  <c r="D186" i="10"/>
  <c r="D188" i="10"/>
  <c r="D192" i="10"/>
  <c r="D196" i="10"/>
  <c r="D194" i="10"/>
  <c r="D187" i="10"/>
  <c r="D189" i="10"/>
  <c r="D185" i="3"/>
  <c r="D183" i="3"/>
  <c r="D3" i="3"/>
  <c r="D182" i="3"/>
  <c r="D184" i="3"/>
  <c r="D2" i="3"/>
  <c r="D160" i="10"/>
  <c r="D182" i="10"/>
  <c r="D158" i="10"/>
  <c r="D167" i="10"/>
  <c r="D184" i="10"/>
  <c r="D178" i="10"/>
  <c r="D174" i="10"/>
  <c r="D168" i="10"/>
  <c r="D161" i="10"/>
  <c r="D157" i="10"/>
  <c r="D185" i="10"/>
  <c r="D169" i="10"/>
  <c r="D172" i="10"/>
  <c r="D173" i="10"/>
  <c r="D164" i="10"/>
  <c r="D165" i="10"/>
  <c r="D162" i="10"/>
  <c r="D171" i="10"/>
  <c r="D163" i="10"/>
  <c r="D183" i="10"/>
  <c r="D176" i="10"/>
  <c r="D175" i="10"/>
  <c r="D177" i="10"/>
  <c r="D159" i="10"/>
  <c r="D181" i="10"/>
  <c r="D170" i="10"/>
  <c r="D166" i="10"/>
  <c r="D179" i="10"/>
  <c r="D3" i="10"/>
  <c r="D180" i="10"/>
  <c r="D2" i="10"/>
  <c r="K184" i="3" l="1"/>
  <c r="J184" i="3"/>
  <c r="F184" i="3"/>
  <c r="I184" i="3"/>
  <c r="H184" i="3"/>
  <c r="F199" i="3"/>
  <c r="I199" i="3"/>
  <c r="J199" i="3"/>
  <c r="K199" i="3"/>
  <c r="H199" i="3"/>
  <c r="H190" i="3"/>
  <c r="F190" i="3"/>
  <c r="J190" i="3"/>
  <c r="I190" i="3"/>
  <c r="K190" i="3"/>
  <c r="I196" i="3"/>
  <c r="F196" i="3"/>
  <c r="H196" i="3"/>
  <c r="J196" i="3"/>
  <c r="K196" i="3"/>
  <c r="J189" i="3"/>
  <c r="K189" i="3"/>
  <c r="H189" i="3"/>
  <c r="I189" i="3"/>
  <c r="F189" i="3"/>
  <c r="K191" i="3"/>
  <c r="F191" i="3"/>
  <c r="J191" i="3"/>
  <c r="I191" i="3"/>
  <c r="H191" i="3"/>
  <c r="K192" i="3"/>
  <c r="H192" i="3"/>
  <c r="F192" i="3"/>
  <c r="I192" i="3"/>
  <c r="J192" i="3"/>
  <c r="I200" i="3"/>
  <c r="J200" i="3"/>
  <c r="H200" i="3"/>
  <c r="F200" i="3"/>
  <c r="K200" i="3"/>
  <c r="K195" i="3"/>
  <c r="I195" i="3"/>
  <c r="H195" i="3"/>
  <c r="J195" i="3"/>
  <c r="F195" i="3"/>
  <c r="K193" i="3"/>
  <c r="H193" i="3"/>
  <c r="I193" i="3"/>
  <c r="J193" i="3"/>
  <c r="F193" i="3"/>
  <c r="H188" i="3"/>
  <c r="I188" i="3"/>
  <c r="K188" i="3"/>
  <c r="J188" i="3"/>
  <c r="F188" i="3"/>
  <c r="F2" i="3"/>
  <c r="K2" i="3"/>
  <c r="I2" i="3"/>
  <c r="H2" i="3"/>
  <c r="J2" i="3"/>
  <c r="K4" i="8"/>
  <c r="J4" i="8"/>
  <c r="I325" i="3"/>
  <c r="K325" i="3"/>
  <c r="J325" i="3"/>
  <c r="F325" i="3"/>
  <c r="H325" i="3"/>
  <c r="I963" i="3"/>
  <c r="J963" i="3"/>
  <c r="F963" i="3"/>
  <c r="K963" i="3"/>
  <c r="H963" i="3"/>
  <c r="K454" i="3"/>
  <c r="I454" i="3"/>
  <c r="H454" i="3"/>
  <c r="J454" i="3"/>
  <c r="F454" i="3"/>
  <c r="J390" i="3"/>
  <c r="K390" i="3"/>
  <c r="H390" i="3"/>
  <c r="I390" i="3"/>
  <c r="F390" i="3"/>
  <c r="J444" i="3"/>
  <c r="H444" i="3"/>
  <c r="F444" i="3"/>
  <c r="I444" i="3"/>
  <c r="K444" i="3"/>
  <c r="I417" i="3"/>
  <c r="K417" i="3"/>
  <c r="F417" i="3"/>
  <c r="H417" i="3"/>
  <c r="J417" i="3"/>
  <c r="F587" i="3"/>
  <c r="K587" i="3"/>
  <c r="H587" i="3"/>
  <c r="J587" i="3"/>
  <c r="I587" i="3"/>
  <c r="I267" i="3"/>
  <c r="J267" i="3"/>
  <c r="F267" i="3"/>
  <c r="K267" i="3"/>
  <c r="H267" i="3"/>
  <c r="J786" i="8"/>
  <c r="K786" i="8"/>
  <c r="H276" i="3"/>
  <c r="K276" i="3"/>
  <c r="I276" i="3"/>
  <c r="J276" i="3"/>
  <c r="F276" i="3"/>
  <c r="I965" i="3"/>
  <c r="K965" i="3"/>
  <c r="J965" i="3"/>
  <c r="F965" i="3"/>
  <c r="H965" i="3"/>
  <c r="H451" i="3"/>
  <c r="K451" i="3"/>
  <c r="F451" i="3"/>
  <c r="J451" i="3"/>
  <c r="I451" i="3"/>
  <c r="F329" i="3"/>
  <c r="H329" i="3"/>
  <c r="J329" i="3"/>
  <c r="I329" i="3"/>
  <c r="K329" i="3"/>
  <c r="J593" i="3"/>
  <c r="K593" i="3"/>
  <c r="F593" i="3"/>
  <c r="I593" i="3"/>
  <c r="H593" i="3"/>
  <c r="H578" i="3"/>
  <c r="I578" i="3"/>
  <c r="J578" i="3"/>
  <c r="K578" i="3"/>
  <c r="F578" i="3"/>
  <c r="H708" i="3"/>
  <c r="K708" i="3"/>
  <c r="I708" i="3"/>
  <c r="F708" i="3"/>
  <c r="J708" i="3"/>
  <c r="F659" i="3"/>
  <c r="H659" i="3"/>
  <c r="J659" i="3"/>
  <c r="I659" i="3"/>
  <c r="K659" i="3"/>
  <c r="K315" i="3"/>
  <c r="J315" i="3"/>
  <c r="I315" i="3"/>
  <c r="F315" i="3"/>
  <c r="H315" i="3"/>
  <c r="F232" i="3"/>
  <c r="I232" i="3"/>
  <c r="J232" i="3"/>
  <c r="K232" i="3"/>
  <c r="H232" i="3"/>
  <c r="J767" i="8"/>
  <c r="K767" i="8"/>
  <c r="K705" i="8"/>
  <c r="J705" i="8"/>
  <c r="J684" i="3"/>
  <c r="F684" i="3"/>
  <c r="H684" i="3"/>
  <c r="I684" i="3"/>
  <c r="K684" i="3"/>
  <c r="J900" i="3"/>
  <c r="I900" i="3"/>
  <c r="H900" i="3"/>
  <c r="K900" i="3"/>
  <c r="F900" i="3"/>
  <c r="K729" i="8"/>
  <c r="J729" i="8"/>
  <c r="F207" i="3"/>
  <c r="I207" i="3"/>
  <c r="H207" i="3"/>
  <c r="K207" i="3"/>
  <c r="J207" i="3"/>
  <c r="H225" i="3"/>
  <c r="F225" i="3"/>
  <c r="I225" i="3"/>
  <c r="K225" i="3"/>
  <c r="J225" i="3"/>
  <c r="I183" i="3"/>
  <c r="F183" i="3"/>
  <c r="J183" i="3"/>
  <c r="H183" i="3"/>
  <c r="K183" i="3"/>
  <c r="I198" i="3"/>
  <c r="F198" i="3"/>
  <c r="J198" i="3"/>
  <c r="H198" i="3"/>
  <c r="K198" i="3"/>
  <c r="F197" i="3"/>
  <c r="I197" i="3"/>
  <c r="J197" i="3"/>
  <c r="K197" i="3"/>
  <c r="H197" i="3"/>
  <c r="K194" i="3"/>
  <c r="J194" i="3"/>
  <c r="I194" i="3"/>
  <c r="H194" i="3"/>
  <c r="F194" i="3"/>
  <c r="I186" i="3"/>
  <c r="F186" i="3"/>
  <c r="H186" i="3"/>
  <c r="K186" i="3"/>
  <c r="J186" i="3"/>
  <c r="H187" i="3"/>
  <c r="K187" i="3"/>
  <c r="F187" i="3"/>
  <c r="I187" i="3"/>
  <c r="J187" i="3"/>
  <c r="F185" i="3"/>
  <c r="K185" i="3"/>
  <c r="H185" i="3"/>
  <c r="J185" i="3"/>
  <c r="I185" i="3"/>
  <c r="I3" i="3"/>
  <c r="H3" i="3"/>
  <c r="K3" i="3"/>
  <c r="F3" i="3"/>
  <c r="J3" i="3"/>
  <c r="J202" i="3"/>
  <c r="I202" i="3"/>
  <c r="K202" i="3"/>
  <c r="F202" i="3"/>
  <c r="H202" i="3"/>
  <c r="I182" i="3"/>
  <c r="H182" i="3"/>
  <c r="J182" i="3"/>
  <c r="K182" i="3"/>
  <c r="F182" i="3"/>
  <c r="K201" i="3"/>
  <c r="I201" i="3"/>
  <c r="H201" i="3"/>
  <c r="F201" i="3"/>
  <c r="J201" i="3"/>
  <c r="K3" i="8"/>
  <c r="J3" i="8"/>
  <c r="J231" i="3"/>
  <c r="K231" i="3"/>
  <c r="I231" i="3"/>
  <c r="F231" i="3"/>
  <c r="H231" i="3"/>
  <c r="K756" i="3"/>
  <c r="I756" i="3"/>
  <c r="F756" i="3"/>
  <c r="H756" i="3"/>
  <c r="J756" i="3"/>
  <c r="J870" i="3"/>
  <c r="F870" i="3"/>
  <c r="H870" i="3"/>
  <c r="K870" i="3"/>
  <c r="I870" i="3"/>
  <c r="J829" i="8"/>
  <c r="K829" i="8"/>
  <c r="I345" i="3"/>
  <c r="J345" i="3"/>
  <c r="F345" i="3"/>
  <c r="H345" i="3"/>
  <c r="K345" i="3"/>
  <c r="J449" i="3"/>
  <c r="K449" i="3"/>
  <c r="I449" i="3"/>
  <c r="F449" i="3"/>
  <c r="H449" i="3"/>
  <c r="J958" i="8"/>
  <c r="K958" i="8"/>
  <c r="K927" i="8"/>
  <c r="J927" i="8"/>
  <c r="H220" i="3"/>
  <c r="I220" i="3"/>
  <c r="F220" i="3"/>
  <c r="J220" i="3"/>
  <c r="K220" i="3"/>
  <c r="J805" i="8"/>
  <c r="K805" i="8"/>
  <c r="J804" i="8"/>
  <c r="K804" i="8"/>
  <c r="I239" i="3"/>
  <c r="H239" i="3"/>
  <c r="F239" i="3"/>
  <c r="J239" i="3"/>
  <c r="K239" i="3"/>
  <c r="J206" i="3"/>
  <c r="H206" i="3"/>
  <c r="K206" i="3"/>
  <c r="I206" i="3"/>
  <c r="F206" i="3"/>
  <c r="I257" i="3"/>
  <c r="J257" i="3"/>
  <c r="K257" i="3"/>
  <c r="F257" i="3"/>
  <c r="H257" i="3"/>
  <c r="H273" i="3"/>
  <c r="I273" i="3"/>
  <c r="K273" i="3"/>
  <c r="F273" i="3"/>
  <c r="J273" i="3"/>
  <c r="J405" i="3"/>
  <c r="K405" i="3"/>
  <c r="H405" i="3"/>
  <c r="I405" i="3"/>
  <c r="F405" i="3"/>
  <c r="K831" i="3"/>
  <c r="H831" i="3"/>
  <c r="I831" i="3"/>
  <c r="F831" i="3"/>
  <c r="J831" i="3"/>
  <c r="K218" i="3"/>
  <c r="H218" i="3"/>
  <c r="I218" i="3"/>
  <c r="F218" i="3"/>
  <c r="J218" i="3"/>
  <c r="I397" i="3"/>
  <c r="H397" i="3"/>
  <c r="J397" i="3"/>
  <c r="F397" i="3"/>
  <c r="K397" i="3"/>
  <c r="K697" i="8"/>
  <c r="J697" i="8"/>
  <c r="K995" i="3"/>
  <c r="J995" i="3"/>
  <c r="I995" i="3"/>
  <c r="F995" i="3"/>
  <c r="H995" i="3"/>
  <c r="I376" i="3"/>
  <c r="J376" i="3"/>
  <c r="F376" i="3"/>
  <c r="K376" i="3"/>
  <c r="H376" i="3"/>
  <c r="F734" i="3"/>
  <c r="J734" i="3"/>
  <c r="I734" i="3"/>
  <c r="H734" i="3"/>
  <c r="K734" i="3"/>
  <c r="H338" i="3"/>
  <c r="J338" i="3"/>
  <c r="F338" i="3"/>
  <c r="K338" i="3"/>
  <c r="I338" i="3"/>
  <c r="H385" i="3"/>
  <c r="F385" i="3"/>
  <c r="J385" i="3"/>
  <c r="K385" i="3"/>
  <c r="I385" i="3"/>
  <c r="H395" i="3"/>
  <c r="K395" i="3"/>
  <c r="F395" i="3"/>
  <c r="J395" i="3"/>
  <c r="I395" i="3"/>
  <c r="H275" i="3"/>
  <c r="K275" i="3"/>
  <c r="I275" i="3"/>
  <c r="F275" i="3"/>
  <c r="J275" i="3"/>
  <c r="F412" i="3"/>
  <c r="K412" i="3"/>
  <c r="I412" i="3"/>
  <c r="J412" i="3"/>
  <c r="H412" i="3"/>
  <c r="F342" i="3"/>
  <c r="J342" i="3"/>
  <c r="H342" i="3"/>
  <c r="K342" i="3"/>
  <c r="I342" i="3"/>
  <c r="K374" i="3"/>
  <c r="F374" i="3"/>
  <c r="J374" i="3"/>
  <c r="H374" i="3"/>
  <c r="I374" i="3"/>
  <c r="I895" i="3"/>
  <c r="J895" i="3"/>
  <c r="F895" i="3"/>
  <c r="H895" i="3"/>
  <c r="K895" i="3"/>
  <c r="K597" i="3"/>
  <c r="H597" i="3"/>
  <c r="I597" i="3"/>
  <c r="F597" i="3"/>
  <c r="J597" i="3"/>
  <c r="K812" i="8"/>
  <c r="J812" i="8"/>
  <c r="K208" i="3"/>
  <c r="J208" i="3"/>
  <c r="I208" i="3"/>
  <c r="H208" i="3"/>
  <c r="F208" i="3"/>
  <c r="H252" i="3"/>
  <c r="I252" i="3"/>
  <c r="F252" i="3"/>
  <c r="K252" i="3"/>
  <c r="J252" i="3"/>
  <c r="K357" i="3"/>
  <c r="J357" i="3"/>
  <c r="H357" i="3"/>
  <c r="I357" i="3"/>
  <c r="F357" i="3"/>
  <c r="H774" i="3"/>
  <c r="J774" i="3"/>
  <c r="K774" i="3"/>
  <c r="F774" i="3"/>
  <c r="I774" i="3"/>
  <c r="J760" i="3"/>
  <c r="H760" i="3"/>
  <c r="F760" i="3"/>
  <c r="K760" i="3"/>
  <c r="I760" i="3"/>
  <c r="H651" i="3"/>
  <c r="K651" i="3"/>
  <c r="I651" i="3"/>
  <c r="J651" i="3"/>
  <c r="F651" i="3"/>
  <c r="I209" i="3"/>
  <c r="J209" i="3"/>
  <c r="K209" i="3"/>
  <c r="F209" i="3"/>
  <c r="H209" i="3"/>
  <c r="K259" i="3"/>
  <c r="J259" i="3"/>
  <c r="H259" i="3"/>
  <c r="I259" i="3"/>
  <c r="F259" i="3"/>
  <c r="K431" i="3"/>
  <c r="F431" i="3"/>
  <c r="H431" i="3"/>
  <c r="I431" i="3"/>
  <c r="J431" i="3"/>
  <c r="J247" i="3"/>
  <c r="I247" i="3"/>
  <c r="H247" i="3"/>
  <c r="K247" i="3"/>
  <c r="F247" i="3"/>
  <c r="K466" i="3"/>
  <c r="J466" i="3"/>
  <c r="I466" i="3"/>
  <c r="F466" i="3"/>
  <c r="H466" i="3"/>
  <c r="I920" i="3"/>
  <c r="K920" i="3"/>
  <c r="J920" i="3"/>
  <c r="F920" i="3"/>
  <c r="H920" i="3"/>
  <c r="J809" i="3"/>
  <c r="K809" i="3"/>
  <c r="I809" i="3"/>
  <c r="H809" i="3"/>
  <c r="F809" i="3"/>
  <c r="J332" i="3"/>
  <c r="F332" i="3"/>
  <c r="H332" i="3"/>
  <c r="I332" i="3"/>
  <c r="K332" i="3"/>
  <c r="F347" i="3"/>
  <c r="K347" i="3"/>
  <c r="H347" i="3"/>
  <c r="J347" i="3"/>
  <c r="I347" i="3"/>
  <c r="J706" i="8"/>
  <c r="K706" i="8"/>
  <c r="I776" i="3"/>
  <c r="F776" i="3"/>
  <c r="J776" i="3"/>
  <c r="K776" i="3"/>
  <c r="H776" i="3"/>
  <c r="J701" i="8"/>
  <c r="K701" i="8"/>
  <c r="I797" i="3"/>
  <c r="H797" i="3"/>
  <c r="K797" i="3"/>
  <c r="J797" i="3"/>
  <c r="F797" i="3"/>
  <c r="K327" i="3"/>
  <c r="I327" i="3"/>
  <c r="H327" i="3"/>
  <c r="F327" i="3"/>
  <c r="J327" i="3"/>
  <c r="J423" i="3"/>
  <c r="I423" i="3"/>
  <c r="K423" i="3"/>
  <c r="H423" i="3"/>
  <c r="F423" i="3"/>
  <c r="J216" i="3"/>
  <c r="F216" i="3"/>
  <c r="K216" i="3"/>
  <c r="H216" i="3"/>
  <c r="I216" i="3"/>
  <c r="J452" i="3"/>
  <c r="I452" i="3"/>
  <c r="F452" i="3"/>
  <c r="H452" i="3"/>
  <c r="K452" i="3"/>
  <c r="K393" i="3"/>
  <c r="H393" i="3"/>
  <c r="J393" i="3"/>
  <c r="I393" i="3"/>
  <c r="F393" i="3"/>
  <c r="K872" i="8"/>
  <c r="J872" i="8"/>
  <c r="K978" i="8"/>
  <c r="J978" i="8"/>
  <c r="K440" i="3"/>
  <c r="F440" i="3"/>
  <c r="J440" i="3"/>
  <c r="H440" i="3"/>
  <c r="I440" i="3"/>
  <c r="F212" i="3"/>
  <c r="K212" i="3"/>
  <c r="H212" i="3"/>
  <c r="I212" i="3"/>
  <c r="J212" i="3"/>
  <c r="J926" i="3"/>
  <c r="H926" i="3"/>
  <c r="F926" i="3"/>
  <c r="K926" i="3"/>
  <c r="I926" i="3"/>
  <c r="F366" i="3"/>
  <c r="K366" i="3"/>
  <c r="J366" i="3"/>
  <c r="I366" i="3"/>
  <c r="H366" i="3"/>
  <c r="K980" i="8"/>
  <c r="J980" i="8"/>
  <c r="H408" i="3"/>
  <c r="I408" i="3"/>
  <c r="F408" i="3"/>
  <c r="J408" i="3"/>
  <c r="K408" i="3"/>
  <c r="H337" i="3"/>
  <c r="J337" i="3"/>
  <c r="K337" i="3"/>
  <c r="F337" i="3"/>
  <c r="I337" i="3"/>
  <c r="J290" i="3"/>
  <c r="I290" i="3"/>
  <c r="K290" i="3"/>
  <c r="H290" i="3"/>
  <c r="F290" i="3"/>
  <c r="J965" i="8"/>
  <c r="K965" i="8"/>
  <c r="F282" i="3"/>
  <c r="J282" i="3"/>
  <c r="K282" i="3"/>
  <c r="H282" i="3"/>
  <c r="I282" i="3"/>
  <c r="F638" i="3"/>
  <c r="H638" i="3"/>
  <c r="J638" i="3"/>
  <c r="I638" i="3"/>
  <c r="K638" i="3"/>
  <c r="J707" i="8"/>
  <c r="K707" i="8"/>
  <c r="K693" i="8"/>
  <c r="J693" i="8"/>
  <c r="J811" i="8"/>
  <c r="K811" i="8"/>
  <c r="J712" i="8"/>
  <c r="K712" i="8"/>
  <c r="I238" i="3"/>
  <c r="K238" i="3"/>
  <c r="J238" i="3"/>
  <c r="H238" i="3"/>
  <c r="F238" i="3"/>
  <c r="F356" i="3"/>
  <c r="H356" i="3"/>
  <c r="I356" i="3"/>
  <c r="J356" i="3"/>
  <c r="K356" i="3"/>
  <c r="F928" i="3"/>
  <c r="H928" i="3"/>
  <c r="K928" i="3"/>
  <c r="I928" i="3"/>
  <c r="J928" i="3"/>
  <c r="H701" i="3"/>
  <c r="F701" i="3"/>
  <c r="J701" i="3"/>
  <c r="I701" i="3"/>
  <c r="K701" i="3"/>
  <c r="I733" i="3"/>
  <c r="J733" i="3"/>
  <c r="K733" i="3"/>
  <c r="F733" i="3"/>
  <c r="H733" i="3"/>
  <c r="F806" i="3"/>
  <c r="H806" i="3"/>
  <c r="I806" i="3"/>
  <c r="J806" i="3"/>
  <c r="K806" i="3"/>
  <c r="K764" i="8"/>
  <c r="J764" i="8"/>
  <c r="J760" i="8"/>
  <c r="K760" i="8"/>
  <c r="K434" i="3"/>
  <c r="F434" i="3"/>
  <c r="J434" i="3"/>
  <c r="H434" i="3"/>
  <c r="I434" i="3"/>
  <c r="H673" i="3"/>
  <c r="F673" i="3"/>
  <c r="I673" i="3"/>
  <c r="K673" i="3"/>
  <c r="J673" i="3"/>
  <c r="F545" i="3"/>
  <c r="K545" i="3"/>
  <c r="H545" i="3"/>
  <c r="J545" i="3"/>
  <c r="I545" i="3"/>
  <c r="K643" i="3"/>
  <c r="H643" i="3"/>
  <c r="F643" i="3"/>
  <c r="J643" i="3"/>
  <c r="I643" i="3"/>
  <c r="J418" i="3"/>
  <c r="H418" i="3"/>
  <c r="I418" i="3"/>
  <c r="K418" i="3"/>
  <c r="F418" i="3"/>
  <c r="F400" i="3"/>
  <c r="K400" i="3"/>
  <c r="I400" i="3"/>
  <c r="H400" i="3"/>
  <c r="J400" i="3"/>
  <c r="F367" i="3"/>
  <c r="H367" i="3"/>
  <c r="I367" i="3"/>
  <c r="J367" i="3"/>
  <c r="K367" i="3"/>
  <c r="J819" i="8"/>
  <c r="K819" i="8"/>
  <c r="I894" i="3"/>
  <c r="H894" i="3"/>
  <c r="J894" i="3"/>
  <c r="K894" i="3"/>
  <c r="F894" i="3"/>
  <c r="J719" i="8"/>
  <c r="K719" i="8"/>
  <c r="J788" i="8"/>
  <c r="K788" i="8"/>
  <c r="K698" i="8"/>
  <c r="J698" i="8"/>
  <c r="K857" i="8"/>
  <c r="J857" i="8"/>
  <c r="J375" i="3"/>
  <c r="I375" i="3"/>
  <c r="K375" i="3"/>
  <c r="H375" i="3"/>
  <c r="F375" i="3"/>
  <c r="K213" i="3"/>
  <c r="H213" i="3"/>
  <c r="J213" i="3"/>
  <c r="F213" i="3"/>
  <c r="I213" i="3"/>
  <c r="J285" i="3"/>
  <c r="I285" i="3"/>
  <c r="K285" i="3"/>
  <c r="F285" i="3"/>
  <c r="H285" i="3"/>
  <c r="F381" i="3"/>
  <c r="I381" i="3"/>
  <c r="K381" i="3"/>
  <c r="H381" i="3"/>
  <c r="J381" i="3"/>
  <c r="H253" i="3"/>
  <c r="F253" i="3"/>
  <c r="K253" i="3"/>
  <c r="I253" i="3"/>
  <c r="J253" i="3"/>
  <c r="I306" i="3"/>
  <c r="J306" i="3"/>
  <c r="H306" i="3"/>
  <c r="F306" i="3"/>
  <c r="K306" i="3"/>
  <c r="K789" i="8"/>
  <c r="J789" i="8"/>
  <c r="H906" i="3"/>
  <c r="F906" i="3"/>
  <c r="K906" i="3"/>
  <c r="I906" i="3"/>
  <c r="J906" i="3"/>
  <c r="K711" i="8"/>
  <c r="J711" i="8"/>
  <c r="J796" i="8"/>
  <c r="K796" i="8"/>
  <c r="I713" i="3"/>
  <c r="F713" i="3"/>
  <c r="J713" i="3"/>
  <c r="H713" i="3"/>
  <c r="K713" i="3"/>
  <c r="H264" i="3"/>
  <c r="J264" i="3"/>
  <c r="F264" i="3"/>
  <c r="I264" i="3"/>
  <c r="K264" i="3"/>
  <c r="H236" i="3"/>
  <c r="J236" i="3"/>
  <c r="F236" i="3"/>
  <c r="I236" i="3"/>
  <c r="K236" i="3"/>
  <c r="J261" i="3"/>
  <c r="H261" i="3"/>
  <c r="F261" i="3"/>
  <c r="K261" i="3"/>
  <c r="I261" i="3"/>
  <c r="I278" i="3"/>
  <c r="K278" i="3"/>
  <c r="J278" i="3"/>
  <c r="H278" i="3"/>
  <c r="F278" i="3"/>
  <c r="K958" i="3"/>
  <c r="F958" i="3"/>
  <c r="J958" i="3"/>
  <c r="H958" i="3"/>
  <c r="I958" i="3"/>
  <c r="K941" i="8"/>
  <c r="J941" i="8"/>
  <c r="K800" i="8"/>
  <c r="J800" i="8"/>
  <c r="J758" i="8"/>
  <c r="K758" i="8"/>
  <c r="J816" i="8"/>
  <c r="K816" i="8"/>
  <c r="I901" i="3"/>
  <c r="F901" i="3"/>
  <c r="K901" i="3"/>
  <c r="H901" i="3"/>
  <c r="J901" i="3"/>
  <c r="H596" i="3"/>
  <c r="I596" i="3"/>
  <c r="K596" i="3"/>
  <c r="J596" i="3"/>
  <c r="F596" i="3"/>
  <c r="I559" i="3"/>
  <c r="H559" i="3"/>
  <c r="K559" i="3"/>
  <c r="F559" i="3"/>
  <c r="J559" i="3"/>
  <c r="K295" i="3"/>
  <c r="I295" i="3"/>
  <c r="F295" i="3"/>
  <c r="J295" i="3"/>
  <c r="H295" i="3"/>
  <c r="H392" i="3"/>
  <c r="K392" i="3"/>
  <c r="F392" i="3"/>
  <c r="J392" i="3"/>
  <c r="I392" i="3"/>
  <c r="H425" i="3"/>
  <c r="I425" i="3"/>
  <c r="F425" i="3"/>
  <c r="K425" i="3"/>
  <c r="J425" i="3"/>
  <c r="F283" i="3"/>
  <c r="H283" i="3"/>
  <c r="I283" i="3"/>
  <c r="K283" i="3"/>
  <c r="J283" i="3"/>
  <c r="J230" i="3"/>
  <c r="H230" i="3"/>
  <c r="F230" i="3"/>
  <c r="K230" i="3"/>
  <c r="I230" i="3"/>
  <c r="K827" i="8"/>
  <c r="J827" i="8"/>
  <c r="H448" i="3"/>
  <c r="J448" i="3"/>
  <c r="F448" i="3"/>
  <c r="I448" i="3"/>
  <c r="K448" i="3"/>
  <c r="K876" i="8"/>
  <c r="J876" i="8"/>
  <c r="K860" i="8"/>
  <c r="J860" i="8"/>
  <c r="J344" i="3"/>
  <c r="I344" i="3"/>
  <c r="H344" i="3"/>
  <c r="F344" i="3"/>
  <c r="K344" i="3"/>
  <c r="J927" i="3"/>
  <c r="H927" i="3"/>
  <c r="F927" i="3"/>
  <c r="K927" i="3"/>
  <c r="I927" i="3"/>
  <c r="K973" i="8"/>
  <c r="J973" i="8"/>
  <c r="F346" i="3"/>
  <c r="I346" i="3"/>
  <c r="H346" i="3"/>
  <c r="J346" i="3"/>
  <c r="K346" i="3"/>
  <c r="F254" i="3"/>
  <c r="H254" i="3"/>
  <c r="I254" i="3"/>
  <c r="J254" i="3"/>
  <c r="K254" i="3"/>
  <c r="H205" i="3"/>
  <c r="F205" i="3"/>
  <c r="J205" i="3"/>
  <c r="I205" i="3"/>
  <c r="K205" i="3"/>
  <c r="I235" i="3"/>
  <c r="J235" i="3"/>
  <c r="K235" i="3"/>
  <c r="F235" i="3"/>
  <c r="H235" i="3"/>
  <c r="F307" i="3"/>
  <c r="J307" i="3"/>
  <c r="K307" i="3"/>
  <c r="H307" i="3"/>
  <c r="I307" i="3"/>
  <c r="F343" i="3"/>
  <c r="K343" i="3"/>
  <c r="J343" i="3"/>
  <c r="I343" i="3"/>
  <c r="H343" i="3"/>
  <c r="K790" i="3"/>
  <c r="J790" i="3"/>
  <c r="I790" i="3"/>
  <c r="F790" i="3"/>
  <c r="H790" i="3"/>
  <c r="F675" i="3"/>
  <c r="H675" i="3"/>
  <c r="K675" i="3"/>
  <c r="I675" i="3"/>
  <c r="J675" i="3"/>
  <c r="I726" i="3"/>
  <c r="H726" i="3"/>
  <c r="J726" i="3"/>
  <c r="F726" i="3"/>
  <c r="K726" i="3"/>
  <c r="J644" i="3"/>
  <c r="K644" i="3"/>
  <c r="H644" i="3"/>
  <c r="F644" i="3"/>
  <c r="I644" i="3"/>
  <c r="F299" i="3"/>
  <c r="H299" i="3"/>
  <c r="K299" i="3"/>
  <c r="J299" i="3"/>
  <c r="I299" i="3"/>
  <c r="I815" i="3"/>
  <c r="F815" i="3"/>
  <c r="H815" i="3"/>
  <c r="J815" i="3"/>
  <c r="K815" i="3"/>
  <c r="K796" i="3"/>
  <c r="H796" i="3"/>
  <c r="F796" i="3"/>
  <c r="J796" i="3"/>
  <c r="I796" i="3"/>
  <c r="H237" i="3"/>
  <c r="F237" i="3"/>
  <c r="I237" i="3"/>
  <c r="K237" i="3"/>
  <c r="J237" i="3"/>
  <c r="J403" i="3"/>
  <c r="F403" i="3"/>
  <c r="K403" i="3"/>
  <c r="H403" i="3"/>
  <c r="I403" i="3"/>
  <c r="K233" i="3"/>
  <c r="J233" i="3"/>
  <c r="I233" i="3"/>
  <c r="H233" i="3"/>
  <c r="F233" i="3"/>
  <c r="K436" i="3"/>
  <c r="J436" i="3"/>
  <c r="F436" i="3"/>
  <c r="H436" i="3"/>
  <c r="I436" i="3"/>
  <c r="H389" i="3"/>
  <c r="F389" i="3"/>
  <c r="J389" i="3"/>
  <c r="K389" i="3"/>
  <c r="I389" i="3"/>
  <c r="F281" i="3"/>
  <c r="H281" i="3"/>
  <c r="I281" i="3"/>
  <c r="J281" i="3"/>
  <c r="K281" i="3"/>
  <c r="H430" i="3"/>
  <c r="J430" i="3"/>
  <c r="F430" i="3"/>
  <c r="K430" i="3"/>
  <c r="I430" i="3"/>
  <c r="J954" i="8"/>
  <c r="K954" i="8"/>
  <c r="K957" i="8"/>
  <c r="J957" i="8"/>
  <c r="J818" i="3"/>
  <c r="H818" i="3"/>
  <c r="I818" i="3"/>
  <c r="F818" i="3"/>
  <c r="K818" i="3"/>
  <c r="F289" i="3"/>
  <c r="J289" i="3"/>
  <c r="K289" i="3"/>
  <c r="H289" i="3"/>
  <c r="I289" i="3"/>
  <c r="J986" i="8"/>
  <c r="K986" i="8"/>
  <c r="J407" i="3"/>
  <c r="K407" i="3"/>
  <c r="I407" i="3"/>
  <c r="F407" i="3"/>
  <c r="H407" i="3"/>
  <c r="F305" i="3"/>
  <c r="I305" i="3"/>
  <c r="K305" i="3"/>
  <c r="J305" i="3"/>
  <c r="H305" i="3"/>
  <c r="J427" i="3"/>
  <c r="I427" i="3"/>
  <c r="K427" i="3"/>
  <c r="H427" i="3"/>
  <c r="F427" i="3"/>
  <c r="J354" i="3"/>
  <c r="K354" i="3"/>
  <c r="I354" i="3"/>
  <c r="H354" i="3"/>
  <c r="F354" i="3"/>
  <c r="K409" i="3"/>
  <c r="H409" i="3"/>
  <c r="I409" i="3"/>
  <c r="F409" i="3"/>
  <c r="J409" i="3"/>
  <c r="K906" i="8"/>
  <c r="J906" i="8"/>
  <c r="I219" i="3"/>
  <c r="K219" i="3"/>
  <c r="F219" i="3"/>
  <c r="J219" i="3"/>
  <c r="H219" i="3"/>
  <c r="J799" i="8"/>
  <c r="K799" i="8"/>
  <c r="I333" i="3"/>
  <c r="F333" i="3"/>
  <c r="H333" i="3"/>
  <c r="J333" i="3"/>
  <c r="K333" i="3"/>
  <c r="H459" i="3"/>
  <c r="K459" i="3"/>
  <c r="I459" i="3"/>
  <c r="F459" i="3"/>
  <c r="J459" i="3"/>
  <c r="J728" i="8"/>
  <c r="K728" i="8"/>
  <c r="H228" i="3"/>
  <c r="I228" i="3"/>
  <c r="K228" i="3"/>
  <c r="J228" i="3"/>
  <c r="F228" i="3"/>
  <c r="H442" i="3"/>
  <c r="I442" i="3"/>
  <c r="K442" i="3"/>
  <c r="J442" i="3"/>
  <c r="F442" i="3"/>
  <c r="J358" i="3"/>
  <c r="F358" i="3"/>
  <c r="I358" i="3"/>
  <c r="H358" i="3"/>
  <c r="K358" i="3"/>
  <c r="J602" i="3"/>
  <c r="H602" i="3"/>
  <c r="F602" i="3"/>
  <c r="K602" i="3"/>
  <c r="I602" i="3"/>
  <c r="I215" i="3"/>
  <c r="F215" i="3"/>
  <c r="K215" i="3"/>
  <c r="J215" i="3"/>
  <c r="H215" i="3"/>
  <c r="H621" i="3"/>
  <c r="K621" i="3"/>
  <c r="J621" i="3"/>
  <c r="F621" i="3"/>
  <c r="I621" i="3"/>
  <c r="I404" i="3"/>
  <c r="K404" i="3"/>
  <c r="F404" i="3"/>
  <c r="J404" i="3"/>
  <c r="H404" i="3"/>
  <c r="J663" i="3"/>
  <c r="F663" i="3"/>
  <c r="I663" i="3"/>
  <c r="H663" i="3"/>
  <c r="K663" i="3"/>
  <c r="I303" i="3"/>
  <c r="H303" i="3"/>
  <c r="J303" i="3"/>
  <c r="K303" i="3"/>
  <c r="F303" i="3"/>
  <c r="J246" i="3"/>
  <c r="F246" i="3"/>
  <c r="K246" i="3"/>
  <c r="H246" i="3"/>
  <c r="I246" i="3"/>
  <c r="I309" i="3"/>
  <c r="F309" i="3"/>
  <c r="K309" i="3"/>
  <c r="J309" i="3"/>
  <c r="H309" i="3"/>
  <c r="I322" i="3"/>
  <c r="H322" i="3"/>
  <c r="F322" i="3"/>
  <c r="J322" i="3"/>
  <c r="K322" i="3"/>
  <c r="K925" i="8"/>
  <c r="J925" i="8"/>
  <c r="K910" i="8"/>
  <c r="J910" i="8"/>
  <c r="K810" i="8"/>
  <c r="J810" i="8"/>
  <c r="K909" i="8"/>
  <c r="J909" i="8"/>
  <c r="I743" i="3"/>
  <c r="F743" i="3"/>
  <c r="J743" i="3"/>
  <c r="H743" i="3"/>
  <c r="K743" i="3"/>
  <c r="J898" i="8"/>
  <c r="K898" i="8"/>
  <c r="K543" i="3"/>
  <c r="I543" i="3"/>
  <c r="F543" i="3"/>
  <c r="H543" i="3"/>
  <c r="J543" i="3"/>
  <c r="K985" i="8"/>
  <c r="J985" i="8"/>
  <c r="J680" i="3"/>
  <c r="K680" i="3"/>
  <c r="I680" i="3"/>
  <c r="H680" i="3"/>
  <c r="F680" i="3"/>
  <c r="H552" i="3"/>
  <c r="I552" i="3"/>
  <c r="J552" i="3"/>
  <c r="K552" i="3"/>
  <c r="F552" i="3"/>
  <c r="J272" i="3"/>
  <c r="K272" i="3"/>
  <c r="H272" i="3"/>
  <c r="I272" i="3"/>
  <c r="F272" i="3"/>
  <c r="K879" i="8"/>
  <c r="J879" i="8"/>
  <c r="J884" i="8"/>
  <c r="K884" i="8"/>
  <c r="H402" i="3"/>
  <c r="K402" i="3"/>
  <c r="I402" i="3"/>
  <c r="J402" i="3"/>
  <c r="F402" i="3"/>
  <c r="J355" i="3"/>
  <c r="H355" i="3"/>
  <c r="I355" i="3"/>
  <c r="F355" i="3"/>
  <c r="K355" i="3"/>
  <c r="K982" i="3"/>
  <c r="H982" i="3"/>
  <c r="J982" i="3"/>
  <c r="F982" i="3"/>
  <c r="I982" i="3"/>
  <c r="I872" i="3"/>
  <c r="J872" i="3"/>
  <c r="K872" i="3"/>
  <c r="F872" i="3"/>
  <c r="H872" i="3"/>
  <c r="J292" i="3"/>
  <c r="H292" i="3"/>
  <c r="I292" i="3"/>
  <c r="K292" i="3"/>
  <c r="F292" i="3"/>
  <c r="F646" i="3"/>
  <c r="J646" i="3"/>
  <c r="I646" i="3"/>
  <c r="H646" i="3"/>
  <c r="K646" i="3"/>
  <c r="H256" i="3"/>
  <c r="F256" i="3"/>
  <c r="J256" i="3"/>
  <c r="I256" i="3"/>
  <c r="K256" i="3"/>
  <c r="I334" i="3"/>
  <c r="K334" i="3"/>
  <c r="F334" i="3"/>
  <c r="J334" i="3"/>
  <c r="H334" i="3"/>
  <c r="K930" i="8"/>
  <c r="J930" i="8"/>
  <c r="J968" i="8"/>
  <c r="K968" i="8"/>
  <c r="J826" i="8"/>
  <c r="K826" i="8"/>
  <c r="J987" i="3"/>
  <c r="I987" i="3"/>
  <c r="F987" i="3"/>
  <c r="H987" i="3"/>
  <c r="K987" i="3"/>
  <c r="F286" i="3"/>
  <c r="H286" i="3"/>
  <c r="J286" i="3"/>
  <c r="K286" i="3"/>
  <c r="I286" i="3"/>
  <c r="J724" i="8"/>
  <c r="K724" i="8"/>
  <c r="K224" i="3"/>
  <c r="H224" i="3"/>
  <c r="I224" i="3"/>
  <c r="F224" i="3"/>
  <c r="J224" i="3"/>
  <c r="I496" i="3"/>
  <c r="H496" i="3"/>
  <c r="J496" i="3"/>
  <c r="K496" i="3"/>
  <c r="F496" i="3"/>
  <c r="I489" i="3"/>
  <c r="K489" i="3"/>
  <c r="F489" i="3"/>
  <c r="J489" i="3"/>
  <c r="H489" i="3"/>
  <c r="I214" i="3"/>
  <c r="F214" i="3"/>
  <c r="H214" i="3"/>
  <c r="J214" i="3"/>
  <c r="K214" i="3"/>
  <c r="F437" i="3"/>
  <c r="I437" i="3"/>
  <c r="J437" i="3"/>
  <c r="K437" i="3"/>
  <c r="H437" i="3"/>
  <c r="F794" i="3"/>
  <c r="I794" i="3"/>
  <c r="J794" i="3"/>
  <c r="H794" i="3"/>
  <c r="K794" i="3"/>
  <c r="K453" i="3"/>
  <c r="H453" i="3"/>
  <c r="F453" i="3"/>
  <c r="J453" i="3"/>
  <c r="I453" i="3"/>
  <c r="I210" i="3"/>
  <c r="F210" i="3"/>
  <c r="J210" i="3"/>
  <c r="K210" i="3"/>
  <c r="H210" i="3"/>
  <c r="I229" i="3"/>
  <c r="K229" i="3"/>
  <c r="F229" i="3"/>
  <c r="H229" i="3"/>
  <c r="J229" i="3"/>
  <c r="H426" i="3"/>
  <c r="I426" i="3"/>
  <c r="J426" i="3"/>
  <c r="F426" i="3"/>
  <c r="K426" i="3"/>
  <c r="K964" i="8"/>
  <c r="J964" i="8"/>
  <c r="J914" i="8"/>
  <c r="K914" i="8"/>
  <c r="F348" i="3"/>
  <c r="I348" i="3"/>
  <c r="H348" i="3"/>
  <c r="K348" i="3"/>
  <c r="J348" i="3"/>
  <c r="J964" i="3"/>
  <c r="K964" i="3"/>
  <c r="F964" i="3"/>
  <c r="H964" i="3"/>
  <c r="I964" i="3"/>
  <c r="K993" i="8"/>
  <c r="J993" i="8"/>
  <c r="I521" i="3"/>
  <c r="H521" i="3"/>
  <c r="F521" i="3"/>
  <c r="K521" i="3"/>
  <c r="J521" i="3"/>
  <c r="J546" i="3"/>
  <c r="K546" i="3"/>
  <c r="F546" i="3"/>
  <c r="I546" i="3"/>
  <c r="H546" i="3"/>
  <c r="J456" i="3"/>
  <c r="K456" i="3"/>
  <c r="I456" i="3"/>
  <c r="H456" i="3"/>
  <c r="F456" i="3"/>
  <c r="F620" i="3"/>
  <c r="I620" i="3"/>
  <c r="K620" i="3"/>
  <c r="J620" i="3"/>
  <c r="H620" i="3"/>
  <c r="K905" i="8"/>
  <c r="J905" i="8"/>
  <c r="J314" i="3"/>
  <c r="H314" i="3"/>
  <c r="I314" i="3"/>
  <c r="K314" i="3"/>
  <c r="F314" i="3"/>
  <c r="J263" i="3"/>
  <c r="H263" i="3"/>
  <c r="K263" i="3"/>
  <c r="I263" i="3"/>
  <c r="F263" i="3"/>
  <c r="J897" i="8"/>
  <c r="K897" i="8"/>
  <c r="I258" i="3"/>
  <c r="K258" i="3"/>
  <c r="H258" i="3"/>
  <c r="J258" i="3"/>
  <c r="F258" i="3"/>
  <c r="H320" i="3"/>
  <c r="I320" i="3"/>
  <c r="K320" i="3"/>
  <c r="F320" i="3"/>
  <c r="J320" i="3"/>
  <c r="K438" i="3"/>
  <c r="F438" i="3"/>
  <c r="J438" i="3"/>
  <c r="I438" i="3"/>
  <c r="H438" i="3"/>
  <c r="H204" i="3"/>
  <c r="K204" i="3"/>
  <c r="F204" i="3"/>
  <c r="J204" i="3"/>
  <c r="I204" i="3"/>
  <c r="J694" i="8"/>
  <c r="K694" i="8"/>
  <c r="J223" i="3"/>
  <c r="I223" i="3"/>
  <c r="F223" i="3"/>
  <c r="K223" i="3"/>
  <c r="H223" i="3"/>
  <c r="H359" i="3"/>
  <c r="I359" i="3"/>
  <c r="J359" i="3"/>
  <c r="F359" i="3"/>
  <c r="K359" i="3"/>
  <c r="H715" i="3"/>
  <c r="J715" i="3"/>
  <c r="I715" i="3"/>
  <c r="K715" i="3"/>
  <c r="F715" i="3"/>
  <c r="J783" i="8"/>
  <c r="K783" i="8"/>
  <c r="K695" i="3"/>
  <c r="F695" i="3"/>
  <c r="H695" i="3"/>
  <c r="J695" i="3"/>
  <c r="I695" i="3"/>
  <c r="K966" i="8"/>
  <c r="J966" i="8"/>
  <c r="J279" i="3"/>
  <c r="K279" i="3"/>
  <c r="H279" i="3"/>
  <c r="I279" i="3"/>
  <c r="F279" i="3"/>
  <c r="K302" i="3"/>
  <c r="H302" i="3"/>
  <c r="I302" i="3"/>
  <c r="J302" i="3"/>
  <c r="F302" i="3"/>
  <c r="F350" i="3"/>
  <c r="H350" i="3"/>
  <c r="J350" i="3"/>
  <c r="K350" i="3"/>
  <c r="I350" i="3"/>
  <c r="F288" i="3"/>
  <c r="I288" i="3"/>
  <c r="H288" i="3"/>
  <c r="J288" i="3"/>
  <c r="K288" i="3"/>
  <c r="F280" i="3"/>
  <c r="J280" i="3"/>
  <c r="I280" i="3"/>
  <c r="K280" i="3"/>
  <c r="H280" i="3"/>
  <c r="K291" i="3"/>
  <c r="J291" i="3"/>
  <c r="H291" i="3"/>
  <c r="I291" i="3"/>
  <c r="F291" i="3"/>
  <c r="I754" i="3"/>
  <c r="J754" i="3"/>
  <c r="F754" i="3"/>
  <c r="H754" i="3"/>
  <c r="K754" i="3"/>
  <c r="I962" i="3"/>
  <c r="H962" i="3"/>
  <c r="F962" i="3"/>
  <c r="K962" i="3"/>
  <c r="J962" i="3"/>
  <c r="J833" i="8"/>
  <c r="K833" i="8"/>
  <c r="K339" i="3"/>
  <c r="J339" i="3"/>
  <c r="I339" i="3"/>
  <c r="H339" i="3"/>
  <c r="F339" i="3"/>
  <c r="J937" i="8"/>
  <c r="K937" i="8"/>
  <c r="H849" i="3"/>
  <c r="I849" i="3"/>
  <c r="K849" i="3"/>
  <c r="F849" i="3"/>
  <c r="J849" i="3"/>
  <c r="H897" i="3"/>
  <c r="I897" i="3"/>
  <c r="K897" i="3"/>
  <c r="J897" i="3"/>
  <c r="F897" i="3"/>
  <c r="J949" i="8"/>
  <c r="K949" i="8"/>
  <c r="F353" i="3"/>
  <c r="H353" i="3"/>
  <c r="J353" i="3"/>
  <c r="I353" i="3"/>
  <c r="K353" i="3"/>
  <c r="K447" i="3"/>
  <c r="H447" i="3"/>
  <c r="F447" i="3"/>
  <c r="I447" i="3"/>
  <c r="J447" i="3"/>
  <c r="J363" i="3"/>
  <c r="K363" i="3"/>
  <c r="H363" i="3"/>
  <c r="F363" i="3"/>
  <c r="I363" i="3"/>
  <c r="J765" i="8"/>
  <c r="K765" i="8"/>
  <c r="I930" i="3"/>
  <c r="H930" i="3"/>
  <c r="F930" i="3"/>
  <c r="J930" i="3"/>
  <c r="K930" i="3"/>
  <c r="J912" i="8"/>
  <c r="K912" i="8"/>
  <c r="K703" i="8"/>
  <c r="J703" i="8"/>
  <c r="H441" i="3"/>
  <c r="F441" i="3"/>
  <c r="K441" i="3"/>
  <c r="J441" i="3"/>
  <c r="I441" i="3"/>
  <c r="H432" i="3"/>
  <c r="K432" i="3"/>
  <c r="J432" i="3"/>
  <c r="I432" i="3"/>
  <c r="F432" i="3"/>
  <c r="K850" i="8"/>
  <c r="J850" i="8"/>
  <c r="K970" i="3"/>
  <c r="F970" i="3"/>
  <c r="I970" i="3"/>
  <c r="H970" i="3"/>
  <c r="J970" i="3"/>
  <c r="F979" i="3"/>
  <c r="I979" i="3"/>
  <c r="J979" i="3"/>
  <c r="H979" i="3"/>
  <c r="K979" i="3"/>
  <c r="H331" i="3"/>
  <c r="J331" i="3"/>
  <c r="I331" i="3"/>
  <c r="K331" i="3"/>
  <c r="F331" i="3"/>
  <c r="K298" i="3"/>
  <c r="H298" i="3"/>
  <c r="F298" i="3"/>
  <c r="J298" i="3"/>
  <c r="I298" i="3"/>
  <c r="I613" i="3"/>
  <c r="J613" i="3"/>
  <c r="F613" i="3"/>
  <c r="K613" i="3"/>
  <c r="H613" i="3"/>
  <c r="H382" i="3"/>
  <c r="F382" i="3"/>
  <c r="J382" i="3"/>
  <c r="I382" i="3"/>
  <c r="K382" i="3"/>
  <c r="I240" i="3"/>
  <c r="F240" i="3"/>
  <c r="J240" i="3"/>
  <c r="K240" i="3"/>
  <c r="H240" i="3"/>
  <c r="J217" i="3"/>
  <c r="I217" i="3"/>
  <c r="F217" i="3"/>
  <c r="H217" i="3"/>
  <c r="K217" i="3"/>
  <c r="J221" i="3"/>
  <c r="H221" i="3"/>
  <c r="F221" i="3"/>
  <c r="I221" i="3"/>
  <c r="K221" i="3"/>
  <c r="J310" i="3"/>
  <c r="H310" i="3"/>
  <c r="K310" i="3"/>
  <c r="I310" i="3"/>
  <c r="F310" i="3"/>
  <c r="J817" i="8"/>
  <c r="K817" i="8"/>
  <c r="H227" i="3"/>
  <c r="F227" i="3"/>
  <c r="J227" i="3"/>
  <c r="I227" i="3"/>
  <c r="K227" i="3"/>
  <c r="K539" i="3"/>
  <c r="H539" i="3"/>
  <c r="I539" i="3"/>
  <c r="F539" i="3"/>
  <c r="J539" i="3"/>
  <c r="H457" i="3"/>
  <c r="I457" i="3"/>
  <c r="J457" i="3"/>
  <c r="K457" i="3"/>
  <c r="F457" i="3"/>
  <c r="I908" i="3"/>
  <c r="J908" i="3"/>
  <c r="F908" i="3"/>
  <c r="H908" i="3"/>
  <c r="K908" i="3"/>
  <c r="K837" i="8"/>
  <c r="J837" i="8"/>
  <c r="F538" i="3"/>
  <c r="J538" i="3"/>
  <c r="K538" i="3"/>
  <c r="H538" i="3"/>
  <c r="I538" i="3"/>
  <c r="J902" i="8"/>
  <c r="K902" i="8"/>
  <c r="F419" i="3"/>
  <c r="J419" i="3"/>
  <c r="K419" i="3"/>
  <c r="I419" i="3"/>
  <c r="H419" i="3"/>
  <c r="H386" i="3"/>
  <c r="K386" i="3"/>
  <c r="J386" i="3"/>
  <c r="F386" i="3"/>
  <c r="I386" i="3"/>
  <c r="H349" i="3"/>
  <c r="K349" i="3"/>
  <c r="F349" i="3"/>
  <c r="I349" i="3"/>
  <c r="J349" i="3"/>
  <c r="K908" i="8"/>
  <c r="J908" i="8"/>
  <c r="F880" i="3"/>
  <c r="K880" i="3"/>
  <c r="J880" i="3"/>
  <c r="I880" i="3"/>
  <c r="H880" i="3"/>
  <c r="J841" i="8"/>
  <c r="K841" i="8"/>
  <c r="I932" i="3"/>
  <c r="K932" i="3"/>
  <c r="F932" i="3"/>
  <c r="J932" i="3"/>
  <c r="H932" i="3"/>
  <c r="I883" i="3"/>
  <c r="H883" i="3"/>
  <c r="K883" i="3"/>
  <c r="F883" i="3"/>
  <c r="J883" i="3"/>
  <c r="J460" i="3"/>
  <c r="H460" i="3"/>
  <c r="K460" i="3"/>
  <c r="I460" i="3"/>
  <c r="F460" i="3"/>
  <c r="K859" i="8"/>
  <c r="J859" i="8"/>
  <c r="H277" i="3"/>
  <c r="F277" i="3"/>
  <c r="J277" i="3"/>
  <c r="K277" i="3"/>
  <c r="I277" i="3"/>
  <c r="J369" i="3"/>
  <c r="H369" i="3"/>
  <c r="I369" i="3"/>
  <c r="F369" i="3"/>
  <c r="K369" i="3"/>
  <c r="F284" i="3"/>
  <c r="J284" i="3"/>
  <c r="H284" i="3"/>
  <c r="K284" i="3"/>
  <c r="I284" i="3"/>
  <c r="J820" i="8"/>
  <c r="K820" i="8"/>
  <c r="K949" i="3"/>
  <c r="I949" i="3"/>
  <c r="J949" i="3"/>
  <c r="F949" i="3"/>
  <c r="H949" i="3"/>
  <c r="I704" i="3"/>
  <c r="J704" i="3"/>
  <c r="H704" i="3"/>
  <c r="F704" i="3"/>
  <c r="K704" i="3"/>
  <c r="K960" i="8"/>
  <c r="J960" i="8"/>
  <c r="J293" i="3"/>
  <c r="I293" i="3"/>
  <c r="H293" i="3"/>
  <c r="F293" i="3"/>
  <c r="K293" i="3"/>
  <c r="J274" i="3"/>
  <c r="H274" i="3"/>
  <c r="I274" i="3"/>
  <c r="F274" i="3"/>
  <c r="K274" i="3"/>
  <c r="H211" i="3"/>
  <c r="K211" i="3"/>
  <c r="J211" i="3"/>
  <c r="F211" i="3"/>
  <c r="I211" i="3"/>
  <c r="I326" i="3"/>
  <c r="J326" i="3"/>
  <c r="H326" i="3"/>
  <c r="F326" i="3"/>
  <c r="K326" i="3"/>
  <c r="F226" i="3"/>
  <c r="I226" i="3"/>
  <c r="J226" i="3"/>
  <c r="H226" i="3"/>
  <c r="K226" i="3"/>
  <c r="J313" i="3"/>
  <c r="H313" i="3"/>
  <c r="I313" i="3"/>
  <c r="F313" i="3"/>
  <c r="K313" i="3"/>
  <c r="J445" i="3"/>
  <c r="I445" i="3"/>
  <c r="F445" i="3"/>
  <c r="H445" i="3"/>
  <c r="K445" i="3"/>
  <c r="F364" i="3"/>
  <c r="I364" i="3"/>
  <c r="J364" i="3"/>
  <c r="H364" i="3"/>
  <c r="K364" i="3"/>
  <c r="H300" i="3"/>
  <c r="K300" i="3"/>
  <c r="J300" i="3"/>
  <c r="F300" i="3"/>
  <c r="I300" i="3"/>
  <c r="J871" i="8"/>
  <c r="K871" i="8"/>
  <c r="I294" i="3"/>
  <c r="J294" i="3"/>
  <c r="F294" i="3"/>
  <c r="H294" i="3"/>
  <c r="K294" i="3"/>
  <c r="H710" i="3"/>
  <c r="I710" i="3"/>
  <c r="K710" i="3"/>
  <c r="F710" i="3"/>
  <c r="J710" i="3"/>
  <c r="I622" i="3"/>
  <c r="K622" i="3"/>
  <c r="J622" i="3"/>
  <c r="H622" i="3"/>
  <c r="F622" i="3"/>
  <c r="F416" i="3"/>
  <c r="J416" i="3"/>
  <c r="K416" i="3"/>
  <c r="H416" i="3"/>
  <c r="I416" i="3"/>
  <c r="K891" i="3"/>
  <c r="H891" i="3"/>
  <c r="J891" i="3"/>
  <c r="F891" i="3"/>
  <c r="I891" i="3"/>
  <c r="J744" i="8"/>
  <c r="K744" i="8"/>
  <c r="K713" i="8"/>
  <c r="J713" i="8"/>
  <c r="H398" i="3"/>
  <c r="K398" i="3"/>
  <c r="J398" i="3"/>
  <c r="F398" i="3"/>
  <c r="I398" i="3"/>
  <c r="J616" i="3"/>
  <c r="I616" i="3"/>
  <c r="F616" i="3"/>
  <c r="H616" i="3"/>
  <c r="K616" i="3"/>
  <c r="H670" i="3"/>
  <c r="K670" i="3"/>
  <c r="I670" i="3"/>
  <c r="F670" i="3"/>
  <c r="J670" i="3"/>
  <c r="F691" i="3"/>
  <c r="I691" i="3"/>
  <c r="J691" i="3"/>
  <c r="H691" i="3"/>
  <c r="K691" i="3"/>
  <c r="K825" i="8"/>
  <c r="J825" i="8"/>
  <c r="F600" i="3"/>
  <c r="J600" i="3"/>
  <c r="H600" i="3"/>
  <c r="K600" i="3"/>
  <c r="I600" i="3"/>
  <c r="K775" i="8"/>
  <c r="J775" i="8"/>
  <c r="K920" i="8"/>
  <c r="J920" i="8"/>
  <c r="K923" i="8"/>
  <c r="J923" i="8"/>
  <c r="J502" i="3"/>
  <c r="K502" i="3"/>
  <c r="I502" i="3"/>
  <c r="H502" i="3"/>
  <c r="F502" i="3"/>
  <c r="H820" i="3"/>
  <c r="I820" i="3"/>
  <c r="J820" i="3"/>
  <c r="K820" i="3"/>
  <c r="F820" i="3"/>
  <c r="I650" i="3"/>
  <c r="K650" i="3"/>
  <c r="H650" i="3"/>
  <c r="F650" i="3"/>
  <c r="J650" i="3"/>
  <c r="J1001" i="8"/>
  <c r="K1001" i="8"/>
  <c r="K752" i="8"/>
  <c r="J752" i="8"/>
  <c r="J723" i="8"/>
  <c r="K723" i="8"/>
  <c r="K491" i="3"/>
  <c r="I491" i="3"/>
  <c r="F491" i="3"/>
  <c r="H491" i="3"/>
  <c r="J491" i="3"/>
  <c r="H380" i="3"/>
  <c r="K380" i="3"/>
  <c r="F380" i="3"/>
  <c r="I380" i="3"/>
  <c r="J380" i="3"/>
  <c r="K899" i="8"/>
  <c r="J899" i="8"/>
  <c r="F262" i="3"/>
  <c r="I262" i="3"/>
  <c r="K262" i="3"/>
  <c r="H262" i="3"/>
  <c r="J262" i="3"/>
  <c r="I203" i="3"/>
  <c r="H203" i="3"/>
  <c r="J203" i="3"/>
  <c r="K203" i="3"/>
  <c r="F203" i="3"/>
  <c r="J335" i="3"/>
  <c r="H335" i="3"/>
  <c r="I335" i="3"/>
  <c r="F335" i="3"/>
  <c r="K335" i="3"/>
  <c r="H455" i="3"/>
  <c r="I455" i="3"/>
  <c r="F455" i="3"/>
  <c r="K455" i="3"/>
  <c r="J455" i="3"/>
  <c r="I443" i="3"/>
  <c r="J443" i="3"/>
  <c r="H443" i="3"/>
  <c r="K443" i="3"/>
  <c r="F443" i="3"/>
  <c r="I833" i="3"/>
  <c r="F833" i="3"/>
  <c r="J833" i="3"/>
  <c r="K833" i="3"/>
  <c r="H833" i="3"/>
  <c r="J885" i="8"/>
  <c r="K885" i="8"/>
  <c r="I352" i="3"/>
  <c r="F352" i="3"/>
  <c r="K352" i="3"/>
  <c r="H352" i="3"/>
  <c r="J352" i="3"/>
  <c r="I954" i="3"/>
  <c r="F954" i="3"/>
  <c r="H954" i="3"/>
  <c r="K954" i="3"/>
  <c r="J954" i="3"/>
  <c r="F341" i="3"/>
  <c r="J341" i="3"/>
  <c r="H341" i="3"/>
  <c r="I341" i="3"/>
  <c r="K341" i="3"/>
  <c r="H260" i="3"/>
  <c r="F260" i="3"/>
  <c r="I260" i="3"/>
  <c r="K260" i="3"/>
  <c r="J260" i="3"/>
  <c r="J372" i="3"/>
  <c r="I372" i="3"/>
  <c r="K372" i="3"/>
  <c r="F372" i="3"/>
  <c r="H372" i="3"/>
  <c r="J245" i="3"/>
  <c r="H245" i="3"/>
  <c r="I245" i="3"/>
  <c r="K245" i="3"/>
  <c r="F245" i="3"/>
  <c r="F656" i="3"/>
  <c r="I656" i="3"/>
  <c r="K656" i="3"/>
  <c r="J656" i="3"/>
  <c r="H656" i="3"/>
  <c r="K222" i="3"/>
  <c r="F222" i="3"/>
  <c r="J222" i="3"/>
  <c r="H222" i="3"/>
  <c r="I222" i="3"/>
  <c r="K891" i="8"/>
  <c r="J891" i="8"/>
  <c r="K979" i="8"/>
  <c r="J979" i="8"/>
  <c r="J990" i="8"/>
  <c r="K990" i="8"/>
  <c r="J962" i="8"/>
  <c r="K962" i="8"/>
  <c r="K867" i="3"/>
  <c r="H867" i="3"/>
  <c r="J867" i="3"/>
  <c r="F867" i="3"/>
  <c r="I867" i="3"/>
  <c r="H413" i="3"/>
  <c r="F413" i="3"/>
  <c r="K413" i="3"/>
  <c r="I413" i="3"/>
  <c r="J413" i="3"/>
  <c r="H788" i="3"/>
  <c r="I788" i="3"/>
  <c r="K788" i="3"/>
  <c r="J788" i="3"/>
  <c r="F788" i="3"/>
  <c r="I340" i="3"/>
  <c r="F340" i="3"/>
  <c r="H340" i="3"/>
  <c r="K340" i="3"/>
  <c r="J340" i="3"/>
  <c r="H248" i="3"/>
  <c r="K248" i="3"/>
  <c r="I248" i="3"/>
  <c r="J248" i="3"/>
  <c r="F248" i="3"/>
  <c r="H377" i="3"/>
  <c r="J377" i="3"/>
  <c r="K377" i="3"/>
  <c r="I377" i="3"/>
  <c r="F377" i="3"/>
  <c r="F317" i="3"/>
  <c r="I317" i="3"/>
  <c r="K317" i="3"/>
  <c r="J317" i="3"/>
  <c r="H317" i="3"/>
  <c r="I428" i="3"/>
  <c r="H428" i="3"/>
  <c r="K428" i="3"/>
  <c r="F428" i="3"/>
  <c r="J428" i="3"/>
  <c r="K266" i="3"/>
  <c r="J266" i="3"/>
  <c r="H266" i="3"/>
  <c r="I266" i="3"/>
  <c r="F266" i="3"/>
  <c r="J722" i="8"/>
  <c r="K722" i="8"/>
  <c r="F461" i="3"/>
  <c r="J461" i="3"/>
  <c r="H461" i="3"/>
  <c r="K461" i="3"/>
  <c r="I461" i="3"/>
  <c r="K716" i="3"/>
  <c r="I716" i="3"/>
  <c r="F716" i="3"/>
  <c r="J716" i="3"/>
  <c r="H716" i="3"/>
  <c r="K953" i="8"/>
  <c r="J953" i="8"/>
  <c r="I505" i="3"/>
  <c r="F505" i="3"/>
  <c r="J505" i="3"/>
  <c r="H505" i="3"/>
  <c r="K505" i="3"/>
  <c r="K323" i="3"/>
  <c r="I323" i="3"/>
  <c r="F323" i="3"/>
  <c r="H323" i="3"/>
  <c r="J323" i="3"/>
  <c r="K989" i="8"/>
  <c r="J989" i="8"/>
  <c r="J271" i="3"/>
  <c r="I271" i="3"/>
  <c r="F271" i="3"/>
  <c r="H271" i="3"/>
  <c r="K271" i="3"/>
  <c r="K351" i="3"/>
  <c r="J351" i="3"/>
  <c r="I351" i="3"/>
  <c r="H351" i="3"/>
  <c r="F351" i="3"/>
  <c r="K415" i="3"/>
  <c r="H415" i="3"/>
  <c r="I415" i="3"/>
  <c r="J415" i="3"/>
  <c r="F415" i="3"/>
  <c r="K399" i="3"/>
  <c r="J399" i="3"/>
  <c r="F399" i="3"/>
  <c r="H399" i="3"/>
  <c r="I399" i="3"/>
  <c r="I681" i="3"/>
  <c r="K681" i="3"/>
  <c r="J681" i="3"/>
  <c r="F681" i="3"/>
  <c r="H681" i="3"/>
  <c r="J947" i="8"/>
  <c r="K947" i="8"/>
  <c r="H589" i="3"/>
  <c r="K589" i="3"/>
  <c r="J589" i="3"/>
  <c r="F589" i="3"/>
  <c r="I589" i="3"/>
  <c r="F977" i="3"/>
  <c r="H977" i="3"/>
  <c r="J977" i="3"/>
  <c r="K977" i="3"/>
  <c r="I977" i="3"/>
  <c r="K913" i="8"/>
  <c r="J913" i="8"/>
  <c r="I837" i="3"/>
  <c r="K837" i="3"/>
  <c r="J837" i="3"/>
  <c r="H837" i="3"/>
  <c r="F837" i="3"/>
  <c r="K677" i="3"/>
  <c r="J677" i="3"/>
  <c r="F677" i="3"/>
  <c r="I677" i="3"/>
  <c r="H677" i="3"/>
  <c r="J762" i="3"/>
  <c r="I762" i="3"/>
  <c r="H762" i="3"/>
  <c r="F762" i="3"/>
  <c r="K762" i="3"/>
  <c r="I241" i="3"/>
  <c r="F241" i="3"/>
  <c r="K241" i="3"/>
  <c r="H241" i="3"/>
  <c r="J241" i="3"/>
  <c r="K880" i="8"/>
  <c r="J880" i="8"/>
  <c r="J970" i="8"/>
  <c r="K970" i="8"/>
  <c r="J933" i="8"/>
  <c r="K933" i="8"/>
  <c r="K734" i="8"/>
  <c r="J734" i="8"/>
  <c r="K929" i="8"/>
  <c r="J929" i="8"/>
  <c r="H370" i="3"/>
  <c r="I370" i="3"/>
  <c r="K370" i="3"/>
  <c r="J370" i="3"/>
  <c r="F370" i="3"/>
  <c r="K924" i="8"/>
  <c r="J924" i="8"/>
  <c r="J739" i="8"/>
  <c r="K739" i="8"/>
  <c r="H503" i="3"/>
  <c r="F503" i="3"/>
  <c r="K503" i="3"/>
  <c r="J503" i="3"/>
  <c r="I503" i="3"/>
  <c r="J846" i="3"/>
  <c r="F846" i="3"/>
  <c r="K846" i="3"/>
  <c r="I846" i="3"/>
  <c r="H846" i="3"/>
  <c r="F544" i="3"/>
  <c r="K544" i="3"/>
  <c r="H544" i="3"/>
  <c r="J544" i="3"/>
  <c r="I544" i="3"/>
  <c r="K864" i="8"/>
  <c r="J864" i="8"/>
  <c r="I957" i="3"/>
  <c r="F957" i="3"/>
  <c r="J957" i="3"/>
  <c r="H957" i="3"/>
  <c r="K957" i="3"/>
  <c r="J601" i="3"/>
  <c r="K601" i="3"/>
  <c r="F601" i="3"/>
  <c r="H601" i="3"/>
  <c r="I601" i="3"/>
  <c r="K733" i="8"/>
  <c r="J733" i="8"/>
  <c r="K732" i="8"/>
  <c r="J732" i="8"/>
  <c r="K831" i="8"/>
  <c r="J831" i="8"/>
  <c r="H674" i="3"/>
  <c r="F674" i="3"/>
  <c r="K674" i="3"/>
  <c r="I674" i="3"/>
  <c r="J674" i="3"/>
  <c r="I477" i="3"/>
  <c r="H477" i="3"/>
  <c r="K477" i="3"/>
  <c r="F477" i="3"/>
  <c r="J477" i="3"/>
  <c r="H534" i="3"/>
  <c r="I534" i="3"/>
  <c r="F534" i="3"/>
  <c r="J534" i="3"/>
  <c r="K534" i="3"/>
  <c r="I504" i="3"/>
  <c r="H504" i="3"/>
  <c r="J504" i="3"/>
  <c r="F504" i="3"/>
  <c r="K504" i="3"/>
  <c r="F529" i="3"/>
  <c r="J529" i="3"/>
  <c r="I529" i="3"/>
  <c r="K529" i="3"/>
  <c r="H529" i="3"/>
  <c r="J806" i="8"/>
  <c r="K806" i="8"/>
  <c r="I575" i="3"/>
  <c r="F575" i="3"/>
  <c r="K575" i="3"/>
  <c r="H575" i="3"/>
  <c r="J575" i="3"/>
  <c r="J794" i="8"/>
  <c r="K794" i="8"/>
  <c r="J851" i="3"/>
  <c r="I851" i="3"/>
  <c r="K851" i="3"/>
  <c r="F851" i="3"/>
  <c r="H851" i="3"/>
  <c r="I859" i="3"/>
  <c r="J859" i="3"/>
  <c r="F859" i="3"/>
  <c r="H859" i="3"/>
  <c r="K859" i="3"/>
  <c r="K700" i="8"/>
  <c r="J700" i="8"/>
  <c r="K845" i="8"/>
  <c r="J845" i="8"/>
  <c r="I610" i="3"/>
  <c r="K610" i="3"/>
  <c r="F610" i="3"/>
  <c r="H610" i="3"/>
  <c r="J610" i="3"/>
  <c r="J836" i="3"/>
  <c r="I836" i="3"/>
  <c r="K836" i="3"/>
  <c r="F836" i="3"/>
  <c r="H836" i="3"/>
  <c r="K756" i="8"/>
  <c r="J756" i="8"/>
  <c r="F749" i="3"/>
  <c r="H749" i="3"/>
  <c r="I749" i="3"/>
  <c r="K749" i="3"/>
  <c r="J749" i="3"/>
  <c r="F391" i="3"/>
  <c r="I391" i="3"/>
  <c r="K391" i="3"/>
  <c r="H391" i="3"/>
  <c r="J391" i="3"/>
  <c r="J763" i="8"/>
  <c r="K763" i="8"/>
  <c r="I707" i="3"/>
  <c r="J707" i="3"/>
  <c r="H707" i="3"/>
  <c r="K707" i="3"/>
  <c r="F707" i="3"/>
  <c r="J660" i="3"/>
  <c r="H660" i="3"/>
  <c r="I660" i="3"/>
  <c r="K660" i="3"/>
  <c r="F660" i="3"/>
  <c r="F316" i="3"/>
  <c r="K316" i="3"/>
  <c r="H316" i="3"/>
  <c r="I316" i="3"/>
  <c r="J316" i="3"/>
  <c r="J324" i="3"/>
  <c r="F324" i="3"/>
  <c r="K324" i="3"/>
  <c r="H324" i="3"/>
  <c r="I324" i="3"/>
  <c r="K874" i="8"/>
  <c r="J874" i="8"/>
  <c r="K846" i="8"/>
  <c r="J846" i="8"/>
  <c r="H319" i="3"/>
  <c r="F319" i="3"/>
  <c r="J319" i="3"/>
  <c r="I319" i="3"/>
  <c r="K319" i="3"/>
  <c r="K928" i="8"/>
  <c r="J928" i="8"/>
  <c r="I548" i="3"/>
  <c r="K548" i="3"/>
  <c r="J548" i="3"/>
  <c r="H548" i="3"/>
  <c r="F548" i="3"/>
  <c r="I268" i="3"/>
  <c r="H268" i="3"/>
  <c r="F268" i="3"/>
  <c r="K268" i="3"/>
  <c r="J268" i="3"/>
  <c r="J918" i="8"/>
  <c r="K918" i="8"/>
  <c r="K827" i="3"/>
  <c r="H827" i="3"/>
  <c r="J827" i="3"/>
  <c r="I827" i="3"/>
  <c r="F827" i="3"/>
  <c r="J692" i="3"/>
  <c r="K692" i="3"/>
  <c r="I692" i="3"/>
  <c r="H692" i="3"/>
  <c r="F692" i="3"/>
  <c r="I463" i="3"/>
  <c r="H463" i="3"/>
  <c r="K463" i="3"/>
  <c r="J463" i="3"/>
  <c r="F463" i="3"/>
  <c r="I287" i="3"/>
  <c r="H287" i="3"/>
  <c r="F287" i="3"/>
  <c r="K287" i="3"/>
  <c r="J287" i="3"/>
  <c r="H304" i="3"/>
  <c r="J304" i="3"/>
  <c r="I304" i="3"/>
  <c r="K304" i="3"/>
  <c r="F304" i="3"/>
  <c r="H896" i="3"/>
  <c r="K896" i="3"/>
  <c r="J896" i="3"/>
  <c r="I896" i="3"/>
  <c r="F896" i="3"/>
  <c r="F923" i="3"/>
  <c r="J923" i="3"/>
  <c r="H923" i="3"/>
  <c r="I923" i="3"/>
  <c r="K923" i="3"/>
  <c r="J868" i="8"/>
  <c r="K868" i="8"/>
  <c r="J738" i="3"/>
  <c r="K738" i="3"/>
  <c r="I738" i="3"/>
  <c r="H738" i="3"/>
  <c r="F738" i="3"/>
  <c r="I786" i="3"/>
  <c r="H786" i="3"/>
  <c r="J786" i="3"/>
  <c r="K786" i="3"/>
  <c r="F786" i="3"/>
  <c r="J458" i="3"/>
  <c r="F458" i="3"/>
  <c r="K458" i="3"/>
  <c r="H458" i="3"/>
  <c r="I458" i="3"/>
  <c r="H611" i="3"/>
  <c r="J611" i="3"/>
  <c r="F611" i="3"/>
  <c r="I611" i="3"/>
  <c r="K611" i="3"/>
  <c r="J605" i="3"/>
  <c r="H605" i="3"/>
  <c r="K605" i="3"/>
  <c r="F605" i="3"/>
  <c r="I605" i="3"/>
  <c r="F890" i="3"/>
  <c r="I890" i="3"/>
  <c r="K890" i="3"/>
  <c r="J890" i="3"/>
  <c r="H890" i="3"/>
  <c r="K699" i="3"/>
  <c r="H699" i="3"/>
  <c r="I699" i="3"/>
  <c r="F699" i="3"/>
  <c r="J699" i="3"/>
  <c r="K862" i="3"/>
  <c r="F862" i="3"/>
  <c r="H862" i="3"/>
  <c r="J862" i="3"/>
  <c r="I862" i="3"/>
  <c r="J769" i="3"/>
  <c r="K769" i="3"/>
  <c r="H769" i="3"/>
  <c r="F769" i="3"/>
  <c r="I769" i="3"/>
  <c r="H935" i="3"/>
  <c r="J935" i="3"/>
  <c r="I935" i="3"/>
  <c r="K935" i="3"/>
  <c r="F935" i="3"/>
  <c r="J741" i="8"/>
  <c r="K741" i="8"/>
  <c r="K251" i="3"/>
  <c r="J251" i="3"/>
  <c r="I251" i="3"/>
  <c r="F251" i="3"/>
  <c r="H251" i="3"/>
  <c r="K861" i="8"/>
  <c r="J861" i="8"/>
  <c r="F499" i="3"/>
  <c r="J499" i="3"/>
  <c r="K499" i="3"/>
  <c r="H499" i="3"/>
  <c r="I499" i="3"/>
  <c r="J881" i="8"/>
  <c r="K881" i="8"/>
  <c r="J641" i="3"/>
  <c r="F641" i="3"/>
  <c r="H641" i="3"/>
  <c r="I641" i="3"/>
  <c r="K641" i="3"/>
  <c r="K863" i="8"/>
  <c r="J863" i="8"/>
  <c r="K946" i="8"/>
  <c r="J946" i="8"/>
  <c r="H757" i="3"/>
  <c r="F757" i="3"/>
  <c r="J757" i="3"/>
  <c r="I757" i="3"/>
  <c r="K757" i="3"/>
  <c r="J901" i="8"/>
  <c r="K901" i="8"/>
  <c r="K735" i="8"/>
  <c r="J735" i="8"/>
  <c r="J890" i="8"/>
  <c r="K890" i="8"/>
  <c r="K907" i="8"/>
  <c r="J907" i="8"/>
  <c r="K981" i="3"/>
  <c r="H981" i="3"/>
  <c r="F981" i="3"/>
  <c r="J981" i="3"/>
  <c r="I981" i="3"/>
  <c r="J848" i="8"/>
  <c r="K848" i="8"/>
  <c r="K429" i="3"/>
  <c r="I429" i="3"/>
  <c r="H429" i="3"/>
  <c r="F429" i="3"/>
  <c r="J429" i="3"/>
  <c r="K818" i="8"/>
  <c r="J818" i="8"/>
  <c r="J971" i="3"/>
  <c r="K971" i="3"/>
  <c r="I971" i="3"/>
  <c r="H971" i="3"/>
  <c r="F971" i="3"/>
  <c r="F871" i="3"/>
  <c r="K871" i="3"/>
  <c r="H871" i="3"/>
  <c r="J871" i="3"/>
  <c r="I871" i="3"/>
  <c r="J740" i="8"/>
  <c r="K740" i="8"/>
  <c r="J414" i="3"/>
  <c r="F414" i="3"/>
  <c r="H414" i="3"/>
  <c r="I414" i="3"/>
  <c r="K414" i="3"/>
  <c r="F361" i="3"/>
  <c r="I361" i="3"/>
  <c r="J361" i="3"/>
  <c r="K361" i="3"/>
  <c r="H361" i="3"/>
  <c r="K983" i="8"/>
  <c r="J983" i="8"/>
  <c r="I527" i="3"/>
  <c r="H527" i="3"/>
  <c r="F527" i="3"/>
  <c r="K527" i="3"/>
  <c r="J527" i="3"/>
  <c r="J813" i="8"/>
  <c r="K813" i="8"/>
  <c r="I234" i="3"/>
  <c r="J234" i="3"/>
  <c r="F234" i="3"/>
  <c r="K234" i="3"/>
  <c r="H234" i="3"/>
  <c r="F520" i="3"/>
  <c r="J520" i="3"/>
  <c r="I520" i="3"/>
  <c r="K520" i="3"/>
  <c r="H520" i="3"/>
  <c r="J832" i="8"/>
  <c r="K832" i="8"/>
  <c r="H388" i="3"/>
  <c r="I388" i="3"/>
  <c r="F388" i="3"/>
  <c r="K388" i="3"/>
  <c r="J388" i="3"/>
  <c r="F318" i="3"/>
  <c r="H318" i="3"/>
  <c r="J318" i="3"/>
  <c r="I318" i="3"/>
  <c r="K318" i="3"/>
  <c r="J321" i="3"/>
  <c r="H321" i="3"/>
  <c r="K321" i="3"/>
  <c r="F321" i="3"/>
  <c r="I321" i="3"/>
  <c r="I401" i="3"/>
  <c r="J401" i="3"/>
  <c r="H401" i="3"/>
  <c r="K401" i="3"/>
  <c r="F401" i="3"/>
  <c r="K330" i="3"/>
  <c r="F330" i="3"/>
  <c r="H330" i="3"/>
  <c r="J330" i="3"/>
  <c r="I330" i="3"/>
  <c r="J270" i="3"/>
  <c r="I270" i="3"/>
  <c r="F270" i="3"/>
  <c r="H270" i="3"/>
  <c r="K270" i="3"/>
  <c r="K773" i="8"/>
  <c r="J773" i="8"/>
  <c r="K555" i="3"/>
  <c r="J555" i="3"/>
  <c r="I555" i="3"/>
  <c r="H555" i="3"/>
  <c r="F555" i="3"/>
  <c r="H933" i="3"/>
  <c r="I933" i="3"/>
  <c r="F933" i="3"/>
  <c r="K933" i="3"/>
  <c r="J933" i="3"/>
  <c r="J771" i="8"/>
  <c r="K771" i="8"/>
  <c r="H387" i="3"/>
  <c r="F387" i="3"/>
  <c r="J387" i="3"/>
  <c r="K387" i="3"/>
  <c r="I387" i="3"/>
  <c r="F537" i="3"/>
  <c r="H537" i="3"/>
  <c r="K537" i="3"/>
  <c r="J537" i="3"/>
  <c r="I537" i="3"/>
  <c r="K807" i="8"/>
  <c r="J807" i="8"/>
  <c r="I857" i="3"/>
  <c r="F857" i="3"/>
  <c r="K857" i="3"/>
  <c r="H857" i="3"/>
  <c r="J857" i="3"/>
  <c r="F712" i="3"/>
  <c r="K712" i="3"/>
  <c r="H712" i="3"/>
  <c r="J712" i="3"/>
  <c r="I712" i="3"/>
  <c r="J982" i="8"/>
  <c r="K982" i="8"/>
  <c r="K853" i="8"/>
  <c r="J853" i="8"/>
  <c r="I420" i="3"/>
  <c r="H420" i="3"/>
  <c r="J420" i="3"/>
  <c r="F420" i="3"/>
  <c r="K420" i="3"/>
  <c r="J784" i="8"/>
  <c r="K784" i="8"/>
  <c r="J873" i="8"/>
  <c r="K873" i="8"/>
  <c r="I516" i="3"/>
  <c r="J516" i="3"/>
  <c r="H516" i="3"/>
  <c r="F516" i="3"/>
  <c r="K516" i="3"/>
  <c r="H528" i="3"/>
  <c r="I528" i="3"/>
  <c r="K528" i="3"/>
  <c r="J528" i="3"/>
  <c r="F528" i="3"/>
  <c r="K795" i="8"/>
  <c r="J795" i="8"/>
  <c r="I966" i="3"/>
  <c r="H966" i="3"/>
  <c r="F966" i="3"/>
  <c r="K966" i="3"/>
  <c r="J966" i="3"/>
  <c r="K994" i="8"/>
  <c r="J994" i="8"/>
  <c r="H636" i="3"/>
  <c r="K636" i="3"/>
  <c r="F636" i="3"/>
  <c r="I636" i="3"/>
  <c r="J636" i="3"/>
  <c r="J629" i="3"/>
  <c r="H629" i="3"/>
  <c r="K629" i="3"/>
  <c r="F629" i="3"/>
  <c r="I629" i="3"/>
  <c r="J696" i="3"/>
  <c r="H696" i="3"/>
  <c r="K696" i="3"/>
  <c r="I696" i="3"/>
  <c r="F696" i="3"/>
  <c r="F992" i="3"/>
  <c r="K992" i="3"/>
  <c r="H992" i="3"/>
  <c r="I992" i="3"/>
  <c r="J992" i="3"/>
  <c r="F731" i="3"/>
  <c r="H731" i="3"/>
  <c r="K731" i="3"/>
  <c r="I731" i="3"/>
  <c r="J731" i="3"/>
  <c r="H976" i="3"/>
  <c r="F976" i="3"/>
  <c r="K976" i="3"/>
  <c r="I976" i="3"/>
  <c r="J976" i="3"/>
  <c r="K903" i="8"/>
  <c r="J903" i="8"/>
  <c r="J945" i="8"/>
  <c r="K945" i="8"/>
  <c r="J741" i="3"/>
  <c r="F741" i="3"/>
  <c r="I741" i="3"/>
  <c r="K741" i="3"/>
  <c r="H741" i="3"/>
  <c r="J784" i="3"/>
  <c r="F784" i="3"/>
  <c r="K784" i="3"/>
  <c r="H784" i="3"/>
  <c r="I784" i="3"/>
  <c r="J710" i="8"/>
  <c r="K710" i="8"/>
  <c r="K904" i="8"/>
  <c r="J904" i="8"/>
  <c r="K661" i="3"/>
  <c r="J661" i="3"/>
  <c r="I661" i="3"/>
  <c r="H661" i="3"/>
  <c r="F661" i="3"/>
  <c r="I693" i="3"/>
  <c r="J693" i="3"/>
  <c r="F693" i="3"/>
  <c r="H693" i="3"/>
  <c r="K693" i="3"/>
  <c r="I586" i="3"/>
  <c r="F586" i="3"/>
  <c r="H586" i="3"/>
  <c r="J586" i="3"/>
  <c r="K586" i="3"/>
  <c r="J384" i="3"/>
  <c r="H384" i="3"/>
  <c r="F384" i="3"/>
  <c r="I384" i="3"/>
  <c r="K384" i="3"/>
  <c r="H481" i="3"/>
  <c r="I481" i="3"/>
  <c r="K481" i="3"/>
  <c r="J481" i="3"/>
  <c r="F481" i="3"/>
  <c r="J922" i="3"/>
  <c r="I922" i="3"/>
  <c r="H922" i="3"/>
  <c r="F922" i="3"/>
  <c r="K922" i="3"/>
  <c r="H813" i="3"/>
  <c r="J813" i="3"/>
  <c r="I813" i="3"/>
  <c r="K813" i="3"/>
  <c r="F813" i="3"/>
  <c r="K368" i="3"/>
  <c r="I368" i="3"/>
  <c r="J368" i="3"/>
  <c r="H368" i="3"/>
  <c r="F368" i="3"/>
  <c r="I308" i="3"/>
  <c r="H308" i="3"/>
  <c r="F308" i="3"/>
  <c r="J308" i="3"/>
  <c r="K308" i="3"/>
  <c r="J311" i="3"/>
  <c r="H311" i="3"/>
  <c r="I311" i="3"/>
  <c r="F311" i="3"/>
  <c r="K311" i="3"/>
  <c r="J360" i="3"/>
  <c r="F360" i="3"/>
  <c r="H360" i="3"/>
  <c r="K360" i="3"/>
  <c r="I360" i="3"/>
  <c r="I265" i="3"/>
  <c r="J265" i="3"/>
  <c r="F265" i="3"/>
  <c r="K265" i="3"/>
  <c r="H265" i="3"/>
  <c r="F394" i="3"/>
  <c r="J394" i="3"/>
  <c r="I394" i="3"/>
  <c r="H394" i="3"/>
  <c r="K394" i="3"/>
  <c r="H462" i="3"/>
  <c r="J462" i="3"/>
  <c r="I462" i="3"/>
  <c r="K462" i="3"/>
  <c r="F462" i="3"/>
  <c r="K851" i="8"/>
  <c r="J851" i="8"/>
  <c r="J832" i="3"/>
  <c r="I832" i="3"/>
  <c r="F832" i="3"/>
  <c r="K832" i="3"/>
  <c r="H832" i="3"/>
  <c r="K790" i="8"/>
  <c r="J790" i="8"/>
  <c r="I799" i="3"/>
  <c r="H799" i="3"/>
  <c r="F799" i="3"/>
  <c r="K799" i="3"/>
  <c r="J799" i="3"/>
  <c r="K435" i="3"/>
  <c r="F435" i="3"/>
  <c r="J435" i="3"/>
  <c r="H435" i="3"/>
  <c r="I435" i="3"/>
  <c r="K992" i="8"/>
  <c r="J992" i="8"/>
  <c r="K991" i="8"/>
  <c r="J991" i="8"/>
  <c r="J714" i="3"/>
  <c r="I714" i="3"/>
  <c r="F714" i="3"/>
  <c r="H714" i="3"/>
  <c r="K714" i="3"/>
  <c r="I501" i="3"/>
  <c r="H501" i="3"/>
  <c r="K501" i="3"/>
  <c r="F501" i="3"/>
  <c r="J501" i="3"/>
  <c r="F328" i="3"/>
  <c r="J328" i="3"/>
  <c r="H328" i="3"/>
  <c r="K328" i="3"/>
  <c r="I328" i="3"/>
  <c r="K916" i="8"/>
  <c r="J916" i="8"/>
  <c r="F904" i="3"/>
  <c r="K904" i="3"/>
  <c r="H904" i="3"/>
  <c r="J904" i="3"/>
  <c r="I904" i="3"/>
  <c r="K782" i="8"/>
  <c r="J782" i="8"/>
  <c r="H547" i="3"/>
  <c r="F547" i="3"/>
  <c r="K547" i="3"/>
  <c r="J547" i="3"/>
  <c r="I547" i="3"/>
  <c r="K772" i="8"/>
  <c r="J772" i="8"/>
  <c r="J935" i="8"/>
  <c r="K935" i="8"/>
  <c r="F630" i="3"/>
  <c r="J630" i="3"/>
  <c r="I630" i="3"/>
  <c r="H630" i="3"/>
  <c r="K630" i="3"/>
  <c r="K704" i="8"/>
  <c r="J704" i="8"/>
  <c r="H592" i="3"/>
  <c r="F592" i="3"/>
  <c r="K592" i="3"/>
  <c r="J592" i="3"/>
  <c r="I592" i="3"/>
  <c r="J682" i="3"/>
  <c r="I682" i="3"/>
  <c r="K682" i="3"/>
  <c r="F682" i="3"/>
  <c r="H682" i="3"/>
  <c r="J896" i="8"/>
  <c r="K896" i="8"/>
  <c r="H811" i="3"/>
  <c r="J811" i="3"/>
  <c r="K811" i="3"/>
  <c r="F811" i="3"/>
  <c r="I811" i="3"/>
  <c r="K852" i="3"/>
  <c r="F852" i="3"/>
  <c r="H852" i="3"/>
  <c r="J852" i="3"/>
  <c r="I852" i="3"/>
  <c r="H892" i="3"/>
  <c r="J892" i="3"/>
  <c r="K892" i="3"/>
  <c r="I892" i="3"/>
  <c r="F892" i="3"/>
  <c r="K856" i="3"/>
  <c r="H856" i="3"/>
  <c r="J856" i="3"/>
  <c r="F856" i="3"/>
  <c r="I856" i="3"/>
  <c r="F938" i="3"/>
  <c r="I938" i="3"/>
  <c r="J938" i="3"/>
  <c r="K938" i="3"/>
  <c r="H938" i="3"/>
  <c r="J706" i="3"/>
  <c r="F706" i="3"/>
  <c r="H706" i="3"/>
  <c r="K706" i="3"/>
  <c r="I706" i="3"/>
  <c r="J919" i="8"/>
  <c r="K919" i="8"/>
  <c r="J570" i="3"/>
  <c r="I570" i="3"/>
  <c r="H570" i="3"/>
  <c r="F570" i="3"/>
  <c r="K570" i="3"/>
  <c r="K697" i="3"/>
  <c r="F697" i="3"/>
  <c r="H697" i="3"/>
  <c r="J697" i="3"/>
  <c r="I697" i="3"/>
  <c r="J915" i="8"/>
  <c r="K915" i="8"/>
  <c r="J297" i="3"/>
  <c r="F297" i="3"/>
  <c r="I297" i="3"/>
  <c r="K297" i="3"/>
  <c r="H297" i="3"/>
  <c r="K893" i="8"/>
  <c r="J893" i="8"/>
  <c r="I980" i="3"/>
  <c r="K980" i="3"/>
  <c r="J980" i="3"/>
  <c r="F980" i="3"/>
  <c r="H980" i="3"/>
  <c r="K668" i="3"/>
  <c r="H668" i="3"/>
  <c r="J668" i="3"/>
  <c r="I668" i="3"/>
  <c r="F668" i="3"/>
  <c r="K628" i="3"/>
  <c r="J628" i="3"/>
  <c r="F628" i="3"/>
  <c r="I628" i="3"/>
  <c r="H628" i="3"/>
  <c r="J619" i="3"/>
  <c r="F619" i="3"/>
  <c r="K619" i="3"/>
  <c r="H619" i="3"/>
  <c r="I619" i="3"/>
  <c r="K373" i="3"/>
  <c r="I373" i="3"/>
  <c r="F373" i="3"/>
  <c r="H373" i="3"/>
  <c r="J373" i="3"/>
  <c r="F312" i="3"/>
  <c r="H312" i="3"/>
  <c r="I312" i="3"/>
  <c r="J312" i="3"/>
  <c r="K312" i="3"/>
  <c r="J757" i="8"/>
  <c r="K757" i="8"/>
  <c r="K383" i="3"/>
  <c r="H383" i="3"/>
  <c r="I383" i="3"/>
  <c r="F383" i="3"/>
  <c r="J383" i="3"/>
  <c r="F446" i="3"/>
  <c r="I446" i="3"/>
  <c r="H446" i="3"/>
  <c r="J446" i="3"/>
  <c r="K446" i="3"/>
  <c r="F244" i="3"/>
  <c r="H244" i="3"/>
  <c r="K244" i="3"/>
  <c r="I244" i="3"/>
  <c r="J244" i="3"/>
  <c r="I655" i="3"/>
  <c r="J655" i="3"/>
  <c r="F655" i="3"/>
  <c r="K655" i="3"/>
  <c r="H655" i="3"/>
  <c r="K926" i="8"/>
  <c r="J926" i="8"/>
  <c r="J743" i="8"/>
  <c r="K743" i="8"/>
  <c r="H902" i="3"/>
  <c r="F902" i="3"/>
  <c r="J902" i="3"/>
  <c r="I902" i="3"/>
  <c r="K902" i="3"/>
  <c r="J767" i="3"/>
  <c r="K767" i="3"/>
  <c r="I767" i="3"/>
  <c r="F767" i="3"/>
  <c r="H767" i="3"/>
  <c r="K406" i="3"/>
  <c r="H406" i="3"/>
  <c r="J406" i="3"/>
  <c r="F406" i="3"/>
  <c r="I406" i="3"/>
  <c r="K580" i="3"/>
  <c r="I580" i="3"/>
  <c r="F580" i="3"/>
  <c r="H580" i="3"/>
  <c r="J580" i="3"/>
  <c r="F873" i="3"/>
  <c r="J873" i="3"/>
  <c r="K873" i="3"/>
  <c r="I873" i="3"/>
  <c r="H873" i="3"/>
  <c r="K994" i="3"/>
  <c r="H994" i="3"/>
  <c r="F994" i="3"/>
  <c r="I994" i="3"/>
  <c r="J994" i="3"/>
  <c r="H469" i="3"/>
  <c r="I469" i="3"/>
  <c r="F469" i="3"/>
  <c r="J469" i="3"/>
  <c r="K469" i="3"/>
  <c r="J492" i="3"/>
  <c r="K492" i="3"/>
  <c r="F492" i="3"/>
  <c r="H492" i="3"/>
  <c r="I492" i="3"/>
  <c r="J942" i="8"/>
  <c r="K942" i="8"/>
  <c r="K929" i="3"/>
  <c r="I929" i="3"/>
  <c r="H929" i="3"/>
  <c r="J929" i="3"/>
  <c r="F929" i="3"/>
  <c r="J795" i="3"/>
  <c r="H795" i="3"/>
  <c r="K795" i="3"/>
  <c r="I795" i="3"/>
  <c r="F795" i="3"/>
  <c r="I378" i="3"/>
  <c r="J378" i="3"/>
  <c r="H378" i="3"/>
  <c r="F378" i="3"/>
  <c r="K378" i="3"/>
  <c r="H472" i="3"/>
  <c r="K472" i="3"/>
  <c r="F472" i="3"/>
  <c r="I472" i="3"/>
  <c r="J472" i="3"/>
  <c r="J588" i="3"/>
  <c r="F588" i="3"/>
  <c r="I588" i="3"/>
  <c r="H588" i="3"/>
  <c r="K588" i="3"/>
  <c r="J336" i="3"/>
  <c r="K336" i="3"/>
  <c r="I336" i="3"/>
  <c r="F336" i="3"/>
  <c r="H336" i="3"/>
  <c r="K745" i="8"/>
  <c r="J745" i="8"/>
  <c r="F739" i="3"/>
  <c r="I739" i="3"/>
  <c r="K739" i="3"/>
  <c r="J739" i="3"/>
  <c r="H739" i="3"/>
  <c r="K411" i="3"/>
  <c r="F411" i="3"/>
  <c r="H411" i="3"/>
  <c r="I411" i="3"/>
  <c r="J411" i="3"/>
  <c r="K751" i="8"/>
  <c r="J751" i="8"/>
  <c r="H819" i="3"/>
  <c r="K819" i="3"/>
  <c r="J819" i="3"/>
  <c r="F819" i="3"/>
  <c r="I819" i="3"/>
  <c r="I822" i="3"/>
  <c r="H822" i="3"/>
  <c r="K822" i="3"/>
  <c r="F822" i="3"/>
  <c r="J822" i="3"/>
  <c r="K886" i="8"/>
  <c r="J886" i="8"/>
  <c r="J854" i="8"/>
  <c r="K854" i="8"/>
  <c r="K877" i="8"/>
  <c r="J877" i="8"/>
  <c r="J776" i="8"/>
  <c r="K776" i="8"/>
  <c r="K838" i="8"/>
  <c r="J838" i="8"/>
  <c r="J858" i="8"/>
  <c r="K858" i="8"/>
  <c r="F998" i="3"/>
  <c r="H998" i="3"/>
  <c r="J998" i="3"/>
  <c r="K998" i="3"/>
  <c r="I998" i="3"/>
  <c r="J748" i="8"/>
  <c r="K748" i="8"/>
  <c r="K956" i="8"/>
  <c r="J956" i="8"/>
  <c r="J936" i="8"/>
  <c r="K936" i="8"/>
  <c r="K830" i="8"/>
  <c r="J830" i="8"/>
  <c r="J769" i="8"/>
  <c r="K769" i="8"/>
  <c r="J671" i="3"/>
  <c r="I671" i="3"/>
  <c r="F671" i="3"/>
  <c r="H671" i="3"/>
  <c r="K671" i="3"/>
  <c r="I243" i="3"/>
  <c r="K243" i="3"/>
  <c r="F243" i="3"/>
  <c r="J243" i="3"/>
  <c r="H243" i="3"/>
  <c r="J779" i="8"/>
  <c r="K779" i="8"/>
  <c r="K917" i="8"/>
  <c r="J917" i="8"/>
  <c r="J627" i="3"/>
  <c r="H627" i="3"/>
  <c r="K627" i="3"/>
  <c r="F627" i="3"/>
  <c r="I627" i="3"/>
  <c r="K727" i="8"/>
  <c r="J727" i="8"/>
  <c r="J997" i="8"/>
  <c r="K997" i="8"/>
  <c r="K732" i="3"/>
  <c r="H732" i="3"/>
  <c r="J732" i="3"/>
  <c r="I732" i="3"/>
  <c r="F732" i="3"/>
  <c r="F703" i="3"/>
  <c r="J703" i="3"/>
  <c r="K703" i="3"/>
  <c r="I703" i="3"/>
  <c r="H703" i="3"/>
  <c r="I823" i="3"/>
  <c r="K823" i="3"/>
  <c r="J823" i="3"/>
  <c r="H823" i="3"/>
  <c r="F823" i="3"/>
  <c r="I744" i="3"/>
  <c r="H744" i="3"/>
  <c r="K744" i="3"/>
  <c r="F744" i="3"/>
  <c r="J744" i="3"/>
  <c r="J869" i="3"/>
  <c r="F869" i="3"/>
  <c r="K869" i="3"/>
  <c r="H869" i="3"/>
  <c r="I869" i="3"/>
  <c r="I773" i="3"/>
  <c r="J773" i="3"/>
  <c r="K773" i="3"/>
  <c r="H773" i="3"/>
  <c r="F773" i="3"/>
  <c r="F647" i="3"/>
  <c r="J647" i="3"/>
  <c r="I647" i="3"/>
  <c r="H647" i="3"/>
  <c r="K647" i="3"/>
  <c r="H918" i="3"/>
  <c r="F918" i="3"/>
  <c r="I918" i="3"/>
  <c r="K918" i="3"/>
  <c r="J918" i="3"/>
  <c r="I571" i="3"/>
  <c r="F571" i="3"/>
  <c r="K571" i="3"/>
  <c r="H571" i="3"/>
  <c r="J571" i="3"/>
  <c r="J868" i="3"/>
  <c r="I868" i="3"/>
  <c r="H868" i="3"/>
  <c r="F868" i="3"/>
  <c r="K868" i="3"/>
  <c r="F421" i="3"/>
  <c r="I421" i="3"/>
  <c r="J421" i="3"/>
  <c r="H421" i="3"/>
  <c r="K421" i="3"/>
  <c r="K617" i="3"/>
  <c r="H617" i="3"/>
  <c r="I617" i="3"/>
  <c r="J617" i="3"/>
  <c r="F617" i="3"/>
  <c r="K959" i="8"/>
  <c r="J959" i="8"/>
  <c r="J999" i="3"/>
  <c r="O993" i="2"/>
  <c r="H999" i="3"/>
  <c r="K999" i="3"/>
  <c r="I999" i="3"/>
  <c r="F999" i="3"/>
  <c r="N993" i="2"/>
  <c r="K909" i="3"/>
  <c r="H909" i="3"/>
  <c r="J909" i="3"/>
  <c r="F909" i="3"/>
  <c r="I909" i="3"/>
  <c r="F269" i="3"/>
  <c r="J269" i="3"/>
  <c r="I269" i="3"/>
  <c r="H269" i="3"/>
  <c r="K269" i="3"/>
  <c r="K956" i="3"/>
  <c r="I956" i="3"/>
  <c r="F956" i="3"/>
  <c r="J956" i="3"/>
  <c r="H956" i="3"/>
  <c r="K1000" i="8"/>
  <c r="J1000" i="8"/>
  <c r="J917" i="3"/>
  <c r="F917" i="3"/>
  <c r="K917" i="3"/>
  <c r="H917" i="3"/>
  <c r="I917" i="3"/>
  <c r="J803" i="8"/>
  <c r="K803" i="8"/>
  <c r="J494" i="3"/>
  <c r="I494" i="3"/>
  <c r="H494" i="3"/>
  <c r="F494" i="3"/>
  <c r="K494" i="3"/>
  <c r="J535" i="3"/>
  <c r="H535" i="3"/>
  <c r="K535" i="3"/>
  <c r="F535" i="3"/>
  <c r="I535" i="3"/>
  <c r="K301" i="3"/>
  <c r="H301" i="3"/>
  <c r="J301" i="3"/>
  <c r="I301" i="3"/>
  <c r="F301" i="3"/>
  <c r="I735" i="3"/>
  <c r="F735" i="3"/>
  <c r="J735" i="3"/>
  <c r="K735" i="3"/>
  <c r="H735" i="3"/>
  <c r="I780" i="3"/>
  <c r="F780" i="3"/>
  <c r="J780" i="3"/>
  <c r="K780" i="3"/>
  <c r="H780" i="3"/>
  <c r="K822" i="8"/>
  <c r="J822" i="8"/>
  <c r="K755" i="8"/>
  <c r="J755" i="8"/>
  <c r="I506" i="3"/>
  <c r="H506" i="3"/>
  <c r="J506" i="3"/>
  <c r="F506" i="3"/>
  <c r="K506" i="3"/>
  <c r="H519" i="3"/>
  <c r="K519" i="3"/>
  <c r="I519" i="3"/>
  <c r="F519" i="3"/>
  <c r="J519" i="3"/>
  <c r="J541" i="3"/>
  <c r="H541" i="3"/>
  <c r="I541" i="3"/>
  <c r="K541" i="3"/>
  <c r="F541" i="3"/>
  <c r="F755" i="3"/>
  <c r="K755" i="3"/>
  <c r="I755" i="3"/>
  <c r="H755" i="3"/>
  <c r="J755" i="3"/>
  <c r="I581" i="3"/>
  <c r="H581" i="3"/>
  <c r="F581" i="3"/>
  <c r="K581" i="3"/>
  <c r="J581" i="3"/>
  <c r="K770" i="3"/>
  <c r="I770" i="3"/>
  <c r="J770" i="3"/>
  <c r="H770" i="3"/>
  <c r="F770" i="3"/>
  <c r="F365" i="3"/>
  <c r="J365" i="3"/>
  <c r="I365" i="3"/>
  <c r="H365" i="3"/>
  <c r="K365" i="3"/>
  <c r="H513" i="3"/>
  <c r="K513" i="3"/>
  <c r="F513" i="3"/>
  <c r="I513" i="3"/>
  <c r="J513" i="3"/>
  <c r="K951" i="8"/>
  <c r="J951" i="8"/>
  <c r="K839" i="8"/>
  <c r="J839" i="8"/>
  <c r="J709" i="8"/>
  <c r="K709" i="8"/>
  <c r="J699" i="8"/>
  <c r="K699" i="8"/>
  <c r="K695" i="8"/>
  <c r="J695" i="8"/>
  <c r="J797" i="8"/>
  <c r="K797" i="8"/>
  <c r="K653" i="3"/>
  <c r="I653" i="3"/>
  <c r="J653" i="3"/>
  <c r="H653" i="3"/>
  <c r="F653" i="3"/>
  <c r="J948" i="8"/>
  <c r="K948" i="8"/>
  <c r="F439" i="3"/>
  <c r="K439" i="3"/>
  <c r="J439" i="3"/>
  <c r="H439" i="3"/>
  <c r="I439" i="3"/>
  <c r="K737" i="8"/>
  <c r="J737" i="8"/>
  <c r="K861" i="3"/>
  <c r="H861" i="3"/>
  <c r="F861" i="3"/>
  <c r="I861" i="3"/>
  <c r="J861" i="3"/>
  <c r="F493" i="3"/>
  <c r="K493" i="3"/>
  <c r="I493" i="3"/>
  <c r="J493" i="3"/>
  <c r="H493" i="3"/>
  <c r="H662" i="3"/>
  <c r="J662" i="3"/>
  <c r="I662" i="3"/>
  <c r="F662" i="3"/>
  <c r="K662" i="3"/>
  <c r="F249" i="3"/>
  <c r="J249" i="3"/>
  <c r="K249" i="3"/>
  <c r="I249" i="3"/>
  <c r="H249" i="3"/>
  <c r="H725" i="3"/>
  <c r="J725" i="3"/>
  <c r="K725" i="3"/>
  <c r="F725" i="3"/>
  <c r="I725" i="3"/>
  <c r="H972" i="3"/>
  <c r="F972" i="3"/>
  <c r="I972" i="3"/>
  <c r="K972" i="3"/>
  <c r="J972" i="3"/>
  <c r="J785" i="8"/>
  <c r="K785" i="8"/>
  <c r="J843" i="8"/>
  <c r="K843" i="8"/>
  <c r="H789" i="3"/>
  <c r="I789" i="3"/>
  <c r="K789" i="3"/>
  <c r="J789" i="3"/>
  <c r="F789" i="3"/>
  <c r="J557" i="3"/>
  <c r="K557" i="3"/>
  <c r="I557" i="3"/>
  <c r="F557" i="3"/>
  <c r="H557" i="3"/>
  <c r="K708" i="8"/>
  <c r="J708" i="8"/>
  <c r="H804" i="3"/>
  <c r="J804" i="3"/>
  <c r="I804" i="3"/>
  <c r="K804" i="3"/>
  <c r="F804" i="3"/>
  <c r="J410" i="3"/>
  <c r="F410" i="3"/>
  <c r="K410" i="3"/>
  <c r="I410" i="3"/>
  <c r="H410" i="3"/>
  <c r="F847" i="3"/>
  <c r="K847" i="3"/>
  <c r="J847" i="3"/>
  <c r="H847" i="3"/>
  <c r="I847" i="3"/>
  <c r="K911" i="8"/>
  <c r="J911" i="8"/>
  <c r="J870" i="8"/>
  <c r="K870" i="8"/>
  <c r="K433" i="3"/>
  <c r="I433" i="3"/>
  <c r="H433" i="3"/>
  <c r="J433" i="3"/>
  <c r="F433" i="3"/>
  <c r="J691" i="8"/>
  <c r="K691" i="8"/>
  <c r="H946" i="3"/>
  <c r="F946" i="3"/>
  <c r="J946" i="3"/>
  <c r="I946" i="3"/>
  <c r="K946" i="3"/>
  <c r="H727" i="3"/>
  <c r="I727" i="3"/>
  <c r="F727" i="3"/>
  <c r="K727" i="3"/>
  <c r="J727" i="3"/>
  <c r="K888" i="8"/>
  <c r="J888" i="8"/>
  <c r="J750" i="8"/>
  <c r="K750" i="8"/>
  <c r="J855" i="8"/>
  <c r="K855" i="8"/>
  <c r="K986" i="3"/>
  <c r="H986" i="3"/>
  <c r="F986" i="3"/>
  <c r="J986" i="3"/>
  <c r="I986" i="3"/>
  <c r="J921" i="3"/>
  <c r="I921" i="3"/>
  <c r="H921" i="3"/>
  <c r="K921" i="3"/>
  <c r="F921" i="3"/>
  <c r="F886" i="3"/>
  <c r="I886" i="3"/>
  <c r="K886" i="3"/>
  <c r="J886" i="3"/>
  <c r="H886" i="3"/>
  <c r="I889" i="3"/>
  <c r="K889" i="3"/>
  <c r="J889" i="3"/>
  <c r="H889" i="3"/>
  <c r="F889" i="3"/>
  <c r="I645" i="3"/>
  <c r="J645" i="3"/>
  <c r="K645" i="3"/>
  <c r="F645" i="3"/>
  <c r="H645" i="3"/>
  <c r="I625" i="3"/>
  <c r="F625" i="3"/>
  <c r="K625" i="3"/>
  <c r="H625" i="3"/>
  <c r="J625" i="3"/>
  <c r="K842" i="3"/>
  <c r="J842" i="3"/>
  <c r="F842" i="3"/>
  <c r="I842" i="3"/>
  <c r="H842" i="3"/>
  <c r="K889" i="8"/>
  <c r="J889" i="8"/>
  <c r="H967" i="3"/>
  <c r="J967" i="3"/>
  <c r="F967" i="3"/>
  <c r="I967" i="3"/>
  <c r="K967" i="3"/>
  <c r="K944" i="3"/>
  <c r="J944" i="3"/>
  <c r="H944" i="3"/>
  <c r="I944" i="3"/>
  <c r="F944" i="3"/>
  <c r="J731" i="8"/>
  <c r="K731" i="8"/>
  <c r="I657" i="3"/>
  <c r="J657" i="3"/>
  <c r="K657" i="3"/>
  <c r="H657" i="3"/>
  <c r="F657" i="3"/>
  <c r="K750" i="3"/>
  <c r="I750" i="3"/>
  <c r="F750" i="3"/>
  <c r="H750" i="3"/>
  <c r="J750" i="3"/>
  <c r="J562" i="3"/>
  <c r="F562" i="3"/>
  <c r="H562" i="3"/>
  <c r="I562" i="3"/>
  <c r="K562" i="3"/>
  <c r="J556" i="3"/>
  <c r="K556" i="3"/>
  <c r="I556" i="3"/>
  <c r="H556" i="3"/>
  <c r="F556" i="3"/>
  <c r="J821" i="3"/>
  <c r="K821" i="3"/>
  <c r="F821" i="3"/>
  <c r="H821" i="3"/>
  <c r="I821" i="3"/>
  <c r="F885" i="3"/>
  <c r="J885" i="3"/>
  <c r="H885" i="3"/>
  <c r="I885" i="3"/>
  <c r="K885" i="3"/>
  <c r="F255" i="3"/>
  <c r="J255" i="3"/>
  <c r="K255" i="3"/>
  <c r="H255" i="3"/>
  <c r="I255" i="3"/>
  <c r="J450" i="3"/>
  <c r="H450" i="3"/>
  <c r="I450" i="3"/>
  <c r="K450" i="3"/>
  <c r="F450" i="3"/>
  <c r="F830" i="3"/>
  <c r="K830" i="3"/>
  <c r="I830" i="3"/>
  <c r="H830" i="3"/>
  <c r="J830" i="3"/>
  <c r="J940" i="8"/>
  <c r="K940" i="8"/>
  <c r="H512" i="3"/>
  <c r="I512" i="3"/>
  <c r="J512" i="3"/>
  <c r="K512" i="3"/>
  <c r="F512" i="3"/>
  <c r="J792" i="8"/>
  <c r="K792" i="8"/>
  <c r="F983" i="3"/>
  <c r="I983" i="3"/>
  <c r="K983" i="3"/>
  <c r="H983" i="3"/>
  <c r="J983" i="3"/>
  <c r="J702" i="8"/>
  <c r="K702" i="8"/>
  <c r="I665" i="3"/>
  <c r="J665" i="3"/>
  <c r="H665" i="3"/>
  <c r="F665" i="3"/>
  <c r="K665" i="3"/>
  <c r="K488" i="3"/>
  <c r="H488" i="3"/>
  <c r="J488" i="3"/>
  <c r="I488" i="3"/>
  <c r="F488" i="3"/>
  <c r="F523" i="3"/>
  <c r="I523" i="3"/>
  <c r="K523" i="3"/>
  <c r="H523" i="3"/>
  <c r="J523" i="3"/>
  <c r="I771" i="3"/>
  <c r="J771" i="3"/>
  <c r="K771" i="3"/>
  <c r="H771" i="3"/>
  <c r="F771" i="3"/>
  <c r="K987" i="8"/>
  <c r="J987" i="8"/>
  <c r="J726" i="8"/>
  <c r="K726" i="8"/>
  <c r="F615" i="3"/>
  <c r="H615" i="3"/>
  <c r="I615" i="3"/>
  <c r="K615" i="3"/>
  <c r="J615" i="3"/>
  <c r="K718" i="8"/>
  <c r="J718" i="8"/>
  <c r="K778" i="8"/>
  <c r="J778" i="8"/>
  <c r="I465" i="3"/>
  <c r="F465" i="3"/>
  <c r="J465" i="3"/>
  <c r="K465" i="3"/>
  <c r="H465" i="3"/>
  <c r="J777" i="8"/>
  <c r="K777" i="8"/>
  <c r="H711" i="3"/>
  <c r="J711" i="3"/>
  <c r="I711" i="3"/>
  <c r="K711" i="3"/>
  <c r="F711" i="3"/>
  <c r="K762" i="8"/>
  <c r="J762" i="8"/>
  <c r="H722" i="3"/>
  <c r="K722" i="3"/>
  <c r="J722" i="3"/>
  <c r="I722" i="3"/>
  <c r="F722" i="3"/>
  <c r="K754" i="8"/>
  <c r="J754" i="8"/>
  <c r="I362" i="3"/>
  <c r="K362" i="3"/>
  <c r="J362" i="3"/>
  <c r="F362" i="3"/>
  <c r="H362" i="3"/>
  <c r="K950" i="3"/>
  <c r="F950" i="3"/>
  <c r="I950" i="3"/>
  <c r="H950" i="3"/>
  <c r="J950" i="3"/>
  <c r="H525" i="3"/>
  <c r="I525" i="3"/>
  <c r="F525" i="3"/>
  <c r="J525" i="3"/>
  <c r="K525" i="3"/>
  <c r="H371" i="3"/>
  <c r="F371" i="3"/>
  <c r="K371" i="3"/>
  <c r="I371" i="3"/>
  <c r="J371" i="3"/>
  <c r="K568" i="3"/>
  <c r="I568" i="3"/>
  <c r="H568" i="3"/>
  <c r="F568" i="3"/>
  <c r="J568" i="3"/>
  <c r="H840" i="3"/>
  <c r="K840" i="3"/>
  <c r="F840" i="3"/>
  <c r="J840" i="3"/>
  <c r="I840" i="3"/>
  <c r="J763" i="3"/>
  <c r="I763" i="3"/>
  <c r="H763" i="3"/>
  <c r="F763" i="3"/>
  <c r="K763" i="3"/>
  <c r="F250" i="3"/>
  <c r="H250" i="3"/>
  <c r="K250" i="3"/>
  <c r="I250" i="3"/>
  <c r="J250" i="3"/>
  <c r="K840" i="8"/>
  <c r="J840" i="8"/>
  <c r="I737" i="3"/>
  <c r="K737" i="3"/>
  <c r="F737" i="3"/>
  <c r="H737" i="3"/>
  <c r="J737" i="3"/>
  <c r="J486" i="3"/>
  <c r="I486" i="3"/>
  <c r="F486" i="3"/>
  <c r="K486" i="3"/>
  <c r="H486" i="3"/>
  <c r="J978" i="3"/>
  <c r="F978" i="3"/>
  <c r="K978" i="3"/>
  <c r="H978" i="3"/>
  <c r="I978" i="3"/>
  <c r="F803" i="3"/>
  <c r="I803" i="3"/>
  <c r="J803" i="3"/>
  <c r="K803" i="3"/>
  <c r="H803" i="3"/>
  <c r="I919" i="3"/>
  <c r="H919" i="3"/>
  <c r="F919" i="3"/>
  <c r="K919" i="3"/>
  <c r="J919" i="3"/>
  <c r="H396" i="3"/>
  <c r="J396" i="3"/>
  <c r="I396" i="3"/>
  <c r="F396" i="3"/>
  <c r="K396" i="3"/>
  <c r="K730" i="8"/>
  <c r="J730" i="8"/>
  <c r="J936" i="3"/>
  <c r="K936" i="3"/>
  <c r="F936" i="3"/>
  <c r="I936" i="3"/>
  <c r="H936" i="3"/>
  <c r="I640" i="3"/>
  <c r="F640" i="3"/>
  <c r="H640" i="3"/>
  <c r="J640" i="3"/>
  <c r="K640" i="3"/>
  <c r="K895" i="8"/>
  <c r="J895" i="8"/>
  <c r="J845" i="3"/>
  <c r="F845" i="3"/>
  <c r="K845" i="3"/>
  <c r="H845" i="3"/>
  <c r="I845" i="3"/>
  <c r="K530" i="3"/>
  <c r="J530" i="3"/>
  <c r="F530" i="3"/>
  <c r="I530" i="3"/>
  <c r="H530" i="3"/>
  <c r="H500" i="3"/>
  <c r="J500" i="3"/>
  <c r="K500" i="3"/>
  <c r="I500" i="3"/>
  <c r="F500" i="3"/>
  <c r="J683" i="3"/>
  <c r="K683" i="3"/>
  <c r="F683" i="3"/>
  <c r="H683" i="3"/>
  <c r="I683" i="3"/>
  <c r="I758" i="3"/>
  <c r="J758" i="3"/>
  <c r="K758" i="3"/>
  <c r="H758" i="3"/>
  <c r="F758" i="3"/>
  <c r="K998" i="8"/>
  <c r="J998" i="8"/>
  <c r="J842" i="8"/>
  <c r="K842" i="8"/>
  <c r="J470" i="3"/>
  <c r="H470" i="3"/>
  <c r="F470" i="3"/>
  <c r="K470" i="3"/>
  <c r="I470" i="3"/>
  <c r="J487" i="3"/>
  <c r="K487" i="3"/>
  <c r="I487" i="3"/>
  <c r="H487" i="3"/>
  <c r="F487" i="3"/>
  <c r="I810" i="3"/>
  <c r="K810" i="3"/>
  <c r="H810" i="3"/>
  <c r="J810" i="3"/>
  <c r="F810" i="3"/>
  <c r="J815" i="8"/>
  <c r="K815" i="8"/>
  <c r="H690" i="3"/>
  <c r="J690" i="3"/>
  <c r="K690" i="3"/>
  <c r="I690" i="3"/>
  <c r="F690" i="3"/>
  <c r="H473" i="3"/>
  <c r="K473" i="3"/>
  <c r="J473" i="3"/>
  <c r="F473" i="3"/>
  <c r="I473" i="3"/>
  <c r="J787" i="8"/>
  <c r="K787" i="8"/>
  <c r="K952" i="8"/>
  <c r="J952" i="8"/>
  <c r="K777" i="3"/>
  <c r="H777" i="3"/>
  <c r="I777" i="3"/>
  <c r="F777" i="3"/>
  <c r="J777" i="3"/>
  <c r="I785" i="3"/>
  <c r="F785" i="3"/>
  <c r="K785" i="3"/>
  <c r="J785" i="3"/>
  <c r="H785" i="3"/>
  <c r="K687" i="3"/>
  <c r="F687" i="3"/>
  <c r="H687" i="3"/>
  <c r="J687" i="3"/>
  <c r="I687" i="3"/>
  <c r="K878" i="3"/>
  <c r="F878" i="3"/>
  <c r="I878" i="3"/>
  <c r="H878" i="3"/>
  <c r="J878" i="3"/>
  <c r="J725" i="8"/>
  <c r="K725" i="8"/>
  <c r="J532" i="3"/>
  <c r="F532" i="3"/>
  <c r="K532" i="3"/>
  <c r="H532" i="3"/>
  <c r="I532" i="3"/>
  <c r="H584" i="3"/>
  <c r="J584" i="3"/>
  <c r="K584" i="3"/>
  <c r="I584" i="3"/>
  <c r="F584" i="3"/>
  <c r="F974" i="3"/>
  <c r="J974" i="3"/>
  <c r="H974" i="3"/>
  <c r="K974" i="3"/>
  <c r="I974" i="3"/>
  <c r="J747" i="8"/>
  <c r="K747" i="8"/>
  <c r="J835" i="8"/>
  <c r="K835" i="8"/>
  <c r="H591" i="3"/>
  <c r="I591" i="3"/>
  <c r="K591" i="3"/>
  <c r="F591" i="3"/>
  <c r="J591" i="3"/>
  <c r="K718" i="3"/>
  <c r="F718" i="3"/>
  <c r="J718" i="3"/>
  <c r="H718" i="3"/>
  <c r="I718" i="3"/>
  <c r="J649" i="3"/>
  <c r="F649" i="3"/>
  <c r="K649" i="3"/>
  <c r="I649" i="3"/>
  <c r="H649" i="3"/>
  <c r="I717" i="3"/>
  <c r="K717" i="3"/>
  <c r="F717" i="3"/>
  <c r="J717" i="3"/>
  <c r="H717" i="3"/>
  <c r="I728" i="3"/>
  <c r="F728" i="3"/>
  <c r="H728" i="3"/>
  <c r="K728" i="3"/>
  <c r="J728" i="3"/>
  <c r="F951" i="3"/>
  <c r="J951" i="3"/>
  <c r="H951" i="3"/>
  <c r="I951" i="3"/>
  <c r="K951" i="3"/>
  <c r="K834" i="3"/>
  <c r="H834" i="3"/>
  <c r="J834" i="3"/>
  <c r="I834" i="3"/>
  <c r="F834" i="3"/>
  <c r="F654" i="3"/>
  <c r="K654" i="3"/>
  <c r="J654" i="3"/>
  <c r="I654" i="3"/>
  <c r="H654" i="3"/>
  <c r="J844" i="8"/>
  <c r="K844" i="8"/>
  <c r="I495" i="3"/>
  <c r="H495" i="3"/>
  <c r="J495" i="3"/>
  <c r="F495" i="3"/>
  <c r="K495" i="3"/>
  <c r="K967" i="8"/>
  <c r="J967" i="8"/>
  <c r="I793" i="3"/>
  <c r="F793" i="3"/>
  <c r="K793" i="3"/>
  <c r="H793" i="3"/>
  <c r="J793" i="3"/>
  <c r="J938" i="8"/>
  <c r="K938" i="8"/>
  <c r="H511" i="3"/>
  <c r="F511" i="3"/>
  <c r="K511" i="3"/>
  <c r="I511" i="3"/>
  <c r="J511" i="3"/>
  <c r="I943" i="3"/>
  <c r="F943" i="3"/>
  <c r="H943" i="3"/>
  <c r="J943" i="3"/>
  <c r="K943" i="3"/>
  <c r="J787" i="3"/>
  <c r="H787" i="3"/>
  <c r="I787" i="3"/>
  <c r="K787" i="3"/>
  <c r="F787" i="3"/>
  <c r="J821" i="8"/>
  <c r="K821" i="8"/>
  <c r="F905" i="3"/>
  <c r="I905" i="3"/>
  <c r="K905" i="3"/>
  <c r="H905" i="3"/>
  <c r="J905" i="3"/>
  <c r="I618" i="3"/>
  <c r="H618" i="3"/>
  <c r="F618" i="3"/>
  <c r="K618" i="3"/>
  <c r="J618" i="3"/>
  <c r="K801" i="8"/>
  <c r="J801" i="8"/>
  <c r="K950" i="8"/>
  <c r="J950" i="8"/>
  <c r="K553" i="3"/>
  <c r="H553" i="3"/>
  <c r="F553" i="3"/>
  <c r="J553" i="3"/>
  <c r="I553" i="3"/>
  <c r="K878" i="8"/>
  <c r="J878" i="8"/>
  <c r="K780" i="8"/>
  <c r="J780" i="8"/>
  <c r="F814" i="3"/>
  <c r="K814" i="3"/>
  <c r="I814" i="3"/>
  <c r="H814" i="3"/>
  <c r="J814" i="3"/>
  <c r="H990" i="3"/>
  <c r="K990" i="3"/>
  <c r="J990" i="3"/>
  <c r="F990" i="3"/>
  <c r="I990" i="3"/>
  <c r="F768" i="3"/>
  <c r="J768" i="3"/>
  <c r="K768" i="3"/>
  <c r="H768" i="3"/>
  <c r="I768" i="3"/>
  <c r="K900" i="8"/>
  <c r="J900" i="8"/>
  <c r="K633" i="3"/>
  <c r="J633" i="3"/>
  <c r="H633" i="3"/>
  <c r="F633" i="3"/>
  <c r="I633" i="3"/>
  <c r="H623" i="3"/>
  <c r="K623" i="3"/>
  <c r="J623" i="3"/>
  <c r="F623" i="3"/>
  <c r="I623" i="3"/>
  <c r="K772" i="3"/>
  <c r="I772" i="3"/>
  <c r="J772" i="3"/>
  <c r="H772" i="3"/>
  <c r="F772" i="3"/>
  <c r="F533" i="3"/>
  <c r="J533" i="3"/>
  <c r="H533" i="3"/>
  <c r="I533" i="3"/>
  <c r="K533" i="3"/>
  <c r="J738" i="8"/>
  <c r="K738" i="8"/>
  <c r="H424" i="3"/>
  <c r="K424" i="3"/>
  <c r="I424" i="3"/>
  <c r="J424" i="3"/>
  <c r="F424" i="3"/>
  <c r="H509" i="3"/>
  <c r="K509" i="3"/>
  <c r="F509" i="3"/>
  <c r="J509" i="3"/>
  <c r="I509" i="3"/>
  <c r="F658" i="3"/>
  <c r="I658" i="3"/>
  <c r="H658" i="3"/>
  <c r="J658" i="3"/>
  <c r="K658" i="3"/>
  <c r="J639" i="3"/>
  <c r="I639" i="3"/>
  <c r="K639" i="3"/>
  <c r="F639" i="3"/>
  <c r="H639" i="3"/>
  <c r="K759" i="8"/>
  <c r="J759" i="8"/>
  <c r="I549" i="3"/>
  <c r="J549" i="3"/>
  <c r="F549" i="3"/>
  <c r="H549" i="3"/>
  <c r="K549" i="3"/>
  <c r="I955" i="3"/>
  <c r="H955" i="3"/>
  <c r="J955" i="3"/>
  <c r="K955" i="3"/>
  <c r="F955" i="3"/>
  <c r="F759" i="3"/>
  <c r="I759" i="3"/>
  <c r="K759" i="3"/>
  <c r="J759" i="3"/>
  <c r="H759" i="3"/>
  <c r="J963" i="8"/>
  <c r="K963" i="8"/>
  <c r="J975" i="3"/>
  <c r="H975" i="3"/>
  <c r="F975" i="3"/>
  <c r="K975" i="3"/>
  <c r="I975" i="3"/>
  <c r="K692" i="8"/>
  <c r="J692" i="8"/>
  <c r="H566" i="3"/>
  <c r="F566" i="3"/>
  <c r="I566" i="3"/>
  <c r="J566" i="3"/>
  <c r="K566" i="3"/>
  <c r="F934" i="3"/>
  <c r="H934" i="3"/>
  <c r="I934" i="3"/>
  <c r="K934" i="3"/>
  <c r="J934" i="3"/>
  <c r="F985" i="3"/>
  <c r="J985" i="3"/>
  <c r="K985" i="3"/>
  <c r="I985" i="3"/>
  <c r="H985" i="3"/>
  <c r="K720" i="8"/>
  <c r="J720" i="8"/>
  <c r="K717" i="8"/>
  <c r="J717" i="8"/>
  <c r="H672" i="3"/>
  <c r="J672" i="3"/>
  <c r="F672" i="3"/>
  <c r="I672" i="3"/>
  <c r="K672" i="3"/>
  <c r="J997" i="3"/>
  <c r="I997" i="3"/>
  <c r="K997" i="3"/>
  <c r="F997" i="3"/>
  <c r="H997" i="3"/>
  <c r="F599" i="3"/>
  <c r="J599" i="3"/>
  <c r="H599" i="3"/>
  <c r="K599" i="3"/>
  <c r="I599" i="3"/>
  <c r="K536" i="3"/>
  <c r="H536" i="3"/>
  <c r="I536" i="3"/>
  <c r="F536" i="3"/>
  <c r="J536" i="3"/>
  <c r="J709" i="3"/>
  <c r="H709" i="3"/>
  <c r="I709" i="3"/>
  <c r="K709" i="3"/>
  <c r="F709" i="3"/>
  <c r="K931" i="3"/>
  <c r="J931" i="3"/>
  <c r="F931" i="3"/>
  <c r="H931" i="3"/>
  <c r="I931" i="3"/>
  <c r="K793" i="8"/>
  <c r="J793" i="8"/>
  <c r="F882" i="3"/>
  <c r="I882" i="3"/>
  <c r="J882" i="3"/>
  <c r="H882" i="3"/>
  <c r="K882" i="3"/>
  <c r="J522" i="3"/>
  <c r="H522" i="3"/>
  <c r="K522" i="3"/>
  <c r="F522" i="3"/>
  <c r="I522" i="3"/>
  <c r="J971" i="8"/>
  <c r="K971" i="8"/>
  <c r="I730" i="3"/>
  <c r="H730" i="3"/>
  <c r="F730" i="3"/>
  <c r="J730" i="3"/>
  <c r="K730" i="3"/>
  <c r="K921" i="8"/>
  <c r="J921" i="8"/>
  <c r="F664" i="3"/>
  <c r="I664" i="3"/>
  <c r="J664" i="3"/>
  <c r="K664" i="3"/>
  <c r="H664" i="3"/>
  <c r="K753" i="3"/>
  <c r="H753" i="3"/>
  <c r="I753" i="3"/>
  <c r="F753" i="3"/>
  <c r="J753" i="3"/>
  <c r="H612" i="3"/>
  <c r="J612" i="3"/>
  <c r="I612" i="3"/>
  <c r="K612" i="3"/>
  <c r="F612" i="3"/>
  <c r="K916" i="3"/>
  <c r="F916" i="3"/>
  <c r="I916" i="3"/>
  <c r="H916" i="3"/>
  <c r="J916" i="3"/>
  <c r="J242" i="3"/>
  <c r="I242" i="3"/>
  <c r="H242" i="3"/>
  <c r="F242" i="3"/>
  <c r="K242" i="3"/>
  <c r="K565" i="3"/>
  <c r="I565" i="3"/>
  <c r="J565" i="3"/>
  <c r="F565" i="3"/>
  <c r="H565" i="3"/>
  <c r="H910" i="3"/>
  <c r="K910" i="3"/>
  <c r="J910" i="3"/>
  <c r="F910" i="3"/>
  <c r="I910" i="3"/>
  <c r="J778" i="3"/>
  <c r="H778" i="3"/>
  <c r="F778" i="3"/>
  <c r="I778" i="3"/>
  <c r="K778" i="3"/>
  <c r="J875" i="8"/>
  <c r="K875" i="8"/>
  <c r="K507" i="3"/>
  <c r="I507" i="3"/>
  <c r="H507" i="3"/>
  <c r="J507" i="3"/>
  <c r="F507" i="3"/>
  <c r="J939" i="8"/>
  <c r="K939" i="8"/>
  <c r="F569" i="3"/>
  <c r="K569" i="3"/>
  <c r="I569" i="3"/>
  <c r="J569" i="3"/>
  <c r="H569" i="3"/>
  <c r="J624" i="3"/>
  <c r="H624" i="3"/>
  <c r="F624" i="3"/>
  <c r="I624" i="3"/>
  <c r="K624" i="3"/>
  <c r="J981" i="8"/>
  <c r="K981" i="8"/>
  <c r="F564" i="3"/>
  <c r="K564" i="3"/>
  <c r="I564" i="3"/>
  <c r="J564" i="3"/>
  <c r="H564" i="3"/>
  <c r="K887" i="3"/>
  <c r="J887" i="3"/>
  <c r="F887" i="3"/>
  <c r="H887" i="3"/>
  <c r="I887" i="3"/>
  <c r="K975" i="8"/>
  <c r="J975" i="8"/>
  <c r="F807" i="3"/>
  <c r="H807" i="3"/>
  <c r="I807" i="3"/>
  <c r="J807" i="3"/>
  <c r="K807" i="3"/>
  <c r="K894" i="8"/>
  <c r="J894" i="8"/>
  <c r="K898" i="3"/>
  <c r="H898" i="3"/>
  <c r="F898" i="3"/>
  <c r="J898" i="3"/>
  <c r="I898" i="3"/>
  <c r="J768" i="8"/>
  <c r="K768" i="8"/>
  <c r="I524" i="3"/>
  <c r="J524" i="3"/>
  <c r="F524" i="3"/>
  <c r="K524" i="3"/>
  <c r="H524" i="3"/>
  <c r="K968" i="3"/>
  <c r="F968" i="3"/>
  <c r="I968" i="3"/>
  <c r="H968" i="3"/>
  <c r="J968" i="3"/>
  <c r="H729" i="3"/>
  <c r="K729" i="3"/>
  <c r="I729" i="3"/>
  <c r="F729" i="3"/>
  <c r="J729" i="3"/>
  <c r="K781" i="8"/>
  <c r="J781" i="8"/>
  <c r="K560" i="3"/>
  <c r="H560" i="3"/>
  <c r="F560" i="3"/>
  <c r="I560" i="3"/>
  <c r="J560" i="3"/>
  <c r="H579" i="3"/>
  <c r="F579" i="3"/>
  <c r="I579" i="3"/>
  <c r="J579" i="3"/>
  <c r="K579" i="3"/>
  <c r="J742" i="8"/>
  <c r="K742" i="8"/>
  <c r="J802" i="8"/>
  <c r="K802" i="8"/>
  <c r="J931" i="8"/>
  <c r="K931" i="8"/>
  <c r="K899" i="3"/>
  <c r="F899" i="3"/>
  <c r="H899" i="3"/>
  <c r="I899" i="3"/>
  <c r="J899" i="3"/>
  <c r="J984" i="3"/>
  <c r="K984" i="3"/>
  <c r="I984" i="3"/>
  <c r="F984" i="3"/>
  <c r="H984" i="3"/>
  <c r="K993" i="3"/>
  <c r="H993" i="3"/>
  <c r="F993" i="3"/>
  <c r="I993" i="3"/>
  <c r="J993" i="3"/>
  <c r="K766" i="8"/>
  <c r="J766" i="8"/>
  <c r="F812" i="3"/>
  <c r="I812" i="3"/>
  <c r="J812" i="3"/>
  <c r="K812" i="3"/>
  <c r="H812" i="3"/>
  <c r="J836" i="8"/>
  <c r="K836" i="8"/>
  <c r="K828" i="8"/>
  <c r="J828" i="8"/>
  <c r="K715" i="8"/>
  <c r="J715" i="8"/>
  <c r="K554" i="3"/>
  <c r="J554" i="3"/>
  <c r="H554" i="3"/>
  <c r="F554" i="3"/>
  <c r="I554" i="3"/>
  <c r="J814" i="8"/>
  <c r="K814" i="8"/>
  <c r="H637" i="3"/>
  <c r="J637" i="3"/>
  <c r="F637" i="3"/>
  <c r="K637" i="3"/>
  <c r="I637" i="3"/>
  <c r="I848" i="3"/>
  <c r="J848" i="3"/>
  <c r="F848" i="3"/>
  <c r="H848" i="3"/>
  <c r="K848" i="3"/>
  <c r="K999" i="8"/>
  <c r="J999" i="8"/>
  <c r="J751" i="3"/>
  <c r="I751" i="3"/>
  <c r="F751" i="3"/>
  <c r="H751" i="3"/>
  <c r="K751" i="3"/>
  <c r="K973" i="3"/>
  <c r="I973" i="3"/>
  <c r="F973" i="3"/>
  <c r="H973" i="3"/>
  <c r="J973" i="3"/>
  <c r="F888" i="3"/>
  <c r="I888" i="3"/>
  <c r="H888" i="3"/>
  <c r="K888" i="3"/>
  <c r="J888" i="3"/>
  <c r="J761" i="8"/>
  <c r="K761" i="8"/>
  <c r="J824" i="8"/>
  <c r="K824" i="8"/>
  <c r="K996" i="8"/>
  <c r="J996" i="8"/>
  <c r="F296" i="3"/>
  <c r="K296" i="3"/>
  <c r="I296" i="3"/>
  <c r="J296" i="3"/>
  <c r="H296" i="3"/>
  <c r="K887" i="8"/>
  <c r="J887" i="8"/>
  <c r="J892" i="8"/>
  <c r="K892" i="8"/>
  <c r="J753" i="8"/>
  <c r="K753" i="8"/>
  <c r="H824" i="3"/>
  <c r="I824" i="3"/>
  <c r="J824" i="3"/>
  <c r="K824" i="3"/>
  <c r="F824" i="3"/>
  <c r="H913" i="3"/>
  <c r="I913" i="3"/>
  <c r="K913" i="3"/>
  <c r="J913" i="3"/>
  <c r="F913" i="3"/>
  <c r="J590" i="3"/>
  <c r="I590" i="3"/>
  <c r="H590" i="3"/>
  <c r="F590" i="3"/>
  <c r="K590" i="3"/>
  <c r="F686" i="3"/>
  <c r="H686" i="3"/>
  <c r="K686" i="3"/>
  <c r="I686" i="3"/>
  <c r="J686" i="3"/>
  <c r="H561" i="3"/>
  <c r="K561" i="3"/>
  <c r="I561" i="3"/>
  <c r="J561" i="3"/>
  <c r="F561" i="3"/>
  <c r="K464" i="3"/>
  <c r="H464" i="3"/>
  <c r="I464" i="3"/>
  <c r="F464" i="3"/>
  <c r="J464" i="3"/>
  <c r="H567" i="3"/>
  <c r="K567" i="3"/>
  <c r="F567" i="3"/>
  <c r="I567" i="3"/>
  <c r="J567" i="3"/>
  <c r="K594" i="3"/>
  <c r="I594" i="3"/>
  <c r="H594" i="3"/>
  <c r="J594" i="3"/>
  <c r="F594" i="3"/>
  <c r="H468" i="3"/>
  <c r="K468" i="3"/>
  <c r="F468" i="3"/>
  <c r="I468" i="3"/>
  <c r="J468" i="3"/>
  <c r="K508" i="3"/>
  <c r="F508" i="3"/>
  <c r="J508" i="3"/>
  <c r="H508" i="3"/>
  <c r="I508" i="3"/>
  <c r="F518" i="3"/>
  <c r="H518" i="3"/>
  <c r="J518" i="3"/>
  <c r="I518" i="3"/>
  <c r="K518" i="3"/>
  <c r="F606" i="3"/>
  <c r="H606" i="3"/>
  <c r="I606" i="3"/>
  <c r="J606" i="3"/>
  <c r="K606" i="3"/>
  <c r="K922" i="8"/>
  <c r="J922" i="8"/>
  <c r="K955" i="8"/>
  <c r="J955" i="8"/>
  <c r="K736" i="8"/>
  <c r="J736" i="8"/>
  <c r="J866" i="8"/>
  <c r="K866" i="8"/>
  <c r="I866" i="3"/>
  <c r="J866" i="3"/>
  <c r="K866" i="3"/>
  <c r="H866" i="3"/>
  <c r="F866" i="3"/>
  <c r="J801" i="3"/>
  <c r="H801" i="3"/>
  <c r="I801" i="3"/>
  <c r="F801" i="3"/>
  <c r="K801" i="3"/>
  <c r="F700" i="3"/>
  <c r="H700" i="3"/>
  <c r="I700" i="3"/>
  <c r="J700" i="3"/>
  <c r="K700" i="3"/>
  <c r="F515" i="3"/>
  <c r="I515" i="3"/>
  <c r="H515" i="3"/>
  <c r="K515" i="3"/>
  <c r="J515" i="3"/>
  <c r="H598" i="3"/>
  <c r="J598" i="3"/>
  <c r="F598" i="3"/>
  <c r="K598" i="3"/>
  <c r="I598" i="3"/>
  <c r="H779" i="3"/>
  <c r="K779" i="3"/>
  <c r="F779" i="3"/>
  <c r="I779" i="3"/>
  <c r="J779" i="3"/>
  <c r="H478" i="3"/>
  <c r="J478" i="3"/>
  <c r="I478" i="3"/>
  <c r="K478" i="3"/>
  <c r="F478" i="3"/>
  <c r="H422" i="3"/>
  <c r="F422" i="3"/>
  <c r="K422" i="3"/>
  <c r="I422" i="3"/>
  <c r="J422" i="3"/>
  <c r="I843" i="3"/>
  <c r="H843" i="3"/>
  <c r="F843" i="3"/>
  <c r="K843" i="3"/>
  <c r="J843" i="3"/>
  <c r="H550" i="3"/>
  <c r="F550" i="3"/>
  <c r="I550" i="3"/>
  <c r="J550" i="3"/>
  <c r="K550" i="3"/>
  <c r="J471" i="3"/>
  <c r="H471" i="3"/>
  <c r="I471" i="3"/>
  <c r="F471" i="3"/>
  <c r="K471" i="3"/>
  <c r="J514" i="3"/>
  <c r="F514" i="3"/>
  <c r="K514" i="3"/>
  <c r="H514" i="3"/>
  <c r="I514" i="3"/>
  <c r="J826" i="3"/>
  <c r="K826" i="3"/>
  <c r="I826" i="3"/>
  <c r="H826" i="3"/>
  <c r="F826" i="3"/>
  <c r="J988" i="8"/>
  <c r="K988" i="8"/>
  <c r="H669" i="3"/>
  <c r="I669" i="3"/>
  <c r="K669" i="3"/>
  <c r="J669" i="3"/>
  <c r="F669" i="3"/>
  <c r="J984" i="8"/>
  <c r="K984" i="8"/>
  <c r="J914" i="3"/>
  <c r="H914" i="3"/>
  <c r="K914" i="3"/>
  <c r="I914" i="3"/>
  <c r="F914" i="3"/>
  <c r="K876" i="3"/>
  <c r="I876" i="3"/>
  <c r="J876" i="3"/>
  <c r="F876" i="3"/>
  <c r="H876" i="3"/>
  <c r="K648" i="3"/>
  <c r="F648" i="3"/>
  <c r="H648" i="3"/>
  <c r="J648" i="3"/>
  <c r="I648" i="3"/>
  <c r="F694" i="3"/>
  <c r="K694" i="3"/>
  <c r="I694" i="3"/>
  <c r="J694" i="3"/>
  <c r="H694" i="3"/>
  <c r="K761" i="3"/>
  <c r="J761" i="3"/>
  <c r="H761" i="3"/>
  <c r="F761" i="3"/>
  <c r="I761" i="3"/>
  <c r="K953" i="3"/>
  <c r="J953" i="3"/>
  <c r="I953" i="3"/>
  <c r="F953" i="3"/>
  <c r="H953" i="3"/>
  <c r="K841" i="3"/>
  <c r="J841" i="3"/>
  <c r="F841" i="3"/>
  <c r="H841" i="3"/>
  <c r="I841" i="3"/>
  <c r="J867" i="8"/>
  <c r="K867" i="8"/>
  <c r="I853" i="3"/>
  <c r="K853" i="3"/>
  <c r="F853" i="3"/>
  <c r="H853" i="3"/>
  <c r="J853" i="3"/>
  <c r="F631" i="3"/>
  <c r="H631" i="3"/>
  <c r="I631" i="3"/>
  <c r="K631" i="3"/>
  <c r="J631" i="3"/>
  <c r="N994" i="2"/>
  <c r="O994" i="2"/>
  <c r="F1000" i="3"/>
  <c r="H1000" i="3"/>
  <c r="I1000" i="3"/>
  <c r="K1000" i="3"/>
  <c r="J1000" i="3"/>
  <c r="H879" i="3"/>
  <c r="F879" i="3"/>
  <c r="K879" i="3"/>
  <c r="J879" i="3"/>
  <c r="I879" i="3"/>
  <c r="J882" i="8"/>
  <c r="K882" i="8"/>
  <c r="H792" i="3"/>
  <c r="F792" i="3"/>
  <c r="I792" i="3"/>
  <c r="J792" i="3"/>
  <c r="K792" i="3"/>
  <c r="J934" i="8"/>
  <c r="K934" i="8"/>
  <c r="I585" i="3"/>
  <c r="K585" i="3"/>
  <c r="H585" i="3"/>
  <c r="F585" i="3"/>
  <c r="J585" i="3"/>
  <c r="K607" i="3"/>
  <c r="J607" i="3"/>
  <c r="H607" i="3"/>
  <c r="I607" i="3"/>
  <c r="F607" i="3"/>
  <c r="K802" i="3"/>
  <c r="F802" i="3"/>
  <c r="J802" i="3"/>
  <c r="I802" i="3"/>
  <c r="H802" i="3"/>
  <c r="I467" i="3"/>
  <c r="J467" i="3"/>
  <c r="K467" i="3"/>
  <c r="F467" i="3"/>
  <c r="H467" i="3"/>
  <c r="J855" i="3"/>
  <c r="I855" i="3"/>
  <c r="H855" i="3"/>
  <c r="K855" i="3"/>
  <c r="F855" i="3"/>
  <c r="I884" i="3"/>
  <c r="K884" i="3"/>
  <c r="J884" i="3"/>
  <c r="F884" i="3"/>
  <c r="H884" i="3"/>
  <c r="F736" i="3"/>
  <c r="H736" i="3"/>
  <c r="I736" i="3"/>
  <c r="J736" i="3"/>
  <c r="K736" i="3"/>
  <c r="F542" i="3"/>
  <c r="I542" i="3"/>
  <c r="H542" i="3"/>
  <c r="K542" i="3"/>
  <c r="J542" i="3"/>
  <c r="J540" i="3"/>
  <c r="I540" i="3"/>
  <c r="F540" i="3"/>
  <c r="K540" i="3"/>
  <c r="H540" i="3"/>
  <c r="J816" i="3"/>
  <c r="K816" i="3"/>
  <c r="F816" i="3"/>
  <c r="I816" i="3"/>
  <c r="H816" i="3"/>
  <c r="F666" i="3"/>
  <c r="J666" i="3"/>
  <c r="I666" i="3"/>
  <c r="K666" i="3"/>
  <c r="H666" i="3"/>
  <c r="I808" i="3"/>
  <c r="J808" i="3"/>
  <c r="K808" i="3"/>
  <c r="H808" i="3"/>
  <c r="F808" i="3"/>
  <c r="J961" i="8"/>
  <c r="K961" i="8"/>
  <c r="J490" i="3"/>
  <c r="F490" i="3"/>
  <c r="H490" i="3"/>
  <c r="K490" i="3"/>
  <c r="I490" i="3"/>
  <c r="I705" i="3"/>
  <c r="F705" i="3"/>
  <c r="K705" i="3"/>
  <c r="J705" i="3"/>
  <c r="H705" i="3"/>
  <c r="H667" i="3"/>
  <c r="I667" i="3"/>
  <c r="J667" i="3"/>
  <c r="K667" i="3"/>
  <c r="F667" i="3"/>
  <c r="I828" i="3"/>
  <c r="J828" i="3"/>
  <c r="F828" i="3"/>
  <c r="K828" i="3"/>
  <c r="H828" i="3"/>
  <c r="K577" i="3"/>
  <c r="H577" i="3"/>
  <c r="J577" i="3"/>
  <c r="I577" i="3"/>
  <c r="F577" i="3"/>
  <c r="F839" i="3"/>
  <c r="H839" i="3"/>
  <c r="I839" i="3"/>
  <c r="J839" i="3"/>
  <c r="K839" i="3"/>
  <c r="J988" i="3"/>
  <c r="F988" i="3"/>
  <c r="I988" i="3"/>
  <c r="K988" i="3"/>
  <c r="H988" i="3"/>
  <c r="K996" i="3"/>
  <c r="J996" i="3"/>
  <c r="F996" i="3"/>
  <c r="I996" i="3"/>
  <c r="H996" i="3"/>
  <c r="K676" i="3"/>
  <c r="J676" i="3"/>
  <c r="F676" i="3"/>
  <c r="I676" i="3"/>
  <c r="H676" i="3"/>
  <c r="F609" i="3"/>
  <c r="I609" i="3"/>
  <c r="J609" i="3"/>
  <c r="H609" i="3"/>
  <c r="K609" i="3"/>
  <c r="J941" i="3"/>
  <c r="K941" i="3"/>
  <c r="I941" i="3"/>
  <c r="F941" i="3"/>
  <c r="H941" i="3"/>
  <c r="K721" i="8"/>
  <c r="J721" i="8"/>
  <c r="H781" i="3"/>
  <c r="J781" i="3"/>
  <c r="K781" i="3"/>
  <c r="I781" i="3"/>
  <c r="F781" i="3"/>
  <c r="F740" i="3"/>
  <c r="I740" i="3"/>
  <c r="H740" i="3"/>
  <c r="K740" i="3"/>
  <c r="J740" i="3"/>
  <c r="K558" i="3"/>
  <c r="F558" i="3"/>
  <c r="I558" i="3"/>
  <c r="H558" i="3"/>
  <c r="J558" i="3"/>
  <c r="K642" i="3"/>
  <c r="J642" i="3"/>
  <c r="H642" i="3"/>
  <c r="F642" i="3"/>
  <c r="I642" i="3"/>
  <c r="J719" i="3"/>
  <c r="F719" i="3"/>
  <c r="K719" i="3"/>
  <c r="I719" i="3"/>
  <c r="H719" i="3"/>
  <c r="H483" i="3"/>
  <c r="J483" i="3"/>
  <c r="I483" i="3"/>
  <c r="K483" i="3"/>
  <c r="F483" i="3"/>
  <c r="I573" i="3"/>
  <c r="F573" i="3"/>
  <c r="K573" i="3"/>
  <c r="H573" i="3"/>
  <c r="J573" i="3"/>
  <c r="H604" i="3"/>
  <c r="J604" i="3"/>
  <c r="F604" i="3"/>
  <c r="I604" i="3"/>
  <c r="K604" i="3"/>
  <c r="K847" i="8"/>
  <c r="J847" i="8"/>
  <c r="J723" i="3"/>
  <c r="K723" i="3"/>
  <c r="I723" i="3"/>
  <c r="F723" i="3"/>
  <c r="H723" i="3"/>
  <c r="K852" i="8"/>
  <c r="J852" i="8"/>
  <c r="J484" i="3"/>
  <c r="K484" i="3"/>
  <c r="F484" i="3"/>
  <c r="H484" i="3"/>
  <c r="I484" i="3"/>
  <c r="J869" i="8"/>
  <c r="K869" i="8"/>
  <c r="J881" i="3"/>
  <c r="F881" i="3"/>
  <c r="I881" i="3"/>
  <c r="H881" i="3"/>
  <c r="K881" i="3"/>
  <c r="H960" i="3"/>
  <c r="F960" i="3"/>
  <c r="I960" i="3"/>
  <c r="J960" i="3"/>
  <c r="K960" i="3"/>
  <c r="H698" i="3"/>
  <c r="I698" i="3"/>
  <c r="K698" i="3"/>
  <c r="J698" i="3"/>
  <c r="F698" i="3"/>
  <c r="I959" i="3"/>
  <c r="J959" i="3"/>
  <c r="F959" i="3"/>
  <c r="H959" i="3"/>
  <c r="K959" i="3"/>
  <c r="J688" i="3"/>
  <c r="I688" i="3"/>
  <c r="F688" i="3"/>
  <c r="H688" i="3"/>
  <c r="K688" i="3"/>
  <c r="J1002" i="8"/>
  <c r="K1002" i="8"/>
  <c r="H510" i="3"/>
  <c r="I510" i="3"/>
  <c r="K510" i="3"/>
  <c r="J510" i="3"/>
  <c r="F510" i="3"/>
  <c r="I961" i="3"/>
  <c r="H961" i="3"/>
  <c r="J961" i="3"/>
  <c r="K961" i="3"/>
  <c r="F961" i="3"/>
  <c r="F517" i="3"/>
  <c r="J517" i="3"/>
  <c r="I517" i="3"/>
  <c r="H517" i="3"/>
  <c r="K517" i="3"/>
  <c r="K809" i="8"/>
  <c r="J809" i="8"/>
  <c r="I775" i="3"/>
  <c r="H775" i="3"/>
  <c r="J775" i="3"/>
  <c r="K775" i="3"/>
  <c r="F775" i="3"/>
  <c r="J531" i="3"/>
  <c r="K531" i="3"/>
  <c r="I531" i="3"/>
  <c r="H531" i="3"/>
  <c r="F531" i="3"/>
  <c r="H874" i="3"/>
  <c r="F874" i="3"/>
  <c r="I874" i="3"/>
  <c r="J874" i="3"/>
  <c r="K874" i="3"/>
  <c r="I782" i="3"/>
  <c r="J782" i="3"/>
  <c r="K782" i="3"/>
  <c r="F782" i="3"/>
  <c r="H782" i="3"/>
  <c r="F766" i="3"/>
  <c r="H766" i="3"/>
  <c r="K766" i="3"/>
  <c r="I766" i="3"/>
  <c r="J766" i="3"/>
  <c r="F764" i="3"/>
  <c r="J764" i="3"/>
  <c r="I764" i="3"/>
  <c r="K764" i="3"/>
  <c r="H764" i="3"/>
  <c r="I480" i="3"/>
  <c r="J480" i="3"/>
  <c r="F480" i="3"/>
  <c r="K480" i="3"/>
  <c r="H480" i="3"/>
  <c r="J991" i="3"/>
  <c r="H991" i="3"/>
  <c r="I991" i="3"/>
  <c r="F991" i="3"/>
  <c r="K991" i="3"/>
  <c r="K696" i="8"/>
  <c r="J696" i="8"/>
  <c r="J747" i="3"/>
  <c r="H747" i="3"/>
  <c r="F747" i="3"/>
  <c r="K747" i="3"/>
  <c r="I747" i="3"/>
  <c r="H563" i="3"/>
  <c r="J563" i="3"/>
  <c r="F563" i="3"/>
  <c r="K563" i="3"/>
  <c r="I563" i="3"/>
  <c r="K862" i="8"/>
  <c r="J862" i="8"/>
  <c r="K969" i="8"/>
  <c r="J969" i="8"/>
  <c r="I865" i="3"/>
  <c r="J865" i="3"/>
  <c r="H865" i="3"/>
  <c r="K865" i="3"/>
  <c r="F865" i="3"/>
  <c r="J932" i="8"/>
  <c r="K932" i="8"/>
  <c r="H485" i="3"/>
  <c r="I485" i="3"/>
  <c r="F485" i="3"/>
  <c r="J485" i="3"/>
  <c r="K485" i="3"/>
  <c r="F765" i="3"/>
  <c r="I765" i="3"/>
  <c r="K765" i="3"/>
  <c r="H765" i="3"/>
  <c r="J765" i="3"/>
  <c r="H497" i="3"/>
  <c r="F497" i="3"/>
  <c r="J497" i="3"/>
  <c r="K497" i="3"/>
  <c r="I497" i="3"/>
  <c r="K969" i="3"/>
  <c r="F969" i="3"/>
  <c r="H969" i="3"/>
  <c r="J969" i="3"/>
  <c r="I969" i="3"/>
  <c r="I825" i="3"/>
  <c r="H825" i="3"/>
  <c r="J825" i="3"/>
  <c r="K825" i="3"/>
  <c r="F825" i="3"/>
  <c r="J798" i="8"/>
  <c r="K798" i="8"/>
  <c r="J943" i="8"/>
  <c r="K943" i="8"/>
  <c r="K945" i="3"/>
  <c r="F945" i="3"/>
  <c r="J945" i="3"/>
  <c r="H945" i="3"/>
  <c r="I945" i="3"/>
  <c r="H720" i="3"/>
  <c r="J720" i="3"/>
  <c r="F720" i="3"/>
  <c r="I720" i="3"/>
  <c r="K720" i="3"/>
  <c r="K805" i="3"/>
  <c r="F805" i="3"/>
  <c r="I805" i="3"/>
  <c r="J805" i="3"/>
  <c r="H805" i="3"/>
  <c r="H724" i="3"/>
  <c r="K724" i="3"/>
  <c r="J724" i="3"/>
  <c r="F724" i="3"/>
  <c r="I724" i="3"/>
  <c r="K912" i="3"/>
  <c r="F912" i="3"/>
  <c r="I912" i="3"/>
  <c r="H912" i="3"/>
  <c r="J912" i="3"/>
  <c r="K844" i="3"/>
  <c r="H844" i="3"/>
  <c r="J844" i="3"/>
  <c r="I844" i="3"/>
  <c r="F844" i="3"/>
  <c r="H948" i="3"/>
  <c r="K948" i="3"/>
  <c r="J948" i="3"/>
  <c r="I948" i="3"/>
  <c r="F948" i="3"/>
  <c r="J915" i="3"/>
  <c r="K915" i="3"/>
  <c r="I915" i="3"/>
  <c r="F915" i="3"/>
  <c r="H915" i="3"/>
  <c r="K925" i="3"/>
  <c r="I925" i="3"/>
  <c r="H925" i="3"/>
  <c r="J925" i="3"/>
  <c r="F925" i="3"/>
  <c r="K479" i="3"/>
  <c r="I479" i="3"/>
  <c r="H479" i="3"/>
  <c r="F479" i="3"/>
  <c r="J479" i="3"/>
  <c r="J749" i="8"/>
  <c r="K749" i="8"/>
  <c r="J800" i="3"/>
  <c r="H800" i="3"/>
  <c r="K800" i="3"/>
  <c r="F800" i="3"/>
  <c r="I800" i="3"/>
  <c r="J745" i="3"/>
  <c r="K745" i="3"/>
  <c r="H745" i="3"/>
  <c r="I745" i="3"/>
  <c r="F745" i="3"/>
  <c r="K702" i="3"/>
  <c r="H702" i="3"/>
  <c r="J702" i="3"/>
  <c r="I702" i="3"/>
  <c r="F702" i="3"/>
  <c r="J877" i="3"/>
  <c r="K877" i="3"/>
  <c r="F877" i="3"/>
  <c r="I877" i="3"/>
  <c r="H877" i="3"/>
  <c r="J865" i="8"/>
  <c r="K865" i="8"/>
  <c r="K808" i="8"/>
  <c r="J808" i="8"/>
  <c r="J944" i="8"/>
  <c r="K944" i="8"/>
  <c r="H911" i="3"/>
  <c r="J911" i="3"/>
  <c r="K911" i="3"/>
  <c r="F911" i="3"/>
  <c r="I911" i="3"/>
  <c r="J976" i="8"/>
  <c r="K976" i="8"/>
  <c r="K903" i="3"/>
  <c r="F903" i="3"/>
  <c r="J903" i="3"/>
  <c r="I903" i="3"/>
  <c r="H903" i="3"/>
  <c r="H689" i="3"/>
  <c r="F689" i="3"/>
  <c r="K689" i="3"/>
  <c r="I689" i="3"/>
  <c r="J689" i="3"/>
  <c r="K614" i="3"/>
  <c r="F614" i="3"/>
  <c r="H614" i="3"/>
  <c r="J614" i="3"/>
  <c r="I614" i="3"/>
  <c r="K974" i="8"/>
  <c r="J974" i="8"/>
  <c r="H742" i="3"/>
  <c r="I742" i="3"/>
  <c r="J742" i="3"/>
  <c r="K742" i="3"/>
  <c r="F742" i="3"/>
  <c r="K721" i="3"/>
  <c r="J721" i="3"/>
  <c r="F721" i="3"/>
  <c r="I721" i="3"/>
  <c r="H721" i="3"/>
  <c r="H582" i="3"/>
  <c r="J582" i="3"/>
  <c r="F582" i="3"/>
  <c r="I582" i="3"/>
  <c r="K582" i="3"/>
  <c r="I939" i="3"/>
  <c r="F939" i="3"/>
  <c r="H939" i="3"/>
  <c r="J939" i="3"/>
  <c r="K939" i="3"/>
  <c r="J475" i="3"/>
  <c r="K475" i="3"/>
  <c r="I475" i="3"/>
  <c r="H475" i="3"/>
  <c r="F475" i="3"/>
  <c r="K746" i="3"/>
  <c r="I746" i="3"/>
  <c r="J746" i="3"/>
  <c r="F746" i="3"/>
  <c r="H746" i="3"/>
  <c r="J714" i="8"/>
  <c r="K714" i="8"/>
  <c r="K574" i="3"/>
  <c r="F574" i="3"/>
  <c r="J574" i="3"/>
  <c r="I574" i="3"/>
  <c r="H574" i="3"/>
  <c r="I829" i="3"/>
  <c r="J829" i="3"/>
  <c r="K829" i="3"/>
  <c r="F829" i="3"/>
  <c r="H829" i="3"/>
  <c r="J526" i="3"/>
  <c r="F526" i="3"/>
  <c r="H526" i="3"/>
  <c r="K526" i="3"/>
  <c r="I526" i="3"/>
  <c r="K572" i="3"/>
  <c r="F572" i="3"/>
  <c r="I572" i="3"/>
  <c r="H572" i="3"/>
  <c r="J572" i="3"/>
  <c r="J595" i="3"/>
  <c r="F595" i="3"/>
  <c r="H595" i="3"/>
  <c r="I595" i="3"/>
  <c r="K595" i="3"/>
  <c r="K856" i="8"/>
  <c r="J856" i="8"/>
  <c r="O995" i="2"/>
  <c r="H1001" i="3"/>
  <c r="N995" i="2"/>
  <c r="F1001" i="3"/>
  <c r="I1001" i="3"/>
  <c r="K1001" i="3"/>
  <c r="J1001" i="3"/>
  <c r="K834" i="8"/>
  <c r="J834" i="8"/>
  <c r="K576" i="3"/>
  <c r="J576" i="3"/>
  <c r="I576" i="3"/>
  <c r="F576" i="3"/>
  <c r="H576" i="3"/>
  <c r="K791" i="8"/>
  <c r="J791" i="8"/>
  <c r="F482" i="3"/>
  <c r="J482" i="3"/>
  <c r="H482" i="3"/>
  <c r="K482" i="3"/>
  <c r="I482" i="3"/>
  <c r="K678" i="3"/>
  <c r="I678" i="3"/>
  <c r="H678" i="3"/>
  <c r="J678" i="3"/>
  <c r="F678" i="3"/>
  <c r="J883" i="8"/>
  <c r="K883" i="8"/>
  <c r="K893" i="3"/>
  <c r="F893" i="3"/>
  <c r="I893" i="3"/>
  <c r="J893" i="3"/>
  <c r="H893" i="3"/>
  <c r="K770" i="8"/>
  <c r="J770" i="8"/>
  <c r="J854" i="3"/>
  <c r="H854" i="3"/>
  <c r="K854" i="3"/>
  <c r="F854" i="3"/>
  <c r="I854" i="3"/>
  <c r="J685" i="3"/>
  <c r="K685" i="3"/>
  <c r="F685" i="3"/>
  <c r="H685" i="3"/>
  <c r="I685" i="3"/>
  <c r="F875" i="3"/>
  <c r="H875" i="3"/>
  <c r="K875" i="3"/>
  <c r="J875" i="3"/>
  <c r="I875" i="3"/>
  <c r="H379" i="3"/>
  <c r="F379" i="3"/>
  <c r="J379" i="3"/>
  <c r="I379" i="3"/>
  <c r="K379" i="3"/>
  <c r="F864" i="3"/>
  <c r="J864" i="3"/>
  <c r="K864" i="3"/>
  <c r="H864" i="3"/>
  <c r="I864" i="3"/>
  <c r="J972" i="8"/>
  <c r="K972" i="8"/>
  <c r="I940" i="3"/>
  <c r="K940" i="3"/>
  <c r="J940" i="3"/>
  <c r="H940" i="3"/>
  <c r="F940" i="3"/>
  <c r="I498" i="3"/>
  <c r="H498" i="3"/>
  <c r="F498" i="3"/>
  <c r="K498" i="3"/>
  <c r="J498" i="3"/>
  <c r="H835" i="3"/>
  <c r="I835" i="3"/>
  <c r="F835" i="3"/>
  <c r="K835" i="3"/>
  <c r="J835" i="3"/>
  <c r="J989" i="3"/>
  <c r="K989" i="3"/>
  <c r="H989" i="3"/>
  <c r="I989" i="3"/>
  <c r="F989" i="3"/>
  <c r="I583" i="3"/>
  <c r="K583" i="3"/>
  <c r="H583" i="3"/>
  <c r="F583" i="3"/>
  <c r="J583" i="3"/>
  <c r="I626" i="3"/>
  <c r="F626" i="3"/>
  <c r="J626" i="3"/>
  <c r="K626" i="3"/>
  <c r="H626" i="3"/>
  <c r="J995" i="8"/>
  <c r="K995" i="8"/>
  <c r="F924" i="3"/>
  <c r="H924" i="3"/>
  <c r="I924" i="3"/>
  <c r="J924" i="3"/>
  <c r="K924" i="3"/>
  <c r="I838" i="3"/>
  <c r="F838" i="3"/>
  <c r="H838" i="3"/>
  <c r="J838" i="3"/>
  <c r="K838" i="3"/>
  <c r="I634" i="3"/>
  <c r="K634" i="3"/>
  <c r="F634" i="3"/>
  <c r="H634" i="3"/>
  <c r="J634" i="3"/>
  <c r="J952" i="3"/>
  <c r="K952" i="3"/>
  <c r="F952" i="3"/>
  <c r="I952" i="3"/>
  <c r="H952" i="3"/>
  <c r="F850" i="3"/>
  <c r="K850" i="3"/>
  <c r="J850" i="3"/>
  <c r="I850" i="3"/>
  <c r="H850" i="3"/>
  <c r="H942" i="3"/>
  <c r="F942" i="3"/>
  <c r="I942" i="3"/>
  <c r="J942" i="3"/>
  <c r="K942" i="3"/>
  <c r="I679" i="3"/>
  <c r="F679" i="3"/>
  <c r="K679" i="3"/>
  <c r="H679" i="3"/>
  <c r="J679" i="3"/>
  <c r="K937" i="3"/>
  <c r="H937" i="3"/>
  <c r="I937" i="3"/>
  <c r="F937" i="3"/>
  <c r="J937" i="3"/>
  <c r="F783" i="3"/>
  <c r="K783" i="3"/>
  <c r="I783" i="3"/>
  <c r="J783" i="3"/>
  <c r="H783" i="3"/>
  <c r="K632" i="3"/>
  <c r="F632" i="3"/>
  <c r="J632" i="3"/>
  <c r="H632" i="3"/>
  <c r="I632" i="3"/>
  <c r="H474" i="3"/>
  <c r="I474" i="3"/>
  <c r="J474" i="3"/>
  <c r="F474" i="3"/>
  <c r="K474" i="3"/>
  <c r="I635" i="3"/>
  <c r="K635" i="3"/>
  <c r="J635" i="3"/>
  <c r="H635" i="3"/>
  <c r="F635" i="3"/>
  <c r="I798" i="3"/>
  <c r="J798" i="3"/>
  <c r="H798" i="3"/>
  <c r="K798" i="3"/>
  <c r="F798" i="3"/>
  <c r="H476" i="3"/>
  <c r="F476" i="3"/>
  <c r="I476" i="3"/>
  <c r="K476" i="3"/>
  <c r="J476" i="3"/>
  <c r="K603" i="3"/>
  <c r="H603" i="3"/>
  <c r="I603" i="3"/>
  <c r="J603" i="3"/>
  <c r="F603" i="3"/>
  <c r="H863" i="3"/>
  <c r="J863" i="3"/>
  <c r="K863" i="3"/>
  <c r="I863" i="3"/>
  <c r="F863" i="3"/>
  <c r="J817" i="3"/>
  <c r="H817" i="3"/>
  <c r="I817" i="3"/>
  <c r="K817" i="3"/>
  <c r="F817" i="3"/>
  <c r="I907" i="3"/>
  <c r="F907" i="3"/>
  <c r="K907" i="3"/>
  <c r="H907" i="3"/>
  <c r="J907" i="3"/>
  <c r="J791" i="3"/>
  <c r="I791" i="3"/>
  <c r="H791" i="3"/>
  <c r="F791" i="3"/>
  <c r="K791" i="3"/>
  <c r="J977" i="8"/>
  <c r="K977" i="8"/>
  <c r="F860" i="3"/>
  <c r="I860" i="3"/>
  <c r="H860" i="3"/>
  <c r="K860" i="3"/>
  <c r="J860" i="3"/>
  <c r="K823" i="8"/>
  <c r="J823" i="8"/>
  <c r="F551" i="3"/>
  <c r="H551" i="3"/>
  <c r="K551" i="3"/>
  <c r="I551" i="3"/>
  <c r="J551" i="3"/>
  <c r="F748" i="3"/>
  <c r="K748" i="3"/>
  <c r="J748" i="3"/>
  <c r="I748" i="3"/>
  <c r="H748" i="3"/>
  <c r="K716" i="8"/>
  <c r="J716" i="8"/>
  <c r="K774" i="8"/>
  <c r="J774" i="8"/>
  <c r="I947" i="3"/>
  <c r="J947" i="3"/>
  <c r="K947" i="3"/>
  <c r="H947" i="3"/>
  <c r="F947" i="3"/>
  <c r="I858" i="3"/>
  <c r="J858" i="3"/>
  <c r="F858" i="3"/>
  <c r="K858" i="3"/>
  <c r="H858" i="3"/>
  <c r="J652" i="3"/>
  <c r="K652" i="3"/>
  <c r="F652" i="3"/>
  <c r="H652" i="3"/>
  <c r="I652" i="3"/>
  <c r="J752" i="3"/>
  <c r="K752" i="3"/>
  <c r="H752" i="3"/>
  <c r="F752" i="3"/>
  <c r="I752" i="3"/>
  <c r="K746" i="8"/>
  <c r="J746" i="8"/>
  <c r="J849" i="8"/>
  <c r="K849" i="8"/>
  <c r="H608" i="3"/>
  <c r="F608" i="3"/>
  <c r="J608" i="3"/>
  <c r="K608" i="3"/>
  <c r="I608" i="3"/>
  <c r="D179" i="3"/>
  <c r="D171" i="3"/>
  <c r="D174" i="3"/>
  <c r="D173" i="3"/>
  <c r="D181" i="3"/>
  <c r="D158" i="3"/>
  <c r="D162" i="3"/>
  <c r="D180" i="3"/>
  <c r="D164" i="3"/>
  <c r="D167" i="3"/>
  <c r="D178" i="3"/>
  <c r="D159" i="3"/>
  <c r="D166" i="3"/>
  <c r="D163" i="3"/>
  <c r="D157" i="3"/>
  <c r="D172" i="3"/>
  <c r="D176" i="3"/>
  <c r="D169" i="3"/>
  <c r="D177" i="3"/>
  <c r="D160" i="3"/>
  <c r="D170" i="3"/>
  <c r="D168" i="3"/>
  <c r="D175" i="3"/>
  <c r="D165" i="3"/>
  <c r="D161" i="3"/>
  <c r="D156" i="10"/>
  <c r="D122" i="10"/>
  <c r="D143" i="10"/>
  <c r="D146" i="10"/>
  <c r="D132" i="10"/>
  <c r="D155" i="10"/>
  <c r="D133" i="10"/>
  <c r="D142" i="10"/>
  <c r="D118" i="10"/>
  <c r="D111" i="10"/>
  <c r="D112" i="10"/>
  <c r="D115" i="10"/>
  <c r="D99" i="10"/>
  <c r="D103" i="10"/>
  <c r="D130" i="10"/>
  <c r="D135" i="10"/>
  <c r="D147" i="10"/>
  <c r="D128" i="10"/>
  <c r="D145" i="10"/>
  <c r="D138" i="10"/>
  <c r="D124" i="10"/>
  <c r="D148" i="10"/>
  <c r="D144" i="10"/>
  <c r="D113" i="10"/>
  <c r="D109" i="10"/>
  <c r="D108" i="10"/>
  <c r="D110" i="10"/>
  <c r="D117" i="10"/>
  <c r="D104" i="10"/>
  <c r="D85" i="10"/>
  <c r="D87" i="10"/>
  <c r="D76" i="10"/>
  <c r="D65" i="10"/>
  <c r="D68" i="10"/>
  <c r="D66" i="10"/>
  <c r="D78" i="10"/>
  <c r="D62" i="10"/>
  <c r="D92" i="10"/>
  <c r="D82" i="10"/>
  <c r="D81" i="10"/>
  <c r="D71" i="10"/>
  <c r="D30" i="10"/>
  <c r="D27" i="10"/>
  <c r="D24" i="10"/>
  <c r="D15" i="10"/>
  <c r="D20" i="10"/>
  <c r="D28" i="10"/>
  <c r="D29" i="10"/>
  <c r="D46" i="10"/>
  <c r="D10" i="10"/>
  <c r="D7" i="10"/>
  <c r="D33" i="10"/>
  <c r="D23" i="10"/>
  <c r="D80" i="10"/>
  <c r="D93" i="10"/>
  <c r="D55" i="10"/>
  <c r="D90" i="10"/>
  <c r="D72" i="10"/>
  <c r="D58" i="10"/>
  <c r="D54" i="10"/>
  <c r="D69" i="10"/>
  <c r="D86" i="10"/>
  <c r="D94" i="10"/>
  <c r="D63" i="10"/>
  <c r="D91" i="10"/>
  <c r="D6" i="10"/>
  <c r="D25" i="10"/>
  <c r="D45" i="10"/>
  <c r="D42" i="10"/>
  <c r="D9" i="10"/>
  <c r="D35" i="10"/>
  <c r="D5" i="10"/>
  <c r="D44" i="10"/>
  <c r="D14" i="10"/>
  <c r="D8" i="10"/>
  <c r="D41" i="10"/>
  <c r="D140" i="10"/>
  <c r="D152" i="10"/>
  <c r="D150" i="10"/>
  <c r="D134" i="10"/>
  <c r="D149" i="10"/>
  <c r="D123" i="10"/>
  <c r="D154" i="10"/>
  <c r="D131" i="10"/>
  <c r="D120" i="10"/>
  <c r="D106" i="10"/>
  <c r="D114" i="10"/>
  <c r="D119" i="10"/>
  <c r="D101" i="10"/>
  <c r="D102" i="10"/>
  <c r="D129" i="10"/>
  <c r="D139" i="10"/>
  <c r="D137" i="10"/>
  <c r="D125" i="10"/>
  <c r="D136" i="10"/>
  <c r="D141" i="10"/>
  <c r="D151" i="10"/>
  <c r="D127" i="10"/>
  <c r="D153" i="10"/>
  <c r="D126" i="10"/>
  <c r="D107" i="10"/>
  <c r="D105" i="10"/>
  <c r="D121" i="10"/>
  <c r="D116" i="10"/>
  <c r="D100" i="10"/>
  <c r="D98" i="10"/>
  <c r="D84" i="10"/>
  <c r="D95" i="10"/>
  <c r="D88" i="10"/>
  <c r="D49" i="10"/>
  <c r="D57" i="10"/>
  <c r="D74" i="10"/>
  <c r="D75" i="10"/>
  <c r="D52" i="10"/>
  <c r="D64" i="10"/>
  <c r="D73" i="10"/>
  <c r="D83" i="10"/>
  <c r="D89" i="10"/>
  <c r="D61" i="10"/>
  <c r="D39" i="10"/>
  <c r="D18" i="10"/>
  <c r="D16" i="10"/>
  <c r="D37" i="10"/>
  <c r="D36" i="10"/>
  <c r="D13" i="10"/>
  <c r="D19" i="10"/>
  <c r="D48" i="10"/>
  <c r="D17" i="10"/>
  <c r="D26" i="10"/>
  <c r="D50" i="10"/>
  <c r="D79" i="10"/>
  <c r="D59" i="10"/>
  <c r="D70" i="10"/>
  <c r="D96" i="10"/>
  <c r="D51" i="10"/>
  <c r="D43" i="10"/>
  <c r="D47" i="10"/>
  <c r="D4" i="10"/>
  <c r="D31" i="10"/>
  <c r="D22" i="10"/>
  <c r="D32" i="10"/>
  <c r="D53" i="10"/>
  <c r="D60" i="10"/>
  <c r="D97" i="10"/>
  <c r="D56" i="10"/>
  <c r="D67" i="10"/>
  <c r="D77" i="10"/>
  <c r="D11" i="10"/>
  <c r="D34" i="10"/>
  <c r="D21" i="10"/>
  <c r="D12" i="10"/>
  <c r="D38" i="10"/>
  <c r="D40" i="10"/>
  <c r="D138" i="3"/>
  <c r="D156" i="3"/>
  <c r="D153" i="3"/>
  <c r="D123" i="3"/>
  <c r="D126" i="3"/>
  <c r="D133" i="3"/>
  <c r="D137" i="3"/>
  <c r="D152" i="3"/>
  <c r="D121" i="3"/>
  <c r="D115" i="3"/>
  <c r="D107" i="3"/>
  <c r="D112" i="3"/>
  <c r="D116" i="3"/>
  <c r="D104" i="3"/>
  <c r="D154" i="3"/>
  <c r="D144" i="3"/>
  <c r="D122" i="3"/>
  <c r="D147" i="3"/>
  <c r="D124" i="3"/>
  <c r="D131" i="3"/>
  <c r="D134" i="3"/>
  <c r="D125" i="3"/>
  <c r="D155" i="3"/>
  <c r="D118" i="3"/>
  <c r="D119" i="3"/>
  <c r="D117" i="3"/>
  <c r="D105" i="3"/>
  <c r="D103" i="3"/>
  <c r="D100" i="3"/>
  <c r="D51" i="3"/>
  <c r="D65" i="3"/>
  <c r="D57" i="3"/>
  <c r="D62" i="3"/>
  <c r="D69" i="3"/>
  <c r="D50" i="3"/>
  <c r="D73" i="3"/>
  <c r="D87" i="3"/>
  <c r="D96" i="3"/>
  <c r="D75" i="3"/>
  <c r="D52" i="3"/>
  <c r="D86" i="3"/>
  <c r="D79" i="3"/>
  <c r="D38" i="3"/>
  <c r="D35" i="3"/>
  <c r="D31" i="3"/>
  <c r="D26" i="3"/>
  <c r="D6" i="3"/>
  <c r="D47" i="3"/>
  <c r="D33" i="3"/>
  <c r="D41" i="3"/>
  <c r="D19" i="3"/>
  <c r="D4" i="3"/>
  <c r="D24" i="3"/>
  <c r="D61" i="3"/>
  <c r="D53" i="3"/>
  <c r="D63" i="3"/>
  <c r="D91" i="3"/>
  <c r="D49" i="3"/>
  <c r="D60" i="3"/>
  <c r="D90" i="3"/>
  <c r="D71" i="3"/>
  <c r="D54" i="3"/>
  <c r="D56" i="3"/>
  <c r="D72" i="3"/>
  <c r="D66" i="3"/>
  <c r="D11" i="3"/>
  <c r="D40" i="3"/>
  <c r="D44" i="3"/>
  <c r="D43" i="3"/>
  <c r="D17" i="3"/>
  <c r="D15" i="3"/>
  <c r="D37" i="3"/>
  <c r="D27" i="3"/>
  <c r="D30" i="3"/>
  <c r="D18" i="3"/>
  <c r="D20" i="3"/>
  <c r="D139" i="3"/>
  <c r="D136" i="3"/>
  <c r="D145" i="3"/>
  <c r="D135" i="3"/>
  <c r="D128" i="3"/>
  <c r="D129" i="3"/>
  <c r="D149" i="3"/>
  <c r="D143" i="3"/>
  <c r="D148" i="3"/>
  <c r="D111" i="3"/>
  <c r="D114" i="3"/>
  <c r="D108" i="3"/>
  <c r="D106" i="3"/>
  <c r="D102" i="3"/>
  <c r="D99" i="3"/>
  <c r="D130" i="3"/>
  <c r="D140" i="3"/>
  <c r="D142" i="3"/>
  <c r="D127" i="3"/>
  <c r="D141" i="3"/>
  <c r="D151" i="3"/>
  <c r="D150" i="3"/>
  <c r="D132" i="3"/>
  <c r="D146" i="3"/>
  <c r="D109" i="3"/>
  <c r="D120" i="3"/>
  <c r="D113" i="3"/>
  <c r="D110" i="3"/>
  <c r="D101" i="3"/>
  <c r="D98" i="3"/>
  <c r="D83" i="3"/>
  <c r="D78" i="3"/>
  <c r="D95" i="3"/>
  <c r="D97" i="3"/>
  <c r="D70" i="3"/>
  <c r="D81" i="3"/>
  <c r="D67" i="3"/>
  <c r="D58" i="3"/>
  <c r="D80" i="3"/>
  <c r="D76" i="3"/>
  <c r="D74" i="3"/>
  <c r="D89" i="3"/>
  <c r="D39" i="3"/>
  <c r="D7" i="3"/>
  <c r="D13" i="3"/>
  <c r="D28" i="3"/>
  <c r="D9" i="3"/>
  <c r="D32" i="3"/>
  <c r="D48" i="3"/>
  <c r="D23" i="3"/>
  <c r="D8" i="3"/>
  <c r="D21" i="3"/>
  <c r="D29" i="3"/>
  <c r="D85" i="3"/>
  <c r="D68" i="3"/>
  <c r="D84" i="3"/>
  <c r="D55" i="3"/>
  <c r="D64" i="3"/>
  <c r="D94" i="3"/>
  <c r="D92" i="3"/>
  <c r="D82" i="3"/>
  <c r="D77" i="3"/>
  <c r="D59" i="3"/>
  <c r="D88" i="3"/>
  <c r="D93" i="3"/>
  <c r="D5" i="3"/>
  <c r="D46" i="3"/>
  <c r="D45" i="3"/>
  <c r="D16" i="3"/>
  <c r="D42" i="3"/>
  <c r="D14" i="3"/>
  <c r="D22" i="3"/>
  <c r="D34" i="3"/>
  <c r="D25" i="3"/>
  <c r="D12" i="3"/>
  <c r="D10" i="3"/>
  <c r="D36" i="3"/>
  <c r="F23" i="3" l="1"/>
  <c r="I23" i="3"/>
  <c r="K23" i="3"/>
  <c r="H23" i="3"/>
  <c r="J23" i="3"/>
  <c r="K18" i="3"/>
  <c r="H18" i="3"/>
  <c r="I18" i="3"/>
  <c r="J18" i="3"/>
  <c r="F18" i="3"/>
  <c r="J166" i="3"/>
  <c r="I166" i="3"/>
  <c r="H166" i="3"/>
  <c r="F166" i="3"/>
  <c r="K166" i="3"/>
  <c r="H17" i="3"/>
  <c r="I17" i="3"/>
  <c r="J17" i="3"/>
  <c r="F17" i="3"/>
  <c r="K17" i="3"/>
  <c r="K24" i="3"/>
  <c r="I24" i="3"/>
  <c r="F24" i="3"/>
  <c r="H24" i="3"/>
  <c r="J24" i="3"/>
  <c r="H124" i="3"/>
  <c r="F124" i="3"/>
  <c r="J124" i="3"/>
  <c r="K124" i="3"/>
  <c r="I124" i="3"/>
  <c r="K104" i="3"/>
  <c r="J104" i="3"/>
  <c r="F104" i="3"/>
  <c r="I104" i="3"/>
  <c r="H104" i="3"/>
  <c r="I181" i="3"/>
  <c r="K181" i="3"/>
  <c r="H181" i="3"/>
  <c r="F181" i="3"/>
  <c r="J181" i="3"/>
  <c r="F95" i="3"/>
  <c r="H95" i="3"/>
  <c r="J95" i="3"/>
  <c r="K95" i="3"/>
  <c r="I95" i="3"/>
  <c r="J87" i="3"/>
  <c r="I87" i="3"/>
  <c r="K87" i="3"/>
  <c r="H87" i="3"/>
  <c r="F87" i="3"/>
  <c r="F161" i="3"/>
  <c r="H161" i="3"/>
  <c r="K161" i="3"/>
  <c r="J161" i="3"/>
  <c r="I161" i="3"/>
  <c r="J53" i="3"/>
  <c r="H53" i="3"/>
  <c r="F53" i="3"/>
  <c r="I53" i="3"/>
  <c r="K53" i="3"/>
  <c r="I32" i="3"/>
  <c r="K32" i="3"/>
  <c r="H32" i="3"/>
  <c r="F32" i="3"/>
  <c r="J32" i="3"/>
  <c r="J43" i="3"/>
  <c r="F43" i="3"/>
  <c r="K43" i="3"/>
  <c r="H43" i="3"/>
  <c r="I43" i="3"/>
  <c r="I46" i="3"/>
  <c r="F46" i="3"/>
  <c r="J46" i="3"/>
  <c r="K46" i="3"/>
  <c r="H46" i="3"/>
  <c r="H81" i="3"/>
  <c r="K81" i="3"/>
  <c r="J81" i="3"/>
  <c r="F81" i="3"/>
  <c r="I81" i="3"/>
  <c r="H54" i="3"/>
  <c r="J54" i="3"/>
  <c r="F54" i="3"/>
  <c r="K54" i="3"/>
  <c r="I54" i="3"/>
  <c r="J48" i="3"/>
  <c r="H48" i="3"/>
  <c r="K48" i="3"/>
  <c r="I48" i="3"/>
  <c r="F48" i="3"/>
  <c r="K72" i="3"/>
  <c r="I72" i="3"/>
  <c r="F72" i="3"/>
  <c r="J72" i="3"/>
  <c r="H72" i="3"/>
  <c r="J127" i="3"/>
  <c r="I127" i="3"/>
  <c r="F127" i="3"/>
  <c r="K127" i="3"/>
  <c r="H127" i="3"/>
  <c r="K73" i="3"/>
  <c r="I73" i="3"/>
  <c r="F73" i="3"/>
  <c r="J73" i="3"/>
  <c r="H73" i="3"/>
  <c r="I76" i="3"/>
  <c r="F76" i="3"/>
  <c r="H76" i="3"/>
  <c r="J76" i="3"/>
  <c r="K76" i="3"/>
  <c r="F159" i="3"/>
  <c r="J159" i="3"/>
  <c r="I159" i="3"/>
  <c r="K159" i="3"/>
  <c r="H159" i="3"/>
  <c r="H123" i="3"/>
  <c r="F123" i="3"/>
  <c r="I123" i="3"/>
  <c r="K123" i="3"/>
  <c r="J123" i="3"/>
  <c r="H19" i="3"/>
  <c r="K19" i="3"/>
  <c r="F19" i="3"/>
  <c r="I19" i="3"/>
  <c r="J19" i="3"/>
  <c r="I11" i="3"/>
  <c r="F11" i="3"/>
  <c r="H11" i="3"/>
  <c r="J11" i="3"/>
  <c r="K11" i="3"/>
  <c r="J34" i="3"/>
  <c r="H34" i="3"/>
  <c r="F34" i="3"/>
  <c r="K34" i="3"/>
  <c r="I34" i="3"/>
  <c r="I25" i="3"/>
  <c r="H25" i="3"/>
  <c r="K25" i="3"/>
  <c r="F25" i="3"/>
  <c r="J25" i="3"/>
  <c r="K36" i="3"/>
  <c r="J36" i="3"/>
  <c r="I36" i="3"/>
  <c r="F36" i="3"/>
  <c r="H36" i="3"/>
  <c r="K55" i="3"/>
  <c r="F55" i="3"/>
  <c r="H55" i="3"/>
  <c r="I55" i="3"/>
  <c r="J55" i="3"/>
  <c r="J70" i="3"/>
  <c r="F70" i="3"/>
  <c r="H70" i="3"/>
  <c r="I70" i="3"/>
  <c r="K70" i="3"/>
  <c r="H66" i="3"/>
  <c r="F66" i="3"/>
  <c r="J66" i="3"/>
  <c r="K66" i="3"/>
  <c r="I66" i="3"/>
  <c r="K148" i="3"/>
  <c r="F148" i="3"/>
  <c r="H148" i="3"/>
  <c r="I148" i="3"/>
  <c r="J148" i="3"/>
  <c r="F103" i="3"/>
  <c r="J103" i="3"/>
  <c r="I103" i="3"/>
  <c r="H103" i="3"/>
  <c r="K103" i="3"/>
  <c r="I165" i="3"/>
  <c r="J165" i="3"/>
  <c r="K165" i="3"/>
  <c r="H165" i="3"/>
  <c r="F165" i="3"/>
  <c r="H112" i="3"/>
  <c r="I112" i="3"/>
  <c r="K112" i="3"/>
  <c r="F112" i="3"/>
  <c r="J112" i="3"/>
  <c r="H84" i="3"/>
  <c r="K84" i="3"/>
  <c r="F84" i="3"/>
  <c r="J84" i="3"/>
  <c r="I84" i="3"/>
  <c r="H147" i="3"/>
  <c r="K147" i="3"/>
  <c r="J147" i="3"/>
  <c r="I147" i="3"/>
  <c r="F147" i="3"/>
  <c r="K65" i="3"/>
  <c r="H65" i="3"/>
  <c r="J65" i="3"/>
  <c r="F65" i="3"/>
  <c r="I65" i="3"/>
  <c r="F94" i="3"/>
  <c r="J94" i="3"/>
  <c r="K94" i="3"/>
  <c r="I94" i="3"/>
  <c r="H94" i="3"/>
  <c r="K98" i="3"/>
  <c r="H98" i="3"/>
  <c r="I98" i="3"/>
  <c r="J98" i="3"/>
  <c r="F98" i="3"/>
  <c r="I135" i="3"/>
  <c r="H135" i="3"/>
  <c r="F135" i="3"/>
  <c r="J135" i="3"/>
  <c r="K135" i="3"/>
  <c r="H152" i="3"/>
  <c r="J152" i="3"/>
  <c r="F152" i="3"/>
  <c r="K152" i="3"/>
  <c r="I152" i="3"/>
  <c r="H113" i="3"/>
  <c r="F113" i="3"/>
  <c r="I113" i="3"/>
  <c r="K113" i="3"/>
  <c r="J113" i="3"/>
  <c r="J178" i="3"/>
  <c r="F178" i="3"/>
  <c r="K178" i="3"/>
  <c r="I178" i="3"/>
  <c r="H178" i="3"/>
  <c r="F59" i="3"/>
  <c r="I59" i="3"/>
  <c r="J59" i="3"/>
  <c r="K59" i="3"/>
  <c r="H59" i="3"/>
  <c r="F4" i="3"/>
  <c r="J4" i="3"/>
  <c r="I4" i="3"/>
  <c r="K4" i="3"/>
  <c r="H4" i="3"/>
  <c r="F9" i="3"/>
  <c r="I9" i="3"/>
  <c r="J9" i="3"/>
  <c r="H9" i="3"/>
  <c r="K9" i="3"/>
  <c r="K143" i="3"/>
  <c r="F143" i="3"/>
  <c r="I143" i="3"/>
  <c r="J143" i="3"/>
  <c r="H143" i="3"/>
  <c r="K90" i="3"/>
  <c r="I90" i="3"/>
  <c r="H90" i="3"/>
  <c r="F90" i="3"/>
  <c r="J90" i="3"/>
  <c r="H146" i="3"/>
  <c r="K146" i="3"/>
  <c r="F146" i="3"/>
  <c r="J146" i="3"/>
  <c r="I146" i="3"/>
  <c r="F40" i="3"/>
  <c r="I40" i="3"/>
  <c r="K40" i="3"/>
  <c r="H40" i="3"/>
  <c r="J40" i="3"/>
  <c r="J30" i="3"/>
  <c r="H30" i="3"/>
  <c r="K30" i="3"/>
  <c r="F30" i="3"/>
  <c r="I30" i="3"/>
  <c r="F28" i="3"/>
  <c r="H28" i="3"/>
  <c r="K28" i="3"/>
  <c r="J28" i="3"/>
  <c r="I28" i="3"/>
  <c r="F58" i="3"/>
  <c r="I58" i="3"/>
  <c r="K58" i="3"/>
  <c r="H58" i="3"/>
  <c r="J58" i="3"/>
  <c r="F89" i="3"/>
  <c r="J89" i="3"/>
  <c r="K89" i="3"/>
  <c r="I89" i="3"/>
  <c r="H89" i="3"/>
  <c r="H116" i="3"/>
  <c r="I116" i="3"/>
  <c r="K116" i="3"/>
  <c r="F116" i="3"/>
  <c r="J116" i="3"/>
  <c r="J85" i="3"/>
  <c r="K85" i="3"/>
  <c r="H85" i="3"/>
  <c r="I85" i="3"/>
  <c r="F85" i="3"/>
  <c r="F137" i="3"/>
  <c r="J137" i="3"/>
  <c r="I137" i="3"/>
  <c r="H137" i="3"/>
  <c r="K137" i="3"/>
  <c r="F142" i="3"/>
  <c r="J142" i="3"/>
  <c r="I142" i="3"/>
  <c r="H142" i="3"/>
  <c r="K142" i="3"/>
  <c r="F110" i="3"/>
  <c r="I110" i="3"/>
  <c r="H110" i="3"/>
  <c r="K110" i="3"/>
  <c r="J110" i="3"/>
  <c r="K153" i="3"/>
  <c r="H153" i="3"/>
  <c r="F153" i="3"/>
  <c r="I153" i="3"/>
  <c r="J153" i="3"/>
  <c r="K114" i="3"/>
  <c r="H114" i="3"/>
  <c r="I114" i="3"/>
  <c r="J114" i="3"/>
  <c r="F114" i="3"/>
  <c r="J122" i="3"/>
  <c r="I122" i="3"/>
  <c r="H122" i="3"/>
  <c r="F122" i="3"/>
  <c r="K122" i="3"/>
  <c r="J155" i="3"/>
  <c r="F155" i="3"/>
  <c r="I155" i="3"/>
  <c r="H155" i="3"/>
  <c r="K155" i="3"/>
  <c r="F62" i="3"/>
  <c r="I62" i="3"/>
  <c r="H62" i="3"/>
  <c r="J62" i="3"/>
  <c r="K62" i="3"/>
  <c r="H175" i="3"/>
  <c r="I175" i="3"/>
  <c r="F175" i="3"/>
  <c r="J175" i="3"/>
  <c r="K175" i="3"/>
  <c r="F41" i="3"/>
  <c r="K41" i="3"/>
  <c r="J41" i="3"/>
  <c r="H41" i="3"/>
  <c r="I41" i="3"/>
  <c r="K60" i="3"/>
  <c r="I60" i="3"/>
  <c r="J60" i="3"/>
  <c r="F60" i="3"/>
  <c r="H60" i="3"/>
  <c r="F39" i="3"/>
  <c r="J39" i="3"/>
  <c r="H39" i="3"/>
  <c r="K39" i="3"/>
  <c r="I39" i="3"/>
  <c r="J38" i="3"/>
  <c r="H38" i="3"/>
  <c r="I38" i="3"/>
  <c r="K38" i="3"/>
  <c r="F38" i="3"/>
  <c r="H50" i="3"/>
  <c r="F50" i="3"/>
  <c r="J50" i="3"/>
  <c r="K50" i="3"/>
  <c r="I50" i="3"/>
  <c r="I45" i="3"/>
  <c r="J45" i="3"/>
  <c r="H45" i="3"/>
  <c r="F45" i="3"/>
  <c r="K45" i="3"/>
  <c r="H16" i="3"/>
  <c r="F16" i="3"/>
  <c r="I16" i="3"/>
  <c r="J16" i="3"/>
  <c r="K16" i="3"/>
  <c r="K167" i="3"/>
  <c r="H167" i="3"/>
  <c r="J167" i="3"/>
  <c r="I167" i="3"/>
  <c r="F167" i="3"/>
  <c r="J96" i="3"/>
  <c r="I96" i="3"/>
  <c r="F96" i="3"/>
  <c r="H96" i="3"/>
  <c r="K96" i="3"/>
  <c r="K168" i="3"/>
  <c r="F168" i="3"/>
  <c r="H168" i="3"/>
  <c r="I168" i="3"/>
  <c r="J168" i="3"/>
  <c r="I67" i="3"/>
  <c r="K67" i="3"/>
  <c r="J67" i="3"/>
  <c r="F67" i="3"/>
  <c r="H67" i="3"/>
  <c r="H74" i="3"/>
  <c r="J74" i="3"/>
  <c r="F74" i="3"/>
  <c r="I74" i="3"/>
  <c r="K74" i="3"/>
  <c r="K145" i="3"/>
  <c r="I145" i="3"/>
  <c r="F145" i="3"/>
  <c r="J145" i="3"/>
  <c r="H145" i="3"/>
  <c r="F164" i="3"/>
  <c r="J164" i="3"/>
  <c r="I164" i="3"/>
  <c r="H164" i="3"/>
  <c r="K164" i="3"/>
  <c r="K176" i="3"/>
  <c r="F176" i="3"/>
  <c r="J176" i="3"/>
  <c r="H176" i="3"/>
  <c r="I176" i="3"/>
  <c r="H149" i="3"/>
  <c r="F149" i="3"/>
  <c r="J149" i="3"/>
  <c r="K149" i="3"/>
  <c r="I149" i="3"/>
  <c r="K156" i="3"/>
  <c r="I156" i="3"/>
  <c r="H156" i="3"/>
  <c r="F156" i="3"/>
  <c r="J156" i="3"/>
  <c r="J132" i="3"/>
  <c r="K132" i="3"/>
  <c r="F132" i="3"/>
  <c r="I132" i="3"/>
  <c r="H132" i="3"/>
  <c r="I75" i="3"/>
  <c r="F75" i="3"/>
  <c r="J75" i="3"/>
  <c r="K75" i="3"/>
  <c r="H75" i="3"/>
  <c r="K119" i="3"/>
  <c r="J119" i="3"/>
  <c r="H119" i="3"/>
  <c r="F119" i="3"/>
  <c r="I119" i="3"/>
  <c r="H140" i="3"/>
  <c r="I140" i="3"/>
  <c r="K140" i="3"/>
  <c r="J140" i="3"/>
  <c r="F140" i="3"/>
  <c r="F170" i="3"/>
  <c r="I170" i="3"/>
  <c r="J170" i="3"/>
  <c r="K170" i="3"/>
  <c r="H170" i="3"/>
  <c r="J51" i="3"/>
  <c r="I51" i="3"/>
  <c r="F51" i="3"/>
  <c r="H51" i="3"/>
  <c r="K51" i="3"/>
  <c r="K64" i="3"/>
  <c r="H64" i="3"/>
  <c r="F64" i="3"/>
  <c r="J64" i="3"/>
  <c r="I64" i="3"/>
  <c r="I108" i="3"/>
  <c r="H108" i="3"/>
  <c r="J108" i="3"/>
  <c r="F108" i="3"/>
  <c r="K108" i="3"/>
  <c r="H20" i="3"/>
  <c r="J20" i="3"/>
  <c r="I20" i="3"/>
  <c r="F20" i="3"/>
  <c r="K20" i="3"/>
  <c r="J31" i="3"/>
  <c r="H31" i="3"/>
  <c r="F31" i="3"/>
  <c r="I31" i="3"/>
  <c r="K31" i="3"/>
  <c r="I180" i="3"/>
  <c r="H180" i="3"/>
  <c r="F180" i="3"/>
  <c r="K180" i="3"/>
  <c r="J180" i="3"/>
  <c r="F117" i="3"/>
  <c r="I117" i="3"/>
  <c r="J117" i="3"/>
  <c r="H117" i="3"/>
  <c r="K117" i="3"/>
  <c r="H160" i="3"/>
  <c r="F160" i="3"/>
  <c r="I160" i="3"/>
  <c r="J160" i="3"/>
  <c r="K160" i="3"/>
  <c r="H136" i="3"/>
  <c r="J136" i="3"/>
  <c r="F136" i="3"/>
  <c r="I136" i="3"/>
  <c r="K136" i="3"/>
  <c r="F125" i="3"/>
  <c r="I125" i="3"/>
  <c r="H125" i="3"/>
  <c r="J125" i="3"/>
  <c r="K125" i="3"/>
  <c r="J173" i="3"/>
  <c r="I173" i="3"/>
  <c r="F173" i="3"/>
  <c r="K173" i="3"/>
  <c r="H173" i="3"/>
  <c r="J8" i="3"/>
  <c r="H8" i="3"/>
  <c r="I8" i="3"/>
  <c r="K8" i="3"/>
  <c r="F8" i="3"/>
  <c r="I22" i="3"/>
  <c r="F22" i="3"/>
  <c r="J22" i="3"/>
  <c r="H22" i="3"/>
  <c r="K22" i="3"/>
  <c r="K33" i="3"/>
  <c r="J33" i="3"/>
  <c r="I33" i="3"/>
  <c r="F33" i="3"/>
  <c r="H33" i="3"/>
  <c r="J138" i="3"/>
  <c r="H138" i="3"/>
  <c r="F138" i="3"/>
  <c r="K138" i="3"/>
  <c r="I138" i="3"/>
  <c r="H133" i="3"/>
  <c r="I133" i="3"/>
  <c r="F133" i="3"/>
  <c r="J133" i="3"/>
  <c r="K133" i="3"/>
  <c r="K21" i="3"/>
  <c r="I21" i="3"/>
  <c r="H21" i="3"/>
  <c r="J21" i="3"/>
  <c r="F21" i="3"/>
  <c r="F88" i="3"/>
  <c r="K88" i="3"/>
  <c r="I88" i="3"/>
  <c r="H88" i="3"/>
  <c r="J88" i="3"/>
  <c r="J93" i="3"/>
  <c r="F93" i="3"/>
  <c r="H93" i="3"/>
  <c r="K93" i="3"/>
  <c r="I93" i="3"/>
  <c r="K150" i="3"/>
  <c r="J150" i="3"/>
  <c r="H150" i="3"/>
  <c r="F150" i="3"/>
  <c r="I150" i="3"/>
  <c r="F118" i="3"/>
  <c r="I118" i="3"/>
  <c r="H118" i="3"/>
  <c r="K118" i="3"/>
  <c r="J118" i="3"/>
  <c r="K162" i="3"/>
  <c r="I162" i="3"/>
  <c r="H162" i="3"/>
  <c r="F162" i="3"/>
  <c r="J162" i="3"/>
  <c r="H78" i="3"/>
  <c r="I78" i="3"/>
  <c r="J78" i="3"/>
  <c r="F78" i="3"/>
  <c r="K78" i="3"/>
  <c r="K177" i="3"/>
  <c r="F177" i="3"/>
  <c r="J177" i="3"/>
  <c r="H177" i="3"/>
  <c r="I177" i="3"/>
  <c r="J44" i="3"/>
  <c r="I44" i="3"/>
  <c r="F44" i="3"/>
  <c r="K44" i="3"/>
  <c r="H44" i="3"/>
  <c r="F61" i="3"/>
  <c r="H61" i="3"/>
  <c r="J61" i="3"/>
  <c r="I61" i="3"/>
  <c r="K61" i="3"/>
  <c r="J49" i="3"/>
  <c r="K49" i="3"/>
  <c r="F49" i="3"/>
  <c r="I49" i="3"/>
  <c r="H49" i="3"/>
  <c r="K14" i="3"/>
  <c r="I14" i="3"/>
  <c r="H14" i="3"/>
  <c r="F14" i="3"/>
  <c r="J14" i="3"/>
  <c r="F5" i="3"/>
  <c r="J5" i="3"/>
  <c r="H5" i="3"/>
  <c r="I5" i="3"/>
  <c r="K5" i="3"/>
  <c r="J129" i="3"/>
  <c r="F129" i="3"/>
  <c r="K129" i="3"/>
  <c r="H129" i="3"/>
  <c r="I129" i="3"/>
  <c r="F102" i="3"/>
  <c r="K102" i="3"/>
  <c r="I102" i="3"/>
  <c r="J102" i="3"/>
  <c r="H102" i="3"/>
  <c r="J134" i="3"/>
  <c r="I134" i="3"/>
  <c r="K134" i="3"/>
  <c r="F134" i="3"/>
  <c r="H134" i="3"/>
  <c r="H172" i="3"/>
  <c r="F172" i="3"/>
  <c r="J172" i="3"/>
  <c r="I172" i="3"/>
  <c r="K172" i="3"/>
  <c r="K126" i="3"/>
  <c r="H126" i="3"/>
  <c r="J126" i="3"/>
  <c r="I126" i="3"/>
  <c r="F126" i="3"/>
  <c r="F86" i="3"/>
  <c r="I86" i="3"/>
  <c r="K86" i="3"/>
  <c r="J86" i="3"/>
  <c r="H86" i="3"/>
  <c r="J151" i="3"/>
  <c r="F151" i="3"/>
  <c r="I151" i="3"/>
  <c r="H151" i="3"/>
  <c r="K151" i="3"/>
  <c r="F174" i="3"/>
  <c r="H174" i="3"/>
  <c r="I174" i="3"/>
  <c r="K174" i="3"/>
  <c r="J174" i="3"/>
  <c r="H69" i="3"/>
  <c r="K69" i="3"/>
  <c r="J69" i="3"/>
  <c r="I69" i="3"/>
  <c r="F69" i="3"/>
  <c r="F107" i="3"/>
  <c r="K107" i="3"/>
  <c r="I107" i="3"/>
  <c r="J107" i="3"/>
  <c r="H107" i="3"/>
  <c r="I106" i="3"/>
  <c r="H106" i="3"/>
  <c r="K106" i="3"/>
  <c r="F106" i="3"/>
  <c r="J106" i="3"/>
  <c r="F144" i="3"/>
  <c r="I144" i="3"/>
  <c r="H144" i="3"/>
  <c r="J144" i="3"/>
  <c r="K144" i="3"/>
  <c r="I115" i="3"/>
  <c r="K115" i="3"/>
  <c r="F115" i="3"/>
  <c r="H115" i="3"/>
  <c r="J115" i="3"/>
  <c r="J99" i="3"/>
  <c r="F99" i="3"/>
  <c r="H99" i="3"/>
  <c r="K99" i="3"/>
  <c r="I99" i="3"/>
  <c r="J158" i="3"/>
  <c r="K158" i="3"/>
  <c r="I158" i="3"/>
  <c r="H158" i="3"/>
  <c r="F158" i="3"/>
  <c r="J12" i="3"/>
  <c r="H12" i="3"/>
  <c r="K12" i="3"/>
  <c r="I12" i="3"/>
  <c r="F12" i="3"/>
  <c r="H26" i="3"/>
  <c r="K26" i="3"/>
  <c r="I26" i="3"/>
  <c r="J26" i="3"/>
  <c r="F26" i="3"/>
  <c r="K27" i="3"/>
  <c r="J27" i="3"/>
  <c r="I27" i="3"/>
  <c r="F27" i="3"/>
  <c r="H27" i="3"/>
  <c r="H29" i="3"/>
  <c r="I29" i="3"/>
  <c r="J29" i="3"/>
  <c r="K29" i="3"/>
  <c r="F29" i="3"/>
  <c r="I157" i="3"/>
  <c r="K157" i="3"/>
  <c r="F157" i="3"/>
  <c r="H157" i="3"/>
  <c r="J157" i="3"/>
  <c r="J82" i="3"/>
  <c r="K82" i="3"/>
  <c r="F82" i="3"/>
  <c r="H82" i="3"/>
  <c r="I82" i="3"/>
  <c r="I10" i="3"/>
  <c r="H10" i="3"/>
  <c r="F10" i="3"/>
  <c r="K10" i="3"/>
  <c r="J10" i="3"/>
  <c r="I35" i="3"/>
  <c r="K35" i="3"/>
  <c r="J35" i="3"/>
  <c r="F35" i="3"/>
  <c r="H35" i="3"/>
  <c r="J47" i="3"/>
  <c r="H47" i="3"/>
  <c r="K47" i="3"/>
  <c r="F47" i="3"/>
  <c r="I47" i="3"/>
  <c r="F52" i="3"/>
  <c r="I52" i="3"/>
  <c r="K52" i="3"/>
  <c r="J52" i="3"/>
  <c r="H52" i="3"/>
  <c r="F130" i="3"/>
  <c r="H130" i="3"/>
  <c r="I130" i="3"/>
  <c r="J130" i="3"/>
  <c r="K130" i="3"/>
  <c r="I105" i="3"/>
  <c r="J105" i="3"/>
  <c r="K105" i="3"/>
  <c r="F105" i="3"/>
  <c r="H105" i="3"/>
  <c r="K63" i="3"/>
  <c r="F63" i="3"/>
  <c r="J63" i="3"/>
  <c r="H63" i="3"/>
  <c r="I63" i="3"/>
  <c r="I83" i="3"/>
  <c r="K83" i="3"/>
  <c r="H83" i="3"/>
  <c r="F83" i="3"/>
  <c r="J83" i="3"/>
  <c r="K171" i="3"/>
  <c r="F171" i="3"/>
  <c r="I171" i="3"/>
  <c r="H171" i="3"/>
  <c r="J171" i="3"/>
  <c r="H131" i="3"/>
  <c r="J131" i="3"/>
  <c r="K131" i="3"/>
  <c r="I131" i="3"/>
  <c r="F131" i="3"/>
  <c r="J92" i="3"/>
  <c r="K92" i="3"/>
  <c r="F92" i="3"/>
  <c r="I92" i="3"/>
  <c r="H92" i="3"/>
  <c r="J169" i="3"/>
  <c r="K169" i="3"/>
  <c r="I169" i="3"/>
  <c r="H169" i="3"/>
  <c r="F169" i="3"/>
  <c r="I154" i="3"/>
  <c r="J154" i="3"/>
  <c r="F154" i="3"/>
  <c r="H154" i="3"/>
  <c r="K154" i="3"/>
  <c r="F80" i="3"/>
  <c r="J80" i="3"/>
  <c r="H80" i="3"/>
  <c r="K80" i="3"/>
  <c r="I80" i="3"/>
  <c r="H101" i="3"/>
  <c r="I101" i="3"/>
  <c r="J101" i="3"/>
  <c r="F101" i="3"/>
  <c r="K101" i="3"/>
  <c r="H91" i="3"/>
  <c r="F91" i="3"/>
  <c r="J91" i="3"/>
  <c r="K91" i="3"/>
  <c r="I91" i="3"/>
  <c r="J7" i="3"/>
  <c r="K7" i="3"/>
  <c r="H7" i="3"/>
  <c r="F7" i="3"/>
  <c r="I7" i="3"/>
  <c r="J6" i="3"/>
  <c r="H6" i="3"/>
  <c r="F6" i="3"/>
  <c r="K6" i="3"/>
  <c r="I6" i="3"/>
  <c r="F15" i="3"/>
  <c r="K15" i="3"/>
  <c r="H15" i="3"/>
  <c r="I15" i="3"/>
  <c r="J15" i="3"/>
  <c r="K37" i="3"/>
  <c r="J37" i="3"/>
  <c r="F37" i="3"/>
  <c r="H37" i="3"/>
  <c r="I37" i="3"/>
  <c r="K42" i="3"/>
  <c r="F42" i="3"/>
  <c r="H42" i="3"/>
  <c r="J42" i="3"/>
  <c r="I42" i="3"/>
  <c r="J57" i="3"/>
  <c r="K57" i="3"/>
  <c r="H57" i="3"/>
  <c r="F57" i="3"/>
  <c r="I57" i="3"/>
  <c r="K13" i="3"/>
  <c r="H13" i="3"/>
  <c r="I13" i="3"/>
  <c r="J13" i="3"/>
  <c r="F13" i="3"/>
  <c r="I56" i="3"/>
  <c r="F56" i="3"/>
  <c r="J56" i="3"/>
  <c r="H56" i="3"/>
  <c r="K56" i="3"/>
  <c r="F68" i="3"/>
  <c r="I68" i="3"/>
  <c r="H68" i="3"/>
  <c r="K68" i="3"/>
  <c r="J68" i="3"/>
  <c r="H79" i="3"/>
  <c r="J79" i="3"/>
  <c r="I79" i="3"/>
  <c r="F79" i="3"/>
  <c r="K79" i="3"/>
  <c r="J139" i="3"/>
  <c r="I139" i="3"/>
  <c r="F139" i="3"/>
  <c r="K139" i="3"/>
  <c r="H139" i="3"/>
  <c r="I109" i="3"/>
  <c r="H109" i="3"/>
  <c r="J109" i="3"/>
  <c r="K109" i="3"/>
  <c r="F109" i="3"/>
  <c r="I120" i="3"/>
  <c r="K120" i="3"/>
  <c r="H120" i="3"/>
  <c r="F120" i="3"/>
  <c r="J120" i="3"/>
  <c r="K141" i="3"/>
  <c r="F141" i="3"/>
  <c r="J141" i="3"/>
  <c r="I141" i="3"/>
  <c r="H141" i="3"/>
  <c r="I163" i="3"/>
  <c r="H163" i="3"/>
  <c r="K163" i="3"/>
  <c r="F163" i="3"/>
  <c r="J163" i="3"/>
  <c r="H97" i="3"/>
  <c r="F97" i="3"/>
  <c r="K97" i="3"/>
  <c r="I97" i="3"/>
  <c r="J97" i="3"/>
  <c r="J71" i="3"/>
  <c r="K71" i="3"/>
  <c r="I71" i="3"/>
  <c r="F71" i="3"/>
  <c r="H71" i="3"/>
  <c r="I128" i="3"/>
  <c r="K128" i="3"/>
  <c r="F128" i="3"/>
  <c r="J128" i="3"/>
  <c r="H128" i="3"/>
  <c r="I121" i="3"/>
  <c r="F121" i="3"/>
  <c r="H121" i="3"/>
  <c r="J121" i="3"/>
  <c r="K121" i="3"/>
  <c r="I111" i="3"/>
  <c r="J111" i="3"/>
  <c r="K111" i="3"/>
  <c r="F111" i="3"/>
  <c r="H111" i="3"/>
  <c r="K100" i="3"/>
  <c r="H100" i="3"/>
  <c r="I100" i="3"/>
  <c r="J100" i="3"/>
  <c r="F100" i="3"/>
  <c r="J77" i="3"/>
  <c r="H77" i="3"/>
  <c r="I77" i="3"/>
  <c r="F77" i="3"/>
  <c r="K77" i="3"/>
  <c r="J179" i="3"/>
  <c r="F179" i="3"/>
  <c r="I179" i="3"/>
  <c r="K179" i="3"/>
  <c r="H179" i="3"/>
</calcChain>
</file>

<file path=xl/sharedStrings.xml><?xml version="1.0" encoding="utf-8"?>
<sst xmlns="http://schemas.openxmlformats.org/spreadsheetml/2006/main" count="1602" uniqueCount="461">
  <si>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</si>
  <si>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</si>
  <si>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</si>
  <si>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</si>
  <si>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</si>
  <si>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</si>
  <si>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</si>
  <si>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</si>
  <si>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</si>
  <si>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</si>
  <si>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</si>
  <si>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</si>
  <si>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</si>
  <si>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</si>
  <si>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</si>
  <si>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</si>
  <si>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</si>
  <si>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</si>
  <si>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</si>
  <si>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</si>
  <si>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</si>
  <si>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</si>
  <si>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</si>
  <si>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</si>
  <si>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</si>
  <si>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</si>
  <si>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</si>
  <si>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</si>
  <si>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</si>
  <si>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</si>
  <si>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</si>
  <si>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</si>
  <si>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</si>
  <si>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</si>
  <si>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</si>
  <si>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</si>
  <si>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</si>
  <si>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</si>
  <si>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</si>
  <si>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</si>
  <si>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</si>
  <si>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</si>
  <si>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</si>
  <si>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</si>
  <si>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</si>
  <si>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</si>
  <si>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</si>
  <si>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</si>
  <si>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</si>
  <si>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</si>
  <si>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</si>
  <si>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</si>
  <si>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</si>
  <si>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</si>
  <si>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</si>
  <si>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</si>
  <si>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</si>
  <si>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</si>
  <si>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</si>
  <si>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</si>
  <si>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</si>
  <si>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</si>
  <si>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</si>
  <si>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</si>
  <si>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</si>
  <si>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</si>
  <si>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</si>
  <si>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</si>
  <si>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Caen</t>
  </si>
  <si>
    <t>F2</t>
  </si>
  <si>
    <t>Angers</t>
  </si>
  <si>
    <t>Grenoble</t>
  </si>
  <si>
    <t>Guingamp</t>
  </si>
  <si>
    <t>Laval</t>
  </si>
  <si>
    <t>Quevilly Rouen</t>
  </si>
  <si>
    <t>Paris FC</t>
  </si>
  <si>
    <t>Rodez</t>
  </si>
  <si>
    <t>Bastia</t>
  </si>
  <si>
    <t>St Etienne</t>
  </si>
  <si>
    <t>Pau FC</t>
  </si>
  <si>
    <t>Valenciennes</t>
  </si>
  <si>
    <t>Auxerre</t>
  </si>
  <si>
    <t>Ajaccio</t>
  </si>
  <si>
    <t>Troyes</t>
  </si>
  <si>
    <t>Amiens</t>
  </si>
  <si>
    <t>Bordeaux</t>
  </si>
  <si>
    <t>Standard</t>
  </si>
  <si>
    <t>St. Gilloise</t>
  </si>
  <si>
    <t>Sheffield Weds</t>
  </si>
  <si>
    <t>Southampton</t>
  </si>
  <si>
    <t>Arbroath</t>
  </si>
  <si>
    <t>Genk</t>
  </si>
  <si>
    <t>Eupen</t>
  </si>
  <si>
    <t>Cercle Brugge</t>
  </si>
  <si>
    <t>Charleroi</t>
  </si>
  <si>
    <t>Oud-Heverlee Leuven</t>
  </si>
  <si>
    <t>RWD Molenbeek</t>
  </si>
  <si>
    <t>Blackburn</t>
  </si>
  <si>
    <t>West Brom</t>
  </si>
  <si>
    <t>Bristol City</t>
  </si>
  <si>
    <t>Preston</t>
  </si>
  <si>
    <t>Middlesbrough</t>
  </si>
  <si>
    <t>Millwall</t>
  </si>
  <si>
    <t>Norwich</t>
  </si>
  <si>
    <t>Hull</t>
  </si>
  <si>
    <t>Plymouth</t>
  </si>
  <si>
    <t>Huddersfield</t>
  </si>
  <si>
    <t>Stoke</t>
  </si>
  <si>
    <t>Rotherham</t>
  </si>
  <si>
    <t>Swansea</t>
  </si>
  <si>
    <t>Birmingham</t>
  </si>
  <si>
    <t>Watford</t>
  </si>
  <si>
    <t>QPR</t>
  </si>
  <si>
    <t>Barnsley</t>
  </si>
  <si>
    <t>Port Vale</t>
  </si>
  <si>
    <t>Blackpool</t>
  </si>
  <si>
    <t>Burton</t>
  </si>
  <si>
    <t>Bolton</t>
  </si>
  <si>
    <t>Lincoln</t>
  </si>
  <si>
    <t>Cambridge</t>
  </si>
  <si>
    <t>Oxford</t>
  </si>
  <si>
    <t>Carlisle</t>
  </si>
  <si>
    <t>Fleetwood Town</t>
  </si>
  <si>
    <t>Charlton</t>
  </si>
  <si>
    <t>Leyton Orient</t>
  </si>
  <si>
    <t>Derby</t>
  </si>
  <si>
    <t>Wigan</t>
  </si>
  <si>
    <t>Northampton</t>
  </si>
  <si>
    <t>Stevenage</t>
  </si>
  <si>
    <t>Portsmouth</t>
  </si>
  <si>
    <t>Bristol Rvs</t>
  </si>
  <si>
    <t>Reading</t>
  </si>
  <si>
    <t>Peterboro</t>
  </si>
  <si>
    <t>Shrewsbury</t>
  </si>
  <si>
    <t>Cheltenham</t>
  </si>
  <si>
    <t>Wycombe</t>
  </si>
  <si>
    <t>Exeter</t>
  </si>
  <si>
    <t>Accrington</t>
  </si>
  <si>
    <t>Newport County</t>
  </si>
  <si>
    <t>Colchester</t>
  </si>
  <si>
    <t>Swindon</t>
  </si>
  <si>
    <t>Crawley Town</t>
  </si>
  <si>
    <t>Bradford</t>
  </si>
  <si>
    <t>Crewe</t>
  </si>
  <si>
    <t>Mansfield</t>
  </si>
  <si>
    <t>Doncaster</t>
  </si>
  <si>
    <t>Harrogate</t>
  </si>
  <si>
    <t>Forest Green</t>
  </si>
  <si>
    <t>Salford</t>
  </si>
  <si>
    <t>Grimsby</t>
  </si>
  <si>
    <t>AFC Wimbledon</t>
  </si>
  <si>
    <t>Morecambe</t>
  </si>
  <si>
    <t>Walsall</t>
  </si>
  <si>
    <t>Stockport</t>
  </si>
  <si>
    <t>Gillingham</t>
  </si>
  <si>
    <t>Sutton</t>
  </si>
  <si>
    <t>Notts County</t>
  </si>
  <si>
    <t>Tranmere</t>
  </si>
  <si>
    <t>Barrow</t>
  </si>
  <si>
    <t>Wrexham</t>
  </si>
  <si>
    <t>Milton Keynes Dons</t>
  </si>
  <si>
    <t>Aldershot</t>
  </si>
  <si>
    <t>Oxford City</t>
  </si>
  <si>
    <t>Altrincham</t>
  </si>
  <si>
    <t>Dag and Red</t>
  </si>
  <si>
    <t>Barnet</t>
  </si>
  <si>
    <t>Hartlepool</t>
  </si>
  <si>
    <t>Chesterfield</t>
  </si>
  <si>
    <t>Dorking</t>
  </si>
  <si>
    <t>Gateshead</t>
  </si>
  <si>
    <t>Boreham Wood</t>
  </si>
  <si>
    <t>Halifax</t>
  </si>
  <si>
    <t>Bromley</t>
  </si>
  <si>
    <t>Kidderminster</t>
  </si>
  <si>
    <t>Woking</t>
  </si>
  <si>
    <t>Maidenhead</t>
  </si>
  <si>
    <t>Fylde</t>
  </si>
  <si>
    <t>Solihull</t>
  </si>
  <si>
    <t>Eastleigh</t>
  </si>
  <si>
    <t>Southend</t>
  </si>
  <si>
    <t>Oldham</t>
  </si>
  <si>
    <t>Wealdstone</t>
  </si>
  <si>
    <t>York</t>
  </si>
  <si>
    <t>Rochdale</t>
  </si>
  <si>
    <t>Ebbsfleet</t>
  </si>
  <si>
    <t>Concarneau</t>
  </si>
  <si>
    <t>Dunkerque</t>
  </si>
  <si>
    <t>Queens Park</t>
  </si>
  <si>
    <t>Annan Athletic</t>
  </si>
  <si>
    <t>Hamilton</t>
  </si>
  <si>
    <t>Cove Rangers</t>
  </si>
  <si>
    <t>Montrose</t>
  </si>
  <si>
    <t>Kelty Hearts</t>
  </si>
  <si>
    <t>Queen of Sth</t>
  </si>
  <si>
    <t>Alloa</t>
  </si>
  <si>
    <t>Edinburgh City</t>
  </si>
  <si>
    <t>Bonnyrigg Rose</t>
  </si>
  <si>
    <t>Dumbarton</t>
  </si>
  <si>
    <t>East Fife</t>
  </si>
  <si>
    <t>Peterhead</t>
  </si>
  <si>
    <t>Elgin</t>
  </si>
  <si>
    <t>Stranraer</t>
  </si>
  <si>
    <t>Spartans</t>
  </si>
  <si>
    <t>Clyde</t>
  </si>
  <si>
    <t>Stenhousemuir</t>
  </si>
  <si>
    <t>Forfar</t>
  </si>
  <si>
    <t>Anderlecht</t>
  </si>
  <si>
    <t>Antwerp</t>
  </si>
  <si>
    <t>Mechelen</t>
  </si>
  <si>
    <t>Gent</t>
  </si>
  <si>
    <t>Westerlo</t>
  </si>
  <si>
    <t>Club Brugge</t>
  </si>
  <si>
    <t>Kortrijk</t>
  </si>
  <si>
    <t>St Truiden</t>
  </si>
  <si>
    <t>Leicester</t>
  </si>
  <si>
    <t>Coventry</t>
  </si>
  <si>
    <t>Leeds</t>
  </si>
  <si>
    <t>Cardiff</t>
  </si>
  <si>
    <t>Sunderland</t>
  </si>
  <si>
    <t>Ipswich</t>
  </si>
  <si>
    <t>B1</t>
  </si>
  <si>
    <t>E1</t>
  </si>
  <si>
    <t>SC1</t>
  </si>
  <si>
    <t>E2</t>
  </si>
  <si>
    <t>E3</t>
  </si>
  <si>
    <t>EC</t>
  </si>
  <si>
    <t>SC2</t>
  </si>
  <si>
    <t>SC3</t>
  </si>
  <si>
    <t>Man City</t>
  </si>
  <si>
    <t>Nice</t>
  </si>
  <si>
    <t>Lille</t>
  </si>
  <si>
    <t>Volendam</t>
  </si>
  <si>
    <t>Vitesse</t>
  </si>
  <si>
    <t>Sp Braga</t>
  </si>
  <si>
    <t>Famalicao</t>
  </si>
  <si>
    <t>Almeria</t>
  </si>
  <si>
    <t>Vallecano</t>
  </si>
  <si>
    <t>Sevilla</t>
  </si>
  <si>
    <t>Valencia</t>
  </si>
  <si>
    <t>Amorebieta</t>
  </si>
  <si>
    <t>Levante</t>
  </si>
  <si>
    <t>Valladolid</t>
  </si>
  <si>
    <t>Sp Gijon</t>
  </si>
  <si>
    <t>Trabzonspor</t>
  </si>
  <si>
    <t>Antalyaspor</t>
  </si>
  <si>
    <t>Arsenal</t>
  </si>
  <si>
    <t>Nottm Forest</t>
  </si>
  <si>
    <t>Bournemouth</t>
  </si>
  <si>
    <t>West Ham</t>
  </si>
  <si>
    <t>Brighton</t>
  </si>
  <si>
    <t>Everton</t>
  </si>
  <si>
    <t>Fulham</t>
  </si>
  <si>
    <t>Sheffield United</t>
  </si>
  <si>
    <t>Crystal Palace</t>
  </si>
  <si>
    <t>Newcastle</t>
  </si>
  <si>
    <t>Aston Villa</t>
  </si>
  <si>
    <t>Marseille</t>
  </si>
  <si>
    <t>Reims</t>
  </si>
  <si>
    <t>Paris SG</t>
  </si>
  <si>
    <t>Lorient</t>
  </si>
  <si>
    <t>Annecy</t>
  </si>
  <si>
    <t>PSV Eindhoven</t>
  </si>
  <si>
    <t>Utrecht</t>
  </si>
  <si>
    <t>Heerenveen</t>
  </si>
  <si>
    <t>Waalwijk</t>
  </si>
  <si>
    <t>Ajax</t>
  </si>
  <si>
    <t>Heracles</t>
  </si>
  <si>
    <t>Zwolle</t>
  </si>
  <si>
    <t>Sparta Rotterdam</t>
  </si>
  <si>
    <t>Gil Vicente</t>
  </si>
  <si>
    <t>Portimonense</t>
  </si>
  <si>
    <t>Farense</t>
  </si>
  <si>
    <t>Casa Pia</t>
  </si>
  <si>
    <t>Sp Lisbon</t>
  </si>
  <si>
    <t>Vizela</t>
  </si>
  <si>
    <t>Sociedad</t>
  </si>
  <si>
    <t>Girona</t>
  </si>
  <si>
    <t>Las Palmas</t>
  </si>
  <si>
    <t>Mallorca</t>
  </si>
  <si>
    <t>Ath Bilbao</t>
  </si>
  <si>
    <t>Real Madrid</t>
  </si>
  <si>
    <t>Santander</t>
  </si>
  <si>
    <t>Eibar</t>
  </si>
  <si>
    <t>Zaragoza</t>
  </si>
  <si>
    <t>Villarreal B</t>
  </si>
  <si>
    <t>Elche</t>
  </si>
  <si>
    <t>Ferrol</t>
  </si>
  <si>
    <t>Kasimpasa</t>
  </si>
  <si>
    <t>Ankaragucu</t>
  </si>
  <si>
    <t>Konyaspor</t>
  </si>
  <si>
    <t>Istanbulspor</t>
  </si>
  <si>
    <t>Kayserispor</t>
  </si>
  <si>
    <t>Galatasaray</t>
  </si>
  <si>
    <t>Pendikspor</t>
  </si>
  <si>
    <t>Hatayspor</t>
  </si>
  <si>
    <t>Brentford</t>
  </si>
  <si>
    <t>Tottenham</t>
  </si>
  <si>
    <t>Chelsea</t>
  </si>
  <si>
    <t>Liverpool</t>
  </si>
  <si>
    <t>Brest</t>
  </si>
  <si>
    <t>Lens</t>
  </si>
  <si>
    <t>Clermont</t>
  </si>
  <si>
    <t>Monaco</t>
  </si>
  <si>
    <t>Montpellier</t>
  </si>
  <si>
    <t>Le Havre</t>
  </si>
  <si>
    <t>Nantes</t>
  </si>
  <si>
    <t>Toulouse</t>
  </si>
  <si>
    <t>Rennes</t>
  </si>
  <si>
    <t>Metz</t>
  </si>
  <si>
    <t>Strasbourg</t>
  </si>
  <si>
    <t>Lyon</t>
  </si>
  <si>
    <t>Nijmegen</t>
  </si>
  <si>
    <t>Excelsior</t>
  </si>
  <si>
    <t>AZ Alkmaar</t>
  </si>
  <si>
    <t>Go Ahead Eagles</t>
  </si>
  <si>
    <t>Feyenoord</t>
  </si>
  <si>
    <t>For Sittard</t>
  </si>
  <si>
    <t>Almere City</t>
  </si>
  <si>
    <t>Twente</t>
  </si>
  <si>
    <t>Rio Ave</t>
  </si>
  <si>
    <t>Chaves</t>
  </si>
  <si>
    <t>Estrela</t>
  </si>
  <si>
    <t>Guimaraes</t>
  </si>
  <si>
    <t>Arouca</t>
  </si>
  <si>
    <t>Estoril</t>
  </si>
  <si>
    <t>Celta</t>
  </si>
  <si>
    <t>Osasuna</t>
  </si>
  <si>
    <t>Villarreal</t>
  </si>
  <si>
    <t>Betis</t>
  </si>
  <si>
    <t>Getafe</t>
  </si>
  <si>
    <t>Barcelona</t>
  </si>
  <si>
    <t>Burgos</t>
  </si>
  <si>
    <t>Huesca</t>
  </si>
  <si>
    <t>Albacete</t>
  </si>
  <si>
    <t>Espanol</t>
  </si>
  <si>
    <t>Cartagena</t>
  </si>
  <si>
    <t>Eldense</t>
  </si>
  <si>
    <t>Leganes</t>
  </si>
  <si>
    <t>Andorra</t>
  </si>
  <si>
    <t>Sivasspor</t>
  </si>
  <si>
    <t>Samsunspor</t>
  </si>
  <si>
    <t>Ad. Demirspor</t>
  </si>
  <si>
    <t>Rizespor</t>
  </si>
  <si>
    <t>Fenerbahce</t>
  </si>
  <si>
    <t>Gaziantep</t>
  </si>
  <si>
    <t>Man United</t>
  </si>
  <si>
    <t>Wolves</t>
  </si>
  <si>
    <t>Moreirense</t>
  </si>
  <si>
    <t>Porto</t>
  </si>
  <si>
    <t>Boavista</t>
  </si>
  <si>
    <t>Benfica</t>
  </si>
  <si>
    <t>Cadiz</t>
  </si>
  <si>
    <t>Alaves</t>
  </si>
  <si>
    <t>Ath Madrid</t>
  </si>
  <si>
    <t>Granada</t>
  </si>
  <si>
    <t>Mirandes</t>
  </si>
  <si>
    <t>Alcorcon</t>
  </si>
  <si>
    <t>Tenerife</t>
  </si>
  <si>
    <t>Oviedo</t>
  </si>
  <si>
    <t>Alanyaspor</t>
  </si>
  <si>
    <t>Buyuksehyr</t>
  </si>
  <si>
    <t>Karagumruk</t>
  </si>
  <si>
    <t>Besiktas</t>
  </si>
  <si>
    <t>E0</t>
  </si>
  <si>
    <t>F1</t>
  </si>
  <si>
    <t>N1</t>
  </si>
  <si>
    <t>P1</t>
  </si>
  <si>
    <t>SP1</t>
  </si>
  <si>
    <t>SP2</t>
  </si>
  <si>
    <t>T1</t>
  </si>
  <si>
    <t>Werder Bremen</t>
  </si>
  <si>
    <t>Bayern Munich</t>
  </si>
  <si>
    <t>Kaiserslautern</t>
  </si>
  <si>
    <t>Elversberg</t>
  </si>
  <si>
    <t>Wehen</t>
  </si>
  <si>
    <t>Karlsruhe</t>
  </si>
  <si>
    <t>Volos NFC</t>
  </si>
  <si>
    <t>Lamia</t>
  </si>
  <si>
    <t>Bari</t>
  </si>
  <si>
    <t>Palermo</t>
  </si>
  <si>
    <t>Augsburg</t>
  </si>
  <si>
    <t>Mgladbach</t>
  </si>
  <si>
    <t>Hoffenheim</t>
  </si>
  <si>
    <t>Freiburg</t>
  </si>
  <si>
    <t>Leverkusen</t>
  </si>
  <si>
    <t>RB Leipzig</t>
  </si>
  <si>
    <t>Stuttgart</t>
  </si>
  <si>
    <t>Bochum</t>
  </si>
  <si>
    <t>Wolfsburg</t>
  </si>
  <si>
    <t>Heidenheim</t>
  </si>
  <si>
    <t>Dortmund</t>
  </si>
  <si>
    <t>FC Koln</t>
  </si>
  <si>
    <t>Fortuna Dusseldorf</t>
  </si>
  <si>
    <t>Paderborn</t>
  </si>
  <si>
    <t>Greuther Furth</t>
  </si>
  <si>
    <t>St Pauli</t>
  </si>
  <si>
    <t>Hansa Rostock</t>
  </si>
  <si>
    <t>Hannover</t>
  </si>
  <si>
    <t>Hamburg</t>
  </si>
  <si>
    <t>Hertha</t>
  </si>
  <si>
    <t>Giannina</t>
  </si>
  <si>
    <t>Kifisias</t>
  </si>
  <si>
    <t>Empoli</t>
  </si>
  <si>
    <t>Verona</t>
  </si>
  <si>
    <t>Frosinone</t>
  </si>
  <si>
    <t>Napoli</t>
  </si>
  <si>
    <t>Genoa</t>
  </si>
  <si>
    <t>Fiorentina</t>
  </si>
  <si>
    <t>Inter</t>
  </si>
  <si>
    <t>Monza</t>
  </si>
  <si>
    <t>Cosenza</t>
  </si>
  <si>
    <t>Ascoli</t>
  </si>
  <si>
    <t>Cremonese</t>
  </si>
  <si>
    <t>Catanzaro</t>
  </si>
  <si>
    <t>Ternana</t>
  </si>
  <si>
    <t>Sampdoria</t>
  </si>
  <si>
    <t>Union Berlin</t>
  </si>
  <si>
    <t>Mainz</t>
  </si>
  <si>
    <t>Ein Frankfurt</t>
  </si>
  <si>
    <t>Darmstadt</t>
  </si>
  <si>
    <t>Braunschweig</t>
  </si>
  <si>
    <t>Schalke 04</t>
  </si>
  <si>
    <t>Holstein Kiel</t>
  </si>
  <si>
    <t>Magdeburg</t>
  </si>
  <si>
    <t>Osnabruck</t>
  </si>
  <si>
    <t>Nurnberg</t>
  </si>
  <si>
    <t>OFI Crete</t>
  </si>
  <si>
    <t>Aris</t>
  </si>
  <si>
    <t>PAOK</t>
  </si>
  <si>
    <t>Asteras Tripolis</t>
  </si>
  <si>
    <t>Olympiakos</t>
  </si>
  <si>
    <t>Panserraikos</t>
  </si>
  <si>
    <t>Roma</t>
  </si>
  <si>
    <t>Salernitana</t>
  </si>
  <si>
    <t>Sassuolo</t>
  </si>
  <si>
    <t>Atalanta</t>
  </si>
  <si>
    <t>Lecce</t>
  </si>
  <si>
    <t>Lazio</t>
  </si>
  <si>
    <t>Udinese</t>
  </si>
  <si>
    <t>Juventus</t>
  </si>
  <si>
    <t>Sudtirol</t>
  </si>
  <si>
    <t>Spezia</t>
  </si>
  <si>
    <t>Cittadella</t>
  </si>
  <si>
    <t>Reggiana</t>
  </si>
  <si>
    <t>Parma</t>
  </si>
  <si>
    <t>FeralpiSalo</t>
  </si>
  <si>
    <t>Venezia</t>
  </si>
  <si>
    <t>Como</t>
  </si>
  <si>
    <t>Torino</t>
  </si>
  <si>
    <t>Cagliari</t>
  </si>
  <si>
    <t>Bologna</t>
  </si>
  <si>
    <t>Milan</t>
  </si>
  <si>
    <t>18/08/2023</t>
  </si>
  <si>
    <t>19/08/2023</t>
  </si>
  <si>
    <t>20/08/2023</t>
  </si>
  <si>
    <t>21/08/2023</t>
  </si>
  <si>
    <t>D1</t>
  </si>
  <si>
    <t>D2</t>
  </si>
  <si>
    <t>G1</t>
  </si>
  <si>
    <t>I2</t>
  </si>
  <si>
    <t>I1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</si>
</sst>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7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49" fontId="0" fillId="0" borderId="0" xfId="0" applyNumberFormat="1" applyFill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/>
    <xf numFmtId="49" fontId="0" fillId="0" borderId="0" xfId="0" applyNumberFormat="1" applyFill="1"/>
    <xf numFmtId="0" fontId="1" fillId="2" borderId="0" xfId="0" applyFont="1" applyFill="1"/>
    <xf numFmtId="49" fontId="0" fillId="2" borderId="0" xfId="0" applyNumberForma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1.0567687035951574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1.0599422256027153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1.0518428764688503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1.0511989710920113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1.0458219570064358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1.0424343751332963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1.0440279853919932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1.0713259475535848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1.0494125025023127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1.048418440111401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1.0502085589023142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1.0441161747080836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1.041979455975633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1.0538644213740753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1.0526045231274919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1.0457565564423787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1.0543300667589199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1.0550761118040843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1.0597968244159457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1.0488545698370915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1.0510694237812139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1.0524934496338532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1.0509444270006065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1.0488545698370915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1.0715316850742669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1.0529232824658912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1.04299513543169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1.0509442098096211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1.0632706922771613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1.0460060256260135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1.0832289214605249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1.0484438729518561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1.0562131576327949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1.0484438729518561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1.0511368361869355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1.044303665417317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1.0509930436304777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1.042106143326367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1.0475615653703467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1.0457565564423787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1.0509444270006065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1.0399586640868308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1.0461929391857427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1.0460060256260135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1.0513726059103246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1.0541841730823214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1.0584574108458336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1.0552914984182968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1.0571615895212632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1.0505862061664459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1.049459408292031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1.0512018249471584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1.0480730539288112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1.0550761118040843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1.0583691873379317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1.0552914984182968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1.0513726059103246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1.0571615895212632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1.0688060519478177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1.0513726059103246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1.0586373210952964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1.049459408292031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1.0509354515449301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1.0501502456550436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1.0533067630678474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1.0605174007793741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1.0571615895212632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1.0570323013866483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1.0724288563238225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1.0655103519273617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1.0626247827424988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1.0637206832523536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1.0700036736716445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1.0633504678478547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1.0655103519273617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1.0606212727063642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1.0674111222252509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1.0776454872008754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1.0662939096981978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1.0732443093298558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1.0538424813225786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1.0521795989414335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1.0593568958392465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1.0597111971376585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1.0605174007793741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1.0571615895212632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1.0533067630678474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1.0570323013866483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1.0593568958392465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1.0532159430726011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1.0608381246291672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1.0711860529530803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1.0468011795556451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1.0533218816775407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1.0522559150967761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1.0549385447709132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1.0536369139215562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1.0437075600663159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1.0457565564423787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1.0847962681572476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1.0497471873879383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1.0543967570307606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1.0521795989414335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1.0499964535568072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1.0487772084693074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1.0767689243307648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1.0543300667589199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1.0669478732554383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1.0886227150115235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1.0758089270163143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1.0819204349687941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1.0873987439628201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1.0857175561235832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1.0846738705094816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1.0872029288255038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1.1321790095431332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1.1191709628496564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1.0523293923701496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1.0512150176064545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1.0523293923701496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1.054302385067432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1.048153965543114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1.0513326278789881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1.0524787177592045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1.0587691192107669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1.0629592441321463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1.0523293923701496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1.0725753995856002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1.0696235692694445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1.0743649055710818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1.0937798724539207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1.0717032521441066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1.0533564937435893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1.0518428764688503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1.052267086616911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1.0513326278789881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1.0449864577049268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1.0424343751332963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1.0460060256260135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1.0449864577049268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1.0587691192107669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1.0543819242504819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1.0427733349764023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1.0509442098096211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1.0513686083765104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1.0511368361869355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1.0818898476227141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1.0799627576537885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1.0910774264740619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1.0466798766453527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1.0516104099147749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1.0518428764688503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1.0487772084693074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1.0526045231274919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1.0509444270006065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1.0533564937435893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1.04299513543169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1.0513686083765104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1.0502439111838868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1.0561833732708965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1.0526045231274919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1.0510694237812139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1.0760414968176915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1.050186013602848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1.0536457807807131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1.0647027958175614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1.0499964535568072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1.0669245644072398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1.0538644213740753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1.0581225564953149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1.0510694237812139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1.0689524592883206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1.0490547245227648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1.0460060256260135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1.078416101440848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1.0543300667589199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1.0497253316960662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1.0567609363032806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1.0548768230368635</v>
      </c>
      <c r="F180" s="6"/>
      <c r="H180" s="6"/>
      <c r="I180" s="6"/>
      <c r="J180" s="6"/>
      <c r="K180" s="6"/>
    </row>
    <row r="181" spans="4:11" x14ac:dyDescent="0.25">
      <c r="D181">
        <f>solve_for_d('True_Odds_Calculator_2-way'!A182,'True_Odds_Calculator_2-way'!#REF!,'True_Odds_Calculator_2-way'!B182,'Log_working_2-way'!B$1,'Log_working_2-way'!B$2)</f>
        <v>1.0549385447709132</v>
      </c>
      <c r="F181" s="6"/>
      <c r="H181" s="6"/>
      <c r="I181" s="6"/>
      <c r="J181" s="6"/>
      <c r="K181" s="6"/>
    </row>
    <row r="182" spans="4:11" x14ac:dyDescent="0.25">
      <c r="D182">
        <f>solve_for_d('True_Odds_Calculator_2-way'!A183,'True_Odds_Calculator_2-way'!#REF!,'True_Odds_Calculator_2-way'!B183,'Log_working_2-way'!B$1,'Log_working_2-way'!B$2)</f>
        <v>1.0535792336879053</v>
      </c>
      <c r="F182" s="6"/>
      <c r="H182" s="6"/>
      <c r="I182" s="6"/>
      <c r="J182" s="6"/>
      <c r="K182" s="6"/>
    </row>
    <row r="183" spans="4:11" x14ac:dyDescent="0.25">
      <c r="D183">
        <f>solve_for_d('True_Odds_Calculator_2-way'!A184,'True_Odds_Calculator_2-way'!#REF!,'True_Odds_Calculator_2-way'!B184,'Log_working_2-way'!B$1,'Log_working_2-way'!B$2)</f>
        <v>1.0646019609962662</v>
      </c>
      <c r="F183" s="6"/>
      <c r="H183" s="6"/>
      <c r="I183" s="6"/>
      <c r="J183" s="6"/>
      <c r="K183" s="6"/>
    </row>
    <row r="184" spans="4:11" x14ac:dyDescent="0.25">
      <c r="D184">
        <f>solve_for_d('True_Odds_Calculator_2-way'!A185,'True_Odds_Calculator_2-way'!#REF!,'True_Odds_Calculator_2-way'!B185,'Log_working_2-way'!B$1,'Log_working_2-way'!B$2)</f>
        <v>1.0680345415732078</v>
      </c>
      <c r="F184" s="6"/>
      <c r="H184" s="6"/>
      <c r="I184" s="6"/>
      <c r="J184" s="6"/>
      <c r="K184" s="6"/>
    </row>
    <row r="185" spans="4:11" x14ac:dyDescent="0.25">
      <c r="D185">
        <f>solve_for_d('True_Odds_Calculator_2-way'!A186,'True_Odds_Calculator_2-way'!#REF!,'True_Odds_Calculator_2-way'!B186,'Log_working_2-way'!B$1,'Log_working_2-way'!B$2)</f>
        <v>1.0588161259487125</v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1.0395161881607147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2.9657171570299714</v>
      </c>
      <c r="I2" s="6">
        <f>IF('Log_working_3-way'!$D2="","",'True_Odds_Calculator_3-way'!O3/'True_Odds_Calculator_3-way'!B3-1)</f>
        <v>4.3614697695964839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3.7491208405646681E-2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1.0346656143187045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0.32149839977351635</v>
      </c>
      <c r="I3" s="6">
        <f>IF('Log_working_3-way'!$D3="","",'True_Odds_Calculator_3-way'!O4/'True_Odds_Calculator_3-way'!B4-1)</f>
        <v>1.4106754101975842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2.552683904062425E-2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1.0268353276641919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17.061929139905939</v>
      </c>
      <c r="I4" s="6">
        <f>IF('Log_working_3-way'!$D4="","",'True_Odds_Calculator_3-way'!O5/'True_Odds_Calculator_3-way'!B5-1)</f>
        <v>6.2971685046072219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2.8631680967602602E-2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1.0264050331829186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9.3207805573223865</v>
      </c>
      <c r="I5" s="6">
        <f>IF('Log_working_3-way'!$D5="","",'True_Odds_Calculator_3-way'!O6/'True_Odds_Calculator_3-way'!B6-1)</f>
        <v>5.6659579421279425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2.8041638096076849E-2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1.0231897128132523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24.168129696465005</v>
      </c>
      <c r="I6" s="6">
        <f>IF('Log_working_3-way'!$D6="","",'True_Odds_Calculator_3-way'!O7/'True_Odds_Calculator_3-way'!B7-1)</f>
        <v>7.0653813696501384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2.3803486982129973E-2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1.0264882961494726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19.850637871914468</v>
      </c>
      <c r="I7" s="6">
        <f>IF('Log_working_3-way'!$D7="","",'True_Odds_Calculator_3-way'!O8/'True_Odds_Calculator_3-way'!B8-1)</f>
        <v>6.6758565881205136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2.7952748458366372E-2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1.0260110247175369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2.9650976737141015</v>
      </c>
      <c r="I8" s="6">
        <f>IF('Log_working_3-way'!$D8="","",'True_Odds_Calculator_3-way'!O9/'True_Odds_Calculator_3-way'!B9-1)</f>
        <v>4.7189610614850794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2.513900266834268E-2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1.0417135925324412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14.31502166395039</v>
      </c>
      <c r="I9" s="6">
        <f>IF('Log_working_3-way'!$D9="","",'True_Odds_Calculator_3-way'!O10/'True_Odds_Calculator_3-way'!B10-1)</f>
        <v>9.5648817783125981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4.4725913621262547E-2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1.025088999851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11.155165360895429</v>
      </c>
      <c r="I10" s="6">
        <f>IF('Log_working_3-way'!$D10="","",'True_Odds_Calculator_3-way'!O11/'True_Odds_Calculator_3-way'!B11-1)</f>
        <v>9.000565402990981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2.7226601431548536E-2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1.0257264938441735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14.570093880101485</v>
      </c>
      <c r="I11" s="6">
        <f>IF('Log_working_3-way'!$D11="","",'True_Odds_Calculator_3-way'!O12/'True_Odds_Calculator_3-way'!B12-1)</f>
        <v>6.1858080362885657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2.7611016555779022E-2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1.0372145172203857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0.67944451216343738</v>
      </c>
      <c r="I12" s="6">
        <f>IF('Log_working_3-way'!$D12="","",'True_Odds_Calculator_3-way'!O13/'True_Odds_Calculator_3-way'!B13-1)</f>
        <v>3.2634000510950321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3.0877725652235233E-2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1.019854126383763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9.5921588022753923</v>
      </c>
      <c r="I13" s="6">
        <f>IF('Log_working_3-way'!$D13="","",'True_Odds_Calculator_3-way'!O14/'True_Odds_Calculator_3-way'!B14-1)</f>
        <v>8.9917825829709681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2.157051467063531E-2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1.026181325222228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36.676134934393119</v>
      </c>
      <c r="I14" s="6">
        <f>IF('Log_working_3-way'!$D14="","",'True_Odds_Calculator_3-way'!O15/'True_Odds_Calculator_3-way'!B15-1)</f>
        <v>5.0431863916388471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2.3957436258495557E-2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1.0279039440837339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25.380568136215096</v>
      </c>
      <c r="I15" s="6">
        <f>IF('Log_working_3-way'!$D15="","",'True_Odds_Calculator_3-way'!O16/'True_Odds_Calculator_3-way'!B16-1)</f>
        <v>7.3144665347750877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2.828475759290705E-2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1.0260987351207203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16.030097927158828</v>
      </c>
      <c r="I16" s="6">
        <f>IF('Log_working_3-way'!$D16="","",'True_Odds_Calculator_3-way'!O17/'True_Odds_Calculator_3-way'!B17-1)</f>
        <v>9.2544297488745908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2.7985651416613688E-2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1.0264877806587658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17.384297506010398</v>
      </c>
      <c r="I17" s="6">
        <f>IF('Log_working_3-way'!$D17="","",'True_Odds_Calculator_3-way'!O18/'True_Odds_Calculator_3-way'!B18-1)</f>
        <v>6.4625681054315889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2.8246615147491383E-2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1.0259592435192857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12.64574903873525</v>
      </c>
      <c r="I18" s="6">
        <f>IF('Log_working_3-way'!$D18="","",'True_Odds_Calculator_3-way'!O19/'True_Odds_Calculator_3-way'!B19-1)</f>
        <v>6.719038311623863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2.7969187946973895E-2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1.0311369337984415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10.19588393284946</v>
      </c>
      <c r="I19" s="6">
        <f>IF('Log_working_3-way'!$D19="","",'True_Odds_Calculator_3-way'!O20/'True_Odds_Calculator_3-way'!B20-1)</f>
        <v>6.6788527960307551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3.3348829011695003E-2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1.0351982306315064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4.2500156764118353</v>
      </c>
      <c r="I20" s="6">
        <f>IF('Log_working_3-way'!$D20="","",'True_Odds_Calculator_3-way'!O21/'True_Odds_Calculator_3-way'!B21-1)</f>
        <v>5.0087818801034247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3.4962979549028272E-2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1.0260664728414453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11.958045422293679</v>
      </c>
      <c r="I21" s="6">
        <f>IF('Log_working_3-way'!$D21="","",'True_Odds_Calculator_3-way'!O22/'True_Odds_Calculator_3-way'!B22-1)</f>
        <v>5.8085875124165085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2.7920142701891804E-2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1.0246848986786199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15.498408731218266</v>
      </c>
      <c r="I22" s="6">
        <f>IF('Log_working_3-way'!$D22="","",'True_Odds_Calculator_3-way'!O23/'True_Odds_Calculator_3-way'!B23-1)</f>
        <v>6.2330668218615308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2.6467951202211015E-2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1.0259529644277237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14.565936040244338</v>
      </c>
      <c r="I23" s="6">
        <f>IF('Log_working_3-way'!$D23="","",'True_Odds_Calculator_3-way'!O24/'True_Odds_Calculator_3-way'!B24-1)</f>
        <v>6.4651898198699467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2.7885503231763753E-2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1.034090059289815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32.505299164470372</v>
      </c>
      <c r="I24" s="6">
        <f>IF('Log_working_3-way'!$D24="","",'True_Odds_Calculator_3-way'!O25/'True_Odds_Calculator_3-way'!B25-1)</f>
        <v>4.3608478663152592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3.2734432685207926E-2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1.0331880947415408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35.963949983820925</v>
      </c>
      <c r="I25" s="6">
        <f>IF('Log_working_3-way'!$D25="","",'True_Odds_Calculator_3-way'!O26/'True_Odds_Calculator_3-way'!B26-1)</f>
        <v>3.8118903347473294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3.0840794494262358E-2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1.039239872681522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47.756019234252683</v>
      </c>
      <c r="I26" s="6">
        <f>IF('Log_working_3-way'!$D26="","",'True_Odds_Calculator_3-way'!O27/'True_Odds_Calculator_3-way'!B27-1)</f>
        <v>2.2996501218535208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3.1652737657237306E-2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1.02763922414703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20.82944456439521</v>
      </c>
      <c r="I27" s="6">
        <f>IF('Log_working_3-way'!$D27="","",'True_Odds_Calculator_3-way'!O28/'True_Odds_Calculator_3-way'!B28-1)</f>
        <v>5.2605884037944737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2.8945575165192805E-2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1.025657767728211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12.753136882221678</v>
      </c>
      <c r="I28" s="6">
        <f>IF('Log_working_3-way'!$D28="","",'True_Odds_Calculator_3-way'!O29/'True_Odds_Calculator_3-way'!B29-1)</f>
        <v>6.5505074699798813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2.7625710015695137E-2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1.0255226208586548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13.070990204056377</v>
      </c>
      <c r="I29" s="6">
        <f>IF('Log_working_3-way'!$D29="","",'True_Odds_Calculator_3-way'!O30/'True_Odds_Calculator_3-way'!B30-1)</f>
        <v>6.3862313702340874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2.7457442441952029E-2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1.0295431531714327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25.89463252612963</v>
      </c>
      <c r="I30" s="6">
        <f>IF('Log_working_3-way'!$D30="","",'True_Odds_Calculator_3-way'!O31/'True_Odds_Calculator_3-way'!B31-1)</f>
        <v>4.5834252551528811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2.9976185694965629E-2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1.0263006319959938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11.765020423530895</v>
      </c>
      <c r="I31" s="6">
        <f>IF('Log_working_3-way'!$D31="","",'True_Odds_Calculator_3-way'!O32/'True_Odds_Calculator_3-way'!B32-1)</f>
        <v>7.2651632889602915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2.8395865290075761E-2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1.0647735044481959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62.536177240468604</v>
      </c>
      <c r="I32" s="6">
        <f>IF('Log_working_3-way'!$D32="","",'True_Odds_Calculator_3-way'!O33/'True_Odds_Calculator_3-way'!B33-1)</f>
        <v>0.88553622521763464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4.0324187394278344E-2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1.0294158165888776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4.7211051893380249</v>
      </c>
      <c r="I33" s="6">
        <f>IF('Log_working_3-way'!$D33="","",'True_Odds_Calculator_3-way'!O34/'True_Odds_Calculator_3-way'!B34-1)</f>
        <v>5.3197839393676718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2.973538103528961E-2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1.0258313926788083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10.980867727313514</v>
      </c>
      <c r="I34" s="6">
        <f>IF('Log_working_3-way'!$D34="","",'True_Odds_Calculator_3-way'!O35/'True_Odds_Calculator_3-way'!B35-1)</f>
        <v>5.6688548912518879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2.7595057030597392E-2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1.0312151537385552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31.430716832547255</v>
      </c>
      <c r="I35" s="6">
        <f>IF('Log_working_3-way'!$D35="","",'True_Odds_Calculator_3-way'!O36/'True_Odds_Calculator_3-way'!B36-1)</f>
        <v>4.7740566572356151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3.0270454438648509E-2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1.0265462114948096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5.4671675607804628</v>
      </c>
      <c r="I36" s="6">
        <f>IF('Log_working_3-way'!$D36="","",'True_Odds_Calculator_3-way'!O37/'True_Odds_Calculator_3-way'!B37-1)</f>
        <v>5.1462669709738025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2.7122955195828524E-2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1.0302832383481464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25.041381257376322</v>
      </c>
      <c r="I37" s="6">
        <f>IF('Log_working_3-way'!$D37="","",'True_Odds_Calculator_3-way'!O38/'True_Odds_Calculator_3-way'!B38-1)</f>
        <v>5.8248943597436886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3.0911456891074884E-2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1.0264434279541916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17.545943877300097</v>
      </c>
      <c r="I38" s="6">
        <f>IF('Log_working_3-way'!$D38="","",'True_Odds_Calculator_3-way'!O39/'True_Odds_Calculator_3-way'!B39-1)</f>
        <v>8.0954543937518757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2.8205905975226209E-2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1.0349951486766196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39.895799314559753</v>
      </c>
      <c r="I39" s="6">
        <f>IF('Log_working_3-way'!$D39="","",'True_Odds_Calculator_3-way'!O40/'True_Odds_Calculator_3-way'!B40-1)</f>
        <v>3.8109125279343807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3.1050310494827649E-2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1.0285149581150772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29.699206431633289</v>
      </c>
      <c r="I40" s="6">
        <f>IF('Log_working_3-way'!$D40="","",'True_Odds_Calculator_3-way'!O41/'True_Odds_Calculator_3-way'!B41-1)</f>
        <v>5.0489279082833391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2.8094051108792373E-2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1.0288897254713709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3.7772521482811632</v>
      </c>
      <c r="I41" s="6">
        <f>IF('Log_working_3-way'!$D41="","",'True_Odds_Calculator_3-way'!O42/'True_Odds_Calculator_3-way'!B42-1)</f>
        <v>6.3742523978518246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2.9126477303106135E-2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1.024231948845358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13.304526138651044</v>
      </c>
      <c r="I42" s="6">
        <f>IF('Log_working_3-way'!$D42="","",'True_Odds_Calculator_3-way'!O43/'True_Odds_Calculator_3-way'!B43-1)</f>
        <v>8.2824895699116734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2.6231898295866252E-2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1.0255019719321337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18.231307188822868</v>
      </c>
      <c r="I43" s="6">
        <f>IF('Log_working_3-way'!$D43="","",'True_Odds_Calculator_3-way'!O44/'True_Odds_Calculator_3-way'!B44-1)</f>
        <v>6.8131188472273889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2.7131761029404844E-2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1.0313841431730213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34.245962855621649</v>
      </c>
      <c r="I44" s="6">
        <f>IF('Log_working_3-way'!$D44="","",'True_Odds_Calculator_3-way'!O45/'True_Odds_Calculator_3-way'!B45-1)</f>
        <v>4.5586968730655784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2.9614013127012617E-2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1.0251697491710308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15.489304950803124</v>
      </c>
      <c r="I45" s="6">
        <f>IF('Log_working_3-way'!$D45="","",'True_Odds_Calculator_3-way'!O46/'True_Odds_Calculator_3-way'!B46-1)</f>
        <v>6.813857490550232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2.7034666346288372E-2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1.0376455585416891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29.093276824215661</v>
      </c>
      <c r="I46" s="6">
        <f>IF('Log_working_3-way'!$D46="","",'True_Odds_Calculator_3-way'!O47/'True_Odds_Calculator_3-way'!B47-1)</f>
        <v>5.6424086546985341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3.7109130860434103E-2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1.0312842968118596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20.340069821571049</v>
      </c>
      <c r="I47" s="6">
        <f>IF('Log_working_3-way'!$D47="","",'True_Odds_Calculator_3-way'!O48/'True_Odds_Calculator_3-way'!B48-1)</f>
        <v>6.7258899720295648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3.2868320185826416E-2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1.0369161958594681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34.499503707596197</v>
      </c>
      <c r="I48" s="6">
        <f>IF('Log_working_3-way'!$D48="","",'True_Odds_Calculator_3-way'!O49/'True_Odds_Calculator_3-way'!B49-1)</f>
        <v>4.5314323644107644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3.4688995215311103E-2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1.0370487110155351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11.094407125470152</v>
      </c>
      <c r="I49" s="6">
        <f>IF('Log_working_3-way'!$D49="","",'True_Odds_Calculator_3-way'!O50/'True_Odds_Calculator_3-way'!B50-1)</f>
        <v>7.0806186284048565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3.9721918537829914E-2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1.0309414267861652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12.079600530535325</v>
      </c>
      <c r="I50" s="6">
        <f>IF('Log_working_3-way'!$D50="","",'True_Odds_Calculator_3-way'!O51/'True_Odds_Calculator_3-way'!B51-1)</f>
        <v>7.8323506142799495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3.3398226085270544E-2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1.032698831370507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23.676982867585139</v>
      </c>
      <c r="I51" s="6">
        <f>IF('Log_working_3-way'!$D51="","",'True_Odds_Calculator_3-way'!O52/'True_Odds_Calculator_3-way'!B52-1)</f>
        <v>6.0286937492520964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3.3659641539199647E-2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1.0431867842923865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38.047060866010561</v>
      </c>
      <c r="I52" s="6">
        <f>IF('Log_working_3-way'!$D52="","",'True_Odds_Calculator_3-way'!O53/'True_Odds_Calculator_3-way'!B53-1)</f>
        <v>4.2053596716403163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3.8992340117848023E-2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1.031703423704706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7.0845242551053786</v>
      </c>
      <c r="I53" s="6">
        <f>IF('Log_working_3-way'!$D53="","",'True_Odds_Calculator_3-way'!O54/'True_Odds_Calculator_3-way'!B54-1)</f>
        <v>6.0697363456844071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3.3221260599832103E-2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1.0453453131621648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42.363662507257061</v>
      </c>
      <c r="I54" s="6">
        <f>IF('Log_working_3-way'!$D54="","",'True_Odds_Calculator_3-way'!O55/'True_Odds_Calculator_3-way'!B55-1)</f>
        <v>4.0182266389546406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3.8727207897133464E-2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1.0293373651640543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12.698889498965901</v>
      </c>
      <c r="I55" s="6">
        <f>IF('Log_working_3-way'!$D55="","",'True_Odds_Calculator_3-way'!O56/'True_Odds_Calculator_3-way'!B56-1)</f>
        <v>8.0095053668652554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3.1695091387003993E-2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1.0298522833993264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12.588705541360174</v>
      </c>
      <c r="I56" s="6">
        <f>IF('Log_working_3-way'!$D56="","",'True_Odds_Calculator_3-way'!O57/'True_Odds_Calculator_3-way'!B57-1)</f>
        <v>8.701222053136771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3.2284459736169113E-2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1.0349202220174984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25.473117177352602</v>
      </c>
      <c r="I57" s="6">
        <f>IF('Log_working_3-way'!$D57="","",'True_Odds_Calculator_3-way'!O58/'True_Odds_Calculator_3-way'!B58-1)</f>
        <v>6.2095746942802137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3.544773762680431E-2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1.0398662736503068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20.15737811550915</v>
      </c>
      <c r="I58" s="6">
        <f>IF('Log_working_3-way'!$D58="","",'True_Odds_Calculator_3-way'!O59/'True_Odds_Calculator_3-way'!B59-1)</f>
        <v>7.0180517869168249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4.1787028095749967E-2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1.0308661525292342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10.831359836861903</v>
      </c>
      <c r="I59" s="6">
        <f>IF('Log_working_3-way'!$D59="","",'True_Odds_Calculator_3-way'!O60/'True_Odds_Calculator_3-way'!B60-1)</f>
        <v>7.9953702150501584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3.3316277218716106E-2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1.0361665615536093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8.8251621698858074</v>
      </c>
      <c r="I60" s="6">
        <f>IF('Log_working_3-way'!$D60="","",'True_Odds_Calculator_3-way'!O61/'True_Odds_Calculator_3-way'!B61-1)</f>
        <v>9.0162467494437326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3.8894859878060961E-2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1.0302705013646625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12.186119883756485</v>
      </c>
      <c r="I61" s="6">
        <f>IF('Log_working_3-way'!$D61="","",'True_Odds_Calculator_3-way'!O62/'True_Odds_Calculator_3-way'!B62-1)</f>
        <v>7.3281174945430454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3.2629192372080063E-2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1.0346687944588078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4.3998770987972309</v>
      </c>
      <c r="I62" s="6">
        <f>IF('Log_working_3-way'!$D62="","",'True_Odds_Calculator_3-way'!O63/'True_Odds_Calculator_3-way'!B63-1)</f>
        <v>5.8707172224760171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3.4988179669030561E-2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1.0313451960911415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13.877360365009743</v>
      </c>
      <c r="I63" s="6">
        <f>IF('Log_working_3-way'!$D63="","",'True_Odds_Calculator_3-way'!O64/'True_Odds_Calculator_3-way'!B64-1)</f>
        <v>7.0342861225884974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3.3698191244807996E-2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1.031337971273355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8.275291346481854</v>
      </c>
      <c r="I64" s="6">
        <f>IF('Log_working_3-way'!$D64="","",'True_Odds_Calculator_3-way'!O65/'True_Odds_Calculator_3-way'!B65-1)</f>
        <v>7.0831457022211328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3.3397472955928986E-2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1.0322109760156242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6.7614410550923614</v>
      </c>
      <c r="I65" s="6">
        <f>IF('Log_working_3-way'!$D65="","",'True_Odds_Calculator_3-way'!O66/'True_Odds_Calculator_3-way'!B66-1)</f>
        <v>7.1255652882503977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3.3970684531495765E-2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1.0380454489910254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31.607207248328265</v>
      </c>
      <c r="I66" s="6">
        <f>IF('Log_working_3-way'!$D66="","",'True_Odds_Calculator_3-way'!O67/'True_Odds_Calculator_3-way'!B67-1)</f>
        <v>5.440929826830275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3.6643675354534277E-2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1.0295677477941927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15.015218987946316</v>
      </c>
      <c r="I67" s="6">
        <f>IF('Log_working_3-way'!$D67="","",'True_Odds_Calculator_3-way'!O68/'True_Odds_Calculator_3-way'!B68-1)</f>
        <v>8.0637431592417315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3.1803280485541041E-2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1.0309669747065822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10.830747228929146</v>
      </c>
      <c r="I68" s="6">
        <f>IF('Log_working_3-way'!$D68="","",'True_Odds_Calculator_3-way'!O69/'True_Odds_Calculator_3-way'!B69-1)</f>
        <v>7.571674818749015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3.3369783369783246E-2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1.0382838229882037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35.796840934757761</v>
      </c>
      <c r="I69" s="6">
        <f>IF('Log_working_3-way'!$D69="","",'True_Odds_Calculator_3-way'!O70/'True_Odds_Calculator_3-way'!B70-1)</f>
        <v>4.1985954720946967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3.5522251394567661E-2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1.0520590417316971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36.278587125998889</v>
      </c>
      <c r="I70" s="6">
        <f>IF('Log_working_3-way'!$D70="","",'True_Odds_Calculator_3-way'!O71/'True_Odds_Calculator_3-way'!B71-1)</f>
        <v>4.1854305857149861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4.7853553783345104E-2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1.0411301741093448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14.70127547460612</v>
      </c>
      <c r="I71" s="6">
        <f>IF('Log_working_3-way'!$D71="","",'True_Odds_Calculator_3-way'!O72/'True_Odds_Calculator_3-way'!B72-1)</f>
        <v>6.8197478810632246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4.392947576879136E-2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1.0405615101047418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15.09893293395729</v>
      </c>
      <c r="I72" s="6">
        <f>IF('Log_working_3-way'!$D72="","",'True_Odds_Calculator_3-way'!O73/'True_Odds_Calculator_3-way'!B73-1)</f>
        <v>7.0526450002611298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4.333374972138726E-2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1.0413576054740032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16.34434589935837</v>
      </c>
      <c r="I73" s="6">
        <f>IF('Log_working_3-way'!$D73="","",'True_Odds_Calculator_3-way'!O74/'True_Odds_Calculator_3-way'!B74-1)</f>
        <v>6.9092474426283692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4.4014064547266862E-2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1.0460631838047705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25.466928784732495</v>
      </c>
      <c r="I74" s="6">
        <f>IF('Log_working_3-way'!$D74="","",'True_Odds_Calculator_3-way'!O75/'True_Odds_Calculator_3-way'!B75-1)</f>
        <v>5.2496721576182965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4.6620529727273707E-2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1.0528614754826815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33.570379589549788</v>
      </c>
      <c r="I75" s="6">
        <f>IF('Log_working_3-way'!$D75="","",'True_Odds_Calculator_3-way'!O76/'True_Odds_Calculator_3-way'!B76-1)</f>
        <v>5.2311299636294484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4.9734995483595501E-2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1.0421199512271135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17.094014580463419</v>
      </c>
      <c r="I76" s="6">
        <f>IF('Log_working_3-way'!$D76="","",'True_Odds_Calculator_3-way'!O77/'True_Odds_Calculator_3-way'!B77-1)</f>
        <v>7.5802052001372822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4.4742812511622709E-2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1.0420157405764878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14.943258141518493</v>
      </c>
      <c r="I77" s="6">
        <f>IF('Log_working_3-way'!$D77="","",'True_Odds_Calculator_3-way'!O78/'True_Odds_Calculator_3-way'!B78-1)</f>
        <v>7.6822658399681352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4.493855438188854E-2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1.0445708960088165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22.19716766748915</v>
      </c>
      <c r="I78" s="6">
        <f>IF('Log_working_3-way'!$D78="","",'True_Odds_Calculator_3-way'!O79/'True_Odds_Calculator_3-way'!B79-1)</f>
        <v>6.0206012177463482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4.6099423171738652E-2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1.0500435221425048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29.776515151515149</v>
      </c>
      <c r="I79" s="6">
        <f>IF('Log_working_3-way'!$D79="","",'True_Odds_Calculator_3-way'!O80/'True_Odds_Calculator_3-way'!B80-1)</f>
        <v>4.5088141025641022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4.8951048951048959E-2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1.0456751642653983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23.119316651520631</v>
      </c>
      <c r="I80" s="6">
        <f>IF('Log_working_3-way'!$D80="","",'True_Odds_Calculator_3-way'!O81/'True_Odds_Calculator_3-way'!B81-1)</f>
        <v>6.3699773049141069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4.6957007258514816E-2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1.0414042159616923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12.536958611659976</v>
      </c>
      <c r="I81" s="6">
        <f>IF('Log_working_3-way'!$D81="","",'True_Odds_Calculator_3-way'!O82/'True_Odds_Calculator_3-way'!B82-1)</f>
        <v>5.884409745823036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4.4036364369368641E-2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1.0318622003748941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31.791352592779496</v>
      </c>
      <c r="I82" s="6">
        <f>IF('Log_working_3-way'!$D82="","",'True_Odds_Calculator_3-way'!O83/'True_Odds_Calculator_3-way'!B83-1)</f>
        <v>4.3707923881233981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3.0822228796901996E-2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1.031630781212304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2.8675082039517776</v>
      </c>
      <c r="I83" s="6">
        <f>IF('Log_working_3-way'!$D83="","",'True_Odds_Calculator_3-way'!O84/'True_Odds_Calculator_3-way'!B84-1)</f>
        <v>4.3743857533569548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3.0133011288347777E-2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1.0300123580745775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11.355329960493766</v>
      </c>
      <c r="I84" s="6">
        <f>IF('Log_working_3-way'!$D84="","",'True_Odds_Calculator_3-way'!O85/'True_Odds_Calculator_3-way'!B85-1)</f>
        <v>7.428902192834304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3.2356244762449471E-2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1.0298044920651734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13.33147036633012</v>
      </c>
      <c r="I85" s="6">
        <f>IF('Log_working_3-way'!$D85="","",'True_Odds_Calculator_3-way'!O86/'True_Odds_Calculator_3-way'!B86-1)</f>
        <v>8.7020449123128891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3.2196908632485588E-2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1.0307317883933131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11.170619987369015</v>
      </c>
      <c r="I86" s="6">
        <f>IF('Log_working_3-way'!$D86="","",'True_Odds_Calculator_3-way'!O87/'True_Odds_Calculator_3-way'!B87-1)</f>
        <v>8.2769640644071494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3.3211142334728994E-2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1.0305458146814364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7.379012118446461</v>
      </c>
      <c r="I87" s="6">
        <f>IF('Log_working_3-way'!$D87="","",'True_Odds_Calculator_3-way'!O88/'True_Odds_Calculator_3-way'!B88-1)</f>
        <v>7.1379021289007412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3.2403212796134229E-2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1.0298681297557084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14.752840382415499</v>
      </c>
      <c r="I88" s="6">
        <f>IF('Log_working_3-way'!$D88="","",'True_Odds_Calculator_3-way'!O89/'True_Odds_Calculator_3-way'!B89-1)</f>
        <v>7.8431348279048443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3.2137995697905541E-2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1.0341932877855997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21.535343263990139</v>
      </c>
      <c r="I89" s="6">
        <f>IF('Log_working_3-way'!$D89="","",'True_Odds_Calculator_3-way'!O90/'True_Odds_Calculator_3-way'!B90-1)</f>
        <v>7.353087573691294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3.5607367314974603E-2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1.0313509816917839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14.232756970751701</v>
      </c>
      <c r="I90" s="6">
        <f>IF('Log_working_3-way'!$D90="","",'True_Odds_Calculator_3-way'!O91/'True_Odds_Calculator_3-way'!B91-1)</f>
        <v>8.0465729471950169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3.376162219348311E-2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1.0351050762301104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30.572803103052216</v>
      </c>
      <c r="I91" s="6">
        <f>IF('Log_working_3-way'!$D91="","",'True_Odds_Calculator_3-way'!O92/'True_Odds_Calculator_3-way'!B92-1)</f>
        <v>5.260429624218828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3.4214830970556109E-2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1.0322987303407287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7.2177972889829825</v>
      </c>
      <c r="I92" s="6">
        <f>IF('Log_working_3-way'!$D92="","",'True_Odds_Calculator_3-way'!O93/'True_Odds_Calculator_3-way'!B93-1)</f>
        <v>7.718769519533577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3.4323365910868153E-2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1.0419553446084773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17.750764135386405</v>
      </c>
      <c r="I93" s="6">
        <f>IF('Log_working_3-way'!$D93="","",'True_Odds_Calculator_3-way'!O94/'True_Odds_Calculator_3-way'!B94-1)</f>
        <v>10.546513659565443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4.4153024537068264E-2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1.026707519253665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17.379579108933655</v>
      </c>
      <c r="I94" s="6">
        <f>IF('Log_working_3-way'!$D94="","",'True_Odds_Calculator_3-way'!O95/'True_Odds_Calculator_3-way'!B95-1)</f>
        <v>7.9281885662313147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2.8510586144560035E-2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1.0434857010683807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0.2355093371138115</v>
      </c>
      <c r="I95" s="6">
        <f>IF('Log_working_3-way'!$D95="","",'True_Odds_Calculator_3-way'!O96/'True_Odds_Calculator_3-way'!B96-1)</f>
        <v>2.510863675504635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3.339754805794648E-2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1.026875079489987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6.7584367719087917</v>
      </c>
      <c r="I96" s="6">
        <f>IF('Log_working_3-way'!$D96="","",'True_Odds_Calculator_3-way'!O97/'True_Odds_Calculator_3-way'!B97-1)</f>
        <v>7.6119637764714625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2.8535416598804986E-2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1.0378741231160173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49.266348866688254</v>
      </c>
      <c r="I97" s="6">
        <f>IF('Log_working_3-way'!$D97="","",'True_Odds_Calculator_3-way'!O98/'True_Odds_Calculator_3-way'!B98-1)</f>
        <v>2.733933588824621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2.9658142945756305E-2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1.0245331546023886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11.076485064787063</v>
      </c>
      <c r="I98" s="6">
        <f>IF('Log_working_3-way'!$D98="","",'True_Odds_Calculator_3-way'!O99/'True_Odds_Calculator_3-way'!B99-1)</f>
        <v>10.117158731116064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2.6650850594512665E-2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1.0278244828663403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23.799723422935536</v>
      </c>
      <c r="I99" s="6">
        <f>IF('Log_working_3-way'!$D99="","",'True_Odds_Calculator_3-way'!O100/'True_Odds_Calculator_3-way'!B100-1)</f>
        <v>7.5608604202974821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2.8543779709527817E-2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1.0255490343504261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7.9395945036480402</v>
      </c>
      <c r="I100" s="6">
        <f>IF('Log_working_3-way'!$D100="","",'True_Odds_Calculator_3-way'!O101/'True_Odds_Calculator_3-way'!B101-1)</f>
        <v>6.7248311164235002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2.7198319981568186E-2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1.0585815210599574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-4.5596039753279971E-2</v>
      </c>
      <c r="I101" s="6">
        <f>IF('Log_working_3-way'!$D101="","",'True_Odds_Calculator_3-way'!O102/'True_Odds_Calculator_3-way'!B102-1)</f>
        <v>1.2355890801421627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3.9442192818891497E-2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1.0371268529105802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1.7069910681013325</v>
      </c>
      <c r="I102" s="6">
        <f>IF('Log_working_3-way'!$D102="","",'True_Odds_Calculator_3-way'!O103/'True_Odds_Calculator_3-way'!B103-1)</f>
        <v>3.5352918513395046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3.302494606842421E-2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1.0275327432629175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24.057573764670732</v>
      </c>
      <c r="I103" s="6">
        <f>IF('Log_working_3-way'!$D103="","",'True_Odds_Calculator_3-way'!O104/'True_Odds_Calculator_3-way'!B104-1)</f>
        <v>5.1700751875407258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2.8320586264787728E-2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1.0336487216072296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34.602211818296041</v>
      </c>
      <c r="I104" s="6">
        <f>IF('Log_working_3-way'!$D104="","",'True_Odds_Calculator_3-way'!O105/'True_Odds_Calculator_3-way'!B105-1)</f>
        <v>3.8293517655508085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3.1704041572462538E-2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1.0266947773965622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20.849815820115577</v>
      </c>
      <c r="I105" s="6">
        <f>IF('Log_working_3-way'!$D105="","",'True_Odds_Calculator_3-way'!O106/'True_Odds_Calculator_3-way'!B106-1)</f>
        <v>7.4647336007114919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2.7986257539516002E-2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1.0320207527343854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2.9124166346033697</v>
      </c>
      <c r="I106" s="6">
        <f>IF('Log_working_3-way'!$D106="","",'True_Odds_Calculator_3-way'!O107/'True_Odds_Calculator_3-way'!B107-1)</f>
        <v>4.5005384073025745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3.0614427278004674E-2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1.0825463071468993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80.738096037583929</v>
      </c>
      <c r="I107" s="6">
        <f>IF('Log_working_3-way'!$D107="","",'True_Odds_Calculator_3-way'!O108/'True_Odds_Calculator_3-way'!B108-1)</f>
        <v>-0.43063448530487469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2.9727916441248725E-2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1.0253415041254879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11.325766008843043</v>
      </c>
      <c r="I108" s="6">
        <f>IF('Log_working_3-way'!$D108="","",'True_Odds_Calculator_3-way'!O109/'True_Odds_Calculator_3-way'!B109-1)</f>
        <v>8.6243701774480392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2.7480152068884989E-2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1.0424598691378315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6.8601754902482286</v>
      </c>
      <c r="I109" s="6">
        <f>IF('Log_working_3-way'!$D109="","",'True_Odds_Calculator_3-way'!O110/'True_Odds_Calculator_3-way'!B110-1)</f>
        <v>7.0903295268365056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4.4520345334171152E-2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1.0653319033056772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5.4663063362139015</v>
      </c>
      <c r="I110" s="6">
        <f>IF('Log_working_3-way'!$D110="","",'True_Odds_Calculator_3-way'!O111/'True_Odds_Calculator_3-way'!B111-1)</f>
        <v>5.6042503223912519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6.5353589593120764E-2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1.0601187993152874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14.159921791675478</v>
      </c>
      <c r="I111" s="6">
        <f>IF('Log_working_3-way'!$D111="","",'True_Odds_Calculator_3-way'!O112/'True_Odds_Calculator_3-way'!B112-1)</f>
        <v>7.8987485065625709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6.3908662473133093E-2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1.0599917149743907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14.042888652887836</v>
      </c>
      <c r="I112" s="6">
        <f>IF('Log_working_3-way'!$D112="","",'True_Odds_Calculator_3-way'!O113/'True_Odds_Calculator_3-way'!B113-1)</f>
        <v>7.0854184329812231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6.3625502335179718E-2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1.0709380853059236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36.630493761862873</v>
      </c>
      <c r="I113" s="6">
        <f>IF('Log_working_3-way'!$D113="","",'True_Odds_Calculator_3-way'!O114/'True_Odds_Calculator_3-way'!B114-1)</f>
        <v>4.4283448494773063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6.4500596699812451E-2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1.0599632799338057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13.457306673440506</v>
      </c>
      <c r="I114" s="6">
        <f>IF('Log_working_3-way'!$D114="","",'True_Odds_Calculator_3-way'!O115/'True_Odds_Calculator_3-way'!B115-1)</f>
        <v>7.5288718104992451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6.3732052392576843E-2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1.0752851741751193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12.298901177996273</v>
      </c>
      <c r="I115" s="6">
        <f>IF('Log_working_3-way'!$D115="","",'True_Odds_Calculator_3-way'!O116/'True_Odds_Calculator_3-way'!B116-1)</f>
        <v>6.3547329220521993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7.888806147395333E-2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1.0609311500994125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12.273715873055819</v>
      </c>
      <c r="I116" s="6">
        <f>IF('Log_working_3-way'!$D116="","",'True_Odds_Calculator_3-way'!O117/'True_Odds_Calculator_3-way'!B117-1)</f>
        <v>7.5207853127625359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6.4741568125974869E-2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1.0877146557180273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16.168811799684281</v>
      </c>
      <c r="I117" s="6">
        <f>IF('Log_working_3-way'!$D117="","",'True_Odds_Calculator_3-way'!O118/'True_Odds_Calculator_3-way'!B118-1)</f>
        <v>7.114946202194524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9.1530310844390339E-2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1.0934325346988119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34.520537758964323</v>
      </c>
      <c r="I118" s="6">
        <f>IF('Log_working_3-way'!$D118="","",'True_Odds_Calculator_3-way'!O119/'True_Odds_Calculator_3-way'!B119-1)</f>
        <v>4.961371451094629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8.6097254420485214E-2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1.0311747694172633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30.336662213355151</v>
      </c>
      <c r="I119" s="6">
        <f>IF('Log_working_3-way'!$D119="","",'True_Odds_Calculator_3-way'!O120/'True_Odds_Calculator_3-way'!B120-1)</f>
        <v>6.7458939698114309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3.0200907532557109E-2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1.0411562125607228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0.45787098768976309</v>
      </c>
      <c r="I120" s="6">
        <f>IF('Log_working_3-way'!$D120="","",'True_Odds_Calculator_3-way'!O121/'True_Odds_Calculator_3-way'!B121-1)</f>
        <v>2.7084507059877709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3.2679817031443292E-2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1.0248984543298458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10.657987246412661</v>
      </c>
      <c r="I121" s="6">
        <f>IF('Log_working_3-way'!$D121="","",'True_Odds_Calculator_3-way'!O122/'True_Odds_Calculator_3-way'!B122-1)</f>
        <v>9.1320161582479891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2.7024345475065381E-2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1.0267195865744954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18.209248789981451</v>
      </c>
      <c r="I122" s="6">
        <f>IF('Log_working_3-way'!$D122="","",'True_Odds_Calculator_3-way'!O123/'True_Odds_Calculator_3-way'!B123-1)</f>
        <v>9.3856232644795909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2.8311238805719174E-2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1.0308575333725785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27.350351461189312</v>
      </c>
      <c r="I123" s="6">
        <f>IF('Log_working_3-way'!$D123="","",'True_Odds_Calculator_3-way'!O124/'True_Odds_Calculator_3-way'!B124-1)</f>
        <v>7.6459414458383073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3.0618884453161188E-2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1.0344299390205374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31.731349742745202</v>
      </c>
      <c r="I124" s="6">
        <f>IF('Log_working_3-way'!$D124="","",'True_Odds_Calculator_3-way'!O125/'True_Odds_Calculator_3-way'!B125-1)</f>
        <v>7.0419590793825542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3.2711923908550267E-2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1.0256405330468679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13.283781460153547</v>
      </c>
      <c r="I125" s="6">
        <f>IF('Log_working_3-way'!$D125="","",'True_Odds_Calculator_3-way'!O126/'True_Odds_Calculator_3-way'!B126-1)</f>
        <v>10.411914487323136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2.7722319502142323E-2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1.027849961996717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14.787309771220253</v>
      </c>
      <c r="I126" s="6">
        <f>IF('Log_working_3-way'!$D126="","",'True_Odds_Calculator_3-way'!O127/'True_Odds_Calculator_3-way'!B127-1)</f>
        <v>6.4507001954338152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2.9884466351270067E-2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1.0323322867742553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35.085434715223357</v>
      </c>
      <c r="I127" s="6">
        <f>IF('Log_working_3-way'!$D127="","",'True_Odds_Calculator_3-way'!O128/'True_Odds_Calculator_3-way'!B128-1)</f>
        <v>3.6880997565542675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3.033953019260105E-2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1.0258887442636269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14.692271815845992</v>
      </c>
      <c r="I128" s="6">
        <f>IF('Log_working_3-way'!$D128="","",'True_Odds_Calculator_3-way'!O129/'True_Odds_Calculator_3-way'!B129-1)</f>
        <v>6.5072264263446566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2.7816259229717977E-2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1.0408698334146134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25.045443481702087</v>
      </c>
      <c r="I129" s="6">
        <f>IF('Log_working_3-way'!$D129="","",'True_Odds_Calculator_3-way'!O130/'True_Odds_Calculator_3-way'!B130-1)</f>
        <v>6.4498120631393752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4.1515615972086417E-2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1.0533414017391201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36.711869318586892</v>
      </c>
      <c r="I130" s="6">
        <f>IF('Log_working_3-way'!$D130="","",'True_Odds_Calculator_3-way'!O131/'True_Odds_Calculator_3-way'!B131-1)</f>
        <v>3.6459646908429697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4.8884556737438523E-2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1.0629998406147134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44.827710301394518</v>
      </c>
      <c r="I131" s="6">
        <f>IF('Log_working_3-way'!$D131="","",'True_Odds_Calculator_3-way'!O132/'True_Odds_Calculator_3-way'!B132-1)</f>
        <v>2.9740691984799184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5.2317655078391256E-2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1.0803959998456667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55.897915173254695</v>
      </c>
      <c r="I132" s="6">
        <f>IF('Log_working_3-way'!$D132="","",'True_Odds_Calculator_3-way'!O133/'True_Odds_Calculator_3-way'!B133-1)</f>
        <v>1.843964347948456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5.6146650232991258E-2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1.0428259295326994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16.621444339155492</v>
      </c>
      <c r="I133" s="6">
        <f>IF('Log_working_3-way'!$D133="","",'True_Odds_Calculator_3-way'!O134/'True_Odds_Calculator_3-way'!B134-1)</f>
        <v>5.7308613423609014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4.5313731728599649E-2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1.0285069822763846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22.804686657234569</v>
      </c>
      <c r="I134" s="6">
        <f>IF('Log_working_3-way'!$D134="","",'True_Odds_Calculator_3-way'!O135/'True_Odds_Calculator_3-way'!B135-1)</f>
        <v>6.9291953825453021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2.9520009570253469E-2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1.0415687582859672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48.38114374276271</v>
      </c>
      <c r="I135" s="6">
        <f>IF('Log_working_3-way'!$D135="","",'True_Odds_Calculator_3-way'!O136/'True_Odds_Calculator_3-way'!B136-1)</f>
        <v>2.2947209915379316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3.3196161454702278E-2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1.02698214101831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6.4642343403026716</v>
      </c>
      <c r="I136" s="6">
        <f>IF('Log_working_3-way'!$D136="","",'True_Odds_Calculator_3-way'!O137/'True_Odds_Calculator_3-way'!B137-1)</f>
        <v>5.4949788238058899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2.8017080504268765E-2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1.0253245623551774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15.220376316976722</v>
      </c>
      <c r="I137" s="6">
        <f>IF('Log_working_3-way'!$D137="","",'True_Odds_Calculator_3-way'!O138/'True_Odds_Calculator_3-way'!B138-1)</f>
        <v>5.6721587156775302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2.7086227161021492E-2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1.0262925394662288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13.384615384615381</v>
      </c>
      <c r="I138" s="6">
        <f>IF('Log_working_3-way'!$D138="","",'True_Odds_Calculator_3-way'!O139/'True_Odds_Calculator_3-way'!B139-1)</f>
        <v>7.4117647058823533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2.8383381324557977E-2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1.0307317701465002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31.828672748211325</v>
      </c>
      <c r="I139" s="6">
        <f>IF('Log_working_3-way'!$D139="","",'True_Odds_Calculator_3-way'!O140/'True_Odds_Calculator_3-way'!B140-1)</f>
        <v>5.1004858925702967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2.9650373751273218E-2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1.0267512905707186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6.1827979835049147</v>
      </c>
      <c r="I140" s="6">
        <f>IF('Log_working_3-way'!$D140="","",'True_Odds_Calculator_3-way'!O141/'True_Odds_Calculator_3-way'!B141-1)</f>
        <v>6.6322547381161856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2.8041651443186044E-2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1.0274532249454491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20.626209317111726</v>
      </c>
      <c r="I141" s="6">
        <f>IF('Log_working_3-way'!$D141="","",'True_Odds_Calculator_3-way'!O142/'True_Odds_Calculator_3-way'!B142-1)</f>
        <v>6.6692364564785827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2.8840083534693361E-2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1.0410057337774268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46.31521359772924</v>
      </c>
      <c r="I142" s="6">
        <f>IF('Log_working_3-way'!$D142="","",'True_Odds_Calculator_3-way'!O143/'True_Odds_Calculator_3-way'!B143-1)</f>
        <v>2.9328694184929649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3.3539597221466044E-2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1.0253619975970916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11.238413415125464</v>
      </c>
      <c r="I143" s="6">
        <f>IF('Log_working_3-way'!$D143="","",'True_Odds_Calculator_3-way'!O144/'True_Odds_Calculator_3-way'!B144-1)</f>
        <v>8.3866709272832569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2.7487775868904496E-2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1.0257369949131334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6.9923623837133713</v>
      </c>
      <c r="I144" s="6">
        <f>IF('Log_working_3-way'!$D144="","",'True_Odds_Calculator_3-way'!O145/'True_Odds_Calculator_3-way'!B145-1)</f>
        <v>6.8567094742596888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2.7244864946517344E-2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1.0302358887729195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25.04282367727744</v>
      </c>
      <c r="I145" s="6">
        <f>IF('Log_working_3-way'!$D145="","",'True_Odds_Calculator_3-way'!O146/'True_Odds_Calculator_3-way'!B146-1)</f>
        <v>6.0099804829670136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3.0854358351372291E-2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1.0294566814714106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27.690173372482857</v>
      </c>
      <c r="I146" s="6">
        <f>IF('Log_working_3-way'!$D146="","",'True_Odds_Calculator_3-way'!O147/'True_Odds_Calculator_3-way'!B147-1)</f>
        <v>4.7783135615632357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2.9511450499282388E-2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1.0256428768750734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15.619565496780933</v>
      </c>
      <c r="I147" s="6">
        <f>IF('Log_working_3-way'!$D147="","",'True_Odds_Calculator_3-way'!O148/'True_Odds_Calculator_3-way'!B148-1)</f>
        <v>5.8118770033977114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2.742375469648195E-2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1.0513258657039246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14.795003836393828</v>
      </c>
      <c r="I148" s="6">
        <f>IF('Log_working_3-way'!$D148="","",'True_Odds_Calculator_3-way'!O149/'True_Odds_Calculator_3-way'!B149-1)</f>
        <v>8.4348148083824057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5.4746506369903303E-2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1.0973898522816778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57.208530542221688</v>
      </c>
      <c r="I149" s="6">
        <f>IF('Log_working_3-way'!$D149="","",'True_Odds_Calculator_3-way'!O150/'True_Odds_Calculator_3-way'!B150-1)</f>
        <v>2.3171935564315871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6.5138106437441667E-2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1.1215234968355325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67.579013317499147</v>
      </c>
      <c r="I150" s="6">
        <f>IF('Log_working_3-way'!$D150="","",'True_Odds_Calculator_3-way'!O151/'True_Odds_Calculator_3-way'!B151-1)</f>
        <v>0.88344765085837618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6.5214437606917697E-2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1.0371733016841513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40.374198247726234</v>
      </c>
      <c r="I151" s="6">
        <f>IF('Log_working_3-way'!$D151="","",'True_Odds_Calculator_3-way'!O152/'True_Odds_Calculator_3-way'!B152-1)</f>
        <v>4.5431915866224646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3.2494025471869303E-2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1.0276169327601159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7.4548912257313322</v>
      </c>
      <c r="I152" s="6">
        <f>IF('Log_working_3-way'!$D152="","",'True_Odds_Calculator_3-way'!O153/'True_Odds_Calculator_3-way'!B153-1)</f>
        <v>6.3738478287933464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2.9182940731650175E-2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1.0264429423307622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5.4963350972413787</v>
      </c>
      <c r="I153" s="6">
        <f>IF('Log_working_3-way'!$D153="","",'True_Odds_Calculator_3-way'!O154/'True_Odds_Calculator_3-way'!B154-1)</f>
        <v>7.8804374839472455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2.7802456068083403E-2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1.0292568424804627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3.5126300858427415</v>
      </c>
      <c r="I154" s="6">
        <f>IF('Log_working_3-way'!$D154="","",'True_Odds_Calculator_3-way'!O155/'True_Odds_Calculator_3-way'!B155-1)</f>
        <v>6.2527636459852403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2.92818256356977E-2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1.0255210217299922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5.9229307988798388</v>
      </c>
      <c r="I155" s="6">
        <f>IF('Log_working_3-way'!$D155="","",'True_Odds_Calculator_3-way'!O156/'True_Odds_Calculator_3-way'!B156-1)</f>
        <v>9.3294161592428289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2.7182174385120383E-2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1.0269848660770005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20.036054172115115</v>
      </c>
      <c r="I156" s="6">
        <f>IF('Log_working_3-way'!$D156="","",'True_Odds_Calculator_3-way'!O157/'True_Odds_Calculator_3-way'!B157-1)</f>
        <v>8.0384406984869621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2.839226066679279E-2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1.0355541368845631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39.891551219333245</v>
      </c>
      <c r="I157" s="6">
        <f>IF('Log_working_3-way'!$D157="","",'True_Odds_Calculator_3-way'!O158/'True_Odds_Calculator_3-way'!B158-1)</f>
        <v>4.8833266320324897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3.1157423083411295E-2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1.0265875369114927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21.061467584853826</v>
      </c>
      <c r="I158" s="6">
        <f>IF('Log_working_3-way'!$D158="","",'True_Odds_Calculator_3-way'!O159/'True_Odds_Calculator_3-way'!B159-1)</f>
        <v>7.366893305802785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2.7843540971822955E-2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1.0313299253719315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27.955451874671049</v>
      </c>
      <c r="I159" s="6">
        <f>IF('Log_working_3-way'!$D159="","",'True_Odds_Calculator_3-way'!O160/'True_Odds_Calculator_3-way'!B160-1)</f>
        <v>5.6105101802511355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3.1258339708257754E-2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1.0339933258671972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2.6271536637215953</v>
      </c>
      <c r="I160" s="6">
        <f>IF('Log_working_3-way'!$D160="","",'True_Odds_Calculator_3-way'!O161/'True_Odds_Calculator_3-way'!B161-1)</f>
        <v>3.5618940039924585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3.14613497975893E-2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1.0447413970275321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51.279130848222543</v>
      </c>
      <c r="I161" s="6">
        <f>IF('Log_working_3-way'!$D161="","",'True_Odds_Calculator_3-way'!O162/'True_Odds_Calculator_3-way'!B162-1)</f>
        <v>2.0724190764795618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3.4174498837806766E-2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1.0334300358951845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2.7865035328624232</v>
      </c>
      <c r="I162" s="6">
        <f>IF('Log_working_3-way'!$D162="","",'True_Odds_Calculator_3-way'!O163/'True_Odds_Calculator_3-way'!B163-1)</f>
        <v>4.0304908055684825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3.1479497360452191E-2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1.0259955471222633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14.076741505516955</v>
      </c>
      <c r="I163" s="6">
        <f>IF('Log_working_3-way'!$D163="","",'True_Odds_Calculator_3-way'!O164/'True_Odds_Calculator_3-way'!B164-1)</f>
        <v>8.2658422398446465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2.8075661733018009E-2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1.0865919007940397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74.349064513041554</v>
      </c>
      <c r="I164" s="6">
        <f>IF('Log_working_3-way'!$D164="","",'True_Odds_Calculator_3-way'!O165/'True_Odds_Calculator_3-way'!B165-1)</f>
        <v>2.4677494344309769E-2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3.9358203628722777E-2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1.0260555756339844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19.668121244189912</v>
      </c>
      <c r="I165" s="6">
        <f>IF('Log_working_3-way'!$D165="","",'True_Odds_Calculator_3-way'!O166/'True_Odds_Calculator_3-way'!B166-1)</f>
        <v>7.8830985594112732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2.7494561263199824E-2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1.0270076646142736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21.922729810350923</v>
      </c>
      <c r="I166" s="6">
        <f>IF('Log_working_3-way'!$D166="","",'True_Odds_Calculator_3-way'!O167/'True_Odds_Calculator_3-way'!B167-1)</f>
        <v>8.381861832414371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2.8014460899982385E-2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1.0652945938361373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64.787047663220804</v>
      </c>
      <c r="I167" s="6">
        <f>IF('Log_working_3-way'!$D167="","",'True_Odds_Calculator_3-way'!O168/'True_Odds_Calculator_3-way'!B168-1)</f>
        <v>1.0230795312690941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3.8218737009715786E-2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1.0285803869503169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5.2884014518835389</v>
      </c>
      <c r="I168" s="6">
        <f>IF('Log_working_3-way'!$D168="","",'True_Odds_Calculator_3-way'!O169/'True_Odds_Calculator_3-way'!B169-1)</f>
        <v>6.6205958135564877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2.9614475977073562E-2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1.0282727444684285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21.45958169843766</v>
      </c>
      <c r="I169" s="6">
        <f>IF('Log_working_3-way'!$D169="","",'True_Odds_Calculator_3-way'!O170/'True_Odds_Calculator_3-way'!B170-1)</f>
        <v>10.090341291558699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2.9133384396542228E-2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1.0310245239714171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26.440496197645686</v>
      </c>
      <c r="I170" s="6">
        <f>IF('Log_working_3-way'!$D170="","",'True_Odds_Calculator_3-way'!O171/'True_Odds_Calculator_3-way'!B171-1)</f>
        <v>7.5398030942386463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3.1079948459102447E-2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1.0368149545913024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34.967550286695108</v>
      </c>
      <c r="I171" s="6">
        <f>IF('Log_working_3-way'!$D171="","",'True_Odds_Calculator_3-way'!O172/'True_Odds_Calculator_3-way'!B172-1)</f>
        <v>6.633057951260505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3.3716490417544431E-2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1.0307165346761498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33.423040507808466</v>
      </c>
      <c r="I172" s="6">
        <f>IF('Log_working_3-way'!$D172="","",'True_Odds_Calculator_3-way'!O173/'True_Odds_Calculator_3-way'!B173-1)</f>
        <v>4.2301392396271877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2.9276858743216172E-2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1.063144774411203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61.535208566520929</v>
      </c>
      <c r="I173" s="6">
        <f>IF('Log_working_3-way'!$D173="","",'True_Odds_Calculator_3-way'!O174/'True_Odds_Calculator_3-way'!B174-1)</f>
        <v>1.1103788574350091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3.9996857550093079E-2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1.025840513379501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12.249039979485966</v>
      </c>
      <c r="I174" s="6">
        <f>IF('Log_working_3-way'!$D174="","",'True_Odds_Calculator_3-way'!O175/'True_Odds_Calculator_3-way'!B175-1)</f>
        <v>5.9936731029003933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2.7725204782208746E-2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1.0330810598249034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1.9549051405532909</v>
      </c>
      <c r="I175" s="6">
        <f>IF('Log_working_3-way'!$D175="","",'True_Odds_Calculator_3-way'!O176/'True_Odds_Calculator_3-way'!B176-1)</f>
        <v>4.7155543046748134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3.0735448925307107E-2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1.0405221615544897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11.221630682841701</v>
      </c>
      <c r="I176" s="6">
        <f>IF('Log_working_3-way'!$D176="","",'True_Odds_Calculator_3-way'!O177/'True_Odds_Calculator_3-way'!B177-1)</f>
        <v>8.9065957293120341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4.3649769152620754E-2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1.0327899699929479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33.782347327339821</v>
      </c>
      <c r="I177" s="6">
        <f>IF('Log_working_3-way'!$D177="","",'True_Odds_Calculator_3-way'!O178/'True_Odds_Calculator_3-way'!B178-1)</f>
        <v>5.5105431327832983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3.0880133345371652E-2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1.0293640439418836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5.005637109377667</v>
      </c>
      <c r="I178" s="6">
        <f>IF('Log_working_3-way'!$D178="","",'True_Odds_Calculator_3-way'!O179/'True_Odds_Calculator_3-way'!B179-1)</f>
        <v>6.8329592218481112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3.0359565807327016E-2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1.0352731073761643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24.383255289797347</v>
      </c>
      <c r="I179" s="6">
        <f>IF('Log_working_3-way'!$D179="","",'True_Odds_Calculator_3-way'!O180/'True_Odds_Calculator_3-way'!B180-1)</f>
        <v>6.6587842284827961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3.6056547385389992E-2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1.0254867062358204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7.1777430425286965</v>
      </c>
      <c r="I180" s="6">
        <f>IF('Log_working_3-way'!$D180="","",'True_Odds_Calculator_3-way'!O181/'True_Odds_Calculator_3-way'!B181-1)</f>
        <v>9.1285730035065349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2.7373476961157994E-2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1.0247076406240498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12.559633974605955</v>
      </c>
      <c r="I181" s="6">
        <f>IF('Log_working_3-way'!$D181="","",'True_Odds_Calculator_3-way'!O182/'True_Odds_Calculator_3-way'!B182-1)</f>
        <v>9.2000099558247026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2.6791927127794768E-2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1.031409985049268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17.132715557300234</v>
      </c>
      <c r="I182" s="6">
        <f>IF('Log_working_3-way'!$D182="","",'True_Odds_Calculator_3-way'!O183/'True_Odds_Calculator_3-way'!B183-1)</f>
        <v>7.6734898602773303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3.350644978233186E-2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1.0297918874230323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10.056421380996527</v>
      </c>
      <c r="I183" s="6">
        <f>IF('Log_working_3-way'!$D183="","",'True_Odds_Calculator_3-way'!O184/'True_Odds_Calculator_3-way'!B184-1)</f>
        <v>10.760728134582083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3.2290654832641374E-2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1.0314870165787413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12.075097162739933</v>
      </c>
      <c r="I184" s="6">
        <f>IF('Log_working_3-way'!$D184="","",'True_Odds_Calculator_3-way'!O185/'True_Odds_Calculator_3-way'!B185-1)</f>
        <v>6.3412410239749217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3.375415248744118E-2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1.0441604055195624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2.1442550434907877</v>
      </c>
      <c r="I185" s="6">
        <f>IF('Log_working_3-way'!$D185="","",'True_Odds_Calculator_3-way'!O186/'True_Odds_Calculator_3-way'!B186-1)</f>
        <v>3.7483530399746883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3.9996723782904642E-2</v>
      </c>
    </row>
    <row r="186" spans="4:11" x14ac:dyDescent="0.25">
      <c r="D186" t="str">
        <f>solve_for_c('True_Odds_Calculator_3-way'!A187,'True_Odds_Calculator_3-way'!B187,'True_Odds_Calculator_3-way'!C187,'Log_working_3-way'!B$1,'Log_working_3-way'!B$2)</f>
        <v/>
      </c>
      <c r="F186" s="6" t="str">
        <f>IF('Log_working_3-way'!D186="","",1/'True_Odds_Calculator_3-way'!N187+1/'True_Odds_Calculator_3-way'!O187+1/'True_Odds_Calculator_3-way'!#REF!-1)</f>
        <v/>
      </c>
      <c r="H186" s="6" t="str">
        <f>IF('Log_working_3-way'!$D186="","",'True_Odds_Calculator_3-way'!N187/'True_Odds_Calculator_3-way'!A187-1)</f>
        <v/>
      </c>
      <c r="I186" s="6" t="str">
        <f>IF('Log_working_3-way'!$D186="","",'True_Odds_Calculator_3-way'!O187/'True_Odds_Calculator_3-way'!B187-1)</f>
        <v/>
      </c>
      <c r="J186" s="6" t="str">
        <f>IF('Log_working_3-way'!$D186="","",'True_Odds_Calculator_3-way'!#REF!/'True_Odds_Calculator_3-way'!C187-1)</f>
        <v/>
      </c>
      <c r="K186" s="6" t="str">
        <f>IF('Log_working_3-way'!$D186="","",1/'True_Odds_Calculator_3-way'!A187+1/'True_Odds_Calculator_3-way'!B187+1/'True_Odds_Calculator_3-way'!C187-1)</f>
        <v/>
      </c>
    </row>
    <row r="187" spans="4:11" x14ac:dyDescent="0.25">
      <c r="D187" t="str">
        <f>solve_for_c('True_Odds_Calculator_3-way'!A188,'True_Odds_Calculator_3-way'!B188,'True_Odds_Calculator_3-way'!C188,'Log_working_3-way'!B$1,'Log_working_3-way'!B$2)</f>
        <v/>
      </c>
      <c r="F187" s="6" t="str">
        <f>IF('Log_working_3-way'!D187="","",1/'True_Odds_Calculator_3-way'!N188+1/'True_Odds_Calculator_3-way'!O188+1/'True_Odds_Calculator_3-way'!#REF!-1)</f>
        <v/>
      </c>
      <c r="H187" s="6" t="str">
        <f>IF('Log_working_3-way'!$D187="","",'True_Odds_Calculator_3-way'!N188/'True_Odds_Calculator_3-way'!A188-1)</f>
        <v/>
      </c>
      <c r="I187" s="6" t="str">
        <f>IF('Log_working_3-way'!$D187="","",'True_Odds_Calculator_3-way'!O188/'True_Odds_Calculator_3-way'!B188-1)</f>
        <v/>
      </c>
      <c r="J187" s="6" t="str">
        <f>IF('Log_working_3-way'!$D187="","",'True_Odds_Calculator_3-way'!#REF!/'True_Odds_Calculator_3-way'!C188-1)</f>
        <v/>
      </c>
      <c r="K187" s="6" t="str">
        <f>IF('Log_working_3-way'!$D187="","",1/'True_Odds_Calculator_3-way'!A188+1/'True_Odds_Calculator_3-way'!B188+1/'True_Odds_Calculator_3-way'!C188-1)</f>
        <v/>
      </c>
    </row>
    <row r="188" spans="4:11" x14ac:dyDescent="0.25">
      <c r="D188" t="str">
        <f>solve_for_c('True_Odds_Calculator_3-way'!A189,'True_Odds_Calculator_3-way'!B189,'True_Odds_Calculator_3-way'!C189,'Log_working_3-way'!B$1,'Log_working_3-way'!B$2)</f>
        <v/>
      </c>
      <c r="F188" s="6" t="str">
        <f>IF('Log_working_3-way'!D188="","",1/'True_Odds_Calculator_3-way'!N189+1/'True_Odds_Calculator_3-way'!O189+1/'True_Odds_Calculator_3-way'!#REF!-1)</f>
        <v/>
      </c>
      <c r="H188" s="6" t="str">
        <f>IF('Log_working_3-way'!$D188="","",'True_Odds_Calculator_3-way'!N189/'True_Odds_Calculator_3-way'!A189-1)</f>
        <v/>
      </c>
      <c r="I188" s="6" t="str">
        <f>IF('Log_working_3-way'!$D188="","",'True_Odds_Calculator_3-way'!O189/'True_Odds_Calculator_3-way'!B189-1)</f>
        <v/>
      </c>
      <c r="J188" s="6" t="str">
        <f>IF('Log_working_3-way'!$D188="","",'True_Odds_Calculator_3-way'!#REF!/'True_Odds_Calculator_3-way'!C189-1)</f>
        <v/>
      </c>
      <c r="K188" s="6" t="str">
        <f>IF('Log_working_3-way'!$D188="","",1/'True_Odds_Calculator_3-way'!A189+1/'True_Odds_Calculator_3-way'!B189+1/'True_Odds_Calculator_3-way'!C189-1)</f>
        <v/>
      </c>
    </row>
    <row r="189" spans="4:11" x14ac:dyDescent="0.25">
      <c r="D189" t="str">
        <f>solve_for_c('True_Odds_Calculator_3-way'!A190,'True_Odds_Calculator_3-way'!B190,'True_Odds_Calculator_3-way'!C190,'Log_working_3-way'!B$1,'Log_working_3-way'!B$2)</f>
        <v/>
      </c>
      <c r="F189" s="6" t="str">
        <f>IF('Log_working_3-way'!D189="","",1/'True_Odds_Calculator_3-way'!N190+1/'True_Odds_Calculator_3-way'!O190+1/'True_Odds_Calculator_3-way'!#REF!-1)</f>
        <v/>
      </c>
      <c r="H189" s="6" t="str">
        <f>IF('Log_working_3-way'!$D189="","",'True_Odds_Calculator_3-way'!N190/'True_Odds_Calculator_3-way'!A190-1)</f>
        <v/>
      </c>
      <c r="I189" s="6" t="str">
        <f>IF('Log_working_3-way'!$D189="","",'True_Odds_Calculator_3-way'!O190/'True_Odds_Calculator_3-way'!B190-1)</f>
        <v/>
      </c>
      <c r="J189" s="6" t="str">
        <f>IF('Log_working_3-way'!$D189="","",'True_Odds_Calculator_3-way'!#REF!/'True_Odds_Calculator_3-way'!C190-1)</f>
        <v/>
      </c>
      <c r="K189" s="6" t="str">
        <f>IF('Log_working_3-way'!$D189="","",1/'True_Odds_Calculator_3-way'!A190+1/'True_Odds_Calculator_3-way'!B190+1/'True_Odds_Calculator_3-way'!C190-1)</f>
        <v/>
      </c>
    </row>
    <row r="190" spans="4:11" x14ac:dyDescent="0.25">
      <c r="D190" t="str">
        <f>solve_for_c('True_Odds_Calculator_3-way'!A191,'True_Odds_Calculator_3-way'!B191,'True_Odds_Calculator_3-way'!C191,'Log_working_3-way'!B$1,'Log_working_3-way'!B$2)</f>
        <v/>
      </c>
      <c r="F190" s="6" t="str">
        <f>IF('Log_working_3-way'!D190="","",1/'True_Odds_Calculator_3-way'!N191+1/'True_Odds_Calculator_3-way'!O191+1/'True_Odds_Calculator_3-way'!#REF!-1)</f>
        <v/>
      </c>
      <c r="H190" s="6" t="str">
        <f>IF('Log_working_3-way'!$D190="","",'True_Odds_Calculator_3-way'!N191/'True_Odds_Calculator_3-way'!A191-1)</f>
        <v/>
      </c>
      <c r="I190" s="6" t="str">
        <f>IF('Log_working_3-way'!$D190="","",'True_Odds_Calculator_3-way'!O191/'True_Odds_Calculator_3-way'!B191-1)</f>
        <v/>
      </c>
      <c r="J190" s="6" t="str">
        <f>IF('Log_working_3-way'!$D190="","",'True_Odds_Calculator_3-way'!#REF!/'True_Odds_Calculator_3-way'!C191-1)</f>
        <v/>
      </c>
      <c r="K190" s="6" t="str">
        <f>IF('Log_working_3-way'!$D190="","",1/'True_Odds_Calculator_3-way'!A191+1/'True_Odds_Calculator_3-way'!B191+1/'True_Odds_Calculator_3-way'!C191-1)</f>
        <v/>
      </c>
    </row>
    <row r="191" spans="4:11" x14ac:dyDescent="0.25">
      <c r="D191" t="str">
        <f>solve_for_c('True_Odds_Calculator_3-way'!A192,'True_Odds_Calculator_3-way'!B192,'True_Odds_Calculator_3-way'!C192,'Log_working_3-way'!B$1,'Log_working_3-way'!B$2)</f>
        <v/>
      </c>
      <c r="F191" s="6" t="str">
        <f>IF('Log_working_3-way'!D191="","",1/'True_Odds_Calculator_3-way'!N192+1/'True_Odds_Calculator_3-way'!O192+1/'True_Odds_Calculator_3-way'!#REF!-1)</f>
        <v/>
      </c>
      <c r="H191" s="6" t="str">
        <f>IF('Log_working_3-way'!$D191="","",'True_Odds_Calculator_3-way'!N192/'True_Odds_Calculator_3-way'!A192-1)</f>
        <v/>
      </c>
      <c r="I191" s="6" t="str">
        <f>IF('Log_working_3-way'!$D191="","",'True_Odds_Calculator_3-way'!O192/'True_Odds_Calculator_3-way'!B192-1)</f>
        <v/>
      </c>
      <c r="J191" s="6" t="str">
        <f>IF('Log_working_3-way'!$D191="","",'True_Odds_Calculator_3-way'!#REF!/'True_Odds_Calculator_3-way'!C192-1)</f>
        <v/>
      </c>
      <c r="K191" s="6" t="str">
        <f>IF('Log_working_3-way'!$D191="","",1/'True_Odds_Calculator_3-way'!A192+1/'True_Odds_Calculator_3-way'!B192+1/'True_Odds_Calculator_3-way'!C192-1)</f>
        <v/>
      </c>
    </row>
    <row r="192" spans="4:11" x14ac:dyDescent="0.25">
      <c r="D192" t="str">
        <f>solve_for_c('True_Odds_Calculator_3-way'!A193,'True_Odds_Calculator_3-way'!B193,'True_Odds_Calculator_3-way'!C193,'Log_working_3-way'!B$1,'Log_working_3-way'!B$2)</f>
        <v/>
      </c>
      <c r="F192" s="6" t="str">
        <f>IF('Log_working_3-way'!D192="","",1/'True_Odds_Calculator_3-way'!N193+1/'True_Odds_Calculator_3-way'!O193+1/'True_Odds_Calculator_3-way'!#REF!-1)</f>
        <v/>
      </c>
      <c r="H192" s="6" t="str">
        <f>IF('Log_working_3-way'!$D192="","",'True_Odds_Calculator_3-way'!N193/'True_Odds_Calculator_3-way'!A193-1)</f>
        <v/>
      </c>
      <c r="I192" s="6" t="str">
        <f>IF('Log_working_3-way'!$D192="","",'True_Odds_Calculator_3-way'!O193/'True_Odds_Calculator_3-way'!B193-1)</f>
        <v/>
      </c>
      <c r="J192" s="6" t="str">
        <f>IF('Log_working_3-way'!$D192="","",'True_Odds_Calculator_3-way'!#REF!/'True_Odds_Calculator_3-way'!C193-1)</f>
        <v/>
      </c>
      <c r="K192" s="6" t="str">
        <f>IF('Log_working_3-way'!$D192="","",1/'True_Odds_Calculator_3-way'!A193+1/'True_Odds_Calculator_3-way'!B193+1/'True_Odds_Calculator_3-way'!C193-1)</f>
        <v/>
      </c>
    </row>
    <row r="193" spans="4:11" x14ac:dyDescent="0.25">
      <c r="D193" t="str">
        <f>solve_for_c('True_Odds_Calculator_3-way'!A194,'True_Odds_Calculator_3-way'!B194,'True_Odds_Calculator_3-way'!C194,'Log_working_3-way'!B$1,'Log_working_3-way'!B$2)</f>
        <v/>
      </c>
      <c r="F193" s="6" t="str">
        <f>IF('Log_working_3-way'!D193="","",1/'True_Odds_Calculator_3-way'!N194+1/'True_Odds_Calculator_3-way'!O194+1/'True_Odds_Calculator_3-way'!#REF!-1)</f>
        <v/>
      </c>
      <c r="H193" s="6" t="str">
        <f>IF('Log_working_3-way'!$D193="","",'True_Odds_Calculator_3-way'!N194/'True_Odds_Calculator_3-way'!A194-1)</f>
        <v/>
      </c>
      <c r="I193" s="6" t="str">
        <f>IF('Log_working_3-way'!$D193="","",'True_Odds_Calculator_3-way'!O194/'True_Odds_Calculator_3-way'!B194-1)</f>
        <v/>
      </c>
      <c r="J193" s="6" t="str">
        <f>IF('Log_working_3-way'!$D193="","",'True_Odds_Calculator_3-way'!#REF!/'True_Odds_Calculator_3-way'!C194-1)</f>
        <v/>
      </c>
      <c r="K193" s="6" t="str">
        <f>IF('Log_working_3-way'!$D193="","",1/'True_Odds_Calculator_3-way'!A194+1/'True_Odds_Calculator_3-way'!B194+1/'True_Odds_Calculator_3-way'!C194-1)</f>
        <v/>
      </c>
    </row>
    <row r="194" spans="4:11" x14ac:dyDescent="0.25">
      <c r="D194" t="str">
        <f>solve_for_c('True_Odds_Calculator_3-way'!A195,'True_Odds_Calculator_3-way'!B195,'True_Odds_Calculator_3-way'!C195,'Log_working_3-way'!B$1,'Log_working_3-way'!B$2)</f>
        <v/>
      </c>
      <c r="F194" s="6" t="str">
        <f>IF('Log_working_3-way'!D194="","",1/'True_Odds_Calculator_3-way'!N195+1/'True_Odds_Calculator_3-way'!O195+1/'True_Odds_Calculator_3-way'!#REF!-1)</f>
        <v/>
      </c>
      <c r="H194" s="6" t="str">
        <f>IF('Log_working_3-way'!$D194="","",'True_Odds_Calculator_3-way'!N195/'True_Odds_Calculator_3-way'!A195-1)</f>
        <v/>
      </c>
      <c r="I194" s="6" t="str">
        <f>IF('Log_working_3-way'!$D194="","",'True_Odds_Calculator_3-way'!O195/'True_Odds_Calculator_3-way'!B195-1)</f>
        <v/>
      </c>
      <c r="J194" s="6" t="str">
        <f>IF('Log_working_3-way'!$D194="","",'True_Odds_Calculator_3-way'!#REF!/'True_Odds_Calculator_3-way'!C195-1)</f>
        <v/>
      </c>
      <c r="K194" s="6" t="str">
        <f>IF('Log_working_3-way'!$D194="","",1/'True_Odds_Calculator_3-way'!A195+1/'True_Odds_Calculator_3-way'!B195+1/'True_Odds_Calculator_3-way'!C195-1)</f>
        <v/>
      </c>
    </row>
    <row r="195" spans="4:11" x14ac:dyDescent="0.25">
      <c r="D195" t="str">
        <f>solve_for_c('True_Odds_Calculator_3-way'!A196,'True_Odds_Calculator_3-way'!B196,'True_Odds_Calculator_3-way'!C196,'Log_working_3-way'!B$1,'Log_working_3-way'!B$2)</f>
        <v/>
      </c>
      <c r="F195" s="6" t="str">
        <f>IF('Log_working_3-way'!D195="","",1/'True_Odds_Calculator_3-way'!N196+1/'True_Odds_Calculator_3-way'!O196+1/'True_Odds_Calculator_3-way'!#REF!-1)</f>
        <v/>
      </c>
      <c r="H195" s="6" t="str">
        <f>IF('Log_working_3-way'!$D195="","",'True_Odds_Calculator_3-way'!N196/'True_Odds_Calculator_3-way'!A196-1)</f>
        <v/>
      </c>
      <c r="I195" s="6" t="str">
        <f>IF('Log_working_3-way'!$D195="","",'True_Odds_Calculator_3-way'!O196/'True_Odds_Calculator_3-way'!B196-1)</f>
        <v/>
      </c>
      <c r="J195" s="6" t="str">
        <f>IF('Log_working_3-way'!$D195="","",'True_Odds_Calculator_3-way'!#REF!/'True_Odds_Calculator_3-way'!C196-1)</f>
        <v/>
      </c>
      <c r="K195" s="6" t="str">
        <f>IF('Log_working_3-way'!$D195="","",1/'True_Odds_Calculator_3-way'!A196+1/'True_Odds_Calculator_3-way'!B196+1/'True_Odds_Calculator_3-way'!C196-1)</f>
        <v/>
      </c>
    </row>
    <row r="196" spans="4:11" x14ac:dyDescent="0.25">
      <c r="D196" t="str">
        <f>solve_for_c('True_Odds_Calculator_3-way'!A197,'True_Odds_Calculator_3-way'!B197,'True_Odds_Calculator_3-way'!C197,'Log_working_3-way'!B$1,'Log_working_3-way'!B$2)</f>
        <v/>
      </c>
      <c r="F196" s="6" t="str">
        <f>IF('Log_working_3-way'!D196="","",1/'True_Odds_Calculator_3-way'!N197+1/'True_Odds_Calculator_3-way'!O197+1/'True_Odds_Calculator_3-way'!#REF!-1)</f>
        <v/>
      </c>
      <c r="H196" s="6" t="str">
        <f>IF('Log_working_3-way'!$D196="","",'True_Odds_Calculator_3-way'!N197/'True_Odds_Calculator_3-way'!A197-1)</f>
        <v/>
      </c>
      <c r="I196" s="6" t="str">
        <f>IF('Log_working_3-way'!$D196="","",'True_Odds_Calculator_3-way'!O197/'True_Odds_Calculator_3-way'!B197-1)</f>
        <v/>
      </c>
      <c r="J196" s="6" t="str">
        <f>IF('Log_working_3-way'!$D196="","",'True_Odds_Calculator_3-way'!#REF!/'True_Odds_Calculator_3-way'!C197-1)</f>
        <v/>
      </c>
      <c r="K196" s="6" t="str">
        <f>IF('Log_working_3-way'!$D196="","",1/'True_Odds_Calculator_3-way'!A197+1/'True_Odds_Calculator_3-way'!B197+1/'True_Odds_Calculator_3-way'!C197-1)</f>
        <v/>
      </c>
    </row>
    <row r="197" spans="4:11" x14ac:dyDescent="0.25">
      <c r="D197" t="str">
        <f>solve_for_c('True_Odds_Calculator_3-way'!A198,'True_Odds_Calculator_3-way'!B198,'True_Odds_Calculator_3-way'!C198,'Log_working_3-way'!B$1,'Log_working_3-way'!B$2)</f>
        <v/>
      </c>
      <c r="F197" s="6" t="str">
        <f>IF('Log_working_3-way'!D197="","",1/'True_Odds_Calculator_3-way'!N198+1/'True_Odds_Calculator_3-way'!O198+1/'True_Odds_Calculator_3-way'!#REF!-1)</f>
        <v/>
      </c>
      <c r="H197" s="6" t="str">
        <f>IF('Log_working_3-way'!$D197="","",'True_Odds_Calculator_3-way'!N198/'True_Odds_Calculator_3-way'!A198-1)</f>
        <v/>
      </c>
      <c r="I197" s="6" t="str">
        <f>IF('Log_working_3-way'!$D197="","",'True_Odds_Calculator_3-way'!O198/'True_Odds_Calculator_3-way'!B198-1)</f>
        <v/>
      </c>
      <c r="J197" s="6" t="str">
        <f>IF('Log_working_3-way'!$D197="","",'True_Odds_Calculator_3-way'!#REF!/'True_Odds_Calculator_3-way'!C198-1)</f>
        <v/>
      </c>
      <c r="K197" s="6" t="str">
        <f>IF('Log_working_3-way'!$D197="","",1/'True_Odds_Calculator_3-way'!A198+1/'True_Odds_Calculator_3-way'!B198+1/'True_Odds_Calculator_3-way'!C198-1)</f>
        <v/>
      </c>
    </row>
    <row r="198" spans="4:11" x14ac:dyDescent="0.25">
      <c r="D198" t="str">
        <f>solve_for_c('True_Odds_Calculator_3-way'!A199,'True_Odds_Calculator_3-way'!B199,'True_Odds_Calculator_3-way'!C199,'Log_working_3-way'!B$1,'Log_working_3-way'!B$2)</f>
        <v/>
      </c>
      <c r="F198" s="6" t="str">
        <f>IF('Log_working_3-way'!D198="","",1/'True_Odds_Calculator_3-way'!N199+1/'True_Odds_Calculator_3-way'!O199+1/'True_Odds_Calculator_3-way'!#REF!-1)</f>
        <v/>
      </c>
      <c r="H198" s="6" t="str">
        <f>IF('Log_working_3-way'!$D198="","",'True_Odds_Calculator_3-way'!N199/'True_Odds_Calculator_3-way'!A199-1)</f>
        <v/>
      </c>
      <c r="I198" s="6" t="str">
        <f>IF('Log_working_3-way'!$D198="","",'True_Odds_Calculator_3-way'!O199/'True_Odds_Calculator_3-way'!B199-1)</f>
        <v/>
      </c>
      <c r="J198" s="6" t="str">
        <f>IF('Log_working_3-way'!$D198="","",'True_Odds_Calculator_3-way'!#REF!/'True_Odds_Calculator_3-way'!C199-1)</f>
        <v/>
      </c>
      <c r="K198" s="6" t="str">
        <f>IF('Log_working_3-way'!$D198="","",1/'True_Odds_Calculator_3-way'!A199+1/'True_Odds_Calculator_3-way'!B199+1/'True_Odds_Calculator_3-way'!C199-1)</f>
        <v/>
      </c>
    </row>
    <row r="199" spans="4:11" x14ac:dyDescent="0.25">
      <c r="D199" t="str">
        <f>solve_for_c('True_Odds_Calculator_3-way'!A200,'True_Odds_Calculator_3-way'!B200,'True_Odds_Calculator_3-way'!C200,'Log_working_3-way'!B$1,'Log_working_3-way'!B$2)</f>
        <v/>
      </c>
      <c r="F199" s="6" t="str">
        <f>IF('Log_working_3-way'!D199="","",1/'True_Odds_Calculator_3-way'!N200+1/'True_Odds_Calculator_3-way'!O200+1/'True_Odds_Calculator_3-way'!#REF!-1)</f>
        <v/>
      </c>
      <c r="H199" s="6" t="str">
        <f>IF('Log_working_3-way'!$D199="","",'True_Odds_Calculator_3-way'!N200/'True_Odds_Calculator_3-way'!A200-1)</f>
        <v/>
      </c>
      <c r="I199" s="6" t="str">
        <f>IF('Log_working_3-way'!$D199="","",'True_Odds_Calculator_3-way'!O200/'True_Odds_Calculator_3-way'!B200-1)</f>
        <v/>
      </c>
      <c r="J199" s="6" t="str">
        <f>IF('Log_working_3-way'!$D199="","",'True_Odds_Calculator_3-way'!#REF!/'True_Odds_Calculator_3-way'!C200-1)</f>
        <v/>
      </c>
      <c r="K199" s="6" t="str">
        <f>IF('Log_working_3-way'!$D199="","",1/'True_Odds_Calculator_3-way'!A200+1/'True_Odds_Calculator_3-way'!B200+1/'True_Odds_Calculator_3-way'!C200-1)</f>
        <v/>
      </c>
    </row>
    <row r="200" spans="4:11" x14ac:dyDescent="0.25">
      <c r="D200" t="str">
        <f>solve_for_c('True_Odds_Calculator_3-way'!A201,'True_Odds_Calculator_3-way'!B201,'True_Odds_Calculator_3-way'!C201,'Log_working_3-way'!B$1,'Log_working_3-way'!B$2)</f>
        <v/>
      </c>
      <c r="F200" s="6" t="str">
        <f>IF('Log_working_3-way'!D200="","",1/'True_Odds_Calculator_3-way'!N201+1/'True_Odds_Calculator_3-way'!O201+1/'True_Odds_Calculator_3-way'!#REF!-1)</f>
        <v/>
      </c>
      <c r="H200" s="6" t="str">
        <f>IF('Log_working_3-way'!$D200="","",'True_Odds_Calculator_3-way'!N201/'True_Odds_Calculator_3-way'!A201-1)</f>
        <v/>
      </c>
      <c r="I200" s="6" t="str">
        <f>IF('Log_working_3-way'!$D200="","",'True_Odds_Calculator_3-way'!O201/'True_Odds_Calculator_3-way'!B201-1)</f>
        <v/>
      </c>
      <c r="J200" s="6" t="str">
        <f>IF('Log_working_3-way'!$D200="","",'True_Odds_Calculator_3-way'!#REF!/'True_Odds_Calculator_3-way'!C201-1)</f>
        <v/>
      </c>
      <c r="K200" s="6" t="str">
        <f>IF('Log_working_3-way'!$D200="","",1/'True_Odds_Calculator_3-way'!A201+1/'True_Odds_Calculator_3-way'!B201+1/'True_Odds_Calculator_3-way'!C201-1)</f>
        <v/>
      </c>
    </row>
    <row r="201" spans="4:11" x14ac:dyDescent="0.25">
      <c r="D201" t="str">
        <f>solve_for_c('True_Odds_Calculator_3-way'!A202,'True_Odds_Calculator_3-way'!B202,'True_Odds_Calculator_3-way'!C202,'Log_working_3-way'!B$1,'Log_working_3-way'!B$2)</f>
        <v/>
      </c>
      <c r="F201" s="6" t="str">
        <f>IF('Log_working_3-way'!D201="","",1/'True_Odds_Calculator_3-way'!N202+1/'True_Odds_Calculator_3-way'!O202+1/'True_Odds_Calculator_3-way'!#REF!-1)</f>
        <v/>
      </c>
      <c r="H201" s="6" t="str">
        <f>IF('Log_working_3-way'!$D201="","",'True_Odds_Calculator_3-way'!N202/'True_Odds_Calculator_3-way'!A202-1)</f>
        <v/>
      </c>
      <c r="I201" s="6" t="str">
        <f>IF('Log_working_3-way'!$D201="","",'True_Odds_Calculator_3-way'!O202/'True_Odds_Calculator_3-way'!B202-1)</f>
        <v/>
      </c>
      <c r="J201" s="6" t="str">
        <f>IF('Log_working_3-way'!$D201="","",'True_Odds_Calculator_3-way'!#REF!/'True_Odds_Calculator_3-way'!C202-1)</f>
        <v/>
      </c>
      <c r="K201" s="6" t="str">
        <f>IF('Log_working_3-way'!$D201="","",1/'True_Odds_Calculator_3-way'!A202+1/'True_Odds_Calculator_3-way'!B202+1/'True_Odds_Calculator_3-way'!C202-1)</f>
        <v/>
      </c>
    </row>
    <row r="202" spans="4:11" x14ac:dyDescent="0.25">
      <c r="D202" t="str">
        <f>solve_for_c('True_Odds_Calculator_3-way'!A203,'True_Odds_Calculator_3-way'!B203,'True_Odds_Calculator_3-way'!C203,'Log_working_3-way'!B$1,'Log_working_3-way'!B$2)</f>
        <v/>
      </c>
      <c r="F202" s="6" t="str">
        <f>IF('Log_working_3-way'!D202="","",1/'True_Odds_Calculator_3-way'!N203+1/'True_Odds_Calculator_3-way'!O203+1/'True_Odds_Calculator_3-way'!#REF!-1)</f>
        <v/>
      </c>
      <c r="H202" s="6" t="str">
        <f>IF('Log_working_3-way'!$D202="","",'True_Odds_Calculator_3-way'!N203/'True_Odds_Calculator_3-way'!A203-1)</f>
        <v/>
      </c>
      <c r="I202" s="6" t="str">
        <f>IF('Log_working_3-way'!$D202="","",'True_Odds_Calculator_3-way'!O203/'True_Odds_Calculator_3-way'!B203-1)</f>
        <v/>
      </c>
      <c r="J202" s="6" t="str">
        <f>IF('Log_working_3-way'!$D202="","",'True_Odds_Calculator_3-way'!#REF!/'True_Odds_Calculator_3-way'!C203-1)</f>
        <v/>
      </c>
      <c r="K202" s="6" t="str">
        <f>IF('Log_working_3-way'!$D202="","",1/'True_Odds_Calculator_3-way'!A203+1/'True_Odds_Calculator_3-way'!B203+1/'True_Odds_Calculator_3-way'!C203-1)</f>
        <v/>
      </c>
    </row>
    <row r="203" spans="4:11" x14ac:dyDescent="0.25">
      <c r="D203" t="str">
        <f>solve_for_c('True_Odds_Calculator_3-way'!A204,'True_Odds_Calculator_3-way'!B204,'True_Odds_Calculator_3-way'!C204,'Log_working_3-way'!B$1,'Log_working_3-way'!B$2)</f>
        <v/>
      </c>
      <c r="F203" s="6" t="str">
        <f>IF('Log_working_3-way'!D203="","",1/'True_Odds_Calculator_3-way'!N204+1/'True_Odds_Calculator_3-way'!O204+1/'True_Odds_Calculator_3-way'!#REF!-1)</f>
        <v/>
      </c>
      <c r="H203" s="6" t="str">
        <f>IF('Log_working_3-way'!$D203="","",'True_Odds_Calculator_3-way'!N204/'True_Odds_Calculator_3-way'!A204-1)</f>
        <v/>
      </c>
      <c r="I203" s="6" t="str">
        <f>IF('Log_working_3-way'!$D203="","",'True_Odds_Calculator_3-way'!O204/'True_Odds_Calculator_3-way'!B204-1)</f>
        <v/>
      </c>
      <c r="J203" s="6" t="str">
        <f>IF('Log_working_3-way'!$D203="","",'True_Odds_Calculator_3-way'!#REF!/'True_Odds_Calculator_3-way'!C204-1)</f>
        <v/>
      </c>
      <c r="K203" s="6" t="str">
        <f>IF('Log_working_3-way'!$D203="","",1/'True_Odds_Calculator_3-way'!A204+1/'True_Odds_Calculator_3-way'!B204+1/'True_Odds_Calculator_3-way'!C204-1)</f>
        <v/>
      </c>
    </row>
    <row r="204" spans="4:11" x14ac:dyDescent="0.25">
      <c r="D204" t="str">
        <f>solve_for_c('True_Odds_Calculator_3-way'!A205,'True_Odds_Calculator_3-way'!B205,'True_Odds_Calculator_3-way'!C205,'Log_working_3-way'!B$1,'Log_working_3-way'!B$2)</f>
        <v/>
      </c>
      <c r="F204" s="6" t="str">
        <f>IF('Log_working_3-way'!D204="","",1/'True_Odds_Calculator_3-way'!N205+1/'True_Odds_Calculator_3-way'!O205+1/'True_Odds_Calculator_3-way'!#REF!-1)</f>
        <v/>
      </c>
      <c r="H204" s="6" t="str">
        <f>IF('Log_working_3-way'!$D204="","",'True_Odds_Calculator_3-way'!N205/'True_Odds_Calculator_3-way'!A205-1)</f>
        <v/>
      </c>
      <c r="I204" s="6" t="str">
        <f>IF('Log_working_3-way'!$D204="","",'True_Odds_Calculator_3-way'!O205/'True_Odds_Calculator_3-way'!B205-1)</f>
        <v/>
      </c>
      <c r="J204" s="6" t="str">
        <f>IF('Log_working_3-way'!$D204="","",'True_Odds_Calculator_3-way'!#REF!/'True_Odds_Calculator_3-way'!C205-1)</f>
        <v/>
      </c>
      <c r="K204" s="6" t="str">
        <f>IF('Log_working_3-way'!$D204="","",1/'True_Odds_Calculator_3-way'!A205+1/'True_Odds_Calculator_3-way'!B205+1/'True_Odds_Calculator_3-way'!C205-1)</f>
        <v/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IF('Log_working_3-way'!D205="","",1/'True_Odds_Calculator_3-way'!N206+1/'True_Odds_Calculator_3-way'!O206+1/'True_Odds_Calculator_3-way'!#REF!-1)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IF('Log_working_3-way'!$D205="","",'True_Odds_Calculator_3-way'!#REF!/'True_Odds_Calculator_3-way'!C206-1)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 t="str">
        <f>solve_for_c('True_Odds_Calculator_3-way'!A207,'True_Odds_Calculator_3-way'!B207,'True_Odds_Calculator_3-way'!C207,'Log_working_3-way'!B$1,'Log_working_3-way'!B$2)</f>
        <v/>
      </c>
      <c r="F206" s="6" t="str">
        <f>IF('Log_working_3-way'!D206="","",1/'True_Odds_Calculator_3-way'!N207+1/'True_Odds_Calculator_3-way'!O207+1/'True_Odds_Calculator_3-way'!#REF!-1)</f>
        <v/>
      </c>
      <c r="H206" s="6" t="str">
        <f>IF('Log_working_3-way'!$D206="","",'True_Odds_Calculator_3-way'!N207/'True_Odds_Calculator_3-way'!A207-1)</f>
        <v/>
      </c>
      <c r="I206" s="6" t="str">
        <f>IF('Log_working_3-way'!$D206="","",'True_Odds_Calculator_3-way'!O207/'True_Odds_Calculator_3-way'!B207-1)</f>
        <v/>
      </c>
      <c r="J206" s="6" t="str">
        <f>IF('Log_working_3-way'!$D206="","",'True_Odds_Calculator_3-way'!#REF!/'True_Odds_Calculator_3-way'!C207-1)</f>
        <v/>
      </c>
      <c r="K206" s="6" t="str">
        <f>IF('Log_working_3-way'!$D206="","",1/'True_Odds_Calculator_3-way'!A207+1/'True_Odds_Calculator_3-way'!B207+1/'True_Odds_Calculator_3-way'!C207-1)</f>
        <v/>
      </c>
    </row>
    <row r="207" spans="4:11" x14ac:dyDescent="0.25">
      <c r="D207" t="str">
        <f>solve_for_c('True_Odds_Calculator_3-way'!A208,'True_Odds_Calculator_3-way'!B208,'True_Odds_Calculator_3-way'!C208,'Log_working_3-way'!B$1,'Log_working_3-way'!B$2)</f>
        <v/>
      </c>
      <c r="F207" s="6" t="str">
        <f>IF('Log_working_3-way'!D207="","",1/'True_Odds_Calculator_3-way'!N208+1/'True_Odds_Calculator_3-way'!O208+1/'True_Odds_Calculator_3-way'!#REF!-1)</f>
        <v/>
      </c>
      <c r="H207" s="6" t="str">
        <f>IF('Log_working_3-way'!$D207="","",'True_Odds_Calculator_3-way'!N208/'True_Odds_Calculator_3-way'!A208-1)</f>
        <v/>
      </c>
      <c r="I207" s="6" t="str">
        <f>IF('Log_working_3-way'!$D207="","",'True_Odds_Calculator_3-way'!O208/'True_Odds_Calculator_3-way'!B208-1)</f>
        <v/>
      </c>
      <c r="J207" s="6" t="str">
        <f>IF('Log_working_3-way'!$D207="","",'True_Odds_Calculator_3-way'!#REF!/'True_Odds_Calculator_3-way'!C208-1)</f>
        <v/>
      </c>
      <c r="K207" s="6" t="str">
        <f>IF('Log_working_3-way'!$D207="","",1/'True_Odds_Calculator_3-way'!A208+1/'True_Odds_Calculator_3-way'!B208+1/'True_Odds_Calculator_3-way'!C208-1)</f>
        <v/>
      </c>
    </row>
    <row r="208" spans="4:11" x14ac:dyDescent="0.25">
      <c r="D208" t="str">
        <f>solve_for_c('True_Odds_Calculator_3-way'!A209,'True_Odds_Calculator_3-way'!B209,'True_Odds_Calculator_3-way'!C209,'Log_working_3-way'!B$1,'Log_working_3-way'!B$2)</f>
        <v/>
      </c>
      <c r="F208" s="6" t="str">
        <f>IF('Log_working_3-way'!D208="","",1/'True_Odds_Calculator_3-way'!N209+1/'True_Odds_Calculator_3-way'!O209+1/'True_Odds_Calculator_3-way'!#REF!-1)</f>
        <v/>
      </c>
      <c r="H208" s="6" t="str">
        <f>IF('Log_working_3-way'!$D208="","",'True_Odds_Calculator_3-way'!N209/'True_Odds_Calculator_3-way'!A209-1)</f>
        <v/>
      </c>
      <c r="I208" s="6" t="str">
        <f>IF('Log_working_3-way'!$D208="","",'True_Odds_Calculator_3-way'!O209/'True_Odds_Calculator_3-way'!B209-1)</f>
        <v/>
      </c>
      <c r="J208" s="6" t="str">
        <f>IF('Log_working_3-way'!$D208="","",'True_Odds_Calculator_3-way'!#REF!/'True_Odds_Calculator_3-way'!C209-1)</f>
        <v/>
      </c>
      <c r="K208" s="6" t="str">
        <f>IF('Log_working_3-way'!$D208="","",1/'True_Odds_Calculator_3-way'!A209+1/'True_Odds_Calculator_3-way'!B209+1/'True_Odds_Calculator_3-way'!C209-1)</f>
        <v/>
      </c>
    </row>
    <row r="209" spans="4:11" x14ac:dyDescent="0.25">
      <c r="D209" t="str">
        <f>solve_for_c('True_Odds_Calculator_3-way'!A210,'True_Odds_Calculator_3-way'!B210,'True_Odds_Calculator_3-way'!C210,'Log_working_3-way'!B$1,'Log_working_3-way'!B$2)</f>
        <v/>
      </c>
      <c r="F209" s="6" t="str">
        <f>IF('Log_working_3-way'!D209="","",1/'True_Odds_Calculator_3-way'!N210+1/'True_Odds_Calculator_3-way'!O210+1/'True_Odds_Calculator_3-way'!#REF!-1)</f>
        <v/>
      </c>
      <c r="H209" s="6" t="str">
        <f>IF('Log_working_3-way'!$D209="","",'True_Odds_Calculator_3-way'!N210/'True_Odds_Calculator_3-way'!A210-1)</f>
        <v/>
      </c>
      <c r="I209" s="6" t="str">
        <f>IF('Log_working_3-way'!$D209="","",'True_Odds_Calculator_3-way'!O210/'True_Odds_Calculator_3-way'!B210-1)</f>
        <v/>
      </c>
      <c r="J209" s="6" t="str">
        <f>IF('Log_working_3-way'!$D209="","",'True_Odds_Calculator_3-way'!#REF!/'True_Odds_Calculator_3-way'!C210-1)</f>
        <v/>
      </c>
      <c r="K209" s="6" t="str">
        <f>IF('Log_working_3-way'!$D209="","",1/'True_Odds_Calculator_3-way'!A210+1/'True_Odds_Calculator_3-way'!B210+1/'True_Odds_Calculator_3-way'!C210-1)</f>
        <v/>
      </c>
    </row>
    <row r="210" spans="4:11" x14ac:dyDescent="0.25">
      <c r="D210" t="str">
        <f>solve_for_c('True_Odds_Calculator_3-way'!A211,'True_Odds_Calculator_3-way'!B211,'True_Odds_Calculator_3-way'!C211,'Log_working_3-way'!B$1,'Log_working_3-way'!B$2)</f>
        <v/>
      </c>
      <c r="F210" s="6" t="str">
        <f>IF('Log_working_3-way'!D210="","",1/'True_Odds_Calculator_3-way'!N211+1/'True_Odds_Calculator_3-way'!O211+1/'True_Odds_Calculator_3-way'!#REF!-1)</f>
        <v/>
      </c>
      <c r="H210" s="6" t="str">
        <f>IF('Log_working_3-way'!$D210="","",'True_Odds_Calculator_3-way'!N211/'True_Odds_Calculator_3-way'!A211-1)</f>
        <v/>
      </c>
      <c r="I210" s="6" t="str">
        <f>IF('Log_working_3-way'!$D210="","",'True_Odds_Calculator_3-way'!O211/'True_Odds_Calculator_3-way'!B211-1)</f>
        <v/>
      </c>
      <c r="J210" s="6" t="str">
        <f>IF('Log_working_3-way'!$D210="","",'True_Odds_Calculator_3-way'!#REF!/'True_Odds_Calculator_3-way'!C211-1)</f>
        <v/>
      </c>
      <c r="K210" s="6" t="str">
        <f>IF('Log_working_3-way'!$D210="","",1/'True_Odds_Calculator_3-way'!A211+1/'True_Odds_Calculator_3-way'!B211+1/'True_Odds_Calculator_3-way'!C211-1)</f>
        <v/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IF('Log_working_3-way'!D211="","",1/'True_Odds_Calculator_3-way'!N212+1/'True_Odds_Calculator_3-way'!O212+1/'True_Odds_Calculator_3-way'!#REF!-1)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IF('Log_working_3-way'!$D211="","",'True_Odds_Calculator_3-way'!#REF!/'True_Odds_Calculator_3-way'!C212-1)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 t="str">
        <f>solve_for_c('True_Odds_Calculator_3-way'!A213,'True_Odds_Calculator_3-way'!B213,'True_Odds_Calculator_3-way'!C213,'Log_working_3-way'!B$1,'Log_working_3-way'!B$2)</f>
        <v/>
      </c>
      <c r="F212" s="6" t="str">
        <f>IF('Log_working_3-way'!D212="","",1/'True_Odds_Calculator_3-way'!N213+1/'True_Odds_Calculator_3-way'!O213+1/'True_Odds_Calculator_3-way'!#REF!-1)</f>
        <v/>
      </c>
      <c r="H212" s="6" t="str">
        <f>IF('Log_working_3-way'!$D212="","",'True_Odds_Calculator_3-way'!N213/'True_Odds_Calculator_3-way'!A213-1)</f>
        <v/>
      </c>
      <c r="I212" s="6" t="str">
        <f>IF('Log_working_3-way'!$D212="","",'True_Odds_Calculator_3-way'!O213/'True_Odds_Calculator_3-way'!B213-1)</f>
        <v/>
      </c>
      <c r="J212" s="6" t="str">
        <f>IF('Log_working_3-way'!$D212="","",'True_Odds_Calculator_3-way'!#REF!/'True_Odds_Calculator_3-way'!C213-1)</f>
        <v/>
      </c>
      <c r="K212" s="6" t="str">
        <f>IF('Log_working_3-way'!$D212="","",1/'True_Odds_Calculator_3-way'!A213+1/'True_Odds_Calculator_3-way'!B213+1/'True_Odds_Calculator_3-way'!C213-1)</f>
        <v/>
      </c>
    </row>
    <row r="213" spans="4:11" x14ac:dyDescent="0.25">
      <c r="D213" t="str">
        <f>solve_for_c('True_Odds_Calculator_3-way'!A214,'True_Odds_Calculator_3-way'!B214,'True_Odds_Calculator_3-way'!C214,'Log_working_3-way'!B$1,'Log_working_3-way'!B$2)</f>
        <v/>
      </c>
      <c r="F213" s="6" t="str">
        <f>IF('Log_working_3-way'!D213="","",1/'True_Odds_Calculator_3-way'!N214+1/'True_Odds_Calculator_3-way'!O214+1/'True_Odds_Calculator_3-way'!#REF!-1)</f>
        <v/>
      </c>
      <c r="H213" s="6" t="str">
        <f>IF('Log_working_3-way'!$D213="","",'True_Odds_Calculator_3-way'!N214/'True_Odds_Calculator_3-way'!A214-1)</f>
        <v/>
      </c>
      <c r="I213" s="6" t="str">
        <f>IF('Log_working_3-way'!$D213="","",'True_Odds_Calculator_3-way'!O214/'True_Odds_Calculator_3-way'!B214-1)</f>
        <v/>
      </c>
      <c r="J213" s="6" t="str">
        <f>IF('Log_working_3-way'!$D213="","",'True_Odds_Calculator_3-way'!#REF!/'True_Odds_Calculator_3-way'!C214-1)</f>
        <v/>
      </c>
      <c r="K213" s="6" t="str">
        <f>IF('Log_working_3-way'!$D213="","",1/'True_Odds_Calculator_3-way'!A214+1/'True_Odds_Calculator_3-way'!B214+1/'True_Odds_Calculator_3-way'!C214-1)</f>
        <v/>
      </c>
    </row>
    <row r="214" spans="4:11" x14ac:dyDescent="0.25">
      <c r="D214" t="str">
        <f>solve_for_c('True_Odds_Calculator_3-way'!A215,'True_Odds_Calculator_3-way'!B215,'True_Odds_Calculator_3-way'!C215,'Log_working_3-way'!B$1,'Log_working_3-way'!B$2)</f>
        <v/>
      </c>
      <c r="F214" s="6" t="str">
        <f>IF('Log_working_3-way'!D214="","",1/'True_Odds_Calculator_3-way'!N215+1/'True_Odds_Calculator_3-way'!O215+1/'True_Odds_Calculator_3-way'!#REF!-1)</f>
        <v/>
      </c>
      <c r="H214" s="6" t="str">
        <f>IF('Log_working_3-way'!$D214="","",'True_Odds_Calculator_3-way'!N215/'True_Odds_Calculator_3-way'!A215-1)</f>
        <v/>
      </c>
      <c r="I214" s="6" t="str">
        <f>IF('Log_working_3-way'!$D214="","",'True_Odds_Calculator_3-way'!O215/'True_Odds_Calculator_3-way'!B215-1)</f>
        <v/>
      </c>
      <c r="J214" s="6" t="str">
        <f>IF('Log_working_3-way'!$D214="","",'True_Odds_Calculator_3-way'!#REF!/'True_Odds_Calculator_3-way'!C215-1)</f>
        <v/>
      </c>
      <c r="K214" s="6" t="str">
        <f>IF('Log_working_3-way'!$D214="","",1/'True_Odds_Calculator_3-way'!A215+1/'True_Odds_Calculator_3-way'!B215+1/'True_Odds_Calculator_3-way'!C215-1)</f>
        <v/>
      </c>
    </row>
    <row r="215" spans="4:11" x14ac:dyDescent="0.25">
      <c r="D215" t="str">
        <f>solve_for_c('True_Odds_Calculator_3-way'!A216,'True_Odds_Calculator_3-way'!B216,'True_Odds_Calculator_3-way'!C216,'Log_working_3-way'!B$1,'Log_working_3-way'!B$2)</f>
        <v/>
      </c>
      <c r="F215" s="6" t="str">
        <f>IF('Log_working_3-way'!D215="","",1/'True_Odds_Calculator_3-way'!N216+1/'True_Odds_Calculator_3-way'!O216+1/'True_Odds_Calculator_3-way'!#REF!-1)</f>
        <v/>
      </c>
      <c r="H215" s="6" t="str">
        <f>IF('Log_working_3-way'!$D215="","",'True_Odds_Calculator_3-way'!N216/'True_Odds_Calculator_3-way'!A216-1)</f>
        <v/>
      </c>
      <c r="I215" s="6" t="str">
        <f>IF('Log_working_3-way'!$D215="","",'True_Odds_Calculator_3-way'!O216/'True_Odds_Calculator_3-way'!B216-1)</f>
        <v/>
      </c>
      <c r="J215" s="6" t="str">
        <f>IF('Log_working_3-way'!$D215="","",'True_Odds_Calculator_3-way'!#REF!/'True_Odds_Calculator_3-way'!C216-1)</f>
        <v/>
      </c>
      <c r="K215" s="6" t="str">
        <f>IF('Log_working_3-way'!$D215="","",1/'True_Odds_Calculator_3-way'!A216+1/'True_Odds_Calculator_3-way'!B216+1/'True_Odds_Calculator_3-way'!C216-1)</f>
        <v/>
      </c>
    </row>
    <row r="216" spans="4:11" x14ac:dyDescent="0.25">
      <c r="D216" t="str">
        <f>solve_for_c('True_Odds_Calculator_3-way'!A217,'True_Odds_Calculator_3-way'!B217,'True_Odds_Calculator_3-way'!C217,'Log_working_3-way'!B$1,'Log_working_3-way'!B$2)</f>
        <v/>
      </c>
      <c r="F216" s="6" t="str">
        <f>IF('Log_working_3-way'!D216="","",1/'True_Odds_Calculator_3-way'!N217+1/'True_Odds_Calculator_3-way'!O217+1/'True_Odds_Calculator_3-way'!#REF!-1)</f>
        <v/>
      </c>
      <c r="H216" s="6" t="str">
        <f>IF('Log_working_3-way'!$D216="","",'True_Odds_Calculator_3-way'!N217/'True_Odds_Calculator_3-way'!A217-1)</f>
        <v/>
      </c>
      <c r="I216" s="6" t="str">
        <f>IF('Log_working_3-way'!$D216="","",'True_Odds_Calculator_3-way'!O217/'True_Odds_Calculator_3-way'!B217-1)</f>
        <v/>
      </c>
      <c r="J216" s="6" t="str">
        <f>IF('Log_working_3-way'!$D216="","",'True_Odds_Calculator_3-way'!#REF!/'True_Odds_Calculator_3-way'!C217-1)</f>
        <v/>
      </c>
      <c r="K216" s="6" t="str">
        <f>IF('Log_working_3-way'!$D216="","",1/'True_Odds_Calculator_3-way'!A217+1/'True_Odds_Calculator_3-way'!B217+1/'True_Odds_Calculator_3-way'!C217-1)</f>
        <v/>
      </c>
    </row>
    <row r="217" spans="4:11" x14ac:dyDescent="0.25">
      <c r="D217" t="str">
        <f>solve_for_c('True_Odds_Calculator_3-way'!A218,'True_Odds_Calculator_3-way'!B218,'True_Odds_Calculator_3-way'!C218,'Log_working_3-way'!B$1,'Log_working_3-way'!B$2)</f>
        <v/>
      </c>
      <c r="F217" s="6" t="str">
        <f>IF('Log_working_3-way'!D217="","",1/'True_Odds_Calculator_3-way'!N218+1/'True_Odds_Calculator_3-way'!O218+1/'True_Odds_Calculator_3-way'!#REF!-1)</f>
        <v/>
      </c>
      <c r="H217" s="6" t="str">
        <f>IF('Log_working_3-way'!$D217="","",'True_Odds_Calculator_3-way'!N218/'True_Odds_Calculator_3-way'!A218-1)</f>
        <v/>
      </c>
      <c r="I217" s="6" t="str">
        <f>IF('Log_working_3-way'!$D217="","",'True_Odds_Calculator_3-way'!O218/'True_Odds_Calculator_3-way'!B218-1)</f>
        <v/>
      </c>
      <c r="J217" s="6" t="str">
        <f>IF('Log_working_3-way'!$D217="","",'True_Odds_Calculator_3-way'!#REF!/'True_Odds_Calculator_3-way'!C218-1)</f>
        <v/>
      </c>
      <c r="K217" s="6" t="str">
        <f>IF('Log_working_3-way'!$D217="","",1/'True_Odds_Calculator_3-way'!A218+1/'True_Odds_Calculator_3-way'!B218+1/'True_Odds_Calculator_3-way'!C218-1)</f>
        <v/>
      </c>
    </row>
    <row r="218" spans="4:11" x14ac:dyDescent="0.25">
      <c r="D218" t="str">
        <f>solve_for_c('True_Odds_Calculator_3-way'!A219,'True_Odds_Calculator_3-way'!B219,'True_Odds_Calculator_3-way'!C219,'Log_working_3-way'!B$1,'Log_working_3-way'!B$2)</f>
        <v/>
      </c>
      <c r="F218" s="6" t="str">
        <f>IF('Log_working_3-way'!D218="","",1/'True_Odds_Calculator_3-way'!N219+1/'True_Odds_Calculator_3-way'!O219+1/'True_Odds_Calculator_3-way'!#REF!-1)</f>
        <v/>
      </c>
      <c r="H218" s="6" t="str">
        <f>IF('Log_working_3-way'!$D218="","",'True_Odds_Calculator_3-way'!N219/'True_Odds_Calculator_3-way'!A219-1)</f>
        <v/>
      </c>
      <c r="I218" s="6" t="str">
        <f>IF('Log_working_3-way'!$D218="","",'True_Odds_Calculator_3-way'!O219/'True_Odds_Calculator_3-way'!B219-1)</f>
        <v/>
      </c>
      <c r="J218" s="6" t="str">
        <f>IF('Log_working_3-way'!$D218="","",'True_Odds_Calculator_3-way'!#REF!/'True_Odds_Calculator_3-way'!C219-1)</f>
        <v/>
      </c>
      <c r="K218" s="6" t="str">
        <f>IF('Log_working_3-way'!$D218="","",1/'True_Odds_Calculator_3-way'!A219+1/'True_Odds_Calculator_3-way'!B219+1/'True_Odds_Calculator_3-way'!C219-1)</f>
        <v/>
      </c>
    </row>
    <row r="219" spans="4:11" x14ac:dyDescent="0.25">
      <c r="D219" t="str">
        <f>solve_for_c('True_Odds_Calculator_3-way'!A220,'True_Odds_Calculator_3-way'!B220,'True_Odds_Calculator_3-way'!C220,'Log_working_3-way'!B$1,'Log_working_3-way'!B$2)</f>
        <v/>
      </c>
      <c r="F219" s="6" t="str">
        <f>IF('Log_working_3-way'!D219="","",1/'True_Odds_Calculator_3-way'!N220+1/'True_Odds_Calculator_3-way'!O220+1/'True_Odds_Calculator_3-way'!#REF!-1)</f>
        <v/>
      </c>
      <c r="H219" s="6" t="str">
        <f>IF('Log_working_3-way'!$D219="","",'True_Odds_Calculator_3-way'!N220/'True_Odds_Calculator_3-way'!A220-1)</f>
        <v/>
      </c>
      <c r="I219" s="6" t="str">
        <f>IF('Log_working_3-way'!$D219="","",'True_Odds_Calculator_3-way'!O220/'True_Odds_Calculator_3-way'!B220-1)</f>
        <v/>
      </c>
      <c r="J219" s="6" t="str">
        <f>IF('Log_working_3-way'!$D219="","",'True_Odds_Calculator_3-way'!#REF!/'True_Odds_Calculator_3-way'!C220-1)</f>
        <v/>
      </c>
      <c r="K219" s="6" t="str">
        <f>IF('Log_working_3-way'!$D219="","",1/'True_Odds_Calculator_3-way'!A220+1/'True_Odds_Calculator_3-way'!B220+1/'True_Odds_Calculator_3-way'!C220-1)</f>
        <v/>
      </c>
    </row>
    <row r="220" spans="4:11" x14ac:dyDescent="0.25">
      <c r="D220" t="str">
        <f>solve_for_c('True_Odds_Calculator_3-way'!A221,'True_Odds_Calculator_3-way'!B221,'True_Odds_Calculator_3-way'!C221,'Log_working_3-way'!B$1,'Log_working_3-way'!B$2)</f>
        <v/>
      </c>
      <c r="F220" s="6" t="str">
        <f>IF('Log_working_3-way'!D220="","",1/'True_Odds_Calculator_3-way'!N221+1/'True_Odds_Calculator_3-way'!O221+1/'True_Odds_Calculator_3-way'!#REF!-1)</f>
        <v/>
      </c>
      <c r="H220" s="6" t="str">
        <f>IF('Log_working_3-way'!$D220="","",'True_Odds_Calculator_3-way'!N221/'True_Odds_Calculator_3-way'!A221-1)</f>
        <v/>
      </c>
      <c r="I220" s="6" t="str">
        <f>IF('Log_working_3-way'!$D220="","",'True_Odds_Calculator_3-way'!O221/'True_Odds_Calculator_3-way'!B221-1)</f>
        <v/>
      </c>
      <c r="J220" s="6" t="str">
        <f>IF('Log_working_3-way'!$D220="","",'True_Odds_Calculator_3-way'!#REF!/'True_Odds_Calculator_3-way'!C221-1)</f>
        <v/>
      </c>
      <c r="K220" s="6" t="str">
        <f>IF('Log_working_3-way'!$D220="","",1/'True_Odds_Calculator_3-way'!A221+1/'True_Odds_Calculator_3-way'!B221+1/'True_Odds_Calculator_3-way'!C221-1)</f>
        <v/>
      </c>
    </row>
    <row r="221" spans="4:11" x14ac:dyDescent="0.25">
      <c r="D221" t="str">
        <f>solve_for_c('True_Odds_Calculator_3-way'!A222,'True_Odds_Calculator_3-way'!B222,'True_Odds_Calculator_3-way'!C222,'Log_working_3-way'!B$1,'Log_working_3-way'!B$2)</f>
        <v/>
      </c>
      <c r="F221" s="6" t="str">
        <f>IF('Log_working_3-way'!D221="","",1/'True_Odds_Calculator_3-way'!N222+1/'True_Odds_Calculator_3-way'!O222+1/'True_Odds_Calculator_3-way'!#REF!-1)</f>
        <v/>
      </c>
      <c r="H221" s="6" t="str">
        <f>IF('Log_working_3-way'!$D221="","",'True_Odds_Calculator_3-way'!N222/'True_Odds_Calculator_3-way'!A222-1)</f>
        <v/>
      </c>
      <c r="I221" s="6" t="str">
        <f>IF('Log_working_3-way'!$D221="","",'True_Odds_Calculator_3-way'!O222/'True_Odds_Calculator_3-way'!B222-1)</f>
        <v/>
      </c>
      <c r="J221" s="6" t="str">
        <f>IF('Log_working_3-way'!$D221="","",'True_Odds_Calculator_3-way'!#REF!/'True_Odds_Calculator_3-way'!C222-1)</f>
        <v/>
      </c>
      <c r="K221" s="6" t="str">
        <f>IF('Log_working_3-way'!$D221="","",1/'True_Odds_Calculator_3-way'!A222+1/'True_Odds_Calculator_3-way'!B222+1/'True_Odds_Calculator_3-way'!C222-1)</f>
        <v/>
      </c>
    </row>
    <row r="222" spans="4:11" x14ac:dyDescent="0.25">
      <c r="D222" t="str">
        <f>solve_for_c('True_Odds_Calculator_3-way'!A223,'True_Odds_Calculator_3-way'!B223,'True_Odds_Calculator_3-way'!C223,'Log_working_3-way'!B$1,'Log_working_3-way'!B$2)</f>
        <v/>
      </c>
      <c r="F222" s="6" t="str">
        <f>IF('Log_working_3-way'!D222="","",1/'True_Odds_Calculator_3-way'!N223+1/'True_Odds_Calculator_3-way'!O223+1/'True_Odds_Calculator_3-way'!#REF!-1)</f>
        <v/>
      </c>
      <c r="H222" s="6" t="str">
        <f>IF('Log_working_3-way'!$D222="","",'True_Odds_Calculator_3-way'!N223/'True_Odds_Calculator_3-way'!A223-1)</f>
        <v/>
      </c>
      <c r="I222" s="6" t="str">
        <f>IF('Log_working_3-way'!$D222="","",'True_Odds_Calculator_3-way'!O223/'True_Odds_Calculator_3-way'!B223-1)</f>
        <v/>
      </c>
      <c r="J222" s="6" t="str">
        <f>IF('Log_working_3-way'!$D222="","",'True_Odds_Calculator_3-way'!#REF!/'True_Odds_Calculator_3-way'!C223-1)</f>
        <v/>
      </c>
      <c r="K222" s="6" t="str">
        <f>IF('Log_working_3-way'!$D222="","",1/'True_Odds_Calculator_3-way'!A223+1/'True_Odds_Calculator_3-way'!B223+1/'True_Odds_Calculator_3-way'!C223-1)</f>
        <v/>
      </c>
    </row>
    <row r="223" spans="4:11" x14ac:dyDescent="0.25">
      <c r="D223" t="str">
        <f>solve_for_c('True_Odds_Calculator_3-way'!A224,'True_Odds_Calculator_3-way'!B224,'True_Odds_Calculator_3-way'!C224,'Log_working_3-way'!B$1,'Log_working_3-way'!B$2)</f>
        <v/>
      </c>
      <c r="F223" s="6" t="str">
        <f>IF('Log_working_3-way'!D223="","",1/'True_Odds_Calculator_3-way'!N224+1/'True_Odds_Calculator_3-way'!O224+1/'True_Odds_Calculator_3-way'!#REF!-1)</f>
        <v/>
      </c>
      <c r="H223" s="6" t="str">
        <f>IF('Log_working_3-way'!$D223="","",'True_Odds_Calculator_3-way'!N224/'True_Odds_Calculator_3-way'!A224-1)</f>
        <v/>
      </c>
      <c r="I223" s="6" t="str">
        <f>IF('Log_working_3-way'!$D223="","",'True_Odds_Calculator_3-way'!O224/'True_Odds_Calculator_3-way'!B224-1)</f>
        <v/>
      </c>
      <c r="J223" s="6" t="str">
        <f>IF('Log_working_3-way'!$D223="","",'True_Odds_Calculator_3-way'!#REF!/'True_Odds_Calculator_3-way'!C224-1)</f>
        <v/>
      </c>
      <c r="K223" s="6" t="str">
        <f>IF('Log_working_3-way'!$D223="","",1/'True_Odds_Calculator_3-way'!A224+1/'True_Odds_Calculator_3-way'!B224+1/'True_Odds_Calculator_3-way'!C224-1)</f>
        <v/>
      </c>
    </row>
    <row r="224" spans="4:11" x14ac:dyDescent="0.25">
      <c r="D224" t="str">
        <f>solve_for_c('True_Odds_Calculator_3-way'!A225,'True_Odds_Calculator_3-way'!B225,'True_Odds_Calculator_3-way'!C225,'Log_working_3-way'!B$1,'Log_working_3-way'!B$2)</f>
        <v/>
      </c>
      <c r="F224" s="6" t="str">
        <f>IF('Log_working_3-way'!D224="","",1/'True_Odds_Calculator_3-way'!N225+1/'True_Odds_Calculator_3-way'!O225+1/'True_Odds_Calculator_3-way'!#REF!-1)</f>
        <v/>
      </c>
      <c r="H224" s="6" t="str">
        <f>IF('Log_working_3-way'!$D224="","",'True_Odds_Calculator_3-way'!N225/'True_Odds_Calculator_3-way'!A225-1)</f>
        <v/>
      </c>
      <c r="I224" s="6" t="str">
        <f>IF('Log_working_3-way'!$D224="","",'True_Odds_Calculator_3-way'!O225/'True_Odds_Calculator_3-way'!B225-1)</f>
        <v/>
      </c>
      <c r="J224" s="6" t="str">
        <f>IF('Log_working_3-way'!$D224="","",'True_Odds_Calculator_3-way'!#REF!/'True_Odds_Calculator_3-way'!C225-1)</f>
        <v/>
      </c>
      <c r="K224" s="6" t="str">
        <f>IF('Log_working_3-way'!$D224="","",1/'True_Odds_Calculator_3-way'!A225+1/'True_Odds_Calculator_3-way'!B225+1/'True_Odds_Calculator_3-way'!C225-1)</f>
        <v/>
      </c>
    </row>
    <row r="225" spans="4:11" x14ac:dyDescent="0.25">
      <c r="D225" t="str">
        <f>solve_for_c('True_Odds_Calculator_3-way'!A226,'True_Odds_Calculator_3-way'!B226,'True_Odds_Calculator_3-way'!C226,'Log_working_3-way'!B$1,'Log_working_3-way'!B$2)</f>
        <v/>
      </c>
      <c r="F225" s="6" t="str">
        <f>IF('Log_working_3-way'!D225="","",1/'True_Odds_Calculator_3-way'!N226+1/'True_Odds_Calculator_3-way'!O226+1/'True_Odds_Calculator_3-way'!#REF!-1)</f>
        <v/>
      </c>
      <c r="H225" s="6" t="str">
        <f>IF('Log_working_3-way'!$D225="","",'True_Odds_Calculator_3-way'!N226/'True_Odds_Calculator_3-way'!A226-1)</f>
        <v/>
      </c>
      <c r="I225" s="6" t="str">
        <f>IF('Log_working_3-way'!$D225="","",'True_Odds_Calculator_3-way'!O226/'True_Odds_Calculator_3-way'!B226-1)</f>
        <v/>
      </c>
      <c r="J225" s="6" t="str">
        <f>IF('Log_working_3-way'!$D225="","",'True_Odds_Calculator_3-way'!#REF!/'True_Odds_Calculator_3-way'!C226-1)</f>
        <v/>
      </c>
      <c r="K225" s="6" t="str">
        <f>IF('Log_working_3-way'!$D225="","",1/'True_Odds_Calculator_3-way'!A226+1/'True_Odds_Calculator_3-way'!B226+1/'True_Odds_Calculator_3-way'!C226-1)</f>
        <v/>
      </c>
    </row>
    <row r="226" spans="4:11" x14ac:dyDescent="0.25">
      <c r="D226" t="str">
        <f>solve_for_c('True_Odds_Calculator_3-way'!A227,'True_Odds_Calculator_3-way'!B227,'True_Odds_Calculator_3-way'!C227,'Log_working_3-way'!B$1,'Log_working_3-way'!B$2)</f>
        <v/>
      </c>
      <c r="F226" s="6" t="str">
        <f>IF('Log_working_3-way'!D226="","",1/'True_Odds_Calculator_3-way'!N227+1/'True_Odds_Calculator_3-way'!O227+1/'True_Odds_Calculator_3-way'!#REF!-1)</f>
        <v/>
      </c>
      <c r="H226" s="6" t="str">
        <f>IF('Log_working_3-way'!$D226="","",'True_Odds_Calculator_3-way'!N227/'True_Odds_Calculator_3-way'!A227-1)</f>
        <v/>
      </c>
      <c r="I226" s="6" t="str">
        <f>IF('Log_working_3-way'!$D226="","",'True_Odds_Calculator_3-way'!O227/'True_Odds_Calculator_3-way'!B227-1)</f>
        <v/>
      </c>
      <c r="J226" s="6" t="str">
        <f>IF('Log_working_3-way'!$D226="","",'True_Odds_Calculator_3-way'!#REF!/'True_Odds_Calculator_3-way'!C227-1)</f>
        <v/>
      </c>
      <c r="K226" s="6" t="str">
        <f>IF('Log_working_3-way'!$D226="","",1/'True_Odds_Calculator_3-way'!A227+1/'True_Odds_Calculator_3-way'!B227+1/'True_Odds_Calculator_3-way'!C227-1)</f>
        <v/>
      </c>
    </row>
    <row r="227" spans="4:11" x14ac:dyDescent="0.25">
      <c r="D227" t="str">
        <f>solve_for_c('True_Odds_Calculator_3-way'!A228,'True_Odds_Calculator_3-way'!B228,'True_Odds_Calculator_3-way'!C228,'Log_working_3-way'!B$1,'Log_working_3-way'!B$2)</f>
        <v/>
      </c>
      <c r="F227" s="6" t="str">
        <f>IF('Log_working_3-way'!D227="","",1/'True_Odds_Calculator_3-way'!N228+1/'True_Odds_Calculator_3-way'!O228+1/'True_Odds_Calculator_3-way'!#REF!-1)</f>
        <v/>
      </c>
      <c r="H227" s="6" t="str">
        <f>IF('Log_working_3-way'!$D227="","",'True_Odds_Calculator_3-way'!N228/'True_Odds_Calculator_3-way'!A228-1)</f>
        <v/>
      </c>
      <c r="I227" s="6" t="str">
        <f>IF('Log_working_3-way'!$D227="","",'True_Odds_Calculator_3-way'!O228/'True_Odds_Calculator_3-way'!B228-1)</f>
        <v/>
      </c>
      <c r="J227" s="6" t="str">
        <f>IF('Log_working_3-way'!$D227="","",'True_Odds_Calculator_3-way'!#REF!/'True_Odds_Calculator_3-way'!C228-1)</f>
        <v/>
      </c>
      <c r="K227" s="6" t="str">
        <f>IF('Log_working_3-way'!$D227="","",1/'True_Odds_Calculator_3-way'!A228+1/'True_Odds_Calculator_3-way'!B228+1/'True_Odds_Calculator_3-way'!C228-1)</f>
        <v/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IF('Log_working_3-way'!D228="","",1/'True_Odds_Calculator_3-way'!N229+1/'True_Odds_Calculator_3-way'!O229+1/'True_Odds_Calculator_3-way'!#REF!-1)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IF('Log_working_3-way'!$D228="","",'True_Odds_Calculator_3-way'!#REF!/'True_Odds_Calculator_3-way'!C229-1)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IF('Log_working_3-way'!D229="","",1/'True_Odds_Calculator_3-way'!N230+1/'True_Odds_Calculator_3-way'!O230+1/'True_Odds_Calculator_3-way'!#REF!-1)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IF('Log_working_3-way'!$D229="","",'True_Odds_Calculator_3-way'!#REF!/'True_Odds_Calculator_3-way'!C230-1)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IF('Log_working_3-way'!D230="","",1/'True_Odds_Calculator_3-way'!N231+1/'True_Odds_Calculator_3-way'!O231+1/'True_Odds_Calculator_3-way'!#REF!-1)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IF('Log_working_3-way'!$D230="","",'True_Odds_Calculator_3-way'!#REF!/'True_Odds_Calculator_3-way'!C231-1)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IF('Log_working_3-way'!D231="","",1/'True_Odds_Calculator_3-way'!N232+1/'True_Odds_Calculator_3-way'!O232+1/'True_Odds_Calculator_3-way'!#REF!-1)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IF('Log_working_3-way'!$D231="","",'True_Odds_Calculator_3-way'!#REF!/'True_Odds_Calculator_3-way'!C232-1)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IF('Log_working_3-way'!D232="","",1/'True_Odds_Calculator_3-way'!N233+1/'True_Odds_Calculator_3-way'!O233+1/'True_Odds_Calculator_3-way'!#REF!-1)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IF('Log_working_3-way'!$D232="","",'True_Odds_Calculator_3-way'!#REF!/'True_Odds_Calculator_3-way'!C233-1)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IF('Log_working_3-way'!D233="","",1/'True_Odds_Calculator_3-way'!N234+1/'True_Odds_Calculator_3-way'!O234+1/'True_Odds_Calculator_3-way'!#REF!-1)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IF('Log_working_3-way'!$D233="","",'True_Odds_Calculator_3-way'!#REF!/'True_Odds_Calculator_3-way'!C234-1)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IF('Log_working_3-way'!D234="","",1/'True_Odds_Calculator_3-way'!N235+1/'True_Odds_Calculator_3-way'!O235+1/'True_Odds_Calculator_3-way'!#REF!-1)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IF('Log_working_3-way'!$D234="","",'True_Odds_Calculator_3-way'!#REF!/'True_Odds_Calculator_3-way'!C235-1)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IF('Log_working_3-way'!D235="","",1/'True_Odds_Calculator_3-way'!N236+1/'True_Odds_Calculator_3-way'!O236+1/'True_Odds_Calculator_3-way'!#REF!-1)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IF('Log_working_3-way'!$D235="","",'True_Odds_Calculator_3-way'!#REF!/'True_Odds_Calculator_3-way'!C236-1)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IF('Log_working_3-way'!D236="","",1/'True_Odds_Calculator_3-way'!N237+1/'True_Odds_Calculator_3-way'!O237+1/'True_Odds_Calculator_3-way'!#REF!-1)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IF('Log_working_3-way'!$D236="","",'True_Odds_Calculator_3-way'!#REF!/'True_Odds_Calculator_3-way'!C237-1)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IF('Log_working_3-way'!D237="","",1/'True_Odds_Calculator_3-way'!N238+1/'True_Odds_Calculator_3-way'!O238+1/'True_Odds_Calculator_3-way'!#REF!-1)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IF('Log_working_3-way'!$D237="","",'True_Odds_Calculator_3-way'!#REF!/'True_Odds_Calculator_3-way'!C238-1)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IF('Log_working_3-way'!D238="","",1/'True_Odds_Calculator_3-way'!N239+1/'True_Odds_Calculator_3-way'!O239+1/'True_Odds_Calculator_3-way'!#REF!-1)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IF('Log_working_3-way'!$D238="","",'True_Odds_Calculator_3-way'!#REF!/'True_Odds_Calculator_3-way'!C239-1)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IF('Log_working_3-way'!D239="","",1/'True_Odds_Calculator_3-way'!N240+1/'True_Odds_Calculator_3-way'!O240+1/'True_Odds_Calculator_3-way'!#REF!-1)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IF('Log_working_3-way'!$D239="","",'True_Odds_Calculator_3-way'!#REF!/'True_Odds_Calculator_3-way'!C240-1)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IF('Log_working_3-way'!D240="","",1/'True_Odds_Calculator_3-way'!N241+1/'True_Odds_Calculator_3-way'!O241+1/'True_Odds_Calculator_3-way'!#REF!-1)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IF('Log_working_3-way'!$D240="","",'True_Odds_Calculator_3-way'!#REF!/'True_Odds_Calculator_3-way'!C241-1)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IF('Log_working_3-way'!D241="","",1/'True_Odds_Calculator_3-way'!N242+1/'True_Odds_Calculator_3-way'!O242+1/'True_Odds_Calculator_3-way'!#REF!-1)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IF('Log_working_3-way'!$D241="","",'True_Odds_Calculator_3-way'!#REF!/'True_Odds_Calculator_3-way'!C242-1)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IF('Log_working_3-way'!D242="","",1/'True_Odds_Calculator_3-way'!N243+1/'True_Odds_Calculator_3-way'!O243+1/'True_Odds_Calculator_3-way'!#REF!-1)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IF('Log_working_3-way'!$D242="","",'True_Odds_Calculator_3-way'!#REF!/'True_Odds_Calculator_3-way'!C243-1)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IF('Log_working_3-way'!D243="","",1/'True_Odds_Calculator_3-way'!N244+1/'True_Odds_Calculator_3-way'!O244+1/'True_Odds_Calculator_3-way'!#REF!-1)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IF('Log_working_3-way'!$D243="","",'True_Odds_Calculator_3-way'!#REF!/'True_Odds_Calculator_3-way'!C244-1)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IF('Log_working_3-way'!D244="","",1/'True_Odds_Calculator_3-way'!N245+1/'True_Odds_Calculator_3-way'!O245+1/'True_Odds_Calculator_3-way'!#REF!-1)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IF('Log_working_3-way'!$D244="","",'True_Odds_Calculator_3-way'!#REF!/'True_Odds_Calculator_3-way'!C245-1)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IF('Log_working_3-way'!D245="","",1/'True_Odds_Calculator_3-way'!N246+1/'True_Odds_Calculator_3-way'!O246+1/'True_Odds_Calculator_3-way'!#REF!-1)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IF('Log_working_3-way'!$D245="","",'True_Odds_Calculator_3-way'!#REF!/'True_Odds_Calculator_3-way'!C246-1)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IF('Log_working_3-way'!D246="","",1/'True_Odds_Calculator_3-way'!N247+1/'True_Odds_Calculator_3-way'!O247+1/'True_Odds_Calculator_3-way'!#REF!-1)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IF('Log_working_3-way'!$D246="","",'True_Odds_Calculator_3-way'!#REF!/'True_Odds_Calculator_3-way'!C247-1)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IF('Log_working_3-way'!D247="","",1/'True_Odds_Calculator_3-way'!N248+1/'True_Odds_Calculator_3-way'!O248+1/'True_Odds_Calculator_3-way'!#REF!-1)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IF('Log_working_3-way'!$D247="","",'True_Odds_Calculator_3-way'!#REF!/'True_Odds_Calculator_3-way'!C248-1)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IF('Log_working_3-way'!D248="","",1/'True_Odds_Calculator_3-way'!N249+1/'True_Odds_Calculator_3-way'!O249+1/'True_Odds_Calculator_3-way'!#REF!-1)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IF('Log_working_3-way'!$D248="","",'True_Odds_Calculator_3-way'!#REF!/'True_Odds_Calculator_3-way'!C249-1)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IF('Log_working_3-way'!D249="","",1/'True_Odds_Calculator_3-way'!N250+1/'True_Odds_Calculator_3-way'!O250+1/'True_Odds_Calculator_3-way'!#REF!-1)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IF('Log_working_3-way'!$D249="","",'True_Odds_Calculator_3-way'!#REF!/'True_Odds_Calculator_3-way'!C250-1)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IF('Log_working_3-way'!D250="","",1/'True_Odds_Calculator_3-way'!N251+1/'True_Odds_Calculator_3-way'!O251+1/'True_Odds_Calculator_3-way'!#REF!-1)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IF('Log_working_3-way'!$D250="","",'True_Odds_Calculator_3-way'!#REF!/'True_Odds_Calculator_3-way'!C251-1)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IF('Log_working_3-way'!D251="","",1/'True_Odds_Calculator_3-way'!N252+1/'True_Odds_Calculator_3-way'!O252+1/'True_Odds_Calculator_3-way'!#REF!-1)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IF('Log_working_3-way'!$D251="","",'True_Odds_Calculator_3-way'!#REF!/'True_Odds_Calculator_3-way'!C252-1)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IF('Log_working_3-way'!D252="","",1/'True_Odds_Calculator_3-way'!N253+1/'True_Odds_Calculator_3-way'!O253+1/'True_Odds_Calculator_3-way'!#REF!-1)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IF('Log_working_3-way'!$D252="","",'True_Odds_Calculator_3-way'!#REF!/'True_Odds_Calculator_3-way'!C253-1)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IF('Log_working_3-way'!D253="","",1/'True_Odds_Calculator_3-way'!N254+1/'True_Odds_Calculator_3-way'!O254+1/'True_Odds_Calculator_3-way'!#REF!-1)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IF('Log_working_3-way'!$D253="","",'True_Odds_Calculator_3-way'!#REF!/'True_Odds_Calculator_3-way'!C254-1)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IF('Log_working_3-way'!D254="","",1/'True_Odds_Calculator_3-way'!N255+1/'True_Odds_Calculator_3-way'!O255+1/'True_Odds_Calculator_3-way'!#REF!-1)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IF('Log_working_3-way'!$D254="","",'True_Odds_Calculator_3-way'!#REF!/'True_Odds_Calculator_3-way'!C255-1)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IF('Log_working_3-way'!D255="","",1/'True_Odds_Calculator_3-way'!N256+1/'True_Odds_Calculator_3-way'!O256+1/'True_Odds_Calculator_3-way'!#REF!-1)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IF('Log_working_3-way'!$D255="","",'True_Odds_Calculator_3-way'!#REF!/'True_Odds_Calculator_3-way'!C256-1)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IF('Log_working_3-way'!D256="","",1/'True_Odds_Calculator_3-way'!N257+1/'True_Odds_Calculator_3-way'!O257+1/'True_Odds_Calculator_3-way'!#REF!-1)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IF('Log_working_3-way'!$D256="","",'True_Odds_Calculator_3-way'!#REF!/'True_Odds_Calculator_3-way'!C257-1)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IF('Log_working_3-way'!D257="","",1/'True_Odds_Calculator_3-way'!N258+1/'True_Odds_Calculator_3-way'!O258+1/'True_Odds_Calculator_3-way'!#REF!-1)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IF('Log_working_3-way'!$D257="","",'True_Odds_Calculator_3-way'!#REF!/'True_Odds_Calculator_3-way'!C258-1)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IF('Log_working_3-way'!D258="","",1/'True_Odds_Calculator_3-way'!N259+1/'True_Odds_Calculator_3-way'!O259+1/'True_Odds_Calculator_3-way'!#REF!-1)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IF('Log_working_3-way'!$D258="","",'True_Odds_Calculator_3-way'!#REF!/'True_Odds_Calculator_3-way'!C259-1)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IF('Log_working_3-way'!D259="","",1/'True_Odds_Calculator_3-way'!N260+1/'True_Odds_Calculator_3-way'!O260+1/'True_Odds_Calculator_3-way'!#REF!-1)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IF('Log_working_3-way'!$D259="","",'True_Odds_Calculator_3-way'!#REF!/'True_Odds_Calculator_3-way'!C260-1)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IF('Log_working_3-way'!D260="","",1/'True_Odds_Calculator_3-way'!N261+1/'True_Odds_Calculator_3-way'!O261+1/'True_Odds_Calculator_3-way'!#REF!-1)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IF('Log_working_3-way'!$D260="","",'True_Odds_Calculator_3-way'!#REF!/'True_Odds_Calculator_3-way'!C261-1)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IF('Log_working_3-way'!D261="","",1/'True_Odds_Calculator_3-way'!N262+1/'True_Odds_Calculator_3-way'!O262+1/'True_Odds_Calculator_3-way'!#REF!-1)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IF('Log_working_3-way'!$D261="","",'True_Odds_Calculator_3-way'!#REF!/'True_Odds_Calculator_3-way'!C262-1)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IF('Log_working_3-way'!D262="","",1/'True_Odds_Calculator_3-way'!N263+1/'True_Odds_Calculator_3-way'!O263+1/'True_Odds_Calculator_3-way'!#REF!-1)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IF('Log_working_3-way'!$D262="","",'True_Odds_Calculator_3-way'!#REF!/'True_Odds_Calculator_3-way'!C263-1)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IF('Log_working_3-way'!D263="","",1/'True_Odds_Calculator_3-way'!N264+1/'True_Odds_Calculator_3-way'!O264+1/'True_Odds_Calculator_3-way'!#REF!-1)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IF('Log_working_3-way'!$D263="","",'True_Odds_Calculator_3-way'!#REF!/'True_Odds_Calculator_3-way'!C264-1)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IF('Log_working_3-way'!D264="","",1/'True_Odds_Calculator_3-way'!N265+1/'True_Odds_Calculator_3-way'!O265+1/'True_Odds_Calculator_3-way'!#REF!-1)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IF('Log_working_3-way'!$D264="","",'True_Odds_Calculator_3-way'!#REF!/'True_Odds_Calculator_3-way'!C265-1)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IF('Log_working_3-way'!D265="","",1/'True_Odds_Calculator_3-way'!N266+1/'True_Odds_Calculator_3-way'!O266+1/'True_Odds_Calculator_3-way'!#REF!-1)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IF('Log_working_3-way'!$D265="","",'True_Odds_Calculator_3-way'!#REF!/'True_Odds_Calculator_3-way'!C266-1)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IF('Log_working_3-way'!D266="","",1/'True_Odds_Calculator_3-way'!N267+1/'True_Odds_Calculator_3-way'!O267+1/'True_Odds_Calculator_3-way'!#REF!-1)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IF('Log_working_3-way'!$D266="","",'True_Odds_Calculator_3-way'!#REF!/'True_Odds_Calculator_3-way'!C267-1)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IF('Log_working_3-way'!D267="","",1/'True_Odds_Calculator_3-way'!N268+1/'True_Odds_Calculator_3-way'!O268+1/'True_Odds_Calculator_3-way'!#REF!-1)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IF('Log_working_3-way'!$D267="","",'True_Odds_Calculator_3-way'!#REF!/'True_Odds_Calculator_3-way'!C268-1)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IF('Log_working_3-way'!D268="","",1/'True_Odds_Calculator_3-way'!N269+1/'True_Odds_Calculator_3-way'!O269+1/'True_Odds_Calculator_3-way'!#REF!-1)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IF('Log_working_3-way'!$D268="","",'True_Odds_Calculator_3-way'!#REF!/'True_Odds_Calculator_3-way'!C269-1)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IF('Log_working_3-way'!D269="","",1/'True_Odds_Calculator_3-way'!N270+1/'True_Odds_Calculator_3-way'!O270+1/'True_Odds_Calculator_3-way'!#REF!-1)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IF('Log_working_3-way'!$D269="","",'True_Odds_Calculator_3-way'!#REF!/'True_Odds_Calculator_3-way'!C270-1)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IF('Log_working_3-way'!D270="","",1/'True_Odds_Calculator_3-way'!N271+1/'True_Odds_Calculator_3-way'!O271+1/'True_Odds_Calculator_3-way'!#REF!-1)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IF('Log_working_3-way'!$D270="","",'True_Odds_Calculator_3-way'!#REF!/'True_Odds_Calculator_3-way'!C271-1)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IF('Log_working_3-way'!D271="","",1/'True_Odds_Calculator_3-way'!N272+1/'True_Odds_Calculator_3-way'!O272+1/'True_Odds_Calculator_3-way'!#REF!-1)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IF('Log_working_3-way'!$D271="","",'True_Odds_Calculator_3-way'!#REF!/'True_Odds_Calculator_3-way'!C272-1)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IF('Log_working_3-way'!D272="","",1/'True_Odds_Calculator_3-way'!N273+1/'True_Odds_Calculator_3-way'!O273+1/'True_Odds_Calculator_3-way'!#REF!-1)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IF('Log_working_3-way'!$D272="","",'True_Odds_Calculator_3-way'!#REF!/'True_Odds_Calculator_3-way'!C273-1)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IF('Log_working_3-way'!D273="","",1/'True_Odds_Calculator_3-way'!N274+1/'True_Odds_Calculator_3-way'!O274+1/'True_Odds_Calculator_3-way'!#REF!-1)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IF('Log_working_3-way'!$D273="","",'True_Odds_Calculator_3-way'!#REF!/'True_Odds_Calculator_3-way'!C274-1)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IF('Log_working_3-way'!D274="","",1/'True_Odds_Calculator_3-way'!N275+1/'True_Odds_Calculator_3-way'!O275+1/'True_Odds_Calculator_3-way'!#REF!-1)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IF('Log_working_3-way'!$D274="","",'True_Odds_Calculator_3-way'!#REF!/'True_Odds_Calculator_3-way'!C275-1)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IF('Log_working_3-way'!D275="","",1/'True_Odds_Calculator_3-way'!N276+1/'True_Odds_Calculator_3-way'!O276+1/'True_Odds_Calculator_3-way'!#REF!-1)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IF('Log_working_3-way'!$D275="","",'True_Odds_Calculator_3-way'!#REF!/'True_Odds_Calculator_3-way'!C276-1)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IF('Log_working_3-way'!D276="","",1/'True_Odds_Calculator_3-way'!N277+1/'True_Odds_Calculator_3-way'!O277+1/'True_Odds_Calculator_3-way'!#REF!-1)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IF('Log_working_3-way'!$D276="","",'True_Odds_Calculator_3-way'!#REF!/'True_Odds_Calculator_3-way'!C277-1)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IF('Log_working_3-way'!D277="","",1/'True_Odds_Calculator_3-way'!N278+1/'True_Odds_Calculator_3-way'!O278+1/'True_Odds_Calculator_3-way'!#REF!-1)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IF('Log_working_3-way'!$D277="","",'True_Odds_Calculator_3-way'!#REF!/'True_Odds_Calculator_3-way'!C278-1)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IF('Log_working_3-way'!D278="","",1/'True_Odds_Calculator_3-way'!N279+1/'True_Odds_Calculator_3-way'!O279+1/'True_Odds_Calculator_3-way'!#REF!-1)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IF('Log_working_3-way'!$D278="","",'True_Odds_Calculator_3-way'!#REF!/'True_Odds_Calculator_3-way'!C279-1)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IF('Log_working_3-way'!D279="","",1/'True_Odds_Calculator_3-way'!N280+1/'True_Odds_Calculator_3-way'!O280+1/'True_Odds_Calculator_3-way'!#REF!-1)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IF('Log_working_3-way'!$D279="","",'True_Odds_Calculator_3-way'!#REF!/'True_Odds_Calculator_3-way'!C280-1)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IF('Log_working_3-way'!D280="","",1/'True_Odds_Calculator_3-way'!N281+1/'True_Odds_Calculator_3-way'!O281+1/'True_Odds_Calculator_3-way'!#REF!-1)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IF('Log_working_3-way'!$D280="","",'True_Odds_Calculator_3-way'!#REF!/'True_Odds_Calculator_3-way'!C281-1)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IF('Log_working_3-way'!D281="","",1/'True_Odds_Calculator_3-way'!N282+1/'True_Odds_Calculator_3-way'!O282+1/'True_Odds_Calculator_3-way'!#REF!-1)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IF('Log_working_3-way'!$D281="","",'True_Odds_Calculator_3-way'!#REF!/'True_Odds_Calculator_3-way'!C282-1)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IF('Log_working_3-way'!D282="","",1/'True_Odds_Calculator_3-way'!N283+1/'True_Odds_Calculator_3-way'!O283+1/'True_Odds_Calculator_3-way'!#REF!-1)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IF('Log_working_3-way'!$D282="","",'True_Odds_Calculator_3-way'!#REF!/'True_Odds_Calculator_3-way'!C283-1)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IF('Log_working_3-way'!D283="","",1/'True_Odds_Calculator_3-way'!N284+1/'True_Odds_Calculator_3-way'!O284+1/'True_Odds_Calculator_3-way'!#REF!-1)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IF('Log_working_3-way'!$D283="","",'True_Odds_Calculator_3-way'!#REF!/'True_Odds_Calculator_3-way'!C284-1)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IF('Log_working_3-way'!D284="","",1/'True_Odds_Calculator_3-way'!N285+1/'True_Odds_Calculator_3-way'!O285+1/'True_Odds_Calculator_3-way'!#REF!-1)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IF('Log_working_3-way'!$D284="","",'True_Odds_Calculator_3-way'!#REF!/'True_Odds_Calculator_3-way'!C285-1)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IF('Log_working_3-way'!D285="","",1/'True_Odds_Calculator_3-way'!N286+1/'True_Odds_Calculator_3-way'!O286+1/'True_Odds_Calculator_3-way'!#REF!-1)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IF('Log_working_3-way'!$D285="","",'True_Odds_Calculator_3-way'!#REF!/'True_Odds_Calculator_3-way'!C286-1)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IF('Log_working_3-way'!D286="","",1/'True_Odds_Calculator_3-way'!N287+1/'True_Odds_Calculator_3-way'!O287+1/'True_Odds_Calculator_3-way'!#REF!-1)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IF('Log_working_3-way'!$D286="","",'True_Odds_Calculator_3-way'!#REF!/'True_Odds_Calculator_3-way'!C287-1)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IF('Log_working_3-way'!D287="","",1/'True_Odds_Calculator_3-way'!N288+1/'True_Odds_Calculator_3-way'!O288+1/'True_Odds_Calculator_3-way'!#REF!-1)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IF('Log_working_3-way'!$D287="","",'True_Odds_Calculator_3-way'!#REF!/'True_Odds_Calculator_3-way'!C288-1)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solve_for_c('True_Odds_Calculator_3-way'!A422,'True_Odds_Calculator_3-way'!B422,'True_Odds_Calculator_3-way'!C422,'Log_working_3-way'!B$1,'Log_working_3-way'!B$2)</f>
        <v/>
      </c>
      <c r="F425" s="6" t="str">
        <f>IF('Log_working_3-way'!D425="","",1/'True_Odds_Calculator_3-way'!N422+1/'True_Odds_Calculator_3-way'!O422+1/'True_Odds_Calculator_3-way'!#REF!-1)</f>
        <v/>
      </c>
      <c r="H425" s="6" t="str">
        <f>IF('Log_working_3-way'!$D425="","",'True_Odds_Calculator_3-way'!N422/'True_Odds_Calculator_3-way'!A422-1)</f>
        <v/>
      </c>
      <c r="I425" s="6" t="str">
        <f>IF('Log_working_3-way'!$D425="","",'True_Odds_Calculator_3-way'!O422/'True_Odds_Calculator_3-way'!B422-1)</f>
        <v/>
      </c>
      <c r="J425" s="6" t="str">
        <f>IF('Log_working_3-way'!$D425="","",'True_Odds_Calculator_3-way'!#REF!/'True_Odds_Calculator_3-way'!C422-1)</f>
        <v/>
      </c>
      <c r="K425" s="6" t="str">
        <f>IF('Log_working_3-way'!$D425="","",1/'True_Odds_Calculator_3-way'!A422+1/'True_Odds_Calculator_3-way'!B422+1/'True_Odds_Calculator_3-way'!C422-1)</f>
        <v/>
      </c>
    </row>
    <row r="426" spans="4:11" x14ac:dyDescent="0.25">
      <c r="D426" t="str">
        <f>solve_for_c('True_Odds_Calculator_3-way'!A423,'True_Odds_Calculator_3-way'!B423,'True_Odds_Calculator_3-way'!C423,'Log_working_3-way'!B$1,'Log_working_3-way'!B$2)</f>
        <v/>
      </c>
      <c r="F426" s="6" t="str">
        <f>IF('Log_working_3-way'!D426="","",1/'True_Odds_Calculator_3-way'!N423+1/'True_Odds_Calculator_3-way'!O423+1/'True_Odds_Calculator_3-way'!#REF!-1)</f>
        <v/>
      </c>
      <c r="H426" s="6" t="str">
        <f>IF('Log_working_3-way'!$D426="","",'True_Odds_Calculator_3-way'!N423/'True_Odds_Calculator_3-way'!A423-1)</f>
        <v/>
      </c>
      <c r="I426" s="6" t="str">
        <f>IF('Log_working_3-way'!$D426="","",'True_Odds_Calculator_3-way'!O423/'True_Odds_Calculator_3-way'!B423-1)</f>
        <v/>
      </c>
      <c r="J426" s="6" t="str">
        <f>IF('Log_working_3-way'!$D426="","",'True_Odds_Calculator_3-way'!#REF!/'True_Odds_Calculator_3-way'!C423-1)</f>
        <v/>
      </c>
      <c r="K426" s="6" t="str">
        <f>IF('Log_working_3-way'!$D426="","",1/'True_Odds_Calculator_3-way'!A423+1/'True_Odds_Calculator_3-way'!B423+1/'True_Odds_Calculator_3-way'!C423-1)</f>
        <v/>
      </c>
    </row>
    <row r="427" spans="4:11" x14ac:dyDescent="0.25">
      <c r="D427" t="str">
        <f>solve_for_c('True_Odds_Calculator_3-way'!A424,'True_Odds_Calculator_3-way'!B424,'True_Odds_Calculator_3-way'!C424,'Log_working_3-way'!B$1,'Log_working_3-way'!B$2)</f>
        <v/>
      </c>
      <c r="F427" s="6" t="str">
        <f>IF('Log_working_3-way'!D427="","",1/'True_Odds_Calculator_3-way'!N424+1/'True_Odds_Calculator_3-way'!O424+1/'True_Odds_Calculator_3-way'!#REF!-1)</f>
        <v/>
      </c>
      <c r="H427" s="6" t="str">
        <f>IF('Log_working_3-way'!$D427="","",'True_Odds_Calculator_3-way'!N424/'True_Odds_Calculator_3-way'!A424-1)</f>
        <v/>
      </c>
      <c r="I427" s="6" t="str">
        <f>IF('Log_working_3-way'!$D427="","",'True_Odds_Calculator_3-way'!O424/'True_Odds_Calculator_3-way'!B424-1)</f>
        <v/>
      </c>
      <c r="J427" s="6" t="str">
        <f>IF('Log_working_3-way'!$D427="","",'True_Odds_Calculator_3-way'!#REF!/'True_Odds_Calculator_3-way'!C424-1)</f>
        <v/>
      </c>
      <c r="K427" s="6" t="str">
        <f>IF('Log_working_3-way'!$D427="","",1/'True_Odds_Calculator_3-way'!A424+1/'True_Odds_Calculator_3-way'!B424+1/'True_Odds_Calculator_3-way'!C424-1)</f>
        <v/>
      </c>
    </row>
    <row r="428" spans="4:11" x14ac:dyDescent="0.25">
      <c r="D428" t="str">
        <f>solve_for_c('True_Odds_Calculator_3-way'!A425,'True_Odds_Calculator_3-way'!B425,'True_Odds_Calculator_3-way'!C425,'Log_working_3-way'!B$1,'Log_working_3-way'!B$2)</f>
        <v/>
      </c>
      <c r="F428" s="6" t="str">
        <f>IF('Log_working_3-way'!D428="","",1/'True_Odds_Calculator_3-way'!N425+1/'True_Odds_Calculator_3-way'!O425+1/'True_Odds_Calculator_3-way'!#REF!-1)</f>
        <v/>
      </c>
      <c r="H428" s="6" t="str">
        <f>IF('Log_working_3-way'!$D428="","",'True_Odds_Calculator_3-way'!N425/'True_Odds_Calculator_3-way'!A425-1)</f>
        <v/>
      </c>
      <c r="I428" s="6" t="str">
        <f>IF('Log_working_3-way'!$D428="","",'True_Odds_Calculator_3-way'!O425/'True_Odds_Calculator_3-way'!B425-1)</f>
        <v/>
      </c>
      <c r="J428" s="6" t="str">
        <f>IF('Log_working_3-way'!$D428="","",'True_Odds_Calculator_3-way'!#REF!/'True_Odds_Calculator_3-way'!C425-1)</f>
        <v/>
      </c>
      <c r="K428" s="6" t="str">
        <f>IF('Log_working_3-way'!$D428="","",1/'True_Odds_Calculator_3-way'!A425+1/'True_Odds_Calculator_3-way'!B425+1/'True_Odds_Calculator_3-way'!C425-1)</f>
        <v/>
      </c>
    </row>
    <row r="429" spans="4:11" x14ac:dyDescent="0.25">
      <c r="D429" t="str">
        <f>solve_for_c('True_Odds_Calculator_3-way'!A426,'True_Odds_Calculator_3-way'!B426,'True_Odds_Calculator_3-way'!C426,'Log_working_3-way'!B$1,'Log_working_3-way'!B$2)</f>
        <v/>
      </c>
      <c r="F429" s="6" t="str">
        <f>IF('Log_working_3-way'!D429="","",1/'True_Odds_Calculator_3-way'!N426+1/'True_Odds_Calculator_3-way'!O426+1/'True_Odds_Calculator_3-way'!#REF!-1)</f>
        <v/>
      </c>
      <c r="H429" s="6" t="str">
        <f>IF('Log_working_3-way'!$D429="","",'True_Odds_Calculator_3-way'!N426/'True_Odds_Calculator_3-way'!A426-1)</f>
        <v/>
      </c>
      <c r="I429" s="6" t="str">
        <f>IF('Log_working_3-way'!$D429="","",'True_Odds_Calculator_3-way'!O426/'True_Odds_Calculator_3-way'!B426-1)</f>
        <v/>
      </c>
      <c r="J429" s="6" t="str">
        <f>IF('Log_working_3-way'!$D429="","",'True_Odds_Calculator_3-way'!#REF!/'True_Odds_Calculator_3-way'!C426-1)</f>
        <v/>
      </c>
      <c r="K429" s="6" t="str">
        <f>IF('Log_working_3-way'!$D429="","",1/'True_Odds_Calculator_3-way'!A426+1/'True_Odds_Calculator_3-way'!B426+1/'True_Odds_Calculator_3-way'!C426-1)</f>
        <v/>
      </c>
    </row>
    <row r="430" spans="4:11" x14ac:dyDescent="0.25">
      <c r="D430" t="str">
        <f>solve_for_c('True_Odds_Calculator_3-way'!A427,'True_Odds_Calculator_3-way'!B427,'True_Odds_Calculator_3-way'!C427,'Log_working_3-way'!B$1,'Log_working_3-way'!B$2)</f>
        <v/>
      </c>
      <c r="F430" s="6" t="str">
        <f>IF('Log_working_3-way'!D430="","",1/'True_Odds_Calculator_3-way'!N427+1/'True_Odds_Calculator_3-way'!O427+1/'True_Odds_Calculator_3-way'!#REF!-1)</f>
        <v/>
      </c>
      <c r="H430" s="6" t="str">
        <f>IF('Log_working_3-way'!$D430="","",'True_Odds_Calculator_3-way'!N427/'True_Odds_Calculator_3-way'!A427-1)</f>
        <v/>
      </c>
      <c r="I430" s="6" t="str">
        <f>IF('Log_working_3-way'!$D430="","",'True_Odds_Calculator_3-way'!O427/'True_Odds_Calculator_3-way'!B427-1)</f>
        <v/>
      </c>
      <c r="J430" s="6" t="str">
        <f>IF('Log_working_3-way'!$D430="","",'True_Odds_Calculator_3-way'!#REF!/'True_Odds_Calculator_3-way'!C427-1)</f>
        <v/>
      </c>
      <c r="K430" s="6" t="str">
        <f>IF('Log_working_3-way'!$D430="","",1/'True_Odds_Calculator_3-way'!A427+1/'True_Odds_Calculator_3-way'!B427+1/'True_Odds_Calculator_3-way'!C427-1)</f>
        <v/>
      </c>
    </row>
    <row r="431" spans="4:11" x14ac:dyDescent="0.25">
      <c r="D431" t="str">
        <f>solve_for_c('True_Odds_Calculator_3-way'!A428,'True_Odds_Calculator_3-way'!B428,'True_Odds_Calculator_3-way'!C428,'Log_working_3-way'!B$1,'Log_working_3-way'!B$2)</f>
        <v/>
      </c>
      <c r="F431" s="6" t="str">
        <f>IF('Log_working_3-way'!D431="","",1/'True_Odds_Calculator_3-way'!N428+1/'True_Odds_Calculator_3-way'!O428+1/'True_Odds_Calculator_3-way'!#REF!-1)</f>
        <v/>
      </c>
      <c r="H431" s="6" t="str">
        <f>IF('Log_working_3-way'!$D431="","",'True_Odds_Calculator_3-way'!N428/'True_Odds_Calculator_3-way'!A428-1)</f>
        <v/>
      </c>
      <c r="I431" s="6" t="str">
        <f>IF('Log_working_3-way'!$D431="","",'True_Odds_Calculator_3-way'!O428/'True_Odds_Calculator_3-way'!B428-1)</f>
        <v/>
      </c>
      <c r="J431" s="6" t="str">
        <f>IF('Log_working_3-way'!$D431="","",'True_Odds_Calculator_3-way'!#REF!/'True_Odds_Calculator_3-way'!C428-1)</f>
        <v/>
      </c>
      <c r="K431" s="6" t="str">
        <f>IF('Log_working_3-way'!$D431="","",1/'True_Odds_Calculator_3-way'!A428+1/'True_Odds_Calculator_3-way'!B428+1/'True_Odds_Calculator_3-way'!C428-1)</f>
        <v/>
      </c>
    </row>
    <row r="432" spans="4:11" x14ac:dyDescent="0.25">
      <c r="D432" t="str">
        <f>solve_for_c('True_Odds_Calculator_3-way'!A429,'True_Odds_Calculator_3-way'!B429,'True_Odds_Calculator_3-way'!C429,'Log_working_3-way'!B$1,'Log_working_3-way'!B$2)</f>
        <v/>
      </c>
      <c r="F432" s="6" t="str">
        <f>IF('Log_working_3-way'!D432="","",1/'True_Odds_Calculator_3-way'!N429+1/'True_Odds_Calculator_3-way'!O429+1/'True_Odds_Calculator_3-way'!#REF!-1)</f>
        <v/>
      </c>
      <c r="H432" s="6" t="str">
        <f>IF('Log_working_3-way'!$D432="","",'True_Odds_Calculator_3-way'!N429/'True_Odds_Calculator_3-way'!A429-1)</f>
        <v/>
      </c>
      <c r="I432" s="6" t="str">
        <f>IF('Log_working_3-way'!$D432="","",'True_Odds_Calculator_3-way'!O429/'True_Odds_Calculator_3-way'!B429-1)</f>
        <v/>
      </c>
      <c r="J432" s="6" t="str">
        <f>IF('Log_working_3-way'!$D432="","",'True_Odds_Calculator_3-way'!#REF!/'True_Odds_Calculator_3-way'!C429-1)</f>
        <v/>
      </c>
      <c r="K432" s="6" t="str">
        <f>IF('Log_working_3-way'!$D432="","",1/'True_Odds_Calculator_3-way'!A429+1/'True_Odds_Calculator_3-way'!B429+1/'True_Odds_Calculator_3-way'!C429-1)</f>
        <v/>
      </c>
    </row>
    <row r="433" spans="4:11" x14ac:dyDescent="0.25">
      <c r="D433" t="str">
        <f>solve_for_c('True_Odds_Calculator_3-way'!A430,'True_Odds_Calculator_3-way'!B430,'True_Odds_Calculator_3-way'!C430,'Log_working_3-way'!B$1,'Log_working_3-way'!B$2)</f>
        <v/>
      </c>
      <c r="F433" s="6" t="str">
        <f>IF('Log_working_3-way'!D433="","",1/'True_Odds_Calculator_3-way'!N430+1/'True_Odds_Calculator_3-way'!O430+1/'True_Odds_Calculator_3-way'!#REF!-1)</f>
        <v/>
      </c>
      <c r="H433" s="6" t="str">
        <f>IF('Log_working_3-way'!$D433="","",'True_Odds_Calculator_3-way'!N430/'True_Odds_Calculator_3-way'!A430-1)</f>
        <v/>
      </c>
      <c r="I433" s="6" t="str">
        <f>IF('Log_working_3-way'!$D433="","",'True_Odds_Calculator_3-way'!O430/'True_Odds_Calculator_3-way'!B430-1)</f>
        <v/>
      </c>
      <c r="J433" s="6" t="str">
        <f>IF('Log_working_3-way'!$D433="","",'True_Odds_Calculator_3-way'!#REF!/'True_Odds_Calculator_3-way'!C430-1)</f>
        <v/>
      </c>
      <c r="K433" s="6" t="str">
        <f>IF('Log_working_3-way'!$D433="","",1/'True_Odds_Calculator_3-way'!A430+1/'True_Odds_Calculator_3-way'!B430+1/'True_Odds_Calculator_3-way'!C430-1)</f>
        <v/>
      </c>
    </row>
    <row r="434" spans="4:11" x14ac:dyDescent="0.25">
      <c r="D434" t="str">
        <f>solve_for_c('True_Odds_Calculator_3-way'!A431,'True_Odds_Calculator_3-way'!B431,'True_Odds_Calculator_3-way'!C431,'Log_working_3-way'!B$1,'Log_working_3-way'!B$2)</f>
        <v/>
      </c>
      <c r="F434" s="6" t="str">
        <f>IF('Log_working_3-way'!D434="","",1/'True_Odds_Calculator_3-way'!N431+1/'True_Odds_Calculator_3-way'!O431+1/'True_Odds_Calculator_3-way'!#REF!-1)</f>
        <v/>
      </c>
      <c r="H434" s="6" t="str">
        <f>IF('Log_working_3-way'!$D434="","",'True_Odds_Calculator_3-way'!N431/'True_Odds_Calculator_3-way'!A431-1)</f>
        <v/>
      </c>
      <c r="I434" s="6" t="str">
        <f>IF('Log_working_3-way'!$D434="","",'True_Odds_Calculator_3-way'!O431/'True_Odds_Calculator_3-way'!B431-1)</f>
        <v/>
      </c>
      <c r="J434" s="6" t="str">
        <f>IF('Log_working_3-way'!$D434="","",'True_Odds_Calculator_3-way'!#REF!/'True_Odds_Calculator_3-way'!C431-1)</f>
        <v/>
      </c>
      <c r="K434" s="6" t="str">
        <f>IF('Log_working_3-way'!$D434="","",1/'True_Odds_Calculator_3-way'!A431+1/'True_Odds_Calculator_3-way'!B431+1/'True_Odds_Calculator_3-way'!C431-1)</f>
        <v/>
      </c>
    </row>
    <row r="435" spans="4:11" x14ac:dyDescent="0.25">
      <c r="D435" t="str">
        <f>solve_for_c('True_Odds_Calculator_3-way'!A432,'True_Odds_Calculator_3-way'!B432,'True_Odds_Calculator_3-way'!C432,'Log_working_3-way'!B$1,'Log_working_3-way'!B$2)</f>
        <v/>
      </c>
      <c r="F435" s="6" t="str">
        <f>IF('Log_working_3-way'!D435="","",1/'True_Odds_Calculator_3-way'!N432+1/'True_Odds_Calculator_3-way'!O432+1/'True_Odds_Calculator_3-way'!#REF!-1)</f>
        <v/>
      </c>
      <c r="H435" s="6" t="str">
        <f>IF('Log_working_3-way'!$D435="","",'True_Odds_Calculator_3-way'!N432/'True_Odds_Calculator_3-way'!A432-1)</f>
        <v/>
      </c>
      <c r="I435" s="6" t="str">
        <f>IF('Log_working_3-way'!$D435="","",'True_Odds_Calculator_3-way'!O432/'True_Odds_Calculator_3-way'!B432-1)</f>
        <v/>
      </c>
      <c r="J435" s="6" t="str">
        <f>IF('Log_working_3-way'!$D435="","",'True_Odds_Calculator_3-way'!#REF!/'True_Odds_Calculator_3-way'!C432-1)</f>
        <v/>
      </c>
      <c r="K435" s="6" t="str">
        <f>IF('Log_working_3-way'!$D435="","",1/'True_Odds_Calculator_3-way'!A432+1/'True_Odds_Calculator_3-way'!B432+1/'True_Odds_Calculator_3-way'!C432-1)</f>
        <v/>
      </c>
    </row>
    <row r="436" spans="4:11" x14ac:dyDescent="0.25">
      <c r="D436" t="str">
        <f>solve_for_c('True_Odds_Calculator_3-way'!A433,'True_Odds_Calculator_3-way'!B433,'True_Odds_Calculator_3-way'!C433,'Log_working_3-way'!B$1,'Log_working_3-way'!B$2)</f>
        <v/>
      </c>
      <c r="F436" s="6" t="str">
        <f>IF('Log_working_3-way'!D436="","",1/'True_Odds_Calculator_3-way'!N433+1/'True_Odds_Calculator_3-way'!O433+1/'True_Odds_Calculator_3-way'!#REF!-1)</f>
        <v/>
      </c>
      <c r="H436" s="6" t="str">
        <f>IF('Log_working_3-way'!$D436="","",'True_Odds_Calculator_3-way'!N433/'True_Odds_Calculator_3-way'!A433-1)</f>
        <v/>
      </c>
      <c r="I436" s="6" t="str">
        <f>IF('Log_working_3-way'!$D436="","",'True_Odds_Calculator_3-way'!O433/'True_Odds_Calculator_3-way'!B433-1)</f>
        <v/>
      </c>
      <c r="J436" s="6" t="str">
        <f>IF('Log_working_3-way'!$D436="","",'True_Odds_Calculator_3-way'!#REF!/'True_Odds_Calculator_3-way'!C433-1)</f>
        <v/>
      </c>
      <c r="K436" s="6" t="str">
        <f>IF('Log_working_3-way'!$D436="","",1/'True_Odds_Calculator_3-way'!A433+1/'True_Odds_Calculator_3-way'!B433+1/'True_Odds_Calculator_3-way'!C433-1)</f>
        <v/>
      </c>
    </row>
    <row r="437" spans="4:11" x14ac:dyDescent="0.25">
      <c r="D437" t="str">
        <f>solve_for_c('True_Odds_Calculator_3-way'!A434,'True_Odds_Calculator_3-way'!B434,'True_Odds_Calculator_3-way'!C434,'Log_working_3-way'!B$1,'Log_working_3-way'!B$2)</f>
        <v/>
      </c>
      <c r="F437" s="6" t="str">
        <f>IF('Log_working_3-way'!D437="","",1/'True_Odds_Calculator_3-way'!N434+1/'True_Odds_Calculator_3-way'!O434+1/'True_Odds_Calculator_3-way'!#REF!-1)</f>
        <v/>
      </c>
      <c r="H437" s="6" t="str">
        <f>IF('Log_working_3-way'!$D437="","",'True_Odds_Calculator_3-way'!N434/'True_Odds_Calculator_3-way'!A434-1)</f>
        <v/>
      </c>
      <c r="I437" s="6" t="str">
        <f>IF('Log_working_3-way'!$D437="","",'True_Odds_Calculator_3-way'!O434/'True_Odds_Calculator_3-way'!B434-1)</f>
        <v/>
      </c>
      <c r="J437" s="6" t="str">
        <f>IF('Log_working_3-way'!$D437="","",'True_Odds_Calculator_3-way'!#REF!/'True_Odds_Calculator_3-way'!C434-1)</f>
        <v/>
      </c>
      <c r="K437" s="6" t="str">
        <f>IF('Log_working_3-way'!$D437="","",1/'True_Odds_Calculator_3-way'!A434+1/'True_Odds_Calculator_3-way'!B434+1/'True_Odds_Calculator_3-way'!C434-1)</f>
        <v/>
      </c>
    </row>
    <row r="438" spans="4:11" x14ac:dyDescent="0.25">
      <c r="D438" t="str">
        <f>solve_for_c('True_Odds_Calculator_3-way'!A435,'True_Odds_Calculator_3-way'!B435,'True_Odds_Calculator_3-way'!C435,'Log_working_3-way'!B$1,'Log_working_3-way'!B$2)</f>
        <v/>
      </c>
      <c r="F438" s="6" t="str">
        <f>IF('Log_working_3-way'!D438="","",1/'True_Odds_Calculator_3-way'!N435+1/'True_Odds_Calculator_3-way'!O435+1/'True_Odds_Calculator_3-way'!#REF!-1)</f>
        <v/>
      </c>
      <c r="H438" s="6" t="str">
        <f>IF('Log_working_3-way'!$D438="","",'True_Odds_Calculator_3-way'!N435/'True_Odds_Calculator_3-way'!A435-1)</f>
        <v/>
      </c>
      <c r="I438" s="6" t="str">
        <f>IF('Log_working_3-way'!$D438="","",'True_Odds_Calculator_3-way'!O435/'True_Odds_Calculator_3-way'!B435-1)</f>
        <v/>
      </c>
      <c r="J438" s="6" t="str">
        <f>IF('Log_working_3-way'!$D438="","",'True_Odds_Calculator_3-way'!#REF!/'True_Odds_Calculator_3-way'!C435-1)</f>
        <v/>
      </c>
      <c r="K438" s="6" t="str">
        <f>IF('Log_working_3-way'!$D438="","",1/'True_Odds_Calculator_3-way'!A435+1/'True_Odds_Calculator_3-way'!B435+1/'True_Odds_Calculator_3-way'!C435-1)</f>
        <v/>
      </c>
    </row>
    <row r="439" spans="4:11" x14ac:dyDescent="0.25">
      <c r="D439" t="str">
        <f>solve_for_c('True_Odds_Calculator_3-way'!A436,'True_Odds_Calculator_3-way'!B436,'True_Odds_Calculator_3-way'!C436,'Log_working_3-way'!B$1,'Log_working_3-way'!B$2)</f>
        <v/>
      </c>
      <c r="F439" s="6" t="str">
        <f>IF('Log_working_3-way'!D439="","",1/'True_Odds_Calculator_3-way'!N436+1/'True_Odds_Calculator_3-way'!O436+1/'True_Odds_Calculator_3-way'!#REF!-1)</f>
        <v/>
      </c>
      <c r="H439" s="6" t="str">
        <f>IF('Log_working_3-way'!$D439="","",'True_Odds_Calculator_3-way'!N436/'True_Odds_Calculator_3-way'!A436-1)</f>
        <v/>
      </c>
      <c r="I439" s="6" t="str">
        <f>IF('Log_working_3-way'!$D439="","",'True_Odds_Calculator_3-way'!O436/'True_Odds_Calculator_3-way'!B436-1)</f>
        <v/>
      </c>
      <c r="J439" s="6" t="str">
        <f>IF('Log_working_3-way'!$D439="","",'True_Odds_Calculator_3-way'!#REF!/'True_Odds_Calculator_3-way'!C436-1)</f>
        <v/>
      </c>
      <c r="K439" s="6" t="str">
        <f>IF('Log_working_3-way'!$D439="","",1/'True_Odds_Calculator_3-way'!A436+1/'True_Odds_Calculator_3-way'!B436+1/'True_Odds_Calculator_3-way'!C436-1)</f>
        <v/>
      </c>
    </row>
    <row r="440" spans="4:11" x14ac:dyDescent="0.25">
      <c r="D440" t="str">
        <f>solve_for_c('True_Odds_Calculator_3-way'!A437,'True_Odds_Calculator_3-way'!B437,'True_Odds_Calculator_3-way'!C437,'Log_working_3-way'!B$1,'Log_working_3-way'!B$2)</f>
        <v/>
      </c>
      <c r="F440" s="6" t="str">
        <f>IF('Log_working_3-way'!D440="","",1/'True_Odds_Calculator_3-way'!N437+1/'True_Odds_Calculator_3-way'!O437+1/'True_Odds_Calculator_3-way'!#REF!-1)</f>
        <v/>
      </c>
      <c r="H440" s="6" t="str">
        <f>IF('Log_working_3-way'!$D440="","",'True_Odds_Calculator_3-way'!N437/'True_Odds_Calculator_3-way'!A437-1)</f>
        <v/>
      </c>
      <c r="I440" s="6" t="str">
        <f>IF('Log_working_3-way'!$D440="","",'True_Odds_Calculator_3-way'!O437/'True_Odds_Calculator_3-way'!B437-1)</f>
        <v/>
      </c>
      <c r="J440" s="6" t="str">
        <f>IF('Log_working_3-way'!$D440="","",'True_Odds_Calculator_3-way'!#REF!/'True_Odds_Calculator_3-way'!C437-1)</f>
        <v/>
      </c>
      <c r="K440" s="6" t="str">
        <f>IF('Log_working_3-way'!$D440="","",1/'True_Odds_Calculator_3-way'!A437+1/'True_Odds_Calculator_3-way'!B437+1/'True_Odds_Calculator_3-way'!C437-1)</f>
        <v/>
      </c>
    </row>
    <row r="441" spans="4:11" x14ac:dyDescent="0.25">
      <c r="D441" t="str">
        <f>solve_for_c('True_Odds_Calculator_3-way'!A438,'True_Odds_Calculator_3-way'!B438,'True_Odds_Calculator_3-way'!C438,'Log_working_3-way'!B$1,'Log_working_3-way'!B$2)</f>
        <v/>
      </c>
      <c r="F441" s="6" t="str">
        <f>IF('Log_working_3-way'!D441="","",1/'True_Odds_Calculator_3-way'!N438+1/'True_Odds_Calculator_3-way'!O438+1/'True_Odds_Calculator_3-way'!#REF!-1)</f>
        <v/>
      </c>
      <c r="H441" s="6" t="str">
        <f>IF('Log_working_3-way'!$D441="","",'True_Odds_Calculator_3-way'!N438/'True_Odds_Calculator_3-way'!A438-1)</f>
        <v/>
      </c>
      <c r="I441" s="6" t="str">
        <f>IF('Log_working_3-way'!$D441="","",'True_Odds_Calculator_3-way'!O438/'True_Odds_Calculator_3-way'!B438-1)</f>
        <v/>
      </c>
      <c r="J441" s="6" t="str">
        <f>IF('Log_working_3-way'!$D441="","",'True_Odds_Calculator_3-way'!#REF!/'True_Odds_Calculator_3-way'!C438-1)</f>
        <v/>
      </c>
      <c r="K441" s="6" t="str">
        <f>IF('Log_working_3-way'!$D441="","",1/'True_Odds_Calculator_3-way'!A438+1/'True_Odds_Calculator_3-way'!B438+1/'True_Odds_Calculator_3-way'!C438-1)</f>
        <v/>
      </c>
    </row>
    <row r="442" spans="4:11" x14ac:dyDescent="0.25">
      <c r="D442" t="str">
        <f>solve_for_c('True_Odds_Calculator_3-way'!A439,'True_Odds_Calculator_3-way'!B439,'True_Odds_Calculator_3-way'!C439,'Log_working_3-way'!B$1,'Log_working_3-way'!B$2)</f>
        <v/>
      </c>
      <c r="F442" s="6" t="str">
        <f>IF('Log_working_3-way'!D442="","",1/'True_Odds_Calculator_3-way'!N439+1/'True_Odds_Calculator_3-way'!O439+1/'True_Odds_Calculator_3-way'!#REF!-1)</f>
        <v/>
      </c>
      <c r="H442" s="6" t="str">
        <f>IF('Log_working_3-way'!$D442="","",'True_Odds_Calculator_3-way'!N439/'True_Odds_Calculator_3-way'!A439-1)</f>
        <v/>
      </c>
      <c r="I442" s="6" t="str">
        <f>IF('Log_working_3-way'!$D442="","",'True_Odds_Calculator_3-way'!O439/'True_Odds_Calculator_3-way'!B439-1)</f>
        <v/>
      </c>
      <c r="J442" s="6" t="str">
        <f>IF('Log_working_3-way'!$D442="","",'True_Odds_Calculator_3-way'!#REF!/'True_Odds_Calculator_3-way'!C439-1)</f>
        <v/>
      </c>
      <c r="K442" s="6" t="str">
        <f>IF('Log_working_3-way'!$D442="","",1/'True_Odds_Calculator_3-way'!A439+1/'True_Odds_Calculator_3-way'!B439+1/'True_Odds_Calculator_3-way'!C439-1)</f>
        <v/>
      </c>
    </row>
    <row r="443" spans="4:11" x14ac:dyDescent="0.25">
      <c r="D443" t="str">
        <f>solve_for_c('True_Odds_Calculator_3-way'!A440,'True_Odds_Calculator_3-way'!B440,'True_Odds_Calculator_3-way'!C440,'Log_working_3-way'!B$1,'Log_working_3-way'!B$2)</f>
        <v/>
      </c>
      <c r="F443" s="6" t="str">
        <f>IF('Log_working_3-way'!D443="","",1/'True_Odds_Calculator_3-way'!N440+1/'True_Odds_Calculator_3-way'!O440+1/'True_Odds_Calculator_3-way'!#REF!-1)</f>
        <v/>
      </c>
      <c r="H443" s="6" t="str">
        <f>IF('Log_working_3-way'!$D443="","",'True_Odds_Calculator_3-way'!N440/'True_Odds_Calculator_3-way'!A440-1)</f>
        <v/>
      </c>
      <c r="I443" s="6" t="str">
        <f>IF('Log_working_3-way'!$D443="","",'True_Odds_Calculator_3-way'!O440/'True_Odds_Calculator_3-way'!B440-1)</f>
        <v/>
      </c>
      <c r="J443" s="6" t="str">
        <f>IF('Log_working_3-way'!$D443="","",'True_Odds_Calculator_3-way'!#REF!/'True_Odds_Calculator_3-way'!C440-1)</f>
        <v/>
      </c>
      <c r="K443" s="6" t="str">
        <f>IF('Log_working_3-way'!$D443="","",1/'True_Odds_Calculator_3-way'!A440+1/'True_Odds_Calculator_3-way'!B440+1/'True_Odds_Calculator_3-way'!C440-1)</f>
        <v/>
      </c>
    </row>
    <row r="444" spans="4:11" x14ac:dyDescent="0.25">
      <c r="D444" t="str">
        <f>solve_for_c('True_Odds_Calculator_3-way'!A441,'True_Odds_Calculator_3-way'!B441,'True_Odds_Calculator_3-way'!C441,'Log_working_3-way'!B$1,'Log_working_3-way'!B$2)</f>
        <v/>
      </c>
      <c r="F444" s="6" t="str">
        <f>IF('Log_working_3-way'!D444="","",1/'True_Odds_Calculator_3-way'!N441+1/'True_Odds_Calculator_3-way'!O441+1/'True_Odds_Calculator_3-way'!#REF!-1)</f>
        <v/>
      </c>
      <c r="H444" s="6" t="str">
        <f>IF('Log_working_3-way'!$D444="","",'True_Odds_Calculator_3-way'!N441/'True_Odds_Calculator_3-way'!A441-1)</f>
        <v/>
      </c>
      <c r="I444" s="6" t="str">
        <f>IF('Log_working_3-way'!$D444="","",'True_Odds_Calculator_3-way'!O441/'True_Odds_Calculator_3-way'!B441-1)</f>
        <v/>
      </c>
      <c r="J444" s="6" t="str">
        <f>IF('Log_working_3-way'!$D444="","",'True_Odds_Calculator_3-way'!#REF!/'True_Odds_Calculator_3-way'!C441-1)</f>
        <v/>
      </c>
      <c r="K444" s="6" t="str">
        <f>IF('Log_working_3-way'!$D444="","",1/'True_Odds_Calculator_3-way'!A441+1/'True_Odds_Calculator_3-way'!B441+1/'True_Odds_Calculator_3-way'!C441-1)</f>
        <v/>
      </c>
    </row>
    <row r="445" spans="4:11" x14ac:dyDescent="0.25">
      <c r="D445" t="str">
        <f>solve_for_c('True_Odds_Calculator_3-way'!A442,'True_Odds_Calculator_3-way'!B442,'True_Odds_Calculator_3-way'!C442,'Log_working_3-way'!B$1,'Log_working_3-way'!B$2)</f>
        <v/>
      </c>
      <c r="F445" s="6" t="str">
        <f>IF('Log_working_3-way'!D445="","",1/'True_Odds_Calculator_3-way'!N442+1/'True_Odds_Calculator_3-way'!O442+1/'True_Odds_Calculator_3-way'!#REF!-1)</f>
        <v/>
      </c>
      <c r="H445" s="6" t="str">
        <f>IF('Log_working_3-way'!$D445="","",'True_Odds_Calculator_3-way'!N442/'True_Odds_Calculator_3-way'!A442-1)</f>
        <v/>
      </c>
      <c r="I445" s="6" t="str">
        <f>IF('Log_working_3-way'!$D445="","",'True_Odds_Calculator_3-way'!O442/'True_Odds_Calculator_3-way'!B442-1)</f>
        <v/>
      </c>
      <c r="J445" s="6" t="str">
        <f>IF('Log_working_3-way'!$D445="","",'True_Odds_Calculator_3-way'!#REF!/'True_Odds_Calculator_3-way'!C442-1)</f>
        <v/>
      </c>
      <c r="K445" s="6" t="str">
        <f>IF('Log_working_3-way'!$D445="","",1/'True_Odds_Calculator_3-way'!A442+1/'True_Odds_Calculator_3-way'!B442+1/'True_Odds_Calculator_3-way'!C442-1)</f>
        <v/>
      </c>
    </row>
    <row r="446" spans="4:11" x14ac:dyDescent="0.25">
      <c r="D446" t="str">
        <f>solve_for_c('True_Odds_Calculator_3-way'!A443,'True_Odds_Calculator_3-way'!B443,'True_Odds_Calculator_3-way'!C443,'Log_working_3-way'!B$1,'Log_working_3-way'!B$2)</f>
        <v/>
      </c>
      <c r="F446" s="6" t="str">
        <f>IF('Log_working_3-way'!D446="","",1/'True_Odds_Calculator_3-way'!N443+1/'True_Odds_Calculator_3-way'!O443+1/'True_Odds_Calculator_3-way'!#REF!-1)</f>
        <v/>
      </c>
      <c r="H446" s="6" t="str">
        <f>IF('Log_working_3-way'!$D446="","",'True_Odds_Calculator_3-way'!N443/'True_Odds_Calculator_3-way'!A443-1)</f>
        <v/>
      </c>
      <c r="I446" s="6" t="str">
        <f>IF('Log_working_3-way'!$D446="","",'True_Odds_Calculator_3-way'!O443/'True_Odds_Calculator_3-way'!B443-1)</f>
        <v/>
      </c>
      <c r="J446" s="6" t="str">
        <f>IF('Log_working_3-way'!$D446="","",'True_Odds_Calculator_3-way'!#REF!/'True_Odds_Calculator_3-way'!C443-1)</f>
        <v/>
      </c>
      <c r="K446" s="6" t="str">
        <f>IF('Log_working_3-way'!$D446="","",1/'True_Odds_Calculator_3-way'!A443+1/'True_Odds_Calculator_3-way'!B443+1/'True_Odds_Calculator_3-way'!C443-1)</f>
        <v/>
      </c>
    </row>
    <row r="447" spans="4:11" x14ac:dyDescent="0.25">
      <c r="D447" t="str">
        <f>solve_for_c('True_Odds_Calculator_3-way'!A444,'True_Odds_Calculator_3-way'!B444,'True_Odds_Calculator_3-way'!C444,'Log_working_3-way'!B$1,'Log_working_3-way'!B$2)</f>
        <v/>
      </c>
      <c r="F447" s="6" t="str">
        <f>IF('Log_working_3-way'!D447="","",1/'True_Odds_Calculator_3-way'!N444+1/'True_Odds_Calculator_3-way'!O444+1/'True_Odds_Calculator_3-way'!#REF!-1)</f>
        <v/>
      </c>
      <c r="H447" s="6" t="str">
        <f>IF('Log_working_3-way'!$D447="","",'True_Odds_Calculator_3-way'!N444/'True_Odds_Calculator_3-way'!A444-1)</f>
        <v/>
      </c>
      <c r="I447" s="6" t="str">
        <f>IF('Log_working_3-way'!$D447="","",'True_Odds_Calculator_3-way'!O444/'True_Odds_Calculator_3-way'!B444-1)</f>
        <v/>
      </c>
      <c r="J447" s="6" t="str">
        <f>IF('Log_working_3-way'!$D447="","",'True_Odds_Calculator_3-way'!#REF!/'True_Odds_Calculator_3-way'!C444-1)</f>
        <v/>
      </c>
      <c r="K447" s="6" t="str">
        <f>IF('Log_working_3-way'!$D447="","",1/'True_Odds_Calculator_3-way'!A444+1/'True_Odds_Calculator_3-way'!B444+1/'True_Odds_Calculator_3-way'!C444-1)</f>
        <v/>
      </c>
    </row>
    <row r="448" spans="4:11" x14ac:dyDescent="0.25">
      <c r="D448" t="str">
        <f>solve_for_c('True_Odds_Calculator_3-way'!A445,'True_Odds_Calculator_3-way'!B445,'True_Odds_Calculator_3-way'!C445,'Log_working_3-way'!B$1,'Log_working_3-way'!B$2)</f>
        <v/>
      </c>
      <c r="F448" s="6" t="str">
        <f>IF('Log_working_3-way'!D448="","",1/'True_Odds_Calculator_3-way'!N445+1/'True_Odds_Calculator_3-way'!O445+1/'True_Odds_Calculator_3-way'!#REF!-1)</f>
        <v/>
      </c>
      <c r="H448" s="6" t="str">
        <f>IF('Log_working_3-way'!$D448="","",'True_Odds_Calculator_3-way'!N445/'True_Odds_Calculator_3-way'!A445-1)</f>
        <v/>
      </c>
      <c r="I448" s="6" t="str">
        <f>IF('Log_working_3-way'!$D448="","",'True_Odds_Calculator_3-way'!O445/'True_Odds_Calculator_3-way'!B445-1)</f>
        <v/>
      </c>
      <c r="J448" s="6" t="str">
        <f>IF('Log_working_3-way'!$D448="","",'True_Odds_Calculator_3-way'!#REF!/'True_Odds_Calculator_3-way'!C445-1)</f>
        <v/>
      </c>
      <c r="K448" s="6" t="str">
        <f>IF('Log_working_3-way'!$D448="","",1/'True_Odds_Calculator_3-way'!A445+1/'True_Odds_Calculator_3-way'!B445+1/'True_Odds_Calculator_3-way'!C445-1)</f>
        <v/>
      </c>
    </row>
    <row r="449" spans="4:11" x14ac:dyDescent="0.25">
      <c r="D449" t="str">
        <f>solve_for_c('True_Odds_Calculator_3-way'!A446,'True_Odds_Calculator_3-way'!B446,'True_Odds_Calculator_3-way'!C446,'Log_working_3-way'!B$1,'Log_working_3-way'!B$2)</f>
        <v/>
      </c>
      <c r="F449" s="6" t="str">
        <f>IF('Log_working_3-way'!D449="","",1/'True_Odds_Calculator_3-way'!N446+1/'True_Odds_Calculator_3-way'!O446+1/'True_Odds_Calculator_3-way'!#REF!-1)</f>
        <v/>
      </c>
      <c r="H449" s="6" t="str">
        <f>IF('Log_working_3-way'!$D449="","",'True_Odds_Calculator_3-way'!N446/'True_Odds_Calculator_3-way'!A446-1)</f>
        <v/>
      </c>
      <c r="I449" s="6" t="str">
        <f>IF('Log_working_3-way'!$D449="","",'True_Odds_Calculator_3-way'!O446/'True_Odds_Calculator_3-way'!B446-1)</f>
        <v/>
      </c>
      <c r="J449" s="6" t="str">
        <f>IF('Log_working_3-way'!$D449="","",'True_Odds_Calculator_3-way'!#REF!/'True_Odds_Calculator_3-way'!C446-1)</f>
        <v/>
      </c>
      <c r="K449" s="6" t="str">
        <f>IF('Log_working_3-way'!$D449="","",1/'True_Odds_Calculator_3-way'!A446+1/'True_Odds_Calculator_3-way'!B446+1/'True_Odds_Calculator_3-way'!C446-1)</f>
        <v/>
      </c>
    </row>
    <row r="450" spans="4:11" x14ac:dyDescent="0.25">
      <c r="D450" t="str">
        <f>solve_for_c('True_Odds_Calculator_3-way'!A447,'True_Odds_Calculator_3-way'!B447,'True_Odds_Calculator_3-way'!C447,'Log_working_3-way'!B$1,'Log_working_3-way'!B$2)</f>
        <v/>
      </c>
      <c r="F450" s="6" t="str">
        <f>IF('Log_working_3-way'!D450="","",1/'True_Odds_Calculator_3-way'!N447+1/'True_Odds_Calculator_3-way'!O447+1/'True_Odds_Calculator_3-way'!#REF!-1)</f>
        <v/>
      </c>
      <c r="H450" s="6" t="str">
        <f>IF('Log_working_3-way'!$D450="","",'True_Odds_Calculator_3-way'!N447/'True_Odds_Calculator_3-way'!A447-1)</f>
        <v/>
      </c>
      <c r="I450" s="6" t="str">
        <f>IF('Log_working_3-way'!$D450="","",'True_Odds_Calculator_3-way'!O447/'True_Odds_Calculator_3-way'!B447-1)</f>
        <v/>
      </c>
      <c r="J450" s="6" t="str">
        <f>IF('Log_working_3-way'!$D450="","",'True_Odds_Calculator_3-way'!#REF!/'True_Odds_Calculator_3-way'!C447-1)</f>
        <v/>
      </c>
      <c r="K450" s="6" t="str">
        <f>IF('Log_working_3-way'!$D450="","",1/'True_Odds_Calculator_3-way'!A447+1/'True_Odds_Calculator_3-way'!B447+1/'True_Odds_Calculator_3-way'!C447-1)</f>
        <v/>
      </c>
    </row>
    <row r="451" spans="4:11" x14ac:dyDescent="0.25">
      <c r="D451" t="str">
        <f>solve_for_c('True_Odds_Calculator_3-way'!A448,'True_Odds_Calculator_3-way'!B448,'True_Odds_Calculator_3-way'!C448,'Log_working_3-way'!B$1,'Log_working_3-way'!B$2)</f>
        <v/>
      </c>
      <c r="F451" s="6" t="str">
        <f>IF('Log_working_3-way'!D451="","",1/'True_Odds_Calculator_3-way'!N448+1/'True_Odds_Calculator_3-way'!O448+1/'True_Odds_Calculator_3-way'!#REF!-1)</f>
        <v/>
      </c>
      <c r="H451" s="6" t="str">
        <f>IF('Log_working_3-way'!$D451="","",'True_Odds_Calculator_3-way'!N448/'True_Odds_Calculator_3-way'!A448-1)</f>
        <v/>
      </c>
      <c r="I451" s="6" t="str">
        <f>IF('Log_working_3-way'!$D451="","",'True_Odds_Calculator_3-way'!O448/'True_Odds_Calculator_3-way'!B448-1)</f>
        <v/>
      </c>
      <c r="J451" s="6" t="str">
        <f>IF('Log_working_3-way'!$D451="","",'True_Odds_Calculator_3-way'!#REF!/'True_Odds_Calculator_3-way'!C448-1)</f>
        <v/>
      </c>
      <c r="K451" s="6" t="str">
        <f>IF('Log_working_3-way'!$D451="","",1/'True_Odds_Calculator_3-way'!A448+1/'True_Odds_Calculator_3-way'!B448+1/'True_Odds_Calculator_3-way'!C448-1)</f>
        <v/>
      </c>
    </row>
    <row r="452" spans="4:11" x14ac:dyDescent="0.25">
      <c r="D452" t="str">
        <f>solve_for_c('True_Odds_Calculator_3-way'!A449,'True_Odds_Calculator_3-way'!B449,'True_Odds_Calculator_3-way'!C449,'Log_working_3-way'!B$1,'Log_working_3-way'!B$2)</f>
        <v/>
      </c>
      <c r="F452" s="6" t="str">
        <f>IF('Log_working_3-way'!D452="","",1/'True_Odds_Calculator_3-way'!N449+1/'True_Odds_Calculator_3-way'!O449+1/'True_Odds_Calculator_3-way'!#REF!-1)</f>
        <v/>
      </c>
      <c r="H452" s="6" t="str">
        <f>IF('Log_working_3-way'!$D452="","",'True_Odds_Calculator_3-way'!N449/'True_Odds_Calculator_3-way'!A449-1)</f>
        <v/>
      </c>
      <c r="I452" s="6" t="str">
        <f>IF('Log_working_3-way'!$D452="","",'True_Odds_Calculator_3-way'!O449/'True_Odds_Calculator_3-way'!B449-1)</f>
        <v/>
      </c>
      <c r="J452" s="6" t="str">
        <f>IF('Log_working_3-way'!$D452="","",'True_Odds_Calculator_3-way'!#REF!/'True_Odds_Calculator_3-way'!C449-1)</f>
        <v/>
      </c>
      <c r="K452" s="6" t="str">
        <f>IF('Log_working_3-way'!$D452="","",1/'True_Odds_Calculator_3-way'!A449+1/'True_Odds_Calculator_3-way'!B449+1/'True_Odds_Calculator_3-way'!C449-1)</f>
        <v/>
      </c>
    </row>
    <row r="453" spans="4:11" x14ac:dyDescent="0.25">
      <c r="D453" t="str">
        <f>solve_for_c('True_Odds_Calculator_3-way'!A450,'True_Odds_Calculator_3-way'!B450,'True_Odds_Calculator_3-way'!C450,'Log_working_3-way'!B$1,'Log_working_3-way'!B$2)</f>
        <v/>
      </c>
      <c r="F453" s="6" t="str">
        <f>IF('Log_working_3-way'!D453="","",1/'True_Odds_Calculator_3-way'!N450+1/'True_Odds_Calculator_3-way'!O450+1/'True_Odds_Calculator_3-way'!#REF!-1)</f>
        <v/>
      </c>
      <c r="H453" s="6" t="str">
        <f>IF('Log_working_3-way'!$D453="","",'True_Odds_Calculator_3-way'!N450/'True_Odds_Calculator_3-way'!A450-1)</f>
        <v/>
      </c>
      <c r="I453" s="6" t="str">
        <f>IF('Log_working_3-way'!$D453="","",'True_Odds_Calculator_3-way'!O450/'True_Odds_Calculator_3-way'!B450-1)</f>
        <v/>
      </c>
      <c r="J453" s="6" t="str">
        <f>IF('Log_working_3-way'!$D453="","",'True_Odds_Calculator_3-way'!#REF!/'True_Odds_Calculator_3-way'!C450-1)</f>
        <v/>
      </c>
      <c r="K453" s="6" t="str">
        <f>IF('Log_working_3-way'!$D453="","",1/'True_Odds_Calculator_3-way'!A450+1/'True_Odds_Calculator_3-way'!B450+1/'True_Odds_Calculator_3-way'!C450-1)</f>
        <v/>
      </c>
    </row>
    <row r="454" spans="4:11" x14ac:dyDescent="0.25">
      <c r="D454" t="str">
        <f>solve_for_c('True_Odds_Calculator_3-way'!A451,'True_Odds_Calculator_3-way'!B451,'True_Odds_Calculator_3-way'!C451,'Log_working_3-way'!B$1,'Log_working_3-way'!B$2)</f>
        <v/>
      </c>
      <c r="F454" s="6" t="str">
        <f>IF('Log_working_3-way'!D454="","",1/'True_Odds_Calculator_3-way'!N451+1/'True_Odds_Calculator_3-way'!O451+1/'True_Odds_Calculator_3-way'!#REF!-1)</f>
        <v/>
      </c>
      <c r="H454" s="6" t="str">
        <f>IF('Log_working_3-way'!$D454="","",'True_Odds_Calculator_3-way'!N451/'True_Odds_Calculator_3-way'!A451-1)</f>
        <v/>
      </c>
      <c r="I454" s="6" t="str">
        <f>IF('Log_working_3-way'!$D454="","",'True_Odds_Calculator_3-way'!O451/'True_Odds_Calculator_3-way'!B451-1)</f>
        <v/>
      </c>
      <c r="J454" s="6" t="str">
        <f>IF('Log_working_3-way'!$D454="","",'True_Odds_Calculator_3-way'!#REF!/'True_Odds_Calculator_3-way'!C451-1)</f>
        <v/>
      </c>
      <c r="K454" s="6" t="str">
        <f>IF('Log_working_3-way'!$D454="","",1/'True_Odds_Calculator_3-way'!A451+1/'True_Odds_Calculator_3-way'!B451+1/'True_Odds_Calculator_3-way'!C451-1)</f>
        <v/>
      </c>
    </row>
    <row r="455" spans="4:11" x14ac:dyDescent="0.25">
      <c r="D455" t="str">
        <f>solve_for_c('True_Odds_Calculator_3-way'!A452,'True_Odds_Calculator_3-way'!B452,'True_Odds_Calculator_3-way'!C452,'Log_working_3-way'!B$1,'Log_working_3-way'!B$2)</f>
        <v/>
      </c>
      <c r="F455" s="6" t="str">
        <f>IF('Log_working_3-way'!D455="","",1/'True_Odds_Calculator_3-way'!N452+1/'True_Odds_Calculator_3-way'!O452+1/'True_Odds_Calculator_3-way'!#REF!-1)</f>
        <v/>
      </c>
      <c r="H455" s="6" t="str">
        <f>IF('Log_working_3-way'!$D455="","",'True_Odds_Calculator_3-way'!N452/'True_Odds_Calculator_3-way'!A452-1)</f>
        <v/>
      </c>
      <c r="I455" s="6" t="str">
        <f>IF('Log_working_3-way'!$D455="","",'True_Odds_Calculator_3-way'!O452/'True_Odds_Calculator_3-way'!B452-1)</f>
        <v/>
      </c>
      <c r="J455" s="6" t="str">
        <f>IF('Log_working_3-way'!$D455="","",'True_Odds_Calculator_3-way'!#REF!/'True_Odds_Calculator_3-way'!C452-1)</f>
        <v/>
      </c>
      <c r="K455" s="6" t="str">
        <f>IF('Log_working_3-way'!$D455="","",1/'True_Odds_Calculator_3-way'!A452+1/'True_Odds_Calculator_3-way'!B452+1/'True_Odds_Calculator_3-way'!C452-1)</f>
        <v/>
      </c>
    </row>
    <row r="456" spans="4:11" x14ac:dyDescent="0.25">
      <c r="D456" t="str">
        <f>solve_for_c('True_Odds_Calculator_3-way'!A453,'True_Odds_Calculator_3-way'!B453,'True_Odds_Calculator_3-way'!C453,'Log_working_3-way'!B$1,'Log_working_3-way'!B$2)</f>
        <v/>
      </c>
      <c r="F456" s="6" t="str">
        <f>IF('Log_working_3-way'!D456="","",1/'True_Odds_Calculator_3-way'!N453+1/'True_Odds_Calculator_3-way'!O453+1/'True_Odds_Calculator_3-way'!#REF!-1)</f>
        <v/>
      </c>
      <c r="H456" s="6" t="str">
        <f>IF('Log_working_3-way'!$D456="","",'True_Odds_Calculator_3-way'!N453/'True_Odds_Calculator_3-way'!A453-1)</f>
        <v/>
      </c>
      <c r="I456" s="6" t="str">
        <f>IF('Log_working_3-way'!$D456="","",'True_Odds_Calculator_3-way'!O453/'True_Odds_Calculator_3-way'!B453-1)</f>
        <v/>
      </c>
      <c r="J456" s="6" t="str">
        <f>IF('Log_working_3-way'!$D456="","",'True_Odds_Calculator_3-way'!#REF!/'True_Odds_Calculator_3-way'!C453-1)</f>
        <v/>
      </c>
      <c r="K456" s="6" t="str">
        <f>IF('Log_working_3-way'!$D456="","",1/'True_Odds_Calculator_3-way'!A453+1/'True_Odds_Calculator_3-way'!B453+1/'True_Odds_Calculator_3-way'!C453-1)</f>
        <v/>
      </c>
    </row>
    <row r="457" spans="4:11" x14ac:dyDescent="0.25">
      <c r="D457" t="str">
        <f>solve_for_c('True_Odds_Calculator_3-way'!A454,'True_Odds_Calculator_3-way'!B454,'True_Odds_Calculator_3-way'!C454,'Log_working_3-way'!B$1,'Log_working_3-way'!B$2)</f>
        <v/>
      </c>
      <c r="F457" s="6" t="str">
        <f>IF('Log_working_3-way'!D457="","",1/'True_Odds_Calculator_3-way'!N454+1/'True_Odds_Calculator_3-way'!O454+1/'True_Odds_Calculator_3-way'!#REF!-1)</f>
        <v/>
      </c>
      <c r="H457" s="6" t="str">
        <f>IF('Log_working_3-way'!$D457="","",'True_Odds_Calculator_3-way'!N454/'True_Odds_Calculator_3-way'!A454-1)</f>
        <v/>
      </c>
      <c r="I457" s="6" t="str">
        <f>IF('Log_working_3-way'!$D457="","",'True_Odds_Calculator_3-way'!O454/'True_Odds_Calculator_3-way'!B454-1)</f>
        <v/>
      </c>
      <c r="J457" s="6" t="str">
        <f>IF('Log_working_3-way'!$D457="","",'True_Odds_Calculator_3-way'!#REF!/'True_Odds_Calculator_3-way'!C454-1)</f>
        <v/>
      </c>
      <c r="K457" s="6" t="str">
        <f>IF('Log_working_3-way'!$D457="","",1/'True_Odds_Calculator_3-way'!A454+1/'True_Odds_Calculator_3-way'!B454+1/'True_Odds_Calculator_3-way'!C454-1)</f>
        <v/>
      </c>
    </row>
    <row r="458" spans="4:11" x14ac:dyDescent="0.25">
      <c r="D458" t="str">
        <f>solve_for_c('True_Odds_Calculator_3-way'!A455,'True_Odds_Calculator_3-way'!B455,'True_Odds_Calculator_3-way'!C455,'Log_working_3-way'!B$1,'Log_working_3-way'!B$2)</f>
        <v/>
      </c>
      <c r="F458" s="6" t="str">
        <f>IF('Log_working_3-way'!D458="","",1/'True_Odds_Calculator_3-way'!N455+1/'True_Odds_Calculator_3-way'!O455+1/'True_Odds_Calculator_3-way'!#REF!-1)</f>
        <v/>
      </c>
      <c r="H458" s="6" t="str">
        <f>IF('Log_working_3-way'!$D458="","",'True_Odds_Calculator_3-way'!N455/'True_Odds_Calculator_3-way'!A455-1)</f>
        <v/>
      </c>
      <c r="I458" s="6" t="str">
        <f>IF('Log_working_3-way'!$D458="","",'True_Odds_Calculator_3-way'!O455/'True_Odds_Calculator_3-way'!B455-1)</f>
        <v/>
      </c>
      <c r="J458" s="6" t="str">
        <f>IF('Log_working_3-way'!$D458="","",'True_Odds_Calculator_3-way'!#REF!/'True_Odds_Calculator_3-way'!C455-1)</f>
        <v/>
      </c>
      <c r="K458" s="6" t="str">
        <f>IF('Log_working_3-way'!$D458="","",1/'True_Odds_Calculator_3-way'!A455+1/'True_Odds_Calculator_3-way'!B455+1/'True_Odds_Calculator_3-way'!C455-1)</f>
        <v/>
      </c>
    </row>
    <row r="459" spans="4:11" x14ac:dyDescent="0.25">
      <c r="D459" t="str">
        <f>solve_for_c('True_Odds_Calculator_3-way'!A456,'True_Odds_Calculator_3-way'!B456,'True_Odds_Calculator_3-way'!C456,'Log_working_3-way'!B$1,'Log_working_3-way'!B$2)</f>
        <v/>
      </c>
      <c r="F459" s="6" t="str">
        <f>IF('Log_working_3-way'!D459="","",1/'True_Odds_Calculator_3-way'!N456+1/'True_Odds_Calculator_3-way'!O456+1/'True_Odds_Calculator_3-way'!#REF!-1)</f>
        <v/>
      </c>
      <c r="H459" s="6" t="str">
        <f>IF('Log_working_3-way'!$D459="","",'True_Odds_Calculator_3-way'!N456/'True_Odds_Calculator_3-way'!A456-1)</f>
        <v/>
      </c>
      <c r="I459" s="6" t="str">
        <f>IF('Log_working_3-way'!$D459="","",'True_Odds_Calculator_3-way'!O456/'True_Odds_Calculator_3-way'!B456-1)</f>
        <v/>
      </c>
      <c r="J459" s="6" t="str">
        <f>IF('Log_working_3-way'!$D459="","",'True_Odds_Calculator_3-way'!#REF!/'True_Odds_Calculator_3-way'!C456-1)</f>
        <v/>
      </c>
      <c r="K459" s="6" t="str">
        <f>IF('Log_working_3-way'!$D459="","",1/'True_Odds_Calculator_3-way'!A456+1/'True_Odds_Calculator_3-way'!B456+1/'True_Odds_Calculator_3-way'!C456-1)</f>
        <v/>
      </c>
    </row>
    <row r="460" spans="4:11" x14ac:dyDescent="0.25">
      <c r="D460" t="str">
        <f>solve_for_c('True_Odds_Calculator_3-way'!A457,'True_Odds_Calculator_3-way'!B457,'True_Odds_Calculator_3-way'!C457,'Log_working_3-way'!B$1,'Log_working_3-way'!B$2)</f>
        <v/>
      </c>
      <c r="F460" s="6" t="str">
        <f>IF('Log_working_3-way'!D460="","",1/'True_Odds_Calculator_3-way'!N457+1/'True_Odds_Calculator_3-way'!O457+1/'True_Odds_Calculator_3-way'!#REF!-1)</f>
        <v/>
      </c>
      <c r="H460" s="6" t="str">
        <f>IF('Log_working_3-way'!$D460="","",'True_Odds_Calculator_3-way'!N457/'True_Odds_Calculator_3-way'!A457-1)</f>
        <v/>
      </c>
      <c r="I460" s="6" t="str">
        <f>IF('Log_working_3-way'!$D460="","",'True_Odds_Calculator_3-way'!O457/'True_Odds_Calculator_3-way'!B457-1)</f>
        <v/>
      </c>
      <c r="J460" s="6" t="str">
        <f>IF('Log_working_3-way'!$D460="","",'True_Odds_Calculator_3-way'!#REF!/'True_Odds_Calculator_3-way'!C457-1)</f>
        <v/>
      </c>
      <c r="K460" s="6" t="str">
        <f>IF('Log_working_3-way'!$D460="","",1/'True_Odds_Calculator_3-way'!A457+1/'True_Odds_Calculator_3-way'!B457+1/'True_Odds_Calculator_3-way'!C457-1)</f>
        <v/>
      </c>
    </row>
    <row r="461" spans="4:11" x14ac:dyDescent="0.25">
      <c r="D461" t="str">
        <f>solve_for_c('True_Odds_Calculator_3-way'!A458,'True_Odds_Calculator_3-way'!B458,'True_Odds_Calculator_3-way'!C458,'Log_working_3-way'!B$1,'Log_working_3-way'!B$2)</f>
        <v/>
      </c>
      <c r="F461" s="6" t="str">
        <f>IF('Log_working_3-way'!D461="","",1/'True_Odds_Calculator_3-way'!N458+1/'True_Odds_Calculator_3-way'!O458+1/'True_Odds_Calculator_3-way'!#REF!-1)</f>
        <v/>
      </c>
      <c r="H461" s="6" t="str">
        <f>IF('Log_working_3-way'!$D461="","",'True_Odds_Calculator_3-way'!N458/'True_Odds_Calculator_3-way'!A458-1)</f>
        <v/>
      </c>
      <c r="I461" s="6" t="str">
        <f>IF('Log_working_3-way'!$D461="","",'True_Odds_Calculator_3-way'!O458/'True_Odds_Calculator_3-way'!B458-1)</f>
        <v/>
      </c>
      <c r="J461" s="6" t="str">
        <f>IF('Log_working_3-way'!$D461="","",'True_Odds_Calculator_3-way'!#REF!/'True_Odds_Calculator_3-way'!C458-1)</f>
        <v/>
      </c>
      <c r="K461" s="6" t="str">
        <f>IF('Log_working_3-way'!$D461="","",1/'True_Odds_Calculator_3-way'!A458+1/'True_Odds_Calculator_3-way'!B458+1/'True_Odds_Calculator_3-way'!C458-1)</f>
        <v/>
      </c>
    </row>
    <row r="462" spans="4:11" x14ac:dyDescent="0.25">
      <c r="D462" t="str">
        <f>solve_for_c('True_Odds_Calculator_3-way'!A459,'True_Odds_Calculator_3-way'!B459,'True_Odds_Calculator_3-way'!C459,'Log_working_3-way'!B$1,'Log_working_3-way'!B$2)</f>
        <v/>
      </c>
      <c r="F462" s="6" t="str">
        <f>IF('Log_working_3-way'!D462="","",1/'True_Odds_Calculator_3-way'!N459+1/'True_Odds_Calculator_3-way'!O459+1/'True_Odds_Calculator_3-way'!#REF!-1)</f>
        <v/>
      </c>
      <c r="H462" s="6" t="str">
        <f>IF('Log_working_3-way'!$D462="","",'True_Odds_Calculator_3-way'!N459/'True_Odds_Calculator_3-way'!A459-1)</f>
        <v/>
      </c>
      <c r="I462" s="6" t="str">
        <f>IF('Log_working_3-way'!$D462="","",'True_Odds_Calculator_3-way'!O459/'True_Odds_Calculator_3-way'!B459-1)</f>
        <v/>
      </c>
      <c r="J462" s="6" t="str">
        <f>IF('Log_working_3-way'!$D462="","",'True_Odds_Calculator_3-way'!#REF!/'True_Odds_Calculator_3-way'!C459-1)</f>
        <v/>
      </c>
      <c r="K462" s="6" t="str">
        <f>IF('Log_working_3-way'!$D462="","",1/'True_Odds_Calculator_3-way'!A459+1/'True_Odds_Calculator_3-way'!B459+1/'True_Odds_Calculator_3-way'!C459-1)</f>
        <v/>
      </c>
    </row>
    <row r="463" spans="4:11" x14ac:dyDescent="0.25">
      <c r="D463" t="str">
        <f>solve_for_c('True_Odds_Calculator_3-way'!A460,'True_Odds_Calculator_3-way'!B460,'True_Odds_Calculator_3-way'!C460,'Log_working_3-way'!B$1,'Log_working_3-way'!B$2)</f>
        <v/>
      </c>
      <c r="F463" s="6" t="str">
        <f>IF('Log_working_3-way'!D463="","",1/'True_Odds_Calculator_3-way'!N460+1/'True_Odds_Calculator_3-way'!O460+1/'True_Odds_Calculator_3-way'!#REF!-1)</f>
        <v/>
      </c>
      <c r="H463" s="6" t="str">
        <f>IF('Log_working_3-way'!$D463="","",'True_Odds_Calculator_3-way'!N460/'True_Odds_Calculator_3-way'!A460-1)</f>
        <v/>
      </c>
      <c r="I463" s="6" t="str">
        <f>IF('Log_working_3-way'!$D463="","",'True_Odds_Calculator_3-way'!O460/'True_Odds_Calculator_3-way'!B460-1)</f>
        <v/>
      </c>
      <c r="J463" s="6" t="str">
        <f>IF('Log_working_3-way'!$D463="","",'True_Odds_Calculator_3-way'!#REF!/'True_Odds_Calculator_3-way'!C460-1)</f>
        <v/>
      </c>
      <c r="K463" s="6" t="str">
        <f>IF('Log_working_3-way'!$D463="","",1/'True_Odds_Calculator_3-way'!A460+1/'True_Odds_Calculator_3-way'!B460+1/'True_Odds_Calculator_3-way'!C460-1)</f>
        <v/>
      </c>
    </row>
    <row r="464" spans="4:11" x14ac:dyDescent="0.25">
      <c r="D464" t="str">
        <f>solve_for_c('True_Odds_Calculator_3-way'!A461,'True_Odds_Calculator_3-way'!B461,'True_Odds_Calculator_3-way'!C461,'Log_working_3-way'!B$1,'Log_working_3-way'!B$2)</f>
        <v/>
      </c>
      <c r="F464" s="6" t="str">
        <f>IF('Log_working_3-way'!D464="","",1/'True_Odds_Calculator_3-way'!N461+1/'True_Odds_Calculator_3-way'!O461+1/'True_Odds_Calculator_3-way'!#REF!-1)</f>
        <v/>
      </c>
      <c r="H464" s="6" t="str">
        <f>IF('Log_working_3-way'!$D464="","",'True_Odds_Calculator_3-way'!N461/'True_Odds_Calculator_3-way'!A461-1)</f>
        <v/>
      </c>
      <c r="I464" s="6" t="str">
        <f>IF('Log_working_3-way'!$D464="","",'True_Odds_Calculator_3-way'!O461/'True_Odds_Calculator_3-way'!B461-1)</f>
        <v/>
      </c>
      <c r="J464" s="6" t="str">
        <f>IF('Log_working_3-way'!$D464="","",'True_Odds_Calculator_3-way'!#REF!/'True_Odds_Calculator_3-way'!C461-1)</f>
        <v/>
      </c>
      <c r="K464" s="6" t="str">
        <f>IF('Log_working_3-way'!$D464="","",1/'True_Odds_Calculator_3-way'!A461+1/'True_Odds_Calculator_3-way'!B461+1/'True_Odds_Calculator_3-way'!C461-1)</f>
        <v/>
      </c>
    </row>
    <row r="465" spans="4:11" x14ac:dyDescent="0.25">
      <c r="D465" t="str">
        <f>solve_for_c('True_Odds_Calculator_3-way'!A462,'True_Odds_Calculator_3-way'!B462,'True_Odds_Calculator_3-way'!C462,'Log_working_3-way'!B$1,'Log_working_3-way'!B$2)</f>
        <v/>
      </c>
      <c r="F465" s="6" t="str">
        <f>IF('Log_working_3-way'!D465="","",1/'True_Odds_Calculator_3-way'!N462+1/'True_Odds_Calculator_3-way'!O462+1/'True_Odds_Calculator_3-way'!#REF!-1)</f>
        <v/>
      </c>
      <c r="H465" s="6" t="str">
        <f>IF('Log_working_3-way'!$D465="","",'True_Odds_Calculator_3-way'!N462/'True_Odds_Calculator_3-way'!A462-1)</f>
        <v/>
      </c>
      <c r="I465" s="6" t="str">
        <f>IF('Log_working_3-way'!$D465="","",'True_Odds_Calculator_3-way'!O462/'True_Odds_Calculator_3-way'!B462-1)</f>
        <v/>
      </c>
      <c r="J465" s="6" t="str">
        <f>IF('Log_working_3-way'!$D465="","",'True_Odds_Calculator_3-way'!#REF!/'True_Odds_Calculator_3-way'!C462-1)</f>
        <v/>
      </c>
      <c r="K465" s="6" t="str">
        <f>IF('Log_working_3-way'!$D465="","",1/'True_Odds_Calculator_3-way'!A462+1/'True_Odds_Calculator_3-way'!B462+1/'True_Odds_Calculator_3-way'!C462-1)</f>
        <v/>
      </c>
    </row>
    <row r="466" spans="4:11" x14ac:dyDescent="0.25">
      <c r="D466" t="str">
        <f>solve_for_c('True_Odds_Calculator_3-way'!A463,'True_Odds_Calculator_3-way'!B463,'True_Odds_Calculator_3-way'!C463,'Log_working_3-way'!B$1,'Log_working_3-way'!B$2)</f>
        <v/>
      </c>
      <c r="F466" s="6" t="str">
        <f>IF('Log_working_3-way'!D466="","",1/'True_Odds_Calculator_3-way'!N463+1/'True_Odds_Calculator_3-way'!O463+1/'True_Odds_Calculator_3-way'!#REF!-1)</f>
        <v/>
      </c>
      <c r="H466" s="6" t="str">
        <f>IF('Log_working_3-way'!$D466="","",'True_Odds_Calculator_3-way'!N463/'True_Odds_Calculator_3-way'!A463-1)</f>
        <v/>
      </c>
      <c r="I466" s="6" t="str">
        <f>IF('Log_working_3-way'!$D466="","",'True_Odds_Calculator_3-way'!O463/'True_Odds_Calculator_3-way'!B463-1)</f>
        <v/>
      </c>
      <c r="J466" s="6" t="str">
        <f>IF('Log_working_3-way'!$D466="","",'True_Odds_Calculator_3-way'!#REF!/'True_Odds_Calculator_3-way'!C463-1)</f>
        <v/>
      </c>
      <c r="K466" s="6" t="str">
        <f>IF('Log_working_3-way'!$D466="","",1/'True_Odds_Calculator_3-way'!A463+1/'True_Odds_Calculator_3-way'!B463+1/'True_Odds_Calculator_3-way'!C463-1)</f>
        <v/>
      </c>
    </row>
    <row r="467" spans="4:11" x14ac:dyDescent="0.25">
      <c r="D467" t="str">
        <f>solve_for_c('True_Odds_Calculator_3-way'!A464,'True_Odds_Calculator_3-way'!B464,'True_Odds_Calculator_3-way'!C464,'Log_working_3-way'!B$1,'Log_working_3-way'!B$2)</f>
        <v/>
      </c>
      <c r="F467" s="6" t="str">
        <f>IF('Log_working_3-way'!D467="","",1/'True_Odds_Calculator_3-way'!N464+1/'True_Odds_Calculator_3-way'!O464+1/'True_Odds_Calculator_3-way'!#REF!-1)</f>
        <v/>
      </c>
      <c r="H467" s="6" t="str">
        <f>IF('Log_working_3-way'!$D467="","",'True_Odds_Calculator_3-way'!N464/'True_Odds_Calculator_3-way'!A464-1)</f>
        <v/>
      </c>
      <c r="I467" s="6" t="str">
        <f>IF('Log_working_3-way'!$D467="","",'True_Odds_Calculator_3-way'!O464/'True_Odds_Calculator_3-way'!B464-1)</f>
        <v/>
      </c>
      <c r="J467" s="6" t="str">
        <f>IF('Log_working_3-way'!$D467="","",'True_Odds_Calculator_3-way'!#REF!/'True_Odds_Calculator_3-way'!C464-1)</f>
        <v/>
      </c>
      <c r="K467" s="6" t="str">
        <f>IF('Log_working_3-way'!$D467="","",1/'True_Odds_Calculator_3-way'!A464+1/'True_Odds_Calculator_3-way'!B464+1/'True_Odds_Calculator_3-way'!C464-1)</f>
        <v/>
      </c>
    </row>
    <row r="468" spans="4:11" x14ac:dyDescent="0.25">
      <c r="D468" t="str">
        <f>solve_for_c('True_Odds_Calculator_3-way'!A465,'True_Odds_Calculator_3-way'!B465,'True_Odds_Calculator_3-way'!C465,'Log_working_3-way'!B$1,'Log_working_3-way'!B$2)</f>
        <v/>
      </c>
      <c r="F468" s="6" t="str">
        <f>IF('Log_working_3-way'!D468="","",1/'True_Odds_Calculator_3-way'!N465+1/'True_Odds_Calculator_3-way'!O465+1/'True_Odds_Calculator_3-way'!#REF!-1)</f>
        <v/>
      </c>
      <c r="H468" s="6" t="str">
        <f>IF('Log_working_3-way'!$D468="","",'True_Odds_Calculator_3-way'!N465/'True_Odds_Calculator_3-way'!A465-1)</f>
        <v/>
      </c>
      <c r="I468" s="6" t="str">
        <f>IF('Log_working_3-way'!$D468="","",'True_Odds_Calculator_3-way'!O465/'True_Odds_Calculator_3-way'!B465-1)</f>
        <v/>
      </c>
      <c r="J468" s="6" t="str">
        <f>IF('Log_working_3-way'!$D468="","",'True_Odds_Calculator_3-way'!#REF!/'True_Odds_Calculator_3-way'!C465-1)</f>
        <v/>
      </c>
      <c r="K468" s="6" t="str">
        <f>IF('Log_working_3-way'!$D468="","",1/'True_Odds_Calculator_3-way'!A465+1/'True_Odds_Calculator_3-way'!B465+1/'True_Odds_Calculator_3-way'!C465-1)</f>
        <v/>
      </c>
    </row>
    <row r="469" spans="4:11" x14ac:dyDescent="0.25">
      <c r="D469" t="str">
        <f>solve_for_c('True_Odds_Calculator_3-way'!A466,'True_Odds_Calculator_3-way'!B466,'True_Odds_Calculator_3-way'!C466,'Log_working_3-way'!B$1,'Log_working_3-way'!B$2)</f>
        <v/>
      </c>
      <c r="F469" s="6" t="str">
        <f>IF('Log_working_3-way'!D469="","",1/'True_Odds_Calculator_3-way'!N466+1/'True_Odds_Calculator_3-way'!O466+1/'True_Odds_Calculator_3-way'!#REF!-1)</f>
        <v/>
      </c>
      <c r="H469" s="6" t="str">
        <f>IF('Log_working_3-way'!$D469="","",'True_Odds_Calculator_3-way'!N466/'True_Odds_Calculator_3-way'!A466-1)</f>
        <v/>
      </c>
      <c r="I469" s="6" t="str">
        <f>IF('Log_working_3-way'!$D469="","",'True_Odds_Calculator_3-way'!O466/'True_Odds_Calculator_3-way'!B466-1)</f>
        <v/>
      </c>
      <c r="J469" s="6" t="str">
        <f>IF('Log_working_3-way'!$D469="","",'True_Odds_Calculator_3-way'!#REF!/'True_Odds_Calculator_3-way'!C466-1)</f>
        <v/>
      </c>
      <c r="K469" s="6" t="str">
        <f>IF('Log_working_3-way'!$D469="","",1/'True_Odds_Calculator_3-way'!A466+1/'True_Odds_Calculator_3-way'!B466+1/'True_Odds_Calculator_3-way'!C466-1)</f>
        <v/>
      </c>
    </row>
    <row r="470" spans="4:11" x14ac:dyDescent="0.25">
      <c r="D470" t="str">
        <f>solve_for_c('True_Odds_Calculator_3-way'!A467,'True_Odds_Calculator_3-way'!B467,'True_Odds_Calculator_3-way'!C467,'Log_working_3-way'!B$1,'Log_working_3-way'!B$2)</f>
        <v/>
      </c>
      <c r="F470" s="6" t="str">
        <f>IF('Log_working_3-way'!D470="","",1/'True_Odds_Calculator_3-way'!N467+1/'True_Odds_Calculator_3-way'!O467+1/'True_Odds_Calculator_3-way'!#REF!-1)</f>
        <v/>
      </c>
      <c r="H470" s="6" t="str">
        <f>IF('Log_working_3-way'!$D470="","",'True_Odds_Calculator_3-way'!N467/'True_Odds_Calculator_3-way'!A467-1)</f>
        <v/>
      </c>
      <c r="I470" s="6" t="str">
        <f>IF('Log_working_3-way'!$D470="","",'True_Odds_Calculator_3-way'!O467/'True_Odds_Calculator_3-way'!B467-1)</f>
        <v/>
      </c>
      <c r="J470" s="6" t="str">
        <f>IF('Log_working_3-way'!$D470="","",'True_Odds_Calculator_3-way'!#REF!/'True_Odds_Calculator_3-way'!C467-1)</f>
        <v/>
      </c>
      <c r="K470" s="6" t="str">
        <f>IF('Log_working_3-way'!$D470="","",1/'True_Odds_Calculator_3-way'!A467+1/'True_Odds_Calculator_3-way'!B467+1/'True_Odds_Calculator_3-way'!C467-1)</f>
        <v/>
      </c>
    </row>
    <row r="471" spans="4:11" x14ac:dyDescent="0.25">
      <c r="D471" t="str">
        <f>solve_for_c('True_Odds_Calculator_3-way'!A468,'True_Odds_Calculator_3-way'!B468,'True_Odds_Calculator_3-way'!C468,'Log_working_3-way'!B$1,'Log_working_3-way'!B$2)</f>
        <v/>
      </c>
      <c r="F471" s="6" t="str">
        <f>IF('Log_working_3-way'!D471="","",1/'True_Odds_Calculator_3-way'!N468+1/'True_Odds_Calculator_3-way'!O468+1/'True_Odds_Calculator_3-way'!#REF!-1)</f>
        <v/>
      </c>
      <c r="H471" s="6" t="str">
        <f>IF('Log_working_3-way'!$D471="","",'True_Odds_Calculator_3-way'!N468/'True_Odds_Calculator_3-way'!A468-1)</f>
        <v/>
      </c>
      <c r="I471" s="6" t="str">
        <f>IF('Log_working_3-way'!$D471="","",'True_Odds_Calculator_3-way'!O468/'True_Odds_Calculator_3-way'!B468-1)</f>
        <v/>
      </c>
      <c r="J471" s="6" t="str">
        <f>IF('Log_working_3-way'!$D471="","",'True_Odds_Calculator_3-way'!#REF!/'True_Odds_Calculator_3-way'!C468-1)</f>
        <v/>
      </c>
      <c r="K471" s="6" t="str">
        <f>IF('Log_working_3-way'!$D471="","",1/'True_Odds_Calculator_3-way'!A468+1/'True_Odds_Calculator_3-way'!B468+1/'True_Odds_Calculator_3-way'!C468-1)</f>
        <v/>
      </c>
    </row>
    <row r="472" spans="4:11" x14ac:dyDescent="0.25">
      <c r="D472" t="str">
        <f>solve_for_c('True_Odds_Calculator_3-way'!A469,'True_Odds_Calculator_3-way'!B469,'True_Odds_Calculator_3-way'!C469,'Log_working_3-way'!B$1,'Log_working_3-way'!B$2)</f>
        <v/>
      </c>
      <c r="F472" s="6" t="str">
        <f>IF('Log_working_3-way'!D472="","",1/'True_Odds_Calculator_3-way'!N469+1/'True_Odds_Calculator_3-way'!O469+1/'True_Odds_Calculator_3-way'!#REF!-1)</f>
        <v/>
      </c>
      <c r="H472" s="6" t="str">
        <f>IF('Log_working_3-way'!$D472="","",'True_Odds_Calculator_3-way'!N469/'True_Odds_Calculator_3-way'!A469-1)</f>
        <v/>
      </c>
      <c r="I472" s="6" t="str">
        <f>IF('Log_working_3-way'!$D472="","",'True_Odds_Calculator_3-way'!O469/'True_Odds_Calculator_3-way'!B469-1)</f>
        <v/>
      </c>
      <c r="J472" s="6" t="str">
        <f>IF('Log_working_3-way'!$D472="","",'True_Odds_Calculator_3-way'!#REF!/'True_Odds_Calculator_3-way'!C469-1)</f>
        <v/>
      </c>
      <c r="K472" s="6" t="str">
        <f>IF('Log_working_3-way'!$D472="","",1/'True_Odds_Calculator_3-way'!A469+1/'True_Odds_Calculator_3-way'!B469+1/'True_Odds_Calculator_3-way'!C469-1)</f>
        <v/>
      </c>
    </row>
    <row r="473" spans="4:11" x14ac:dyDescent="0.25">
      <c r="D473" t="str">
        <f>solve_for_c('True_Odds_Calculator_3-way'!A470,'True_Odds_Calculator_3-way'!B470,'True_Odds_Calculator_3-way'!C470,'Log_working_3-way'!B$1,'Log_working_3-way'!B$2)</f>
        <v/>
      </c>
      <c r="F473" s="6" t="str">
        <f>IF('Log_working_3-way'!D473="","",1/'True_Odds_Calculator_3-way'!N470+1/'True_Odds_Calculator_3-way'!O470+1/'True_Odds_Calculator_3-way'!#REF!-1)</f>
        <v/>
      </c>
      <c r="H473" s="6" t="str">
        <f>IF('Log_working_3-way'!$D473="","",'True_Odds_Calculator_3-way'!N470/'True_Odds_Calculator_3-way'!A470-1)</f>
        <v/>
      </c>
      <c r="I473" s="6" t="str">
        <f>IF('Log_working_3-way'!$D473="","",'True_Odds_Calculator_3-way'!O470/'True_Odds_Calculator_3-way'!B470-1)</f>
        <v/>
      </c>
      <c r="J473" s="6" t="str">
        <f>IF('Log_working_3-way'!$D473="","",'True_Odds_Calculator_3-way'!#REF!/'True_Odds_Calculator_3-way'!C470-1)</f>
        <v/>
      </c>
      <c r="K473" s="6" t="str">
        <f>IF('Log_working_3-way'!$D473="","",1/'True_Odds_Calculator_3-way'!A470+1/'True_Odds_Calculator_3-way'!B470+1/'True_Odds_Calculator_3-way'!C470-1)</f>
        <v/>
      </c>
    </row>
    <row r="474" spans="4:11" x14ac:dyDescent="0.25">
      <c r="D474" t="str">
        <f>solve_for_c('True_Odds_Calculator_3-way'!A471,'True_Odds_Calculator_3-way'!B471,'True_Odds_Calculator_3-way'!C471,'Log_working_3-way'!B$1,'Log_working_3-way'!B$2)</f>
        <v/>
      </c>
      <c r="F474" s="6" t="str">
        <f>IF('Log_working_3-way'!D474="","",1/'True_Odds_Calculator_3-way'!N471+1/'True_Odds_Calculator_3-way'!O471+1/'True_Odds_Calculator_3-way'!#REF!-1)</f>
        <v/>
      </c>
      <c r="H474" s="6" t="str">
        <f>IF('Log_working_3-way'!$D474="","",'True_Odds_Calculator_3-way'!N471/'True_Odds_Calculator_3-way'!A471-1)</f>
        <v/>
      </c>
      <c r="I474" s="6" t="str">
        <f>IF('Log_working_3-way'!$D474="","",'True_Odds_Calculator_3-way'!O471/'True_Odds_Calculator_3-way'!B471-1)</f>
        <v/>
      </c>
      <c r="J474" s="6" t="str">
        <f>IF('Log_working_3-way'!$D474="","",'True_Odds_Calculator_3-way'!#REF!/'True_Odds_Calculator_3-way'!C471-1)</f>
        <v/>
      </c>
      <c r="K474" s="6" t="str">
        <f>IF('Log_working_3-way'!$D474="","",1/'True_Odds_Calculator_3-way'!A471+1/'True_Odds_Calculator_3-way'!B471+1/'True_Odds_Calculator_3-way'!C471-1)</f>
        <v/>
      </c>
    </row>
    <row r="475" spans="4:11" x14ac:dyDescent="0.25">
      <c r="D475" t="str">
        <f>solve_for_c('True_Odds_Calculator_3-way'!A472,'True_Odds_Calculator_3-way'!B472,'True_Odds_Calculator_3-way'!C472,'Log_working_3-way'!B$1,'Log_working_3-way'!B$2)</f>
        <v/>
      </c>
      <c r="F475" s="6" t="str">
        <f>IF('Log_working_3-way'!D475="","",1/'True_Odds_Calculator_3-way'!N472+1/'True_Odds_Calculator_3-way'!O472+1/'True_Odds_Calculator_3-way'!#REF!-1)</f>
        <v/>
      </c>
      <c r="H475" s="6" t="str">
        <f>IF('Log_working_3-way'!$D475="","",'True_Odds_Calculator_3-way'!N472/'True_Odds_Calculator_3-way'!A472-1)</f>
        <v/>
      </c>
      <c r="I475" s="6" t="str">
        <f>IF('Log_working_3-way'!$D475="","",'True_Odds_Calculator_3-way'!O472/'True_Odds_Calculator_3-way'!B472-1)</f>
        <v/>
      </c>
      <c r="J475" s="6" t="str">
        <f>IF('Log_working_3-way'!$D475="","",'True_Odds_Calculator_3-way'!#REF!/'True_Odds_Calculator_3-way'!C472-1)</f>
        <v/>
      </c>
      <c r="K475" s="6" t="str">
        <f>IF('Log_working_3-way'!$D475="","",1/'True_Odds_Calculator_3-way'!A472+1/'True_Odds_Calculator_3-way'!B472+1/'True_Odds_Calculator_3-way'!C472-1)</f>
        <v/>
      </c>
    </row>
    <row r="476" spans="4:11" x14ac:dyDescent="0.25">
      <c r="D476" t="str">
        <f>solve_for_c('True_Odds_Calculator_3-way'!A473,'True_Odds_Calculator_3-way'!B473,'True_Odds_Calculator_3-way'!C473,'Log_working_3-way'!B$1,'Log_working_3-way'!B$2)</f>
        <v/>
      </c>
      <c r="F476" s="6" t="str">
        <f>IF('Log_working_3-way'!D476="","",1/'True_Odds_Calculator_3-way'!N473+1/'True_Odds_Calculator_3-way'!O473+1/'True_Odds_Calculator_3-way'!#REF!-1)</f>
        <v/>
      </c>
      <c r="H476" s="6" t="str">
        <f>IF('Log_working_3-way'!$D476="","",'True_Odds_Calculator_3-way'!N473/'True_Odds_Calculator_3-way'!A473-1)</f>
        <v/>
      </c>
      <c r="I476" s="6" t="str">
        <f>IF('Log_working_3-way'!$D476="","",'True_Odds_Calculator_3-way'!O473/'True_Odds_Calculator_3-way'!B473-1)</f>
        <v/>
      </c>
      <c r="J476" s="6" t="str">
        <f>IF('Log_working_3-way'!$D476="","",'True_Odds_Calculator_3-way'!#REF!/'True_Odds_Calculator_3-way'!C473-1)</f>
        <v/>
      </c>
      <c r="K476" s="6" t="str">
        <f>IF('Log_working_3-way'!$D476="","",1/'True_Odds_Calculator_3-way'!A473+1/'True_Odds_Calculator_3-way'!B473+1/'True_Odds_Calculator_3-way'!C473-1)</f>
        <v/>
      </c>
    </row>
    <row r="477" spans="4:11" x14ac:dyDescent="0.25">
      <c r="D477" t="str">
        <f>solve_for_c('True_Odds_Calculator_3-way'!A474,'True_Odds_Calculator_3-way'!B474,'True_Odds_Calculator_3-way'!C474,'Log_working_3-way'!B$1,'Log_working_3-way'!B$2)</f>
        <v/>
      </c>
      <c r="F477" s="6" t="str">
        <f>IF('Log_working_3-way'!D477="","",1/'True_Odds_Calculator_3-way'!N474+1/'True_Odds_Calculator_3-way'!O474+1/'True_Odds_Calculator_3-way'!#REF!-1)</f>
        <v/>
      </c>
      <c r="H477" s="6" t="str">
        <f>IF('Log_working_3-way'!$D477="","",'True_Odds_Calculator_3-way'!N474/'True_Odds_Calculator_3-way'!A474-1)</f>
        <v/>
      </c>
      <c r="I477" s="6" t="str">
        <f>IF('Log_working_3-way'!$D477="","",'True_Odds_Calculator_3-way'!O474/'True_Odds_Calculator_3-way'!B474-1)</f>
        <v/>
      </c>
      <c r="J477" s="6" t="str">
        <f>IF('Log_working_3-way'!$D477="","",'True_Odds_Calculator_3-way'!#REF!/'True_Odds_Calculator_3-way'!C474-1)</f>
        <v/>
      </c>
      <c r="K477" s="6" t="str">
        <f>IF('Log_working_3-way'!$D477="","",1/'True_Odds_Calculator_3-way'!A474+1/'True_Odds_Calculator_3-way'!B474+1/'True_Odds_Calculator_3-way'!C474-1)</f>
        <v/>
      </c>
    </row>
    <row r="478" spans="4:11" x14ac:dyDescent="0.25">
      <c r="D478" t="str">
        <f>solve_for_c('True_Odds_Calculator_3-way'!A475,'True_Odds_Calculator_3-way'!B475,'True_Odds_Calculator_3-way'!C475,'Log_working_3-way'!B$1,'Log_working_3-way'!B$2)</f>
        <v/>
      </c>
      <c r="F478" s="6" t="str">
        <f>IF('Log_working_3-way'!D478="","",1/'True_Odds_Calculator_3-way'!N475+1/'True_Odds_Calculator_3-way'!O475+1/'True_Odds_Calculator_3-way'!#REF!-1)</f>
        <v/>
      </c>
      <c r="H478" s="6" t="str">
        <f>IF('Log_working_3-way'!$D478="","",'True_Odds_Calculator_3-way'!N475/'True_Odds_Calculator_3-way'!A475-1)</f>
        <v/>
      </c>
      <c r="I478" s="6" t="str">
        <f>IF('Log_working_3-way'!$D478="","",'True_Odds_Calculator_3-way'!O475/'True_Odds_Calculator_3-way'!B475-1)</f>
        <v/>
      </c>
      <c r="J478" s="6" t="str">
        <f>IF('Log_working_3-way'!$D478="","",'True_Odds_Calculator_3-way'!#REF!/'True_Odds_Calculator_3-way'!C475-1)</f>
        <v/>
      </c>
      <c r="K478" s="6" t="str">
        <f>IF('Log_working_3-way'!$D478="","",1/'True_Odds_Calculator_3-way'!A475+1/'True_Odds_Calculator_3-way'!B475+1/'True_Odds_Calculator_3-way'!C475-1)</f>
        <v/>
      </c>
    </row>
    <row r="479" spans="4:11" x14ac:dyDescent="0.25">
      <c r="D479" t="str">
        <f>solve_for_c('True_Odds_Calculator_3-way'!A476,'True_Odds_Calculator_3-way'!B476,'True_Odds_Calculator_3-way'!C476,'Log_working_3-way'!B$1,'Log_working_3-way'!B$2)</f>
        <v/>
      </c>
      <c r="F479" s="6" t="str">
        <f>IF('Log_working_3-way'!D479="","",1/'True_Odds_Calculator_3-way'!N476+1/'True_Odds_Calculator_3-way'!O476+1/'True_Odds_Calculator_3-way'!#REF!-1)</f>
        <v/>
      </c>
      <c r="H479" s="6" t="str">
        <f>IF('Log_working_3-way'!$D479="","",'True_Odds_Calculator_3-way'!N476/'True_Odds_Calculator_3-way'!A476-1)</f>
        <v/>
      </c>
      <c r="I479" s="6" t="str">
        <f>IF('Log_working_3-way'!$D479="","",'True_Odds_Calculator_3-way'!O476/'True_Odds_Calculator_3-way'!B476-1)</f>
        <v/>
      </c>
      <c r="J479" s="6" t="str">
        <f>IF('Log_working_3-way'!$D479="","",'True_Odds_Calculator_3-way'!#REF!/'True_Odds_Calculator_3-way'!C476-1)</f>
        <v/>
      </c>
      <c r="K479" s="6" t="str">
        <f>IF('Log_working_3-way'!$D479="","",1/'True_Odds_Calculator_3-way'!A476+1/'True_Odds_Calculator_3-way'!B476+1/'True_Odds_Calculator_3-way'!C476-1)</f>
        <v/>
      </c>
    </row>
    <row r="480" spans="4:11" x14ac:dyDescent="0.25">
      <c r="D480" t="str">
        <f>solve_for_c('True_Odds_Calculator_3-way'!A477,'True_Odds_Calculator_3-way'!B477,'True_Odds_Calculator_3-way'!C477,'Log_working_3-way'!B$1,'Log_working_3-way'!B$2)</f>
        <v/>
      </c>
      <c r="F480" s="6" t="str">
        <f>IF('Log_working_3-way'!D480="","",1/'True_Odds_Calculator_3-way'!N477+1/'True_Odds_Calculator_3-way'!O477+1/'True_Odds_Calculator_3-way'!#REF!-1)</f>
        <v/>
      </c>
      <c r="H480" s="6" t="str">
        <f>IF('Log_working_3-way'!$D480="","",'True_Odds_Calculator_3-way'!N477/'True_Odds_Calculator_3-way'!A477-1)</f>
        <v/>
      </c>
      <c r="I480" s="6" t="str">
        <f>IF('Log_working_3-way'!$D480="","",'True_Odds_Calculator_3-way'!O477/'True_Odds_Calculator_3-way'!B477-1)</f>
        <v/>
      </c>
      <c r="J480" s="6" t="str">
        <f>IF('Log_working_3-way'!$D480="","",'True_Odds_Calculator_3-way'!#REF!/'True_Odds_Calculator_3-way'!C477-1)</f>
        <v/>
      </c>
      <c r="K480" s="6" t="str">
        <f>IF('Log_working_3-way'!$D480="","",1/'True_Odds_Calculator_3-way'!A477+1/'True_Odds_Calculator_3-way'!B477+1/'True_Odds_Calculator_3-way'!C477-1)</f>
        <v/>
      </c>
    </row>
    <row r="481" spans="4:11" x14ac:dyDescent="0.25">
      <c r="D481" t="str">
        <f>solve_for_c('True_Odds_Calculator_3-way'!A478,'True_Odds_Calculator_3-way'!B478,'True_Odds_Calculator_3-way'!C478,'Log_working_3-way'!B$1,'Log_working_3-way'!B$2)</f>
        <v/>
      </c>
      <c r="F481" s="6" t="str">
        <f>IF('Log_working_3-way'!D481="","",1/'True_Odds_Calculator_3-way'!N478+1/'True_Odds_Calculator_3-way'!O478+1/'True_Odds_Calculator_3-way'!#REF!-1)</f>
        <v/>
      </c>
      <c r="H481" s="6" t="str">
        <f>IF('Log_working_3-way'!$D481="","",'True_Odds_Calculator_3-way'!N478/'True_Odds_Calculator_3-way'!A478-1)</f>
        <v/>
      </c>
      <c r="I481" s="6" t="str">
        <f>IF('Log_working_3-way'!$D481="","",'True_Odds_Calculator_3-way'!O478/'True_Odds_Calculator_3-way'!B478-1)</f>
        <v/>
      </c>
      <c r="J481" s="6" t="str">
        <f>IF('Log_working_3-way'!$D481="","",'True_Odds_Calculator_3-way'!#REF!/'True_Odds_Calculator_3-way'!C478-1)</f>
        <v/>
      </c>
      <c r="K481" s="6" t="str">
        <f>IF('Log_working_3-way'!$D481="","",1/'True_Odds_Calculator_3-way'!A478+1/'True_Odds_Calculator_3-way'!B478+1/'True_Odds_Calculator_3-way'!C478-1)</f>
        <v/>
      </c>
    </row>
    <row r="482" spans="4:11" x14ac:dyDescent="0.25">
      <c r="D482" t="str">
        <f>solve_for_c('True_Odds_Calculator_3-way'!A479,'True_Odds_Calculator_3-way'!B479,'True_Odds_Calculator_3-way'!C479,'Log_working_3-way'!B$1,'Log_working_3-way'!B$2)</f>
        <v/>
      </c>
      <c r="F482" s="6" t="str">
        <f>IF('Log_working_3-way'!D482="","",1/'True_Odds_Calculator_3-way'!N479+1/'True_Odds_Calculator_3-way'!O479+1/'True_Odds_Calculator_3-way'!#REF!-1)</f>
        <v/>
      </c>
      <c r="H482" s="6" t="str">
        <f>IF('Log_working_3-way'!$D482="","",'True_Odds_Calculator_3-way'!N479/'True_Odds_Calculator_3-way'!A479-1)</f>
        <v/>
      </c>
      <c r="I482" s="6" t="str">
        <f>IF('Log_working_3-way'!$D482="","",'True_Odds_Calculator_3-way'!O479/'True_Odds_Calculator_3-way'!B479-1)</f>
        <v/>
      </c>
      <c r="J482" s="6" t="str">
        <f>IF('Log_working_3-way'!$D482="","",'True_Odds_Calculator_3-way'!#REF!/'True_Odds_Calculator_3-way'!C479-1)</f>
        <v/>
      </c>
      <c r="K482" s="6" t="str">
        <f>IF('Log_working_3-way'!$D482="","",1/'True_Odds_Calculator_3-way'!A479+1/'True_Odds_Calculator_3-way'!B479+1/'True_Odds_Calculator_3-way'!C479-1)</f>
        <v/>
      </c>
    </row>
    <row r="483" spans="4:11" x14ac:dyDescent="0.25">
      <c r="D483" t="str">
        <f>solve_for_c('True_Odds_Calculator_3-way'!A480,'True_Odds_Calculator_3-way'!B480,'True_Odds_Calculator_3-way'!C480,'Log_working_3-way'!B$1,'Log_working_3-way'!B$2)</f>
        <v/>
      </c>
      <c r="F483" s="6" t="str">
        <f>IF('Log_working_3-way'!D483="","",1/'True_Odds_Calculator_3-way'!N480+1/'True_Odds_Calculator_3-way'!O480+1/'True_Odds_Calculator_3-way'!#REF!-1)</f>
        <v/>
      </c>
      <c r="H483" s="6" t="str">
        <f>IF('Log_working_3-way'!$D483="","",'True_Odds_Calculator_3-way'!N480/'True_Odds_Calculator_3-way'!A480-1)</f>
        <v/>
      </c>
      <c r="I483" s="6" t="str">
        <f>IF('Log_working_3-way'!$D483="","",'True_Odds_Calculator_3-way'!O480/'True_Odds_Calculator_3-way'!B480-1)</f>
        <v/>
      </c>
      <c r="J483" s="6" t="str">
        <f>IF('Log_working_3-way'!$D483="","",'True_Odds_Calculator_3-way'!#REF!/'True_Odds_Calculator_3-way'!C480-1)</f>
        <v/>
      </c>
      <c r="K483" s="6" t="str">
        <f>IF('Log_working_3-way'!$D483="","",1/'True_Odds_Calculator_3-way'!A480+1/'True_Odds_Calculator_3-way'!B480+1/'True_Odds_Calculator_3-way'!C480-1)</f>
        <v/>
      </c>
    </row>
    <row r="484" spans="4:11" x14ac:dyDescent="0.25">
      <c r="D484" t="str">
        <f>solve_for_c('True_Odds_Calculator_3-way'!A481,'True_Odds_Calculator_3-way'!B481,'True_Odds_Calculator_3-way'!C481,'Log_working_3-way'!B$1,'Log_working_3-way'!B$2)</f>
        <v/>
      </c>
      <c r="F484" s="6" t="str">
        <f>IF('Log_working_3-way'!D484="","",1/'True_Odds_Calculator_3-way'!N481+1/'True_Odds_Calculator_3-way'!O481+1/'True_Odds_Calculator_3-way'!#REF!-1)</f>
        <v/>
      </c>
      <c r="H484" s="6" t="str">
        <f>IF('Log_working_3-way'!$D484="","",'True_Odds_Calculator_3-way'!N481/'True_Odds_Calculator_3-way'!A481-1)</f>
        <v/>
      </c>
      <c r="I484" s="6" t="str">
        <f>IF('Log_working_3-way'!$D484="","",'True_Odds_Calculator_3-way'!O481/'True_Odds_Calculator_3-way'!B481-1)</f>
        <v/>
      </c>
      <c r="J484" s="6" t="str">
        <f>IF('Log_working_3-way'!$D484="","",'True_Odds_Calculator_3-way'!#REF!/'True_Odds_Calculator_3-way'!C481-1)</f>
        <v/>
      </c>
      <c r="K484" s="6" t="str">
        <f>IF('Log_working_3-way'!$D484="","",1/'True_Odds_Calculator_3-way'!A481+1/'True_Odds_Calculator_3-way'!B481+1/'True_Odds_Calculator_3-way'!C481-1)</f>
        <v/>
      </c>
    </row>
    <row r="485" spans="4:11" x14ac:dyDescent="0.25">
      <c r="D485" t="str">
        <f>solve_for_c('True_Odds_Calculator_3-way'!A482,'True_Odds_Calculator_3-way'!B482,'True_Odds_Calculator_3-way'!C482,'Log_working_3-way'!B$1,'Log_working_3-way'!B$2)</f>
        <v/>
      </c>
      <c r="F485" s="6" t="str">
        <f>IF('Log_working_3-way'!D485="","",1/'True_Odds_Calculator_3-way'!N482+1/'True_Odds_Calculator_3-way'!O482+1/'True_Odds_Calculator_3-way'!#REF!-1)</f>
        <v/>
      </c>
      <c r="H485" s="6" t="str">
        <f>IF('Log_working_3-way'!$D485="","",'True_Odds_Calculator_3-way'!N482/'True_Odds_Calculator_3-way'!A482-1)</f>
        <v/>
      </c>
      <c r="I485" s="6" t="str">
        <f>IF('Log_working_3-way'!$D485="","",'True_Odds_Calculator_3-way'!O482/'True_Odds_Calculator_3-way'!B482-1)</f>
        <v/>
      </c>
      <c r="J485" s="6" t="str">
        <f>IF('Log_working_3-way'!$D485="","",'True_Odds_Calculator_3-way'!#REF!/'True_Odds_Calculator_3-way'!C482-1)</f>
        <v/>
      </c>
      <c r="K485" s="6" t="str">
        <f>IF('Log_working_3-way'!$D485="","",1/'True_Odds_Calculator_3-way'!A482+1/'True_Odds_Calculator_3-way'!B482+1/'True_Odds_Calculator_3-way'!C482-1)</f>
        <v/>
      </c>
    </row>
    <row r="486" spans="4:11" x14ac:dyDescent="0.25">
      <c r="D486" t="str">
        <f>solve_for_c('True_Odds_Calculator_3-way'!A483,'True_Odds_Calculator_3-way'!B483,'True_Odds_Calculator_3-way'!C483,'Log_working_3-way'!B$1,'Log_working_3-way'!B$2)</f>
        <v/>
      </c>
      <c r="F486" s="6" t="str">
        <f>IF('Log_working_3-way'!D486="","",1/'True_Odds_Calculator_3-way'!N483+1/'True_Odds_Calculator_3-way'!O483+1/'True_Odds_Calculator_3-way'!#REF!-1)</f>
        <v/>
      </c>
      <c r="H486" s="6" t="str">
        <f>IF('Log_working_3-way'!$D486="","",'True_Odds_Calculator_3-way'!N483/'True_Odds_Calculator_3-way'!A483-1)</f>
        <v/>
      </c>
      <c r="I486" s="6" t="str">
        <f>IF('Log_working_3-way'!$D486="","",'True_Odds_Calculator_3-way'!O483/'True_Odds_Calculator_3-way'!B483-1)</f>
        <v/>
      </c>
      <c r="J486" s="6" t="str">
        <f>IF('Log_working_3-way'!$D486="","",'True_Odds_Calculator_3-way'!#REF!/'True_Odds_Calculator_3-way'!C483-1)</f>
        <v/>
      </c>
      <c r="K486" s="6" t="str">
        <f>IF('Log_working_3-way'!$D486="","",1/'True_Odds_Calculator_3-way'!A483+1/'True_Odds_Calculator_3-way'!B483+1/'True_Odds_Calculator_3-way'!C483-1)</f>
        <v/>
      </c>
    </row>
    <row r="487" spans="4:11" x14ac:dyDescent="0.25">
      <c r="D487" t="str">
        <f>solve_for_c('True_Odds_Calculator_3-way'!A484,'True_Odds_Calculator_3-way'!B484,'True_Odds_Calculator_3-way'!C484,'Log_working_3-way'!B$1,'Log_working_3-way'!B$2)</f>
        <v/>
      </c>
      <c r="F487" s="6" t="str">
        <f>IF('Log_working_3-way'!D487="","",1/'True_Odds_Calculator_3-way'!N484+1/'True_Odds_Calculator_3-way'!O484+1/'True_Odds_Calculator_3-way'!#REF!-1)</f>
        <v/>
      </c>
      <c r="H487" s="6" t="str">
        <f>IF('Log_working_3-way'!$D487="","",'True_Odds_Calculator_3-way'!N484/'True_Odds_Calculator_3-way'!A484-1)</f>
        <v/>
      </c>
      <c r="I487" s="6" t="str">
        <f>IF('Log_working_3-way'!$D487="","",'True_Odds_Calculator_3-way'!O484/'True_Odds_Calculator_3-way'!B484-1)</f>
        <v/>
      </c>
      <c r="J487" s="6" t="str">
        <f>IF('Log_working_3-way'!$D487="","",'True_Odds_Calculator_3-way'!#REF!/'True_Odds_Calculator_3-way'!C484-1)</f>
        <v/>
      </c>
      <c r="K487" s="6" t="str">
        <f>IF('Log_working_3-way'!$D487="","",1/'True_Odds_Calculator_3-way'!A484+1/'True_Odds_Calculator_3-way'!B484+1/'True_Odds_Calculator_3-way'!C484-1)</f>
        <v/>
      </c>
    </row>
    <row r="488" spans="4:11" x14ac:dyDescent="0.25">
      <c r="D488" t="str">
        <f>solve_for_c('True_Odds_Calculator_3-way'!A485,'True_Odds_Calculator_3-way'!B485,'True_Odds_Calculator_3-way'!C485,'Log_working_3-way'!B$1,'Log_working_3-way'!B$2)</f>
        <v/>
      </c>
      <c r="F488" s="6" t="str">
        <f>IF('Log_working_3-way'!D488="","",1/'True_Odds_Calculator_3-way'!N485+1/'True_Odds_Calculator_3-way'!O485+1/'True_Odds_Calculator_3-way'!#REF!-1)</f>
        <v/>
      </c>
      <c r="H488" s="6" t="str">
        <f>IF('Log_working_3-way'!$D488="","",'True_Odds_Calculator_3-way'!N485/'True_Odds_Calculator_3-way'!A485-1)</f>
        <v/>
      </c>
      <c r="I488" s="6" t="str">
        <f>IF('Log_working_3-way'!$D488="","",'True_Odds_Calculator_3-way'!O485/'True_Odds_Calculator_3-way'!B485-1)</f>
        <v/>
      </c>
      <c r="J488" s="6" t="str">
        <f>IF('Log_working_3-way'!$D488="","",'True_Odds_Calculator_3-way'!#REF!/'True_Odds_Calculator_3-way'!C485-1)</f>
        <v/>
      </c>
      <c r="K488" s="6" t="str">
        <f>IF('Log_working_3-way'!$D488="","",1/'True_Odds_Calculator_3-way'!A485+1/'True_Odds_Calculator_3-way'!B485+1/'True_Odds_Calculator_3-way'!C485-1)</f>
        <v/>
      </c>
    </row>
    <row r="489" spans="4:11" x14ac:dyDescent="0.25">
      <c r="D489" t="str">
        <f>solve_for_c('True_Odds_Calculator_3-way'!A486,'True_Odds_Calculator_3-way'!B486,'True_Odds_Calculator_3-way'!C486,'Log_working_3-way'!B$1,'Log_working_3-way'!B$2)</f>
        <v/>
      </c>
      <c r="F489" s="6" t="str">
        <f>IF('Log_working_3-way'!D489="","",1/'True_Odds_Calculator_3-way'!N486+1/'True_Odds_Calculator_3-way'!O486+1/'True_Odds_Calculator_3-way'!#REF!-1)</f>
        <v/>
      </c>
      <c r="H489" s="6" t="str">
        <f>IF('Log_working_3-way'!$D489="","",'True_Odds_Calculator_3-way'!N486/'True_Odds_Calculator_3-way'!A486-1)</f>
        <v/>
      </c>
      <c r="I489" s="6" t="str">
        <f>IF('Log_working_3-way'!$D489="","",'True_Odds_Calculator_3-way'!O486/'True_Odds_Calculator_3-way'!B486-1)</f>
        <v/>
      </c>
      <c r="J489" s="6" t="str">
        <f>IF('Log_working_3-way'!$D489="","",'True_Odds_Calculator_3-way'!#REF!/'True_Odds_Calculator_3-way'!C486-1)</f>
        <v/>
      </c>
      <c r="K489" s="6" t="str">
        <f>IF('Log_working_3-way'!$D489="","",1/'True_Odds_Calculator_3-way'!A486+1/'True_Odds_Calculator_3-way'!B486+1/'True_Odds_Calculator_3-way'!C486-1)</f>
        <v/>
      </c>
    </row>
    <row r="490" spans="4:11" x14ac:dyDescent="0.25">
      <c r="D490" t="str">
        <f>solve_for_c('True_Odds_Calculator_3-way'!A487,'True_Odds_Calculator_3-way'!B487,'True_Odds_Calculator_3-way'!C487,'Log_working_3-way'!B$1,'Log_working_3-way'!B$2)</f>
        <v/>
      </c>
      <c r="F490" s="6" t="str">
        <f>IF('Log_working_3-way'!D490="","",1/'True_Odds_Calculator_3-way'!N487+1/'True_Odds_Calculator_3-way'!O487+1/'True_Odds_Calculator_3-way'!#REF!-1)</f>
        <v/>
      </c>
      <c r="H490" s="6" t="str">
        <f>IF('Log_working_3-way'!$D490="","",'True_Odds_Calculator_3-way'!N487/'True_Odds_Calculator_3-way'!A487-1)</f>
        <v/>
      </c>
      <c r="I490" s="6" t="str">
        <f>IF('Log_working_3-way'!$D490="","",'True_Odds_Calculator_3-way'!O487/'True_Odds_Calculator_3-way'!B487-1)</f>
        <v/>
      </c>
      <c r="J490" s="6" t="str">
        <f>IF('Log_working_3-way'!$D490="","",'True_Odds_Calculator_3-way'!#REF!/'True_Odds_Calculator_3-way'!C487-1)</f>
        <v/>
      </c>
      <c r="K490" s="6" t="str">
        <f>IF('Log_working_3-way'!$D490="","",1/'True_Odds_Calculator_3-way'!A487+1/'True_Odds_Calculator_3-way'!B487+1/'True_Odds_Calculator_3-way'!C487-1)</f>
        <v/>
      </c>
    </row>
    <row r="491" spans="4:11" x14ac:dyDescent="0.25">
      <c r="D491" t="str">
        <f>solve_for_c('True_Odds_Calculator_3-way'!A488,'True_Odds_Calculator_3-way'!B488,'True_Odds_Calculator_3-way'!C488,'Log_working_3-way'!B$1,'Log_working_3-way'!B$2)</f>
        <v/>
      </c>
      <c r="F491" s="6" t="str">
        <f>IF('Log_working_3-way'!D491="","",1/'True_Odds_Calculator_3-way'!N488+1/'True_Odds_Calculator_3-way'!O488+1/'True_Odds_Calculator_3-way'!#REF!-1)</f>
        <v/>
      </c>
      <c r="H491" s="6" t="str">
        <f>IF('Log_working_3-way'!$D491="","",'True_Odds_Calculator_3-way'!N488/'True_Odds_Calculator_3-way'!A488-1)</f>
        <v/>
      </c>
      <c r="I491" s="6" t="str">
        <f>IF('Log_working_3-way'!$D491="","",'True_Odds_Calculator_3-way'!O488/'True_Odds_Calculator_3-way'!B488-1)</f>
        <v/>
      </c>
      <c r="J491" s="6" t="str">
        <f>IF('Log_working_3-way'!$D491="","",'True_Odds_Calculator_3-way'!#REF!/'True_Odds_Calculator_3-way'!C488-1)</f>
        <v/>
      </c>
      <c r="K491" s="6" t="str">
        <f>IF('Log_working_3-way'!$D491="","",1/'True_Odds_Calculator_3-way'!A488+1/'True_Odds_Calculator_3-way'!B488+1/'True_Odds_Calculator_3-way'!C488-1)</f>
        <v/>
      </c>
    </row>
    <row r="492" spans="4:11" x14ac:dyDescent="0.25">
      <c r="D492" t="str">
        <f>solve_for_c('True_Odds_Calculator_3-way'!A489,'True_Odds_Calculator_3-way'!B489,'True_Odds_Calculator_3-way'!C489,'Log_working_3-way'!B$1,'Log_working_3-way'!B$2)</f>
        <v/>
      </c>
      <c r="F492" s="6" t="str">
        <f>IF('Log_working_3-way'!D492="","",1/'True_Odds_Calculator_3-way'!N489+1/'True_Odds_Calculator_3-way'!O489+1/'True_Odds_Calculator_3-way'!#REF!-1)</f>
        <v/>
      </c>
      <c r="H492" s="6" t="str">
        <f>IF('Log_working_3-way'!$D492="","",'True_Odds_Calculator_3-way'!N489/'True_Odds_Calculator_3-way'!A489-1)</f>
        <v/>
      </c>
      <c r="I492" s="6" t="str">
        <f>IF('Log_working_3-way'!$D492="","",'True_Odds_Calculator_3-way'!O489/'True_Odds_Calculator_3-way'!B489-1)</f>
        <v/>
      </c>
      <c r="J492" s="6" t="str">
        <f>IF('Log_working_3-way'!$D492="","",'True_Odds_Calculator_3-way'!#REF!/'True_Odds_Calculator_3-way'!C489-1)</f>
        <v/>
      </c>
      <c r="K492" s="6" t="str">
        <f>IF('Log_working_3-way'!$D492="","",1/'True_Odds_Calculator_3-way'!A489+1/'True_Odds_Calculator_3-way'!B489+1/'True_Odds_Calculator_3-way'!C489-1)</f>
        <v/>
      </c>
    </row>
    <row r="493" spans="4:11" x14ac:dyDescent="0.25">
      <c r="D493" t="str">
        <f>solve_for_c('True_Odds_Calculator_3-way'!A490,'True_Odds_Calculator_3-way'!B490,'True_Odds_Calculator_3-way'!C490,'Log_working_3-way'!B$1,'Log_working_3-way'!B$2)</f>
        <v/>
      </c>
      <c r="F493" s="6" t="str">
        <f>IF('Log_working_3-way'!D493="","",1/'True_Odds_Calculator_3-way'!N490+1/'True_Odds_Calculator_3-way'!O490+1/'True_Odds_Calculator_3-way'!#REF!-1)</f>
        <v/>
      </c>
      <c r="H493" s="6" t="str">
        <f>IF('Log_working_3-way'!$D493="","",'True_Odds_Calculator_3-way'!N490/'True_Odds_Calculator_3-way'!A490-1)</f>
        <v/>
      </c>
      <c r="I493" s="6" t="str">
        <f>IF('Log_working_3-way'!$D493="","",'True_Odds_Calculator_3-way'!O490/'True_Odds_Calculator_3-way'!B490-1)</f>
        <v/>
      </c>
      <c r="J493" s="6" t="str">
        <f>IF('Log_working_3-way'!$D493="","",'True_Odds_Calculator_3-way'!#REF!/'True_Odds_Calculator_3-way'!C490-1)</f>
        <v/>
      </c>
      <c r="K493" s="6" t="str">
        <f>IF('Log_working_3-way'!$D493="","",1/'True_Odds_Calculator_3-way'!A490+1/'True_Odds_Calculator_3-way'!B490+1/'True_Odds_Calculator_3-way'!C490-1)</f>
        <v/>
      </c>
    </row>
    <row r="494" spans="4:11" x14ac:dyDescent="0.25">
      <c r="D494" t="str">
        <f>solve_for_c('True_Odds_Calculator_3-way'!A491,'True_Odds_Calculator_3-way'!B491,'True_Odds_Calculator_3-way'!C491,'Log_working_3-way'!B$1,'Log_working_3-way'!B$2)</f>
        <v/>
      </c>
      <c r="F494" s="6" t="str">
        <f>IF('Log_working_3-way'!D494="","",1/'True_Odds_Calculator_3-way'!N491+1/'True_Odds_Calculator_3-way'!O491+1/'True_Odds_Calculator_3-way'!#REF!-1)</f>
        <v/>
      </c>
      <c r="H494" s="6" t="str">
        <f>IF('Log_working_3-way'!$D494="","",'True_Odds_Calculator_3-way'!N491/'True_Odds_Calculator_3-way'!A491-1)</f>
        <v/>
      </c>
      <c r="I494" s="6" t="str">
        <f>IF('Log_working_3-way'!$D494="","",'True_Odds_Calculator_3-way'!O491/'True_Odds_Calculator_3-way'!B491-1)</f>
        <v/>
      </c>
      <c r="J494" s="6" t="str">
        <f>IF('Log_working_3-way'!$D494="","",'True_Odds_Calculator_3-way'!#REF!/'True_Odds_Calculator_3-way'!C491-1)</f>
        <v/>
      </c>
      <c r="K494" s="6" t="str">
        <f>IF('Log_working_3-way'!$D494="","",1/'True_Odds_Calculator_3-way'!A491+1/'True_Odds_Calculator_3-way'!B491+1/'True_Odds_Calculator_3-way'!C491-1)</f>
        <v/>
      </c>
    </row>
    <row r="495" spans="4:11" x14ac:dyDescent="0.25">
      <c r="D495" t="str">
        <f>solve_for_c('True_Odds_Calculator_3-way'!A492,'True_Odds_Calculator_3-way'!B492,'True_Odds_Calculator_3-way'!C492,'Log_working_3-way'!B$1,'Log_working_3-way'!B$2)</f>
        <v/>
      </c>
      <c r="F495" s="6" t="str">
        <f>IF('Log_working_3-way'!D495="","",1/'True_Odds_Calculator_3-way'!N492+1/'True_Odds_Calculator_3-way'!O492+1/'True_Odds_Calculator_3-way'!#REF!-1)</f>
        <v/>
      </c>
      <c r="H495" s="6" t="str">
        <f>IF('Log_working_3-way'!$D495="","",'True_Odds_Calculator_3-way'!N492/'True_Odds_Calculator_3-way'!A492-1)</f>
        <v/>
      </c>
      <c r="I495" s="6" t="str">
        <f>IF('Log_working_3-way'!$D495="","",'True_Odds_Calculator_3-way'!O492/'True_Odds_Calculator_3-way'!B492-1)</f>
        <v/>
      </c>
      <c r="J495" s="6" t="str">
        <f>IF('Log_working_3-way'!$D495="","",'True_Odds_Calculator_3-way'!#REF!/'True_Odds_Calculator_3-way'!C492-1)</f>
        <v/>
      </c>
      <c r="K495" s="6" t="str">
        <f>IF('Log_working_3-way'!$D495="","",1/'True_Odds_Calculator_3-way'!A492+1/'True_Odds_Calculator_3-way'!B492+1/'True_Odds_Calculator_3-way'!C492-1)</f>
        <v/>
      </c>
    </row>
    <row r="496" spans="4:11" x14ac:dyDescent="0.25">
      <c r="D496" t="str">
        <f>solve_for_c('True_Odds_Calculator_3-way'!A493,'True_Odds_Calculator_3-way'!B493,'True_Odds_Calculator_3-way'!C493,'Log_working_3-way'!B$1,'Log_working_3-way'!B$2)</f>
        <v/>
      </c>
      <c r="F496" s="6" t="str">
        <f>IF('Log_working_3-way'!D496="","",1/'True_Odds_Calculator_3-way'!N493+1/'True_Odds_Calculator_3-way'!O493+1/'True_Odds_Calculator_3-way'!#REF!-1)</f>
        <v/>
      </c>
      <c r="H496" s="6" t="str">
        <f>IF('Log_working_3-way'!$D496="","",'True_Odds_Calculator_3-way'!N493/'True_Odds_Calculator_3-way'!A493-1)</f>
        <v/>
      </c>
      <c r="I496" s="6" t="str">
        <f>IF('Log_working_3-way'!$D496="","",'True_Odds_Calculator_3-way'!O493/'True_Odds_Calculator_3-way'!B493-1)</f>
        <v/>
      </c>
      <c r="J496" s="6" t="str">
        <f>IF('Log_working_3-way'!$D496="","",'True_Odds_Calculator_3-way'!#REF!/'True_Odds_Calculator_3-way'!C493-1)</f>
        <v/>
      </c>
      <c r="K496" s="6" t="str">
        <f>IF('Log_working_3-way'!$D496="","",1/'True_Odds_Calculator_3-way'!A493+1/'True_Odds_Calculator_3-way'!B493+1/'True_Odds_Calculator_3-way'!C493-1)</f>
        <v/>
      </c>
    </row>
    <row r="497" spans="4:11" x14ac:dyDescent="0.25">
      <c r="D497" t="str">
        <f>solve_for_c('True_Odds_Calculator_3-way'!A494,'True_Odds_Calculator_3-way'!B494,'True_Odds_Calculator_3-way'!C494,'Log_working_3-way'!B$1,'Log_working_3-way'!B$2)</f>
        <v/>
      </c>
      <c r="F497" s="6" t="str">
        <f>IF('Log_working_3-way'!D497="","",1/'True_Odds_Calculator_3-way'!N494+1/'True_Odds_Calculator_3-way'!O494+1/'True_Odds_Calculator_3-way'!#REF!-1)</f>
        <v/>
      </c>
      <c r="H497" s="6" t="str">
        <f>IF('Log_working_3-way'!$D497="","",'True_Odds_Calculator_3-way'!N494/'True_Odds_Calculator_3-way'!A494-1)</f>
        <v/>
      </c>
      <c r="I497" s="6" t="str">
        <f>IF('Log_working_3-way'!$D497="","",'True_Odds_Calculator_3-way'!O494/'True_Odds_Calculator_3-way'!B494-1)</f>
        <v/>
      </c>
      <c r="J497" s="6" t="str">
        <f>IF('Log_working_3-way'!$D497="","",'True_Odds_Calculator_3-way'!#REF!/'True_Odds_Calculator_3-way'!C494-1)</f>
        <v/>
      </c>
      <c r="K497" s="6" t="str">
        <f>IF('Log_working_3-way'!$D497="","",1/'True_Odds_Calculator_3-way'!A494+1/'True_Odds_Calculator_3-way'!B494+1/'True_Odds_Calculator_3-way'!C494-1)</f>
        <v/>
      </c>
    </row>
    <row r="498" spans="4:11" x14ac:dyDescent="0.25">
      <c r="D498" t="str">
        <f>solve_for_c('True_Odds_Calculator_3-way'!A495,'True_Odds_Calculator_3-way'!B495,'True_Odds_Calculator_3-way'!C495,'Log_working_3-way'!B$1,'Log_working_3-way'!B$2)</f>
        <v/>
      </c>
      <c r="F498" s="6" t="str">
        <f>IF('Log_working_3-way'!D498="","",1/'True_Odds_Calculator_3-way'!N495+1/'True_Odds_Calculator_3-way'!O495+1/'True_Odds_Calculator_3-way'!#REF!-1)</f>
        <v/>
      </c>
      <c r="H498" s="6" t="str">
        <f>IF('Log_working_3-way'!$D498="","",'True_Odds_Calculator_3-way'!N495/'True_Odds_Calculator_3-way'!A495-1)</f>
        <v/>
      </c>
      <c r="I498" s="6" t="str">
        <f>IF('Log_working_3-way'!$D498="","",'True_Odds_Calculator_3-way'!O495/'True_Odds_Calculator_3-way'!B495-1)</f>
        <v/>
      </c>
      <c r="J498" s="6" t="str">
        <f>IF('Log_working_3-way'!$D498="","",'True_Odds_Calculator_3-way'!#REF!/'True_Odds_Calculator_3-way'!C495-1)</f>
        <v/>
      </c>
      <c r="K498" s="6" t="str">
        <f>IF('Log_working_3-way'!$D498="","",1/'True_Odds_Calculator_3-way'!A495+1/'True_Odds_Calculator_3-way'!B495+1/'True_Odds_Calculator_3-way'!C495-1)</f>
        <v/>
      </c>
    </row>
    <row r="499" spans="4:11" x14ac:dyDescent="0.25">
      <c r="D499" t="str">
        <f>solve_for_c('True_Odds_Calculator_3-way'!A496,'True_Odds_Calculator_3-way'!B496,'True_Odds_Calculator_3-way'!C496,'Log_working_3-way'!B$1,'Log_working_3-way'!B$2)</f>
        <v/>
      </c>
      <c r="F499" s="6" t="str">
        <f>IF('Log_working_3-way'!D499="","",1/'True_Odds_Calculator_3-way'!N496+1/'True_Odds_Calculator_3-way'!O496+1/'True_Odds_Calculator_3-way'!#REF!-1)</f>
        <v/>
      </c>
      <c r="H499" s="6" t="str">
        <f>IF('Log_working_3-way'!$D499="","",'True_Odds_Calculator_3-way'!N496/'True_Odds_Calculator_3-way'!A496-1)</f>
        <v/>
      </c>
      <c r="I499" s="6" t="str">
        <f>IF('Log_working_3-way'!$D499="","",'True_Odds_Calculator_3-way'!O496/'True_Odds_Calculator_3-way'!B496-1)</f>
        <v/>
      </c>
      <c r="J499" s="6" t="str">
        <f>IF('Log_working_3-way'!$D499="","",'True_Odds_Calculator_3-way'!#REF!/'True_Odds_Calculator_3-way'!C496-1)</f>
        <v/>
      </c>
      <c r="K499" s="6" t="str">
        <f>IF('Log_working_3-way'!$D499="","",1/'True_Odds_Calculator_3-way'!A496+1/'True_Odds_Calculator_3-way'!B496+1/'True_Odds_Calculator_3-way'!C496-1)</f>
        <v/>
      </c>
    </row>
    <row r="500" spans="4:11" x14ac:dyDescent="0.25">
      <c r="D500" t="str">
        <f>solve_for_c('True_Odds_Calculator_3-way'!A497,'True_Odds_Calculator_3-way'!B497,'True_Odds_Calculator_3-way'!C497,'Log_working_3-way'!B$1,'Log_working_3-way'!B$2)</f>
        <v/>
      </c>
      <c r="F500" s="6" t="str">
        <f>IF('Log_working_3-way'!D500="","",1/'True_Odds_Calculator_3-way'!N497+1/'True_Odds_Calculator_3-way'!O497+1/'True_Odds_Calculator_3-way'!#REF!-1)</f>
        <v/>
      </c>
      <c r="H500" s="6" t="str">
        <f>IF('Log_working_3-way'!$D500="","",'True_Odds_Calculator_3-way'!N497/'True_Odds_Calculator_3-way'!A497-1)</f>
        <v/>
      </c>
      <c r="I500" s="6" t="str">
        <f>IF('Log_working_3-way'!$D500="","",'True_Odds_Calculator_3-way'!O497/'True_Odds_Calculator_3-way'!B497-1)</f>
        <v/>
      </c>
      <c r="J500" s="6" t="str">
        <f>IF('Log_working_3-way'!$D500="","",'True_Odds_Calculator_3-way'!#REF!/'True_Odds_Calculator_3-way'!C497-1)</f>
        <v/>
      </c>
      <c r="K500" s="6" t="str">
        <f>IF('Log_working_3-way'!$D500="","",1/'True_Odds_Calculator_3-way'!A497+1/'True_Odds_Calculator_3-way'!B497+1/'True_Odds_Calculator_3-way'!C497-1)</f>
        <v/>
      </c>
    </row>
    <row r="501" spans="4:11" x14ac:dyDescent="0.25">
      <c r="D501" t="str">
        <f>solve_for_c('True_Odds_Calculator_3-way'!A498,'True_Odds_Calculator_3-way'!B498,'True_Odds_Calculator_3-way'!C498,'Log_working_3-way'!B$1,'Log_working_3-way'!B$2)</f>
        <v/>
      </c>
      <c r="F501" s="6" t="str">
        <f>IF('Log_working_3-way'!D501="","",1/'True_Odds_Calculator_3-way'!N498+1/'True_Odds_Calculator_3-way'!O498+1/'True_Odds_Calculator_3-way'!#REF!-1)</f>
        <v/>
      </c>
      <c r="H501" s="6" t="str">
        <f>IF('Log_working_3-way'!$D501="","",'True_Odds_Calculator_3-way'!N498/'True_Odds_Calculator_3-way'!A498-1)</f>
        <v/>
      </c>
      <c r="I501" s="6" t="str">
        <f>IF('Log_working_3-way'!$D501="","",'True_Odds_Calculator_3-way'!O498/'True_Odds_Calculator_3-way'!B498-1)</f>
        <v/>
      </c>
      <c r="J501" s="6" t="str">
        <f>IF('Log_working_3-way'!$D501="","",'True_Odds_Calculator_3-way'!#REF!/'True_Odds_Calculator_3-way'!C498-1)</f>
        <v/>
      </c>
      <c r="K501" s="6" t="str">
        <f>IF('Log_working_3-way'!$D501="","",1/'True_Odds_Calculator_3-way'!A498+1/'True_Odds_Calculator_3-way'!B498+1/'True_Odds_Calculator_3-way'!C498-1)</f>
        <v/>
      </c>
    </row>
    <row r="502" spans="4:11" x14ac:dyDescent="0.25">
      <c r="D502" t="str">
        <f>solve_for_c('True_Odds_Calculator_3-way'!A499,'True_Odds_Calculator_3-way'!B499,'True_Odds_Calculator_3-way'!C499,'Log_working_3-way'!B$1,'Log_working_3-way'!B$2)</f>
        <v/>
      </c>
      <c r="F502" s="6" t="str">
        <f>IF('Log_working_3-way'!D502="","",1/'True_Odds_Calculator_3-way'!N499+1/'True_Odds_Calculator_3-way'!O499+1/'True_Odds_Calculator_3-way'!#REF!-1)</f>
        <v/>
      </c>
      <c r="H502" s="6" t="str">
        <f>IF('Log_working_3-way'!$D502="","",'True_Odds_Calculator_3-way'!N499/'True_Odds_Calculator_3-way'!A499-1)</f>
        <v/>
      </c>
      <c r="I502" s="6" t="str">
        <f>IF('Log_working_3-way'!$D502="","",'True_Odds_Calculator_3-way'!O499/'True_Odds_Calculator_3-way'!B499-1)</f>
        <v/>
      </c>
      <c r="J502" s="6" t="str">
        <f>IF('Log_working_3-way'!$D502="","",'True_Odds_Calculator_3-way'!#REF!/'True_Odds_Calculator_3-way'!C499-1)</f>
        <v/>
      </c>
      <c r="K502" s="6" t="str">
        <f>IF('Log_working_3-way'!$D502="","",1/'True_Odds_Calculator_3-way'!A499+1/'True_Odds_Calculator_3-way'!B499+1/'True_Odds_Calculator_3-way'!C499-1)</f>
        <v/>
      </c>
    </row>
    <row r="503" spans="4:11" x14ac:dyDescent="0.25">
      <c r="D503" t="str">
        <f>solve_for_c('True_Odds_Calculator_3-way'!A500,'True_Odds_Calculator_3-way'!B500,'True_Odds_Calculator_3-way'!C500,'Log_working_3-way'!B$1,'Log_working_3-way'!B$2)</f>
        <v/>
      </c>
      <c r="F503" s="6" t="str">
        <f>IF('Log_working_3-way'!D503="","",1/'True_Odds_Calculator_3-way'!N500+1/'True_Odds_Calculator_3-way'!O500+1/'True_Odds_Calculator_3-way'!#REF!-1)</f>
        <v/>
      </c>
      <c r="H503" s="6" t="str">
        <f>IF('Log_working_3-way'!$D503="","",'True_Odds_Calculator_3-way'!N500/'True_Odds_Calculator_3-way'!A500-1)</f>
        <v/>
      </c>
      <c r="I503" s="6" t="str">
        <f>IF('Log_working_3-way'!$D503="","",'True_Odds_Calculator_3-way'!O500/'True_Odds_Calculator_3-way'!B500-1)</f>
        <v/>
      </c>
      <c r="J503" s="6" t="str">
        <f>IF('Log_working_3-way'!$D503="","",'True_Odds_Calculator_3-way'!#REF!/'True_Odds_Calculator_3-way'!C500-1)</f>
        <v/>
      </c>
      <c r="K503" s="6" t="str">
        <f>IF('Log_working_3-way'!$D503="","",1/'True_Odds_Calculator_3-way'!A500+1/'True_Odds_Calculator_3-way'!B500+1/'True_Odds_Calculator_3-way'!C500-1)</f>
        <v/>
      </c>
    </row>
    <row r="504" spans="4:11" x14ac:dyDescent="0.25">
      <c r="D504" t="str">
        <f>solve_for_c('True_Odds_Calculator_3-way'!A501,'True_Odds_Calculator_3-way'!B501,'True_Odds_Calculator_3-way'!C501,'Log_working_3-way'!B$1,'Log_working_3-way'!B$2)</f>
        <v/>
      </c>
      <c r="F504" s="6" t="str">
        <f>IF('Log_working_3-way'!D504="","",1/'True_Odds_Calculator_3-way'!N501+1/'True_Odds_Calculator_3-way'!O501+1/'True_Odds_Calculator_3-way'!#REF!-1)</f>
        <v/>
      </c>
      <c r="H504" s="6" t="str">
        <f>IF('Log_working_3-way'!$D504="","",'True_Odds_Calculator_3-way'!N501/'True_Odds_Calculator_3-way'!A501-1)</f>
        <v/>
      </c>
      <c r="I504" s="6" t="str">
        <f>IF('Log_working_3-way'!$D504="","",'True_Odds_Calculator_3-way'!O501/'True_Odds_Calculator_3-way'!B501-1)</f>
        <v/>
      </c>
      <c r="J504" s="6" t="str">
        <f>IF('Log_working_3-way'!$D504="","",'True_Odds_Calculator_3-way'!#REF!/'True_Odds_Calculator_3-way'!C501-1)</f>
        <v/>
      </c>
      <c r="K504" s="6" t="str">
        <f>IF('Log_working_3-way'!$D504="","",1/'True_Odds_Calculator_3-way'!A501+1/'True_Odds_Calculator_3-way'!B501+1/'True_Odds_Calculator_3-way'!C501-1)</f>
        <v/>
      </c>
    </row>
    <row r="505" spans="4:11" x14ac:dyDescent="0.25">
      <c r="D505" t="str">
        <f>solve_for_c('True_Odds_Calculator_3-way'!A502,'True_Odds_Calculator_3-way'!B502,'True_Odds_Calculator_3-way'!C502,'Log_working_3-way'!B$1,'Log_working_3-way'!B$2)</f>
        <v/>
      </c>
      <c r="F505" s="6" t="str">
        <f>IF('Log_working_3-way'!D505="","",1/'True_Odds_Calculator_3-way'!N502+1/'True_Odds_Calculator_3-way'!O502+1/'True_Odds_Calculator_3-way'!#REF!-1)</f>
        <v/>
      </c>
      <c r="H505" s="6" t="str">
        <f>IF('Log_working_3-way'!$D505="","",'True_Odds_Calculator_3-way'!N502/'True_Odds_Calculator_3-way'!A502-1)</f>
        <v/>
      </c>
      <c r="I505" s="6" t="str">
        <f>IF('Log_working_3-way'!$D505="","",'True_Odds_Calculator_3-way'!O502/'True_Odds_Calculator_3-way'!B502-1)</f>
        <v/>
      </c>
      <c r="J505" s="6" t="str">
        <f>IF('Log_working_3-way'!$D505="","",'True_Odds_Calculator_3-way'!#REF!/'True_Odds_Calculator_3-way'!C502-1)</f>
        <v/>
      </c>
      <c r="K505" s="6" t="str">
        <f>IF('Log_working_3-way'!$D505="","",1/'True_Odds_Calculator_3-way'!A502+1/'True_Odds_Calculator_3-way'!B502+1/'True_Odds_Calculator_3-way'!C502-1)</f>
        <v/>
      </c>
    </row>
    <row r="506" spans="4:11" x14ac:dyDescent="0.25">
      <c r="D506" t="str">
        <f>solve_for_c('True_Odds_Calculator_3-way'!A503,'True_Odds_Calculator_3-way'!B503,'True_Odds_Calculator_3-way'!C503,'Log_working_3-way'!B$1,'Log_working_3-way'!B$2)</f>
        <v/>
      </c>
      <c r="F506" s="6" t="str">
        <f>IF('Log_working_3-way'!D506="","",1/'True_Odds_Calculator_3-way'!N503+1/'True_Odds_Calculator_3-way'!O503+1/'True_Odds_Calculator_3-way'!#REF!-1)</f>
        <v/>
      </c>
      <c r="H506" s="6" t="str">
        <f>IF('Log_working_3-way'!$D506="","",'True_Odds_Calculator_3-way'!N503/'True_Odds_Calculator_3-way'!A503-1)</f>
        <v/>
      </c>
      <c r="I506" s="6" t="str">
        <f>IF('Log_working_3-way'!$D506="","",'True_Odds_Calculator_3-way'!O503/'True_Odds_Calculator_3-way'!B503-1)</f>
        <v/>
      </c>
      <c r="J506" s="6" t="str">
        <f>IF('Log_working_3-way'!$D506="","",'True_Odds_Calculator_3-way'!#REF!/'True_Odds_Calculator_3-way'!C503-1)</f>
        <v/>
      </c>
      <c r="K506" s="6" t="str">
        <f>IF('Log_working_3-way'!$D506="","",1/'True_Odds_Calculator_3-way'!A503+1/'True_Odds_Calculator_3-way'!B503+1/'True_Odds_Calculator_3-way'!C503-1)</f>
        <v/>
      </c>
    </row>
    <row r="507" spans="4:11" x14ac:dyDescent="0.25">
      <c r="D507" t="str">
        <f>solve_for_c('True_Odds_Calculator_3-way'!A504,'True_Odds_Calculator_3-way'!B504,'True_Odds_Calculator_3-way'!C504,'Log_working_3-way'!B$1,'Log_working_3-way'!B$2)</f>
        <v/>
      </c>
      <c r="F507" s="6" t="str">
        <f>IF('Log_working_3-way'!D507="","",1/'True_Odds_Calculator_3-way'!N504+1/'True_Odds_Calculator_3-way'!O504+1/'True_Odds_Calculator_3-way'!#REF!-1)</f>
        <v/>
      </c>
      <c r="H507" s="6" t="str">
        <f>IF('Log_working_3-way'!$D507="","",'True_Odds_Calculator_3-way'!N504/'True_Odds_Calculator_3-way'!A504-1)</f>
        <v/>
      </c>
      <c r="I507" s="6" t="str">
        <f>IF('Log_working_3-way'!$D507="","",'True_Odds_Calculator_3-way'!O504/'True_Odds_Calculator_3-way'!B504-1)</f>
        <v/>
      </c>
      <c r="J507" s="6" t="str">
        <f>IF('Log_working_3-way'!$D507="","",'True_Odds_Calculator_3-way'!#REF!/'True_Odds_Calculator_3-way'!C504-1)</f>
        <v/>
      </c>
      <c r="K507" s="6" t="str">
        <f>IF('Log_working_3-way'!$D507="","",1/'True_Odds_Calculator_3-way'!A504+1/'True_Odds_Calculator_3-way'!B504+1/'True_Odds_Calculator_3-way'!C504-1)</f>
        <v/>
      </c>
    </row>
    <row r="508" spans="4:11" x14ac:dyDescent="0.25">
      <c r="D508" t="str">
        <f>solve_for_c('True_Odds_Calculator_3-way'!A505,'True_Odds_Calculator_3-way'!B505,'True_Odds_Calculator_3-way'!C505,'Log_working_3-way'!B$1,'Log_working_3-way'!B$2)</f>
        <v/>
      </c>
      <c r="F508" s="6" t="str">
        <f>IF('Log_working_3-way'!D508="","",1/'True_Odds_Calculator_3-way'!N505+1/'True_Odds_Calculator_3-way'!O505+1/'True_Odds_Calculator_3-way'!#REF!-1)</f>
        <v/>
      </c>
      <c r="H508" s="6" t="str">
        <f>IF('Log_working_3-way'!$D508="","",'True_Odds_Calculator_3-way'!N505/'True_Odds_Calculator_3-way'!A505-1)</f>
        <v/>
      </c>
      <c r="I508" s="6" t="str">
        <f>IF('Log_working_3-way'!$D508="","",'True_Odds_Calculator_3-way'!O505/'True_Odds_Calculator_3-way'!B505-1)</f>
        <v/>
      </c>
      <c r="J508" s="6" t="str">
        <f>IF('Log_working_3-way'!$D508="","",'True_Odds_Calculator_3-way'!#REF!/'True_Odds_Calculator_3-way'!C505-1)</f>
        <v/>
      </c>
      <c r="K508" s="6" t="str">
        <f>IF('Log_working_3-way'!$D508="","",1/'True_Odds_Calculator_3-way'!A505+1/'True_Odds_Calculator_3-way'!B505+1/'True_Odds_Calculator_3-way'!C505-1)</f>
        <v/>
      </c>
    </row>
    <row r="509" spans="4:11" x14ac:dyDescent="0.25">
      <c r="D509" t="str">
        <f>solve_for_c('True_Odds_Calculator_3-way'!A506,'True_Odds_Calculator_3-way'!B506,'True_Odds_Calculator_3-way'!C506,'Log_working_3-way'!B$1,'Log_working_3-way'!B$2)</f>
        <v/>
      </c>
      <c r="F509" s="6" t="str">
        <f>IF('Log_working_3-way'!D509="","",1/'True_Odds_Calculator_3-way'!N506+1/'True_Odds_Calculator_3-way'!O506+1/'True_Odds_Calculator_3-way'!#REF!-1)</f>
        <v/>
      </c>
      <c r="H509" s="6" t="str">
        <f>IF('Log_working_3-way'!$D509="","",'True_Odds_Calculator_3-way'!N506/'True_Odds_Calculator_3-way'!A506-1)</f>
        <v/>
      </c>
      <c r="I509" s="6" t="str">
        <f>IF('Log_working_3-way'!$D509="","",'True_Odds_Calculator_3-way'!O506/'True_Odds_Calculator_3-way'!B506-1)</f>
        <v/>
      </c>
      <c r="J509" s="6" t="str">
        <f>IF('Log_working_3-way'!$D509="","",'True_Odds_Calculator_3-way'!#REF!/'True_Odds_Calculator_3-way'!C506-1)</f>
        <v/>
      </c>
      <c r="K509" s="6" t="str">
        <f>IF('Log_working_3-way'!$D509="","",1/'True_Odds_Calculator_3-way'!A506+1/'True_Odds_Calculator_3-way'!B506+1/'True_Odds_Calculator_3-way'!C506-1)</f>
        <v/>
      </c>
    </row>
    <row r="510" spans="4:11" x14ac:dyDescent="0.25">
      <c r="D510" t="str">
        <f>solve_for_c('True_Odds_Calculator_3-way'!A507,'True_Odds_Calculator_3-way'!B507,'True_Odds_Calculator_3-way'!C507,'Log_working_3-way'!B$1,'Log_working_3-way'!B$2)</f>
        <v/>
      </c>
      <c r="F510" s="6" t="str">
        <f>IF('Log_working_3-way'!D510="","",1/'True_Odds_Calculator_3-way'!N507+1/'True_Odds_Calculator_3-way'!O507+1/'True_Odds_Calculator_3-way'!#REF!-1)</f>
        <v/>
      </c>
      <c r="H510" s="6" t="str">
        <f>IF('Log_working_3-way'!$D510="","",'True_Odds_Calculator_3-way'!N507/'True_Odds_Calculator_3-way'!A507-1)</f>
        <v/>
      </c>
      <c r="I510" s="6" t="str">
        <f>IF('Log_working_3-way'!$D510="","",'True_Odds_Calculator_3-way'!O507/'True_Odds_Calculator_3-way'!B507-1)</f>
        <v/>
      </c>
      <c r="J510" s="6" t="str">
        <f>IF('Log_working_3-way'!$D510="","",'True_Odds_Calculator_3-way'!#REF!/'True_Odds_Calculator_3-way'!C507-1)</f>
        <v/>
      </c>
      <c r="K510" s="6" t="str">
        <f>IF('Log_working_3-way'!$D510="","",1/'True_Odds_Calculator_3-way'!A507+1/'True_Odds_Calculator_3-way'!B507+1/'True_Odds_Calculator_3-way'!C507-1)</f>
        <v/>
      </c>
    </row>
    <row r="511" spans="4:11" x14ac:dyDescent="0.25">
      <c r="D511" t="str">
        <f>solve_for_c('True_Odds_Calculator_3-way'!A508,'True_Odds_Calculator_3-way'!B508,'True_Odds_Calculator_3-way'!C508,'Log_working_3-way'!B$1,'Log_working_3-way'!B$2)</f>
        <v/>
      </c>
      <c r="F511" s="6" t="str">
        <f>IF('Log_working_3-way'!D511="","",1/'True_Odds_Calculator_3-way'!N508+1/'True_Odds_Calculator_3-way'!O508+1/'True_Odds_Calculator_3-way'!#REF!-1)</f>
        <v/>
      </c>
      <c r="H511" s="6" t="str">
        <f>IF('Log_working_3-way'!$D511="","",'True_Odds_Calculator_3-way'!N508/'True_Odds_Calculator_3-way'!A508-1)</f>
        <v/>
      </c>
      <c r="I511" s="6" t="str">
        <f>IF('Log_working_3-way'!$D511="","",'True_Odds_Calculator_3-way'!O508/'True_Odds_Calculator_3-way'!B508-1)</f>
        <v/>
      </c>
      <c r="J511" s="6" t="str">
        <f>IF('Log_working_3-way'!$D511="","",'True_Odds_Calculator_3-way'!#REF!/'True_Odds_Calculator_3-way'!C508-1)</f>
        <v/>
      </c>
      <c r="K511" s="6" t="str">
        <f>IF('Log_working_3-way'!$D511="","",1/'True_Odds_Calculator_3-way'!A508+1/'True_Odds_Calculator_3-way'!B508+1/'True_Odds_Calculator_3-way'!C508-1)</f>
        <v/>
      </c>
    </row>
    <row r="512" spans="4:11" x14ac:dyDescent="0.25">
      <c r="D512" t="str">
        <f>solve_for_c('True_Odds_Calculator_3-way'!A509,'True_Odds_Calculator_3-way'!B509,'True_Odds_Calculator_3-way'!C509,'Log_working_3-way'!B$1,'Log_working_3-way'!B$2)</f>
        <v/>
      </c>
      <c r="F512" s="6" t="str">
        <f>IF('Log_working_3-way'!D512="","",1/'True_Odds_Calculator_3-way'!N509+1/'True_Odds_Calculator_3-way'!O509+1/'True_Odds_Calculator_3-way'!#REF!-1)</f>
        <v/>
      </c>
      <c r="H512" s="6" t="str">
        <f>IF('Log_working_3-way'!$D512="","",'True_Odds_Calculator_3-way'!N509/'True_Odds_Calculator_3-way'!A509-1)</f>
        <v/>
      </c>
      <c r="I512" s="6" t="str">
        <f>IF('Log_working_3-way'!$D512="","",'True_Odds_Calculator_3-way'!O509/'True_Odds_Calculator_3-way'!B509-1)</f>
        <v/>
      </c>
      <c r="J512" s="6" t="str">
        <f>IF('Log_working_3-way'!$D512="","",'True_Odds_Calculator_3-way'!#REF!/'True_Odds_Calculator_3-way'!C509-1)</f>
        <v/>
      </c>
      <c r="K512" s="6" t="str">
        <f>IF('Log_working_3-way'!$D512="","",1/'True_Odds_Calculator_3-way'!A509+1/'True_Odds_Calculator_3-way'!B509+1/'True_Odds_Calculator_3-way'!C509-1)</f>
        <v/>
      </c>
    </row>
    <row r="513" spans="4:11" x14ac:dyDescent="0.25">
      <c r="D513" t="str">
        <f>solve_for_c('True_Odds_Calculator_3-way'!A510,'True_Odds_Calculator_3-way'!B510,'True_Odds_Calculator_3-way'!C510,'Log_working_3-way'!B$1,'Log_working_3-way'!B$2)</f>
        <v/>
      </c>
      <c r="F513" s="6" t="str">
        <f>IF('Log_working_3-way'!D513="","",1/'True_Odds_Calculator_3-way'!N510+1/'True_Odds_Calculator_3-way'!O510+1/'True_Odds_Calculator_3-way'!#REF!-1)</f>
        <v/>
      </c>
      <c r="H513" s="6" t="str">
        <f>IF('Log_working_3-way'!$D513="","",'True_Odds_Calculator_3-way'!N510/'True_Odds_Calculator_3-way'!A510-1)</f>
        <v/>
      </c>
      <c r="I513" s="6" t="str">
        <f>IF('Log_working_3-way'!$D513="","",'True_Odds_Calculator_3-way'!O510/'True_Odds_Calculator_3-way'!B510-1)</f>
        <v/>
      </c>
      <c r="J513" s="6" t="str">
        <f>IF('Log_working_3-way'!$D513="","",'True_Odds_Calculator_3-way'!#REF!/'True_Odds_Calculator_3-way'!C510-1)</f>
        <v/>
      </c>
      <c r="K513" s="6" t="str">
        <f>IF('Log_working_3-way'!$D513="","",1/'True_Odds_Calculator_3-way'!A510+1/'True_Odds_Calculator_3-way'!B510+1/'True_Odds_Calculator_3-way'!C510-1)</f>
        <v/>
      </c>
    </row>
    <row r="514" spans="4:11" x14ac:dyDescent="0.25">
      <c r="D514" t="str">
        <f>solve_for_c('True_Odds_Calculator_3-way'!A511,'True_Odds_Calculator_3-way'!B511,'True_Odds_Calculator_3-way'!C511,'Log_working_3-way'!B$1,'Log_working_3-way'!B$2)</f>
        <v/>
      </c>
      <c r="F514" s="6" t="str">
        <f>IF('Log_working_3-way'!D514="","",1/'True_Odds_Calculator_3-way'!N511+1/'True_Odds_Calculator_3-way'!O511+1/'True_Odds_Calculator_3-way'!#REF!-1)</f>
        <v/>
      </c>
      <c r="H514" s="6" t="str">
        <f>IF('Log_working_3-way'!$D514="","",'True_Odds_Calculator_3-way'!N511/'True_Odds_Calculator_3-way'!A511-1)</f>
        <v/>
      </c>
      <c r="I514" s="6" t="str">
        <f>IF('Log_working_3-way'!$D514="","",'True_Odds_Calculator_3-way'!O511/'True_Odds_Calculator_3-way'!B511-1)</f>
        <v/>
      </c>
      <c r="J514" s="6" t="str">
        <f>IF('Log_working_3-way'!$D514="","",'True_Odds_Calculator_3-way'!#REF!/'True_Odds_Calculator_3-way'!C511-1)</f>
        <v/>
      </c>
      <c r="K514" s="6" t="str">
        <f>IF('Log_working_3-way'!$D514="","",1/'True_Odds_Calculator_3-way'!A511+1/'True_Odds_Calculator_3-way'!B511+1/'True_Odds_Calculator_3-way'!C511-1)</f>
        <v/>
      </c>
    </row>
    <row r="515" spans="4:11" x14ac:dyDescent="0.25">
      <c r="D515" t="str">
        <f>solve_for_c('True_Odds_Calculator_3-way'!A512,'True_Odds_Calculator_3-way'!B512,'True_Odds_Calculator_3-way'!C512,'Log_working_3-way'!B$1,'Log_working_3-way'!B$2)</f>
        <v/>
      </c>
      <c r="F515" s="6" t="str">
        <f>IF('Log_working_3-way'!D515="","",1/'True_Odds_Calculator_3-way'!N512+1/'True_Odds_Calculator_3-way'!O512+1/'True_Odds_Calculator_3-way'!#REF!-1)</f>
        <v/>
      </c>
      <c r="H515" s="6" t="str">
        <f>IF('Log_working_3-way'!$D515="","",'True_Odds_Calculator_3-way'!N512/'True_Odds_Calculator_3-way'!A512-1)</f>
        <v/>
      </c>
      <c r="I515" s="6" t="str">
        <f>IF('Log_working_3-way'!$D515="","",'True_Odds_Calculator_3-way'!O512/'True_Odds_Calculator_3-way'!B512-1)</f>
        <v/>
      </c>
      <c r="J515" s="6" t="str">
        <f>IF('Log_working_3-way'!$D515="","",'True_Odds_Calculator_3-way'!#REF!/'True_Odds_Calculator_3-way'!C512-1)</f>
        <v/>
      </c>
      <c r="K515" s="6" t="str">
        <f>IF('Log_working_3-way'!$D515="","",1/'True_Odds_Calculator_3-way'!A512+1/'True_Odds_Calculator_3-way'!B512+1/'True_Odds_Calculator_3-way'!C512-1)</f>
        <v/>
      </c>
    </row>
    <row r="516" spans="4:11" x14ac:dyDescent="0.25">
      <c r="D516" t="str">
        <f>solve_for_c('True_Odds_Calculator_3-way'!A513,'True_Odds_Calculator_3-way'!B513,'True_Odds_Calculator_3-way'!C513,'Log_working_3-way'!B$1,'Log_working_3-way'!B$2)</f>
        <v/>
      </c>
      <c r="F516" s="6" t="str">
        <f>IF('Log_working_3-way'!D516="","",1/'True_Odds_Calculator_3-way'!N513+1/'True_Odds_Calculator_3-way'!O513+1/'True_Odds_Calculator_3-way'!#REF!-1)</f>
        <v/>
      </c>
      <c r="H516" s="6" t="str">
        <f>IF('Log_working_3-way'!$D516="","",'True_Odds_Calculator_3-way'!N513/'True_Odds_Calculator_3-way'!A513-1)</f>
        <v/>
      </c>
      <c r="I516" s="6" t="str">
        <f>IF('Log_working_3-way'!$D516="","",'True_Odds_Calculator_3-way'!O513/'True_Odds_Calculator_3-way'!B513-1)</f>
        <v/>
      </c>
      <c r="J516" s="6" t="str">
        <f>IF('Log_working_3-way'!$D516="","",'True_Odds_Calculator_3-way'!#REF!/'True_Odds_Calculator_3-way'!C513-1)</f>
        <v/>
      </c>
      <c r="K516" s="6" t="str">
        <f>IF('Log_working_3-way'!$D516="","",1/'True_Odds_Calculator_3-way'!A513+1/'True_Odds_Calculator_3-way'!B513+1/'True_Odds_Calculator_3-way'!C513-1)</f>
        <v/>
      </c>
    </row>
    <row r="517" spans="4:11" x14ac:dyDescent="0.25">
      <c r="D517" t="str">
        <f>solve_for_c('True_Odds_Calculator_3-way'!A514,'True_Odds_Calculator_3-way'!B514,'True_Odds_Calculator_3-way'!C514,'Log_working_3-way'!B$1,'Log_working_3-way'!B$2)</f>
        <v/>
      </c>
      <c r="F517" s="6" t="str">
        <f>IF('Log_working_3-way'!D517="","",1/'True_Odds_Calculator_3-way'!N514+1/'True_Odds_Calculator_3-way'!O514+1/'True_Odds_Calculator_3-way'!#REF!-1)</f>
        <v/>
      </c>
      <c r="H517" s="6" t="str">
        <f>IF('Log_working_3-way'!$D517="","",'True_Odds_Calculator_3-way'!N514/'True_Odds_Calculator_3-way'!A514-1)</f>
        <v/>
      </c>
      <c r="I517" s="6" t="str">
        <f>IF('Log_working_3-way'!$D517="","",'True_Odds_Calculator_3-way'!O514/'True_Odds_Calculator_3-way'!B514-1)</f>
        <v/>
      </c>
      <c r="J517" s="6" t="str">
        <f>IF('Log_working_3-way'!$D517="","",'True_Odds_Calculator_3-way'!#REF!/'True_Odds_Calculator_3-way'!C514-1)</f>
        <v/>
      </c>
      <c r="K517" s="6" t="str">
        <f>IF('Log_working_3-way'!$D517="","",1/'True_Odds_Calculator_3-way'!A514+1/'True_Odds_Calculator_3-way'!B514+1/'True_Odds_Calculator_3-way'!C514-1)</f>
        <v/>
      </c>
    </row>
    <row r="518" spans="4:11" x14ac:dyDescent="0.25">
      <c r="D518" t="str">
        <f>solve_for_c('True_Odds_Calculator_3-way'!A515,'True_Odds_Calculator_3-way'!B515,'True_Odds_Calculator_3-way'!C515,'Log_working_3-way'!B$1,'Log_working_3-way'!B$2)</f>
        <v/>
      </c>
      <c r="F518" s="6" t="str">
        <f>IF('Log_working_3-way'!D518="","",1/'True_Odds_Calculator_3-way'!N515+1/'True_Odds_Calculator_3-way'!O515+1/'True_Odds_Calculator_3-way'!#REF!-1)</f>
        <v/>
      </c>
      <c r="H518" s="6" t="str">
        <f>IF('Log_working_3-way'!$D518="","",'True_Odds_Calculator_3-way'!N515/'True_Odds_Calculator_3-way'!A515-1)</f>
        <v/>
      </c>
      <c r="I518" s="6" t="str">
        <f>IF('Log_working_3-way'!$D518="","",'True_Odds_Calculator_3-way'!O515/'True_Odds_Calculator_3-way'!B515-1)</f>
        <v/>
      </c>
      <c r="J518" s="6" t="str">
        <f>IF('Log_working_3-way'!$D518="","",'True_Odds_Calculator_3-way'!#REF!/'True_Odds_Calculator_3-way'!C515-1)</f>
        <v/>
      </c>
      <c r="K518" s="6" t="str">
        <f>IF('Log_working_3-way'!$D518="","",1/'True_Odds_Calculator_3-way'!A515+1/'True_Odds_Calculator_3-way'!B515+1/'True_Odds_Calculator_3-way'!C515-1)</f>
        <v/>
      </c>
    </row>
    <row r="519" spans="4:11" x14ac:dyDescent="0.25">
      <c r="D519" t="str">
        <f>solve_for_c('True_Odds_Calculator_3-way'!A516,'True_Odds_Calculator_3-way'!B516,'True_Odds_Calculator_3-way'!C516,'Log_working_3-way'!B$1,'Log_working_3-way'!B$2)</f>
        <v/>
      </c>
      <c r="F519" s="6" t="str">
        <f>IF('Log_working_3-way'!D519="","",1/'True_Odds_Calculator_3-way'!N516+1/'True_Odds_Calculator_3-way'!O516+1/'True_Odds_Calculator_3-way'!#REF!-1)</f>
        <v/>
      </c>
      <c r="H519" s="6" t="str">
        <f>IF('Log_working_3-way'!$D519="","",'True_Odds_Calculator_3-way'!N516/'True_Odds_Calculator_3-way'!A516-1)</f>
        <v/>
      </c>
      <c r="I519" s="6" t="str">
        <f>IF('Log_working_3-way'!$D519="","",'True_Odds_Calculator_3-way'!O516/'True_Odds_Calculator_3-way'!B516-1)</f>
        <v/>
      </c>
      <c r="J519" s="6" t="str">
        <f>IF('Log_working_3-way'!$D519="","",'True_Odds_Calculator_3-way'!#REF!/'True_Odds_Calculator_3-way'!C516-1)</f>
        <v/>
      </c>
      <c r="K519" s="6" t="str">
        <f>IF('Log_working_3-way'!$D519="","",1/'True_Odds_Calculator_3-way'!A516+1/'True_Odds_Calculator_3-way'!B516+1/'True_Odds_Calculator_3-way'!C516-1)</f>
        <v/>
      </c>
    </row>
    <row r="520" spans="4:11" x14ac:dyDescent="0.25">
      <c r="D520" t="str">
        <f>solve_for_c('True_Odds_Calculator_3-way'!A517,'True_Odds_Calculator_3-way'!B517,'True_Odds_Calculator_3-way'!C517,'Log_working_3-way'!B$1,'Log_working_3-way'!B$2)</f>
        <v/>
      </c>
      <c r="F520" s="6" t="str">
        <f>IF('Log_working_3-way'!D520="","",1/'True_Odds_Calculator_3-way'!N517+1/'True_Odds_Calculator_3-way'!O517+1/'True_Odds_Calculator_3-way'!#REF!-1)</f>
        <v/>
      </c>
      <c r="H520" s="6" t="str">
        <f>IF('Log_working_3-way'!$D520="","",'True_Odds_Calculator_3-way'!N517/'True_Odds_Calculator_3-way'!A517-1)</f>
        <v/>
      </c>
      <c r="I520" s="6" t="str">
        <f>IF('Log_working_3-way'!$D520="","",'True_Odds_Calculator_3-way'!O517/'True_Odds_Calculator_3-way'!B517-1)</f>
        <v/>
      </c>
      <c r="J520" s="6" t="str">
        <f>IF('Log_working_3-way'!$D520="","",'True_Odds_Calculator_3-way'!#REF!/'True_Odds_Calculator_3-way'!C517-1)</f>
        <v/>
      </c>
      <c r="K520" s="6" t="str">
        <f>IF('Log_working_3-way'!$D520="","",1/'True_Odds_Calculator_3-way'!A517+1/'True_Odds_Calculator_3-way'!B517+1/'True_Odds_Calculator_3-way'!C517-1)</f>
        <v/>
      </c>
    </row>
    <row r="521" spans="4:11" x14ac:dyDescent="0.25">
      <c r="D521" t="str">
        <f>solve_for_c('True_Odds_Calculator_3-way'!A518,'True_Odds_Calculator_3-way'!B518,'True_Odds_Calculator_3-way'!C518,'Log_working_3-way'!B$1,'Log_working_3-way'!B$2)</f>
        <v/>
      </c>
      <c r="F521" s="6" t="str">
        <f>IF('Log_working_3-way'!D521="","",1/'True_Odds_Calculator_3-way'!N518+1/'True_Odds_Calculator_3-way'!O518+1/'True_Odds_Calculator_3-way'!#REF!-1)</f>
        <v/>
      </c>
      <c r="H521" s="6" t="str">
        <f>IF('Log_working_3-way'!$D521="","",'True_Odds_Calculator_3-way'!N518/'True_Odds_Calculator_3-way'!A518-1)</f>
        <v/>
      </c>
      <c r="I521" s="6" t="str">
        <f>IF('Log_working_3-way'!$D521="","",'True_Odds_Calculator_3-way'!O518/'True_Odds_Calculator_3-way'!B518-1)</f>
        <v/>
      </c>
      <c r="J521" s="6" t="str">
        <f>IF('Log_working_3-way'!$D521="","",'True_Odds_Calculator_3-way'!#REF!/'True_Odds_Calculator_3-way'!C518-1)</f>
        <v/>
      </c>
      <c r="K521" s="6" t="str">
        <f>IF('Log_working_3-way'!$D521="","",1/'True_Odds_Calculator_3-way'!A518+1/'True_Odds_Calculator_3-way'!B518+1/'True_Odds_Calculator_3-way'!C518-1)</f>
        <v/>
      </c>
    </row>
    <row r="522" spans="4:11" x14ac:dyDescent="0.25">
      <c r="D522" t="str">
        <f>solve_for_c('True_Odds_Calculator_3-way'!A519,'True_Odds_Calculator_3-way'!B519,'True_Odds_Calculator_3-way'!C519,'Log_working_3-way'!B$1,'Log_working_3-way'!B$2)</f>
        <v/>
      </c>
      <c r="F522" s="6" t="str">
        <f>IF('Log_working_3-way'!D522="","",1/'True_Odds_Calculator_3-way'!N519+1/'True_Odds_Calculator_3-way'!O519+1/'True_Odds_Calculator_3-way'!#REF!-1)</f>
        <v/>
      </c>
      <c r="H522" s="6" t="str">
        <f>IF('Log_working_3-way'!$D522="","",'True_Odds_Calculator_3-way'!N519/'True_Odds_Calculator_3-way'!A519-1)</f>
        <v/>
      </c>
      <c r="I522" s="6" t="str">
        <f>IF('Log_working_3-way'!$D522="","",'True_Odds_Calculator_3-way'!O519/'True_Odds_Calculator_3-way'!B519-1)</f>
        <v/>
      </c>
      <c r="J522" s="6" t="str">
        <f>IF('Log_working_3-way'!$D522="","",'True_Odds_Calculator_3-way'!#REF!/'True_Odds_Calculator_3-way'!C519-1)</f>
        <v/>
      </c>
      <c r="K522" s="6" t="str">
        <f>IF('Log_working_3-way'!$D522="","",1/'True_Odds_Calculator_3-way'!A519+1/'True_Odds_Calculator_3-way'!B519+1/'True_Odds_Calculator_3-way'!C519-1)</f>
        <v/>
      </c>
    </row>
    <row r="523" spans="4:11" x14ac:dyDescent="0.25">
      <c r="D523" t="str">
        <f>solve_for_c('True_Odds_Calculator_3-way'!A520,'True_Odds_Calculator_3-way'!B520,'True_Odds_Calculator_3-way'!C520,'Log_working_3-way'!B$1,'Log_working_3-way'!B$2)</f>
        <v/>
      </c>
      <c r="F523" s="6" t="str">
        <f>IF('Log_working_3-way'!D523="","",1/'True_Odds_Calculator_3-way'!N520+1/'True_Odds_Calculator_3-way'!O520+1/'True_Odds_Calculator_3-way'!#REF!-1)</f>
        <v/>
      </c>
      <c r="H523" s="6" t="str">
        <f>IF('Log_working_3-way'!$D523="","",'True_Odds_Calculator_3-way'!N520/'True_Odds_Calculator_3-way'!A520-1)</f>
        <v/>
      </c>
      <c r="I523" s="6" t="str">
        <f>IF('Log_working_3-way'!$D523="","",'True_Odds_Calculator_3-way'!O520/'True_Odds_Calculator_3-way'!B520-1)</f>
        <v/>
      </c>
      <c r="J523" s="6" t="str">
        <f>IF('Log_working_3-way'!$D523="","",'True_Odds_Calculator_3-way'!#REF!/'True_Odds_Calculator_3-way'!C520-1)</f>
        <v/>
      </c>
      <c r="K523" s="6" t="str">
        <f>IF('Log_working_3-way'!$D523="","",1/'True_Odds_Calculator_3-way'!A520+1/'True_Odds_Calculator_3-way'!B520+1/'True_Odds_Calculator_3-way'!C520-1)</f>
        <v/>
      </c>
    </row>
    <row r="524" spans="4:11" x14ac:dyDescent="0.25">
      <c r="D524" t="str">
        <f>solve_for_c('True_Odds_Calculator_3-way'!A521,'True_Odds_Calculator_3-way'!B521,'True_Odds_Calculator_3-way'!C521,'Log_working_3-way'!B$1,'Log_working_3-way'!B$2)</f>
        <v/>
      </c>
      <c r="F524" s="6" t="str">
        <f>IF('Log_working_3-way'!D524="","",1/'True_Odds_Calculator_3-way'!N521+1/'True_Odds_Calculator_3-way'!O521+1/'True_Odds_Calculator_3-way'!#REF!-1)</f>
        <v/>
      </c>
      <c r="H524" s="6" t="str">
        <f>IF('Log_working_3-way'!$D524="","",'True_Odds_Calculator_3-way'!N521/'True_Odds_Calculator_3-way'!A521-1)</f>
        <v/>
      </c>
      <c r="I524" s="6" t="str">
        <f>IF('Log_working_3-way'!$D524="","",'True_Odds_Calculator_3-way'!O521/'True_Odds_Calculator_3-way'!B521-1)</f>
        <v/>
      </c>
      <c r="J524" s="6" t="str">
        <f>IF('Log_working_3-way'!$D524="","",'True_Odds_Calculator_3-way'!#REF!/'True_Odds_Calculator_3-way'!C521-1)</f>
        <v/>
      </c>
      <c r="K524" s="6" t="str">
        <f>IF('Log_working_3-way'!$D524="","",1/'True_Odds_Calculator_3-way'!A521+1/'True_Odds_Calculator_3-way'!B521+1/'True_Odds_Calculator_3-way'!C521-1)</f>
        <v/>
      </c>
    </row>
    <row r="525" spans="4:11" x14ac:dyDescent="0.25">
      <c r="D525" t="str">
        <f>solve_for_c('True_Odds_Calculator_3-way'!A522,'True_Odds_Calculator_3-way'!B522,'True_Odds_Calculator_3-way'!C522,'Log_working_3-way'!B$1,'Log_working_3-way'!B$2)</f>
        <v/>
      </c>
      <c r="F525" s="6" t="str">
        <f>IF('Log_working_3-way'!D525="","",1/'True_Odds_Calculator_3-way'!N522+1/'True_Odds_Calculator_3-way'!O522+1/'True_Odds_Calculator_3-way'!#REF!-1)</f>
        <v/>
      </c>
      <c r="H525" s="6" t="str">
        <f>IF('Log_working_3-way'!$D525="","",'True_Odds_Calculator_3-way'!N522/'True_Odds_Calculator_3-way'!A522-1)</f>
        <v/>
      </c>
      <c r="I525" s="6" t="str">
        <f>IF('Log_working_3-way'!$D525="","",'True_Odds_Calculator_3-way'!O522/'True_Odds_Calculator_3-way'!B522-1)</f>
        <v/>
      </c>
      <c r="J525" s="6" t="str">
        <f>IF('Log_working_3-way'!$D525="","",'True_Odds_Calculator_3-way'!#REF!/'True_Odds_Calculator_3-way'!C522-1)</f>
        <v/>
      </c>
      <c r="K525" s="6" t="str">
        <f>IF('Log_working_3-way'!$D525="","",1/'True_Odds_Calculator_3-way'!A522+1/'True_Odds_Calculator_3-way'!B522+1/'True_Odds_Calculator_3-way'!C522-1)</f>
        <v/>
      </c>
    </row>
    <row r="526" spans="4:11" x14ac:dyDescent="0.25">
      <c r="D526" t="str">
        <f>solve_for_c('True_Odds_Calculator_3-way'!A523,'True_Odds_Calculator_3-way'!B523,'True_Odds_Calculator_3-way'!C523,'Log_working_3-way'!B$1,'Log_working_3-way'!B$2)</f>
        <v/>
      </c>
      <c r="F526" s="6" t="str">
        <f>IF('Log_working_3-way'!D526="","",1/'True_Odds_Calculator_3-way'!N523+1/'True_Odds_Calculator_3-way'!O523+1/'True_Odds_Calculator_3-way'!#REF!-1)</f>
        <v/>
      </c>
      <c r="H526" s="6" t="str">
        <f>IF('Log_working_3-way'!$D526="","",'True_Odds_Calculator_3-way'!N523/'True_Odds_Calculator_3-way'!A523-1)</f>
        <v/>
      </c>
      <c r="I526" s="6" t="str">
        <f>IF('Log_working_3-way'!$D526="","",'True_Odds_Calculator_3-way'!O523/'True_Odds_Calculator_3-way'!B523-1)</f>
        <v/>
      </c>
      <c r="J526" s="6" t="str">
        <f>IF('Log_working_3-way'!$D526="","",'True_Odds_Calculator_3-way'!#REF!/'True_Odds_Calculator_3-way'!C523-1)</f>
        <v/>
      </c>
      <c r="K526" s="6" t="str">
        <f>IF('Log_working_3-way'!$D526="","",1/'True_Odds_Calculator_3-way'!A523+1/'True_Odds_Calculator_3-way'!B523+1/'True_Odds_Calculator_3-way'!C523-1)</f>
        <v/>
      </c>
    </row>
    <row r="527" spans="4:11" x14ac:dyDescent="0.25">
      <c r="D527" t="str">
        <f>solve_for_c('True_Odds_Calculator_3-way'!A524,'True_Odds_Calculator_3-way'!B524,'True_Odds_Calculator_3-way'!C524,'Log_working_3-way'!B$1,'Log_working_3-way'!B$2)</f>
        <v/>
      </c>
      <c r="F527" s="6" t="str">
        <f>IF('Log_working_3-way'!D527="","",1/'True_Odds_Calculator_3-way'!N524+1/'True_Odds_Calculator_3-way'!O524+1/'True_Odds_Calculator_3-way'!#REF!-1)</f>
        <v/>
      </c>
      <c r="H527" s="6" t="str">
        <f>IF('Log_working_3-way'!$D527="","",'True_Odds_Calculator_3-way'!N524/'True_Odds_Calculator_3-way'!A524-1)</f>
        <v/>
      </c>
      <c r="I527" s="6" t="str">
        <f>IF('Log_working_3-way'!$D527="","",'True_Odds_Calculator_3-way'!O524/'True_Odds_Calculator_3-way'!B524-1)</f>
        <v/>
      </c>
      <c r="J527" s="6" t="str">
        <f>IF('Log_working_3-way'!$D527="","",'True_Odds_Calculator_3-way'!#REF!/'True_Odds_Calculator_3-way'!C524-1)</f>
        <v/>
      </c>
      <c r="K527" s="6" t="str">
        <f>IF('Log_working_3-way'!$D527="","",1/'True_Odds_Calculator_3-way'!A524+1/'True_Odds_Calculator_3-way'!B524+1/'True_Odds_Calculator_3-way'!C524-1)</f>
        <v/>
      </c>
    </row>
    <row r="528" spans="4:11" x14ac:dyDescent="0.25">
      <c r="D528" t="str">
        <f>solve_for_c('True_Odds_Calculator_3-way'!A525,'True_Odds_Calculator_3-way'!B525,'True_Odds_Calculator_3-way'!C525,'Log_working_3-way'!B$1,'Log_working_3-way'!B$2)</f>
        <v/>
      </c>
      <c r="F528" s="6" t="str">
        <f>IF('Log_working_3-way'!D528="","",1/'True_Odds_Calculator_3-way'!N525+1/'True_Odds_Calculator_3-way'!O525+1/'True_Odds_Calculator_3-way'!#REF!-1)</f>
        <v/>
      </c>
      <c r="H528" s="6" t="str">
        <f>IF('Log_working_3-way'!$D528="","",'True_Odds_Calculator_3-way'!N525/'True_Odds_Calculator_3-way'!A525-1)</f>
        <v/>
      </c>
      <c r="I528" s="6" t="str">
        <f>IF('Log_working_3-way'!$D528="","",'True_Odds_Calculator_3-way'!O525/'True_Odds_Calculator_3-way'!B525-1)</f>
        <v/>
      </c>
      <c r="J528" s="6" t="str">
        <f>IF('Log_working_3-way'!$D528="","",'True_Odds_Calculator_3-way'!#REF!/'True_Odds_Calculator_3-way'!C525-1)</f>
        <v/>
      </c>
      <c r="K528" s="6" t="str">
        <f>IF('Log_working_3-way'!$D528="","",1/'True_Odds_Calculator_3-way'!A525+1/'True_Odds_Calculator_3-way'!B525+1/'True_Odds_Calculator_3-way'!C525-1)</f>
        <v/>
      </c>
    </row>
    <row r="529" spans="4:11" x14ac:dyDescent="0.25">
      <c r="D529" t="str">
        <f>solve_for_c('True_Odds_Calculator_3-way'!A526,'True_Odds_Calculator_3-way'!B526,'True_Odds_Calculator_3-way'!C526,'Log_working_3-way'!B$1,'Log_working_3-way'!B$2)</f>
        <v/>
      </c>
      <c r="F529" s="6" t="str">
        <f>IF('Log_working_3-way'!D529="","",1/'True_Odds_Calculator_3-way'!N526+1/'True_Odds_Calculator_3-way'!O526+1/'True_Odds_Calculator_3-way'!#REF!-1)</f>
        <v/>
      </c>
      <c r="H529" s="6" t="str">
        <f>IF('Log_working_3-way'!$D529="","",'True_Odds_Calculator_3-way'!N526/'True_Odds_Calculator_3-way'!A526-1)</f>
        <v/>
      </c>
      <c r="I529" s="6" t="str">
        <f>IF('Log_working_3-way'!$D529="","",'True_Odds_Calculator_3-way'!O526/'True_Odds_Calculator_3-way'!B526-1)</f>
        <v/>
      </c>
      <c r="J529" s="6" t="str">
        <f>IF('Log_working_3-way'!$D529="","",'True_Odds_Calculator_3-way'!#REF!/'True_Odds_Calculator_3-way'!C526-1)</f>
        <v/>
      </c>
      <c r="K529" s="6" t="str">
        <f>IF('Log_working_3-way'!$D529="","",1/'True_Odds_Calculator_3-way'!A526+1/'True_Odds_Calculator_3-way'!B526+1/'True_Odds_Calculator_3-way'!C526-1)</f>
        <v/>
      </c>
    </row>
    <row r="530" spans="4:11" x14ac:dyDescent="0.25">
      <c r="D530" t="str">
        <f>solve_for_c('True_Odds_Calculator_3-way'!A527,'True_Odds_Calculator_3-way'!B527,'True_Odds_Calculator_3-way'!C527,'Log_working_3-way'!B$1,'Log_working_3-way'!B$2)</f>
        <v/>
      </c>
      <c r="F530" s="6" t="str">
        <f>IF('Log_working_3-way'!D530="","",1/'True_Odds_Calculator_3-way'!N527+1/'True_Odds_Calculator_3-way'!O527+1/'True_Odds_Calculator_3-way'!#REF!-1)</f>
        <v/>
      </c>
      <c r="H530" s="6" t="str">
        <f>IF('Log_working_3-way'!$D530="","",'True_Odds_Calculator_3-way'!N527/'True_Odds_Calculator_3-way'!A527-1)</f>
        <v/>
      </c>
      <c r="I530" s="6" t="str">
        <f>IF('Log_working_3-way'!$D530="","",'True_Odds_Calculator_3-way'!O527/'True_Odds_Calculator_3-way'!B527-1)</f>
        <v/>
      </c>
      <c r="J530" s="6" t="str">
        <f>IF('Log_working_3-way'!$D530="","",'True_Odds_Calculator_3-way'!#REF!/'True_Odds_Calculator_3-way'!C527-1)</f>
        <v/>
      </c>
      <c r="K530" s="6" t="str">
        <f>IF('Log_working_3-way'!$D530="","",1/'True_Odds_Calculator_3-way'!A527+1/'True_Odds_Calculator_3-way'!B527+1/'True_Odds_Calculator_3-way'!C527-1)</f>
        <v/>
      </c>
    </row>
    <row r="531" spans="4:11" x14ac:dyDescent="0.25">
      <c r="D531" t="str">
        <f>solve_for_c('True_Odds_Calculator_3-way'!A528,'True_Odds_Calculator_3-way'!B528,'True_Odds_Calculator_3-way'!C528,'Log_working_3-way'!B$1,'Log_working_3-way'!B$2)</f>
        <v/>
      </c>
      <c r="F531" s="6" t="str">
        <f>IF('Log_working_3-way'!D531="","",1/'True_Odds_Calculator_3-way'!N528+1/'True_Odds_Calculator_3-way'!O528+1/'True_Odds_Calculator_3-way'!#REF!-1)</f>
        <v/>
      </c>
      <c r="H531" s="6" t="str">
        <f>IF('Log_working_3-way'!$D531="","",'True_Odds_Calculator_3-way'!N528/'True_Odds_Calculator_3-way'!A528-1)</f>
        <v/>
      </c>
      <c r="I531" s="6" t="str">
        <f>IF('Log_working_3-way'!$D531="","",'True_Odds_Calculator_3-way'!O528/'True_Odds_Calculator_3-way'!B528-1)</f>
        <v/>
      </c>
      <c r="J531" s="6" t="str">
        <f>IF('Log_working_3-way'!$D531="","",'True_Odds_Calculator_3-way'!#REF!/'True_Odds_Calculator_3-way'!C528-1)</f>
        <v/>
      </c>
      <c r="K531" s="6" t="str">
        <f>IF('Log_working_3-way'!$D531="","",1/'True_Odds_Calculator_3-way'!A528+1/'True_Odds_Calculator_3-way'!B528+1/'True_Odds_Calculator_3-way'!C528-1)</f>
        <v/>
      </c>
    </row>
    <row r="532" spans="4:11" x14ac:dyDescent="0.25">
      <c r="D532" t="str">
        <f>solve_for_c('True_Odds_Calculator_3-way'!A529,'True_Odds_Calculator_3-way'!B529,'True_Odds_Calculator_3-way'!C529,'Log_working_3-way'!B$1,'Log_working_3-way'!B$2)</f>
        <v/>
      </c>
      <c r="F532" s="6" t="str">
        <f>IF('Log_working_3-way'!D532="","",1/'True_Odds_Calculator_3-way'!N529+1/'True_Odds_Calculator_3-way'!O529+1/'True_Odds_Calculator_3-way'!#REF!-1)</f>
        <v/>
      </c>
      <c r="H532" s="6" t="str">
        <f>IF('Log_working_3-way'!$D532="","",'True_Odds_Calculator_3-way'!N529/'True_Odds_Calculator_3-way'!A529-1)</f>
        <v/>
      </c>
      <c r="I532" s="6" t="str">
        <f>IF('Log_working_3-way'!$D532="","",'True_Odds_Calculator_3-way'!O529/'True_Odds_Calculator_3-way'!B529-1)</f>
        <v/>
      </c>
      <c r="J532" s="6" t="str">
        <f>IF('Log_working_3-way'!$D532="","",'True_Odds_Calculator_3-way'!#REF!/'True_Odds_Calculator_3-way'!C529-1)</f>
        <v/>
      </c>
      <c r="K532" s="6" t="str">
        <f>IF('Log_working_3-way'!$D532="","",1/'True_Odds_Calculator_3-way'!A529+1/'True_Odds_Calculator_3-way'!B529+1/'True_Odds_Calculator_3-way'!C529-1)</f>
        <v/>
      </c>
    </row>
    <row r="533" spans="4:11" x14ac:dyDescent="0.25">
      <c r="D533" t="str">
        <f>solve_for_c('True_Odds_Calculator_3-way'!A530,'True_Odds_Calculator_3-way'!B530,'True_Odds_Calculator_3-way'!C530,'Log_working_3-way'!B$1,'Log_working_3-way'!B$2)</f>
        <v/>
      </c>
      <c r="F533" s="6" t="str">
        <f>IF('Log_working_3-way'!D533="","",1/'True_Odds_Calculator_3-way'!N530+1/'True_Odds_Calculator_3-way'!O530+1/'True_Odds_Calculator_3-way'!#REF!-1)</f>
        <v/>
      </c>
      <c r="H533" s="6" t="str">
        <f>IF('Log_working_3-way'!$D533="","",'True_Odds_Calculator_3-way'!N530/'True_Odds_Calculator_3-way'!A530-1)</f>
        <v/>
      </c>
      <c r="I533" s="6" t="str">
        <f>IF('Log_working_3-way'!$D533="","",'True_Odds_Calculator_3-way'!O530/'True_Odds_Calculator_3-way'!B530-1)</f>
        <v/>
      </c>
      <c r="J533" s="6" t="str">
        <f>IF('Log_working_3-way'!$D533="","",'True_Odds_Calculator_3-way'!#REF!/'True_Odds_Calculator_3-way'!C530-1)</f>
        <v/>
      </c>
      <c r="K533" s="6" t="str">
        <f>IF('Log_working_3-way'!$D533="","",1/'True_Odds_Calculator_3-way'!A530+1/'True_Odds_Calculator_3-way'!B530+1/'True_Odds_Calculator_3-way'!C530-1)</f>
        <v/>
      </c>
    </row>
    <row r="534" spans="4:11" x14ac:dyDescent="0.25">
      <c r="D534" t="str">
        <f>solve_for_c('True_Odds_Calculator_3-way'!A531,'True_Odds_Calculator_3-way'!B531,'True_Odds_Calculator_3-way'!C531,'Log_working_3-way'!B$1,'Log_working_3-way'!B$2)</f>
        <v/>
      </c>
      <c r="F534" s="6" t="str">
        <f>IF('Log_working_3-way'!D534="","",1/'True_Odds_Calculator_3-way'!N531+1/'True_Odds_Calculator_3-way'!O531+1/'True_Odds_Calculator_3-way'!#REF!-1)</f>
        <v/>
      </c>
      <c r="H534" s="6" t="str">
        <f>IF('Log_working_3-way'!$D534="","",'True_Odds_Calculator_3-way'!N531/'True_Odds_Calculator_3-way'!A531-1)</f>
        <v/>
      </c>
      <c r="I534" s="6" t="str">
        <f>IF('Log_working_3-way'!$D534="","",'True_Odds_Calculator_3-way'!O531/'True_Odds_Calculator_3-way'!B531-1)</f>
        <v/>
      </c>
      <c r="J534" s="6" t="str">
        <f>IF('Log_working_3-way'!$D534="","",'True_Odds_Calculator_3-way'!#REF!/'True_Odds_Calculator_3-way'!C531-1)</f>
        <v/>
      </c>
      <c r="K534" s="6" t="str">
        <f>IF('Log_working_3-way'!$D534="","",1/'True_Odds_Calculator_3-way'!A531+1/'True_Odds_Calculator_3-way'!B531+1/'True_Odds_Calculator_3-way'!C531-1)</f>
        <v/>
      </c>
    </row>
    <row r="535" spans="4:11" x14ac:dyDescent="0.25">
      <c r="D535" t="str">
        <f>solve_for_c('True_Odds_Calculator_3-way'!A532,'True_Odds_Calculator_3-way'!B532,'True_Odds_Calculator_3-way'!C532,'Log_working_3-way'!B$1,'Log_working_3-way'!B$2)</f>
        <v/>
      </c>
      <c r="F535" s="6" t="str">
        <f>IF('Log_working_3-way'!D535="","",1/'True_Odds_Calculator_3-way'!N532+1/'True_Odds_Calculator_3-way'!O532+1/'True_Odds_Calculator_3-way'!#REF!-1)</f>
        <v/>
      </c>
      <c r="H535" s="6" t="str">
        <f>IF('Log_working_3-way'!$D535="","",'True_Odds_Calculator_3-way'!N532/'True_Odds_Calculator_3-way'!A532-1)</f>
        <v/>
      </c>
      <c r="I535" s="6" t="str">
        <f>IF('Log_working_3-way'!$D535="","",'True_Odds_Calculator_3-way'!O532/'True_Odds_Calculator_3-way'!B532-1)</f>
        <v/>
      </c>
      <c r="J535" s="6" t="str">
        <f>IF('Log_working_3-way'!$D535="","",'True_Odds_Calculator_3-way'!#REF!/'True_Odds_Calculator_3-way'!C532-1)</f>
        <v/>
      </c>
      <c r="K535" s="6" t="str">
        <f>IF('Log_working_3-way'!$D535="","",1/'True_Odds_Calculator_3-way'!A532+1/'True_Odds_Calculator_3-way'!B532+1/'True_Odds_Calculator_3-way'!C532-1)</f>
        <v/>
      </c>
    </row>
    <row r="536" spans="4:11" x14ac:dyDescent="0.25">
      <c r="D536" t="str">
        <f>solve_for_c('True_Odds_Calculator_3-way'!A533,'True_Odds_Calculator_3-way'!B533,'True_Odds_Calculator_3-way'!C533,'Log_working_3-way'!B$1,'Log_working_3-way'!B$2)</f>
        <v/>
      </c>
      <c r="F536" s="6" t="str">
        <f>IF('Log_working_3-way'!D536="","",1/'True_Odds_Calculator_3-way'!N533+1/'True_Odds_Calculator_3-way'!O533+1/'True_Odds_Calculator_3-way'!#REF!-1)</f>
        <v/>
      </c>
      <c r="H536" s="6" t="str">
        <f>IF('Log_working_3-way'!$D536="","",'True_Odds_Calculator_3-way'!N533/'True_Odds_Calculator_3-way'!A533-1)</f>
        <v/>
      </c>
      <c r="I536" s="6" t="str">
        <f>IF('Log_working_3-way'!$D536="","",'True_Odds_Calculator_3-way'!O533/'True_Odds_Calculator_3-way'!B533-1)</f>
        <v/>
      </c>
      <c r="J536" s="6" t="str">
        <f>IF('Log_working_3-way'!$D536="","",'True_Odds_Calculator_3-way'!#REF!/'True_Odds_Calculator_3-way'!C533-1)</f>
        <v/>
      </c>
      <c r="K536" s="6" t="str">
        <f>IF('Log_working_3-way'!$D536="","",1/'True_Odds_Calculator_3-way'!A533+1/'True_Odds_Calculator_3-way'!B533+1/'True_Odds_Calculator_3-way'!C533-1)</f>
        <v/>
      </c>
    </row>
    <row r="537" spans="4:11" x14ac:dyDescent="0.25">
      <c r="D537" t="str">
        <f>solve_for_c('True_Odds_Calculator_3-way'!A534,'True_Odds_Calculator_3-way'!B534,'True_Odds_Calculator_3-way'!C534,'Log_working_3-way'!B$1,'Log_working_3-way'!B$2)</f>
        <v/>
      </c>
      <c r="F537" s="6" t="str">
        <f>IF('Log_working_3-way'!D537="","",1/'True_Odds_Calculator_3-way'!N534+1/'True_Odds_Calculator_3-way'!O534+1/'True_Odds_Calculator_3-way'!#REF!-1)</f>
        <v/>
      </c>
      <c r="H537" s="6" t="str">
        <f>IF('Log_working_3-way'!$D537="","",'True_Odds_Calculator_3-way'!N534/'True_Odds_Calculator_3-way'!A534-1)</f>
        <v/>
      </c>
      <c r="I537" s="6" t="str">
        <f>IF('Log_working_3-way'!$D537="","",'True_Odds_Calculator_3-way'!O534/'True_Odds_Calculator_3-way'!B534-1)</f>
        <v/>
      </c>
      <c r="J537" s="6" t="str">
        <f>IF('Log_working_3-way'!$D537="","",'True_Odds_Calculator_3-way'!#REF!/'True_Odds_Calculator_3-way'!C534-1)</f>
        <v/>
      </c>
      <c r="K537" s="6" t="str">
        <f>IF('Log_working_3-way'!$D537="","",1/'True_Odds_Calculator_3-way'!A534+1/'True_Odds_Calculator_3-way'!B534+1/'True_Odds_Calculator_3-way'!C534-1)</f>
        <v/>
      </c>
    </row>
    <row r="538" spans="4:11" x14ac:dyDescent="0.25">
      <c r="D538" t="str">
        <f>solve_for_c('True_Odds_Calculator_3-way'!A535,'True_Odds_Calculator_3-way'!B535,'True_Odds_Calculator_3-way'!C535,'Log_working_3-way'!B$1,'Log_working_3-way'!B$2)</f>
        <v/>
      </c>
      <c r="F538" s="6" t="str">
        <f>IF('Log_working_3-way'!D538="","",1/'True_Odds_Calculator_3-way'!N535+1/'True_Odds_Calculator_3-way'!O535+1/'True_Odds_Calculator_3-way'!#REF!-1)</f>
        <v/>
      </c>
      <c r="H538" s="6" t="str">
        <f>IF('Log_working_3-way'!$D538="","",'True_Odds_Calculator_3-way'!N535/'True_Odds_Calculator_3-way'!A535-1)</f>
        <v/>
      </c>
      <c r="I538" s="6" t="str">
        <f>IF('Log_working_3-way'!$D538="","",'True_Odds_Calculator_3-way'!O535/'True_Odds_Calculator_3-way'!B535-1)</f>
        <v/>
      </c>
      <c r="J538" s="6" t="str">
        <f>IF('Log_working_3-way'!$D538="","",'True_Odds_Calculator_3-way'!#REF!/'True_Odds_Calculator_3-way'!C535-1)</f>
        <v/>
      </c>
      <c r="K538" s="6" t="str">
        <f>IF('Log_working_3-way'!$D538="","",1/'True_Odds_Calculator_3-way'!A535+1/'True_Odds_Calculator_3-way'!B535+1/'True_Odds_Calculator_3-way'!C535-1)</f>
        <v/>
      </c>
    </row>
    <row r="539" spans="4:11" x14ac:dyDescent="0.25">
      <c r="D539" t="str">
        <f>solve_for_c('True_Odds_Calculator_3-way'!A536,'True_Odds_Calculator_3-way'!B536,'True_Odds_Calculator_3-way'!C536,'Log_working_3-way'!B$1,'Log_working_3-way'!B$2)</f>
        <v/>
      </c>
      <c r="F539" s="6" t="str">
        <f>IF('Log_working_3-way'!D539="","",1/'True_Odds_Calculator_3-way'!N536+1/'True_Odds_Calculator_3-way'!O536+1/'True_Odds_Calculator_3-way'!#REF!-1)</f>
        <v/>
      </c>
      <c r="H539" s="6" t="str">
        <f>IF('Log_working_3-way'!$D539="","",'True_Odds_Calculator_3-way'!N536/'True_Odds_Calculator_3-way'!A536-1)</f>
        <v/>
      </c>
      <c r="I539" s="6" t="str">
        <f>IF('Log_working_3-way'!$D539="","",'True_Odds_Calculator_3-way'!O536/'True_Odds_Calculator_3-way'!B536-1)</f>
        <v/>
      </c>
      <c r="J539" s="6" t="str">
        <f>IF('Log_working_3-way'!$D539="","",'True_Odds_Calculator_3-way'!#REF!/'True_Odds_Calculator_3-way'!C536-1)</f>
        <v/>
      </c>
      <c r="K539" s="6" t="str">
        <f>IF('Log_working_3-way'!$D539="","",1/'True_Odds_Calculator_3-way'!A536+1/'True_Odds_Calculator_3-way'!B536+1/'True_Odds_Calculator_3-way'!C536-1)</f>
        <v/>
      </c>
    </row>
    <row r="540" spans="4:11" x14ac:dyDescent="0.25">
      <c r="D540" t="str">
        <f>solve_for_c('True_Odds_Calculator_3-way'!A537,'True_Odds_Calculator_3-way'!B537,'True_Odds_Calculator_3-way'!C537,'Log_working_3-way'!B$1,'Log_working_3-way'!B$2)</f>
        <v/>
      </c>
      <c r="F540" s="6" t="str">
        <f>IF('Log_working_3-way'!D540="","",1/'True_Odds_Calculator_3-way'!N537+1/'True_Odds_Calculator_3-way'!O537+1/'True_Odds_Calculator_3-way'!#REF!-1)</f>
        <v/>
      </c>
      <c r="H540" s="6" t="str">
        <f>IF('Log_working_3-way'!$D540="","",'True_Odds_Calculator_3-way'!N537/'True_Odds_Calculator_3-way'!A537-1)</f>
        <v/>
      </c>
      <c r="I540" s="6" t="str">
        <f>IF('Log_working_3-way'!$D540="","",'True_Odds_Calculator_3-way'!O537/'True_Odds_Calculator_3-way'!B537-1)</f>
        <v/>
      </c>
      <c r="J540" s="6" t="str">
        <f>IF('Log_working_3-way'!$D540="","",'True_Odds_Calculator_3-way'!#REF!/'True_Odds_Calculator_3-way'!C537-1)</f>
        <v/>
      </c>
      <c r="K540" s="6" t="str">
        <f>IF('Log_working_3-way'!$D540="","",1/'True_Odds_Calculator_3-way'!A537+1/'True_Odds_Calculator_3-way'!B537+1/'True_Odds_Calculator_3-way'!C537-1)</f>
        <v/>
      </c>
    </row>
    <row r="541" spans="4:11" x14ac:dyDescent="0.25">
      <c r="D541" t="str">
        <f>solve_for_c('True_Odds_Calculator_3-way'!A538,'True_Odds_Calculator_3-way'!B538,'True_Odds_Calculator_3-way'!C538,'Log_working_3-way'!B$1,'Log_working_3-way'!B$2)</f>
        <v/>
      </c>
      <c r="F541" s="6" t="str">
        <f>IF('Log_working_3-way'!D541="","",1/'True_Odds_Calculator_3-way'!N538+1/'True_Odds_Calculator_3-way'!O538+1/'True_Odds_Calculator_3-way'!#REF!-1)</f>
        <v/>
      </c>
      <c r="H541" s="6" t="str">
        <f>IF('Log_working_3-way'!$D541="","",'True_Odds_Calculator_3-way'!N538/'True_Odds_Calculator_3-way'!A538-1)</f>
        <v/>
      </c>
      <c r="I541" s="6" t="str">
        <f>IF('Log_working_3-way'!$D541="","",'True_Odds_Calculator_3-way'!O538/'True_Odds_Calculator_3-way'!B538-1)</f>
        <v/>
      </c>
      <c r="J541" s="6" t="str">
        <f>IF('Log_working_3-way'!$D541="","",'True_Odds_Calculator_3-way'!#REF!/'True_Odds_Calculator_3-way'!C538-1)</f>
        <v/>
      </c>
      <c r="K541" s="6" t="str">
        <f>IF('Log_working_3-way'!$D541="","",1/'True_Odds_Calculator_3-way'!A538+1/'True_Odds_Calculator_3-way'!B538+1/'True_Odds_Calculator_3-way'!C538-1)</f>
        <v/>
      </c>
    </row>
    <row r="542" spans="4:11" x14ac:dyDescent="0.25">
      <c r="D542" t="str">
        <f>solve_for_c('True_Odds_Calculator_3-way'!A539,'True_Odds_Calculator_3-way'!B539,'True_Odds_Calculator_3-way'!C539,'Log_working_3-way'!B$1,'Log_working_3-way'!B$2)</f>
        <v/>
      </c>
      <c r="F542" s="6" t="str">
        <f>IF('Log_working_3-way'!D542="","",1/'True_Odds_Calculator_3-way'!N539+1/'True_Odds_Calculator_3-way'!O539+1/'True_Odds_Calculator_3-way'!#REF!-1)</f>
        <v/>
      </c>
      <c r="H542" s="6" t="str">
        <f>IF('Log_working_3-way'!$D542="","",'True_Odds_Calculator_3-way'!N539/'True_Odds_Calculator_3-way'!A539-1)</f>
        <v/>
      </c>
      <c r="I542" s="6" t="str">
        <f>IF('Log_working_3-way'!$D542="","",'True_Odds_Calculator_3-way'!O539/'True_Odds_Calculator_3-way'!B539-1)</f>
        <v/>
      </c>
      <c r="J542" s="6" t="str">
        <f>IF('Log_working_3-way'!$D542="","",'True_Odds_Calculator_3-way'!#REF!/'True_Odds_Calculator_3-way'!C539-1)</f>
        <v/>
      </c>
      <c r="K542" s="6" t="str">
        <f>IF('Log_working_3-way'!$D542="","",1/'True_Odds_Calculator_3-way'!A539+1/'True_Odds_Calculator_3-way'!B539+1/'True_Odds_Calculator_3-way'!C539-1)</f>
        <v/>
      </c>
    </row>
    <row r="543" spans="4:11" x14ac:dyDescent="0.25">
      <c r="D543" t="str">
        <f>solve_for_c('True_Odds_Calculator_3-way'!A540,'True_Odds_Calculator_3-way'!B540,'True_Odds_Calculator_3-way'!C540,'Log_working_3-way'!B$1,'Log_working_3-way'!B$2)</f>
        <v/>
      </c>
      <c r="F543" s="6" t="str">
        <f>IF('Log_working_3-way'!D543="","",1/'True_Odds_Calculator_3-way'!N540+1/'True_Odds_Calculator_3-way'!O540+1/'True_Odds_Calculator_3-way'!#REF!-1)</f>
        <v/>
      </c>
      <c r="H543" s="6" t="str">
        <f>IF('Log_working_3-way'!$D543="","",'True_Odds_Calculator_3-way'!N540/'True_Odds_Calculator_3-way'!A540-1)</f>
        <v/>
      </c>
      <c r="I543" s="6" t="str">
        <f>IF('Log_working_3-way'!$D543="","",'True_Odds_Calculator_3-way'!O540/'True_Odds_Calculator_3-way'!B540-1)</f>
        <v/>
      </c>
      <c r="J543" s="6" t="str">
        <f>IF('Log_working_3-way'!$D543="","",'True_Odds_Calculator_3-way'!#REF!/'True_Odds_Calculator_3-way'!C540-1)</f>
        <v/>
      </c>
      <c r="K543" s="6" t="str">
        <f>IF('Log_working_3-way'!$D543="","",1/'True_Odds_Calculator_3-way'!A540+1/'True_Odds_Calculator_3-way'!B540+1/'True_Odds_Calculator_3-way'!C540-1)</f>
        <v/>
      </c>
    </row>
    <row r="544" spans="4:11" x14ac:dyDescent="0.25">
      <c r="D544" t="str">
        <f>solve_for_c('True_Odds_Calculator_3-way'!A541,'True_Odds_Calculator_3-way'!B541,'True_Odds_Calculator_3-way'!C541,'Log_working_3-way'!B$1,'Log_working_3-way'!B$2)</f>
        <v/>
      </c>
      <c r="F544" s="6" t="str">
        <f>IF('Log_working_3-way'!D544="","",1/'True_Odds_Calculator_3-way'!N541+1/'True_Odds_Calculator_3-way'!O541+1/'True_Odds_Calculator_3-way'!#REF!-1)</f>
        <v/>
      </c>
      <c r="H544" s="6" t="str">
        <f>IF('Log_working_3-way'!$D544="","",'True_Odds_Calculator_3-way'!N541/'True_Odds_Calculator_3-way'!A541-1)</f>
        <v/>
      </c>
      <c r="I544" s="6" t="str">
        <f>IF('Log_working_3-way'!$D544="","",'True_Odds_Calculator_3-way'!O541/'True_Odds_Calculator_3-way'!B541-1)</f>
        <v/>
      </c>
      <c r="J544" s="6" t="str">
        <f>IF('Log_working_3-way'!$D544="","",'True_Odds_Calculator_3-way'!#REF!/'True_Odds_Calculator_3-way'!C541-1)</f>
        <v/>
      </c>
      <c r="K544" s="6" t="str">
        <f>IF('Log_working_3-way'!$D544="","",1/'True_Odds_Calculator_3-way'!A541+1/'True_Odds_Calculator_3-way'!B541+1/'True_Odds_Calculator_3-way'!C541-1)</f>
        <v/>
      </c>
    </row>
    <row r="545" spans="4:11" x14ac:dyDescent="0.25">
      <c r="D545" t="str">
        <f>solve_for_c('True_Odds_Calculator_3-way'!A542,'True_Odds_Calculator_3-way'!B542,'True_Odds_Calculator_3-way'!C542,'Log_working_3-way'!B$1,'Log_working_3-way'!B$2)</f>
        <v/>
      </c>
      <c r="F545" s="6" t="str">
        <f>IF('Log_working_3-way'!D545="","",1/'True_Odds_Calculator_3-way'!N542+1/'True_Odds_Calculator_3-way'!O542+1/'True_Odds_Calculator_3-way'!#REF!-1)</f>
        <v/>
      </c>
      <c r="H545" s="6" t="str">
        <f>IF('Log_working_3-way'!$D545="","",'True_Odds_Calculator_3-way'!N542/'True_Odds_Calculator_3-way'!A542-1)</f>
        <v/>
      </c>
      <c r="I545" s="6" t="str">
        <f>IF('Log_working_3-way'!$D545="","",'True_Odds_Calculator_3-way'!O542/'True_Odds_Calculator_3-way'!B542-1)</f>
        <v/>
      </c>
      <c r="J545" s="6" t="str">
        <f>IF('Log_working_3-way'!$D545="","",'True_Odds_Calculator_3-way'!#REF!/'True_Odds_Calculator_3-way'!C542-1)</f>
        <v/>
      </c>
      <c r="K545" s="6" t="str">
        <f>IF('Log_working_3-way'!$D545="","",1/'True_Odds_Calculator_3-way'!A542+1/'True_Odds_Calculator_3-way'!B542+1/'True_Odds_Calculator_3-way'!C542-1)</f>
        <v/>
      </c>
    </row>
    <row r="546" spans="4:11" x14ac:dyDescent="0.25">
      <c r="D546" t="str">
        <f>solve_for_c('True_Odds_Calculator_3-way'!A543,'True_Odds_Calculator_3-way'!B543,'True_Odds_Calculator_3-way'!C543,'Log_working_3-way'!B$1,'Log_working_3-way'!B$2)</f>
        <v/>
      </c>
      <c r="F546" s="6" t="str">
        <f>IF('Log_working_3-way'!D546="","",1/'True_Odds_Calculator_3-way'!N543+1/'True_Odds_Calculator_3-way'!O543+1/'True_Odds_Calculator_3-way'!#REF!-1)</f>
        <v/>
      </c>
      <c r="H546" s="6" t="str">
        <f>IF('Log_working_3-way'!$D546="","",'True_Odds_Calculator_3-way'!N543/'True_Odds_Calculator_3-way'!A543-1)</f>
        <v/>
      </c>
      <c r="I546" s="6" t="str">
        <f>IF('Log_working_3-way'!$D546="","",'True_Odds_Calculator_3-way'!O543/'True_Odds_Calculator_3-way'!B543-1)</f>
        <v/>
      </c>
      <c r="J546" s="6" t="str">
        <f>IF('Log_working_3-way'!$D546="","",'True_Odds_Calculator_3-way'!#REF!/'True_Odds_Calculator_3-way'!C543-1)</f>
        <v/>
      </c>
      <c r="K546" s="6" t="str">
        <f>IF('Log_working_3-way'!$D546="","",1/'True_Odds_Calculator_3-way'!A543+1/'True_Odds_Calculator_3-way'!B543+1/'True_Odds_Calculator_3-way'!C543-1)</f>
        <v/>
      </c>
    </row>
    <row r="547" spans="4:11" x14ac:dyDescent="0.25">
      <c r="D547" t="str">
        <f>solve_for_c('True_Odds_Calculator_3-way'!A544,'True_Odds_Calculator_3-way'!B544,'True_Odds_Calculator_3-way'!C544,'Log_working_3-way'!B$1,'Log_working_3-way'!B$2)</f>
        <v/>
      </c>
      <c r="F547" s="6" t="str">
        <f>IF('Log_working_3-way'!D547="","",1/'True_Odds_Calculator_3-way'!N544+1/'True_Odds_Calculator_3-way'!O544+1/'True_Odds_Calculator_3-way'!#REF!-1)</f>
        <v/>
      </c>
      <c r="H547" s="6" t="str">
        <f>IF('Log_working_3-way'!$D547="","",'True_Odds_Calculator_3-way'!N544/'True_Odds_Calculator_3-way'!A544-1)</f>
        <v/>
      </c>
      <c r="I547" s="6" t="str">
        <f>IF('Log_working_3-way'!$D547="","",'True_Odds_Calculator_3-way'!O544/'True_Odds_Calculator_3-way'!B544-1)</f>
        <v/>
      </c>
      <c r="J547" s="6" t="str">
        <f>IF('Log_working_3-way'!$D547="","",'True_Odds_Calculator_3-way'!#REF!/'True_Odds_Calculator_3-way'!C544-1)</f>
        <v/>
      </c>
      <c r="K547" s="6" t="str">
        <f>IF('Log_working_3-way'!$D547="","",1/'True_Odds_Calculator_3-way'!A544+1/'True_Odds_Calculator_3-way'!B544+1/'True_Odds_Calculator_3-way'!C544-1)</f>
        <v/>
      </c>
    </row>
    <row r="548" spans="4:11" x14ac:dyDescent="0.25">
      <c r="D548" t="str">
        <f>solve_for_c('True_Odds_Calculator_3-way'!A545,'True_Odds_Calculator_3-way'!B545,'True_Odds_Calculator_3-way'!C545,'Log_working_3-way'!B$1,'Log_working_3-way'!B$2)</f>
        <v/>
      </c>
      <c r="F548" s="6" t="str">
        <f>IF('Log_working_3-way'!D548="","",1/'True_Odds_Calculator_3-way'!N545+1/'True_Odds_Calculator_3-way'!O545+1/'True_Odds_Calculator_3-way'!#REF!-1)</f>
        <v/>
      </c>
      <c r="H548" s="6" t="str">
        <f>IF('Log_working_3-way'!$D548="","",'True_Odds_Calculator_3-way'!N545/'True_Odds_Calculator_3-way'!A545-1)</f>
        <v/>
      </c>
      <c r="I548" s="6" t="str">
        <f>IF('Log_working_3-way'!$D548="","",'True_Odds_Calculator_3-way'!O545/'True_Odds_Calculator_3-way'!B545-1)</f>
        <v/>
      </c>
      <c r="J548" s="6" t="str">
        <f>IF('Log_working_3-way'!$D548="","",'True_Odds_Calculator_3-way'!#REF!/'True_Odds_Calculator_3-way'!C545-1)</f>
        <v/>
      </c>
      <c r="K548" s="6" t="str">
        <f>IF('Log_working_3-way'!$D548="","",1/'True_Odds_Calculator_3-way'!A545+1/'True_Odds_Calculator_3-way'!B545+1/'True_Odds_Calculator_3-way'!C545-1)</f>
        <v/>
      </c>
    </row>
    <row r="549" spans="4:11" x14ac:dyDescent="0.25">
      <c r="D549" t="str">
        <f>solve_for_c('True_Odds_Calculator_3-way'!A546,'True_Odds_Calculator_3-way'!B546,'True_Odds_Calculator_3-way'!C546,'Log_working_3-way'!B$1,'Log_working_3-way'!B$2)</f>
        <v/>
      </c>
      <c r="F549" s="6" t="str">
        <f>IF('Log_working_3-way'!D549="","",1/'True_Odds_Calculator_3-way'!N546+1/'True_Odds_Calculator_3-way'!O546+1/'True_Odds_Calculator_3-way'!#REF!-1)</f>
        <v/>
      </c>
      <c r="H549" s="6" t="str">
        <f>IF('Log_working_3-way'!$D549="","",'True_Odds_Calculator_3-way'!N546/'True_Odds_Calculator_3-way'!A546-1)</f>
        <v/>
      </c>
      <c r="I549" s="6" t="str">
        <f>IF('Log_working_3-way'!$D549="","",'True_Odds_Calculator_3-way'!O546/'True_Odds_Calculator_3-way'!B546-1)</f>
        <v/>
      </c>
      <c r="J549" s="6" t="str">
        <f>IF('Log_working_3-way'!$D549="","",'True_Odds_Calculator_3-way'!#REF!/'True_Odds_Calculator_3-way'!C546-1)</f>
        <v/>
      </c>
      <c r="K549" s="6" t="str">
        <f>IF('Log_working_3-way'!$D549="","",1/'True_Odds_Calculator_3-way'!A546+1/'True_Odds_Calculator_3-way'!B546+1/'True_Odds_Calculator_3-way'!C546-1)</f>
        <v/>
      </c>
    </row>
    <row r="550" spans="4:11" x14ac:dyDescent="0.25">
      <c r="D550" t="str">
        <f>solve_for_c('True_Odds_Calculator_3-way'!A547,'True_Odds_Calculator_3-way'!B547,'True_Odds_Calculator_3-way'!C547,'Log_working_3-way'!B$1,'Log_working_3-way'!B$2)</f>
        <v/>
      </c>
      <c r="F550" s="6" t="str">
        <f>IF('Log_working_3-way'!D550="","",1/'True_Odds_Calculator_3-way'!N547+1/'True_Odds_Calculator_3-way'!O547+1/'True_Odds_Calculator_3-way'!#REF!-1)</f>
        <v/>
      </c>
      <c r="H550" s="6" t="str">
        <f>IF('Log_working_3-way'!$D550="","",'True_Odds_Calculator_3-way'!N547/'True_Odds_Calculator_3-way'!A547-1)</f>
        <v/>
      </c>
      <c r="I550" s="6" t="str">
        <f>IF('Log_working_3-way'!$D550="","",'True_Odds_Calculator_3-way'!O547/'True_Odds_Calculator_3-way'!B547-1)</f>
        <v/>
      </c>
      <c r="J550" s="6" t="str">
        <f>IF('Log_working_3-way'!$D550="","",'True_Odds_Calculator_3-way'!#REF!/'True_Odds_Calculator_3-way'!C547-1)</f>
        <v/>
      </c>
      <c r="K550" s="6" t="str">
        <f>IF('Log_working_3-way'!$D550="","",1/'True_Odds_Calculator_3-way'!A547+1/'True_Odds_Calculator_3-way'!B547+1/'True_Odds_Calculator_3-way'!C547-1)</f>
        <v/>
      </c>
    </row>
    <row r="551" spans="4:11" x14ac:dyDescent="0.25">
      <c r="D551" t="str">
        <f>solve_for_c('True_Odds_Calculator_3-way'!A548,'True_Odds_Calculator_3-way'!B548,'True_Odds_Calculator_3-way'!C548,'Log_working_3-way'!B$1,'Log_working_3-way'!B$2)</f>
        <v/>
      </c>
      <c r="F551" s="6" t="str">
        <f>IF('Log_working_3-way'!D551="","",1/'True_Odds_Calculator_3-way'!N548+1/'True_Odds_Calculator_3-way'!O548+1/'True_Odds_Calculator_3-way'!#REF!-1)</f>
        <v/>
      </c>
      <c r="H551" s="6" t="str">
        <f>IF('Log_working_3-way'!$D551="","",'True_Odds_Calculator_3-way'!N548/'True_Odds_Calculator_3-way'!A548-1)</f>
        <v/>
      </c>
      <c r="I551" s="6" t="str">
        <f>IF('Log_working_3-way'!$D551="","",'True_Odds_Calculator_3-way'!O548/'True_Odds_Calculator_3-way'!B548-1)</f>
        <v/>
      </c>
      <c r="J551" s="6" t="str">
        <f>IF('Log_working_3-way'!$D551="","",'True_Odds_Calculator_3-way'!#REF!/'True_Odds_Calculator_3-way'!C548-1)</f>
        <v/>
      </c>
      <c r="K551" s="6" t="str">
        <f>IF('Log_working_3-way'!$D551="","",1/'True_Odds_Calculator_3-way'!A548+1/'True_Odds_Calculator_3-way'!B548+1/'True_Odds_Calculator_3-way'!C548-1)</f>
        <v/>
      </c>
    </row>
    <row r="552" spans="4:11" x14ac:dyDescent="0.25">
      <c r="D552" t="str">
        <f>solve_for_c('True_Odds_Calculator_3-way'!A549,'True_Odds_Calculator_3-way'!B549,'True_Odds_Calculator_3-way'!C549,'Log_working_3-way'!B$1,'Log_working_3-way'!B$2)</f>
        <v/>
      </c>
      <c r="F552" s="6" t="str">
        <f>IF('Log_working_3-way'!D552="","",1/'True_Odds_Calculator_3-way'!N549+1/'True_Odds_Calculator_3-way'!O549+1/'True_Odds_Calculator_3-way'!#REF!-1)</f>
        <v/>
      </c>
      <c r="H552" s="6" t="str">
        <f>IF('Log_working_3-way'!$D552="","",'True_Odds_Calculator_3-way'!N549/'True_Odds_Calculator_3-way'!A549-1)</f>
        <v/>
      </c>
      <c r="I552" s="6" t="str">
        <f>IF('Log_working_3-way'!$D552="","",'True_Odds_Calculator_3-way'!O549/'True_Odds_Calculator_3-way'!B549-1)</f>
        <v/>
      </c>
      <c r="J552" s="6" t="str">
        <f>IF('Log_working_3-way'!$D552="","",'True_Odds_Calculator_3-way'!#REF!/'True_Odds_Calculator_3-way'!C549-1)</f>
        <v/>
      </c>
      <c r="K552" s="6" t="str">
        <f>IF('Log_working_3-way'!$D552="","",1/'True_Odds_Calculator_3-way'!A549+1/'True_Odds_Calculator_3-way'!B549+1/'True_Odds_Calculator_3-way'!C549-1)</f>
        <v/>
      </c>
    </row>
    <row r="553" spans="4:11" x14ac:dyDescent="0.25">
      <c r="D553" t="str">
        <f>solve_for_c('True_Odds_Calculator_3-way'!A550,'True_Odds_Calculator_3-way'!B550,'True_Odds_Calculator_3-way'!C550,'Log_working_3-way'!B$1,'Log_working_3-way'!B$2)</f>
        <v/>
      </c>
      <c r="F553" s="6" t="str">
        <f>IF('Log_working_3-way'!D553="","",1/'True_Odds_Calculator_3-way'!N550+1/'True_Odds_Calculator_3-way'!O550+1/'True_Odds_Calculator_3-way'!#REF!-1)</f>
        <v/>
      </c>
      <c r="H553" s="6" t="str">
        <f>IF('Log_working_3-way'!$D553="","",'True_Odds_Calculator_3-way'!N550/'True_Odds_Calculator_3-way'!A550-1)</f>
        <v/>
      </c>
      <c r="I553" s="6" t="str">
        <f>IF('Log_working_3-way'!$D553="","",'True_Odds_Calculator_3-way'!O550/'True_Odds_Calculator_3-way'!B550-1)</f>
        <v/>
      </c>
      <c r="J553" s="6" t="str">
        <f>IF('Log_working_3-way'!$D553="","",'True_Odds_Calculator_3-way'!#REF!/'True_Odds_Calculator_3-way'!C550-1)</f>
        <v/>
      </c>
      <c r="K553" s="6" t="str">
        <f>IF('Log_working_3-way'!$D553="","",1/'True_Odds_Calculator_3-way'!A550+1/'True_Odds_Calculator_3-way'!B550+1/'True_Odds_Calculator_3-way'!C550-1)</f>
        <v/>
      </c>
    </row>
    <row r="554" spans="4:11" x14ac:dyDescent="0.25">
      <c r="D554" t="str">
        <f>solve_for_c('True_Odds_Calculator_3-way'!A551,'True_Odds_Calculator_3-way'!B551,'True_Odds_Calculator_3-way'!C551,'Log_working_3-way'!B$1,'Log_working_3-way'!B$2)</f>
        <v/>
      </c>
      <c r="F554" s="6" t="str">
        <f>IF('Log_working_3-way'!D554="","",1/'True_Odds_Calculator_3-way'!N551+1/'True_Odds_Calculator_3-way'!O551+1/'True_Odds_Calculator_3-way'!#REF!-1)</f>
        <v/>
      </c>
      <c r="H554" s="6" t="str">
        <f>IF('Log_working_3-way'!$D554="","",'True_Odds_Calculator_3-way'!N551/'True_Odds_Calculator_3-way'!A551-1)</f>
        <v/>
      </c>
      <c r="I554" s="6" t="str">
        <f>IF('Log_working_3-way'!$D554="","",'True_Odds_Calculator_3-way'!O551/'True_Odds_Calculator_3-way'!B551-1)</f>
        <v/>
      </c>
      <c r="J554" s="6" t="str">
        <f>IF('Log_working_3-way'!$D554="","",'True_Odds_Calculator_3-way'!#REF!/'True_Odds_Calculator_3-way'!C551-1)</f>
        <v/>
      </c>
      <c r="K554" s="6" t="str">
        <f>IF('Log_working_3-way'!$D554="","",1/'True_Odds_Calculator_3-way'!A551+1/'True_Odds_Calculator_3-way'!B551+1/'True_Odds_Calculator_3-way'!C551-1)</f>
        <v/>
      </c>
    </row>
    <row r="555" spans="4:11" x14ac:dyDescent="0.25">
      <c r="D555" t="str">
        <f>solve_for_c('True_Odds_Calculator_3-way'!A552,'True_Odds_Calculator_3-way'!B552,'True_Odds_Calculator_3-way'!C552,'Log_working_3-way'!B$1,'Log_working_3-way'!B$2)</f>
        <v/>
      </c>
      <c r="F555" s="6" t="str">
        <f>IF('Log_working_3-way'!D555="","",1/'True_Odds_Calculator_3-way'!N552+1/'True_Odds_Calculator_3-way'!O552+1/'True_Odds_Calculator_3-way'!#REF!-1)</f>
        <v/>
      </c>
      <c r="H555" s="6" t="str">
        <f>IF('Log_working_3-way'!$D555="","",'True_Odds_Calculator_3-way'!N552/'True_Odds_Calculator_3-way'!A552-1)</f>
        <v/>
      </c>
      <c r="I555" s="6" t="str">
        <f>IF('Log_working_3-way'!$D555="","",'True_Odds_Calculator_3-way'!O552/'True_Odds_Calculator_3-way'!B552-1)</f>
        <v/>
      </c>
      <c r="J555" s="6" t="str">
        <f>IF('Log_working_3-way'!$D555="","",'True_Odds_Calculator_3-way'!#REF!/'True_Odds_Calculator_3-way'!C552-1)</f>
        <v/>
      </c>
      <c r="K555" s="6" t="str">
        <f>IF('Log_working_3-way'!$D555="","",1/'True_Odds_Calculator_3-way'!A552+1/'True_Odds_Calculator_3-way'!B552+1/'True_Odds_Calculator_3-way'!C552-1)</f>
        <v/>
      </c>
    </row>
    <row r="556" spans="4:11" x14ac:dyDescent="0.25">
      <c r="D556" t="str">
        <f>solve_for_c('True_Odds_Calculator_3-way'!A553,'True_Odds_Calculator_3-way'!B553,'True_Odds_Calculator_3-way'!C553,'Log_working_3-way'!B$1,'Log_working_3-way'!B$2)</f>
        <v/>
      </c>
      <c r="F556" s="6" t="str">
        <f>IF('Log_working_3-way'!D556="","",1/'True_Odds_Calculator_3-way'!N553+1/'True_Odds_Calculator_3-way'!O553+1/'True_Odds_Calculator_3-way'!#REF!-1)</f>
        <v/>
      </c>
      <c r="H556" s="6" t="str">
        <f>IF('Log_working_3-way'!$D556="","",'True_Odds_Calculator_3-way'!N553/'True_Odds_Calculator_3-way'!A553-1)</f>
        <v/>
      </c>
      <c r="I556" s="6" t="str">
        <f>IF('Log_working_3-way'!$D556="","",'True_Odds_Calculator_3-way'!O553/'True_Odds_Calculator_3-way'!B553-1)</f>
        <v/>
      </c>
      <c r="J556" s="6" t="str">
        <f>IF('Log_working_3-way'!$D556="","",'True_Odds_Calculator_3-way'!#REF!/'True_Odds_Calculator_3-way'!C553-1)</f>
        <v/>
      </c>
      <c r="K556" s="6" t="str">
        <f>IF('Log_working_3-way'!$D556="","",1/'True_Odds_Calculator_3-way'!A553+1/'True_Odds_Calculator_3-way'!B553+1/'True_Odds_Calculator_3-way'!C553-1)</f>
        <v/>
      </c>
    </row>
    <row r="557" spans="4:11" x14ac:dyDescent="0.25">
      <c r="D557" t="str">
        <f>solve_for_c('True_Odds_Calculator_3-way'!A554,'True_Odds_Calculator_3-way'!B554,'True_Odds_Calculator_3-way'!C554,'Log_working_3-way'!B$1,'Log_working_3-way'!B$2)</f>
        <v/>
      </c>
      <c r="F557" s="6" t="str">
        <f>IF('Log_working_3-way'!D557="","",1/'True_Odds_Calculator_3-way'!N554+1/'True_Odds_Calculator_3-way'!O554+1/'True_Odds_Calculator_3-way'!#REF!-1)</f>
        <v/>
      </c>
      <c r="H557" s="6" t="str">
        <f>IF('Log_working_3-way'!$D557="","",'True_Odds_Calculator_3-way'!N554/'True_Odds_Calculator_3-way'!A554-1)</f>
        <v/>
      </c>
      <c r="I557" s="6" t="str">
        <f>IF('Log_working_3-way'!$D557="","",'True_Odds_Calculator_3-way'!O554/'True_Odds_Calculator_3-way'!B554-1)</f>
        <v/>
      </c>
      <c r="J557" s="6" t="str">
        <f>IF('Log_working_3-way'!$D557="","",'True_Odds_Calculator_3-way'!#REF!/'True_Odds_Calculator_3-way'!C554-1)</f>
        <v/>
      </c>
      <c r="K557" s="6" t="str">
        <f>IF('Log_working_3-way'!$D557="","",1/'True_Odds_Calculator_3-way'!A554+1/'True_Odds_Calculator_3-way'!B554+1/'True_Odds_Calculator_3-way'!C554-1)</f>
        <v/>
      </c>
    </row>
    <row r="558" spans="4:11" x14ac:dyDescent="0.25">
      <c r="D558" t="str">
        <f>solve_for_c('True_Odds_Calculator_3-way'!A555,'True_Odds_Calculator_3-way'!B555,'True_Odds_Calculator_3-way'!C555,'Log_working_3-way'!B$1,'Log_working_3-way'!B$2)</f>
        <v/>
      </c>
      <c r="F558" s="6" t="str">
        <f>IF('Log_working_3-way'!D558="","",1/'True_Odds_Calculator_3-way'!N555+1/'True_Odds_Calculator_3-way'!O555+1/'True_Odds_Calculator_3-way'!#REF!-1)</f>
        <v/>
      </c>
      <c r="H558" s="6" t="str">
        <f>IF('Log_working_3-way'!$D558="","",'True_Odds_Calculator_3-way'!N555/'True_Odds_Calculator_3-way'!A555-1)</f>
        <v/>
      </c>
      <c r="I558" s="6" t="str">
        <f>IF('Log_working_3-way'!$D558="","",'True_Odds_Calculator_3-way'!O555/'True_Odds_Calculator_3-way'!B555-1)</f>
        <v/>
      </c>
      <c r="J558" s="6" t="str">
        <f>IF('Log_working_3-way'!$D558="","",'True_Odds_Calculator_3-way'!#REF!/'True_Odds_Calculator_3-way'!C555-1)</f>
        <v/>
      </c>
      <c r="K558" s="6" t="str">
        <f>IF('Log_working_3-way'!$D558="","",1/'True_Odds_Calculator_3-way'!A555+1/'True_Odds_Calculator_3-way'!B555+1/'True_Odds_Calculator_3-way'!C555-1)</f>
        <v/>
      </c>
    </row>
    <row r="559" spans="4:11" x14ac:dyDescent="0.25">
      <c r="D559" t="str">
        <f>solve_for_c('True_Odds_Calculator_3-way'!A556,'True_Odds_Calculator_3-way'!B556,'True_Odds_Calculator_3-way'!C556,'Log_working_3-way'!B$1,'Log_working_3-way'!B$2)</f>
        <v/>
      </c>
      <c r="F559" s="6" t="str">
        <f>IF('Log_working_3-way'!D559="","",1/'True_Odds_Calculator_3-way'!N556+1/'True_Odds_Calculator_3-way'!O556+1/'True_Odds_Calculator_3-way'!#REF!-1)</f>
        <v/>
      </c>
      <c r="H559" s="6" t="str">
        <f>IF('Log_working_3-way'!$D559="","",'True_Odds_Calculator_3-way'!N556/'True_Odds_Calculator_3-way'!A556-1)</f>
        <v/>
      </c>
      <c r="I559" s="6" t="str">
        <f>IF('Log_working_3-way'!$D559="","",'True_Odds_Calculator_3-way'!O556/'True_Odds_Calculator_3-way'!B556-1)</f>
        <v/>
      </c>
      <c r="J559" s="6" t="str">
        <f>IF('Log_working_3-way'!$D559="","",'True_Odds_Calculator_3-way'!#REF!/'True_Odds_Calculator_3-way'!C556-1)</f>
        <v/>
      </c>
      <c r="K559" s="6" t="str">
        <f>IF('Log_working_3-way'!$D559="","",1/'True_Odds_Calculator_3-way'!A556+1/'True_Odds_Calculator_3-way'!B556+1/'True_Odds_Calculator_3-way'!C556-1)</f>
        <v/>
      </c>
    </row>
    <row r="560" spans="4:11" x14ac:dyDescent="0.25">
      <c r="D560" t="str">
        <f>solve_for_c('True_Odds_Calculator_3-way'!A557,'True_Odds_Calculator_3-way'!B557,'True_Odds_Calculator_3-way'!C557,'Log_working_3-way'!B$1,'Log_working_3-way'!B$2)</f>
        <v/>
      </c>
      <c r="F560" s="6" t="str">
        <f>IF('Log_working_3-way'!D560="","",1/'True_Odds_Calculator_3-way'!N557+1/'True_Odds_Calculator_3-way'!O557+1/'True_Odds_Calculator_3-way'!#REF!-1)</f>
        <v/>
      </c>
      <c r="H560" s="6" t="str">
        <f>IF('Log_working_3-way'!$D560="","",'True_Odds_Calculator_3-way'!N557/'True_Odds_Calculator_3-way'!A557-1)</f>
        <v/>
      </c>
      <c r="I560" s="6" t="str">
        <f>IF('Log_working_3-way'!$D560="","",'True_Odds_Calculator_3-way'!O557/'True_Odds_Calculator_3-way'!B557-1)</f>
        <v/>
      </c>
      <c r="J560" s="6" t="str">
        <f>IF('Log_working_3-way'!$D560="","",'True_Odds_Calculator_3-way'!#REF!/'True_Odds_Calculator_3-way'!C557-1)</f>
        <v/>
      </c>
      <c r="K560" s="6" t="str">
        <f>IF('Log_working_3-way'!$D560="","",1/'True_Odds_Calculator_3-way'!A557+1/'True_Odds_Calculator_3-way'!B557+1/'True_Odds_Calculator_3-way'!C557-1)</f>
        <v/>
      </c>
    </row>
    <row r="561" spans="4:11" x14ac:dyDescent="0.25">
      <c r="D561" t="str">
        <f>solve_for_c('True_Odds_Calculator_3-way'!A558,'True_Odds_Calculator_3-way'!B558,'True_Odds_Calculator_3-way'!C558,'Log_working_3-way'!B$1,'Log_working_3-way'!B$2)</f>
        <v/>
      </c>
      <c r="F561" s="6" t="str">
        <f>IF('Log_working_3-way'!D561="","",1/'True_Odds_Calculator_3-way'!N558+1/'True_Odds_Calculator_3-way'!O558+1/'True_Odds_Calculator_3-way'!#REF!-1)</f>
        <v/>
      </c>
      <c r="H561" s="6" t="str">
        <f>IF('Log_working_3-way'!$D561="","",'True_Odds_Calculator_3-way'!N558/'True_Odds_Calculator_3-way'!A558-1)</f>
        <v/>
      </c>
      <c r="I561" s="6" t="str">
        <f>IF('Log_working_3-way'!$D561="","",'True_Odds_Calculator_3-way'!O558/'True_Odds_Calculator_3-way'!B558-1)</f>
        <v/>
      </c>
      <c r="J561" s="6" t="str">
        <f>IF('Log_working_3-way'!$D561="","",'True_Odds_Calculator_3-way'!#REF!/'True_Odds_Calculator_3-way'!C558-1)</f>
        <v/>
      </c>
      <c r="K561" s="6" t="str">
        <f>IF('Log_working_3-way'!$D561="","",1/'True_Odds_Calculator_3-way'!A558+1/'True_Odds_Calculator_3-way'!B558+1/'True_Odds_Calculator_3-way'!C558-1)</f>
        <v/>
      </c>
    </row>
    <row r="562" spans="4:11" x14ac:dyDescent="0.25">
      <c r="D562" t="str">
        <f>solve_for_c('True_Odds_Calculator_3-way'!A559,'True_Odds_Calculator_3-way'!B559,'True_Odds_Calculator_3-way'!C559,'Log_working_3-way'!B$1,'Log_working_3-way'!B$2)</f>
        <v/>
      </c>
      <c r="F562" s="6" t="str">
        <f>IF('Log_working_3-way'!D562="","",1/'True_Odds_Calculator_3-way'!N559+1/'True_Odds_Calculator_3-way'!O559+1/'True_Odds_Calculator_3-way'!#REF!-1)</f>
        <v/>
      </c>
      <c r="H562" s="6" t="str">
        <f>IF('Log_working_3-way'!$D562="","",'True_Odds_Calculator_3-way'!N559/'True_Odds_Calculator_3-way'!A559-1)</f>
        <v/>
      </c>
      <c r="I562" s="6" t="str">
        <f>IF('Log_working_3-way'!$D562="","",'True_Odds_Calculator_3-way'!O559/'True_Odds_Calculator_3-way'!B559-1)</f>
        <v/>
      </c>
      <c r="J562" s="6" t="str">
        <f>IF('Log_working_3-way'!$D562="","",'True_Odds_Calculator_3-way'!#REF!/'True_Odds_Calculator_3-way'!C559-1)</f>
        <v/>
      </c>
      <c r="K562" s="6" t="str">
        <f>IF('Log_working_3-way'!$D562="","",1/'True_Odds_Calculator_3-way'!A559+1/'True_Odds_Calculator_3-way'!B559+1/'True_Odds_Calculator_3-way'!C559-1)</f>
        <v/>
      </c>
    </row>
    <row r="563" spans="4:11" x14ac:dyDescent="0.25">
      <c r="D563" t="str">
        <f>solve_for_c('True_Odds_Calculator_3-way'!A560,'True_Odds_Calculator_3-way'!B560,'True_Odds_Calculator_3-way'!C560,'Log_working_3-way'!B$1,'Log_working_3-way'!B$2)</f>
        <v/>
      </c>
      <c r="F563" s="6" t="str">
        <f>IF('Log_working_3-way'!D563="","",1/'True_Odds_Calculator_3-way'!N560+1/'True_Odds_Calculator_3-way'!O560+1/'True_Odds_Calculator_3-way'!#REF!-1)</f>
        <v/>
      </c>
      <c r="H563" s="6" t="str">
        <f>IF('Log_working_3-way'!$D563="","",'True_Odds_Calculator_3-way'!N560/'True_Odds_Calculator_3-way'!A560-1)</f>
        <v/>
      </c>
      <c r="I563" s="6" t="str">
        <f>IF('Log_working_3-way'!$D563="","",'True_Odds_Calculator_3-way'!O560/'True_Odds_Calculator_3-way'!B560-1)</f>
        <v/>
      </c>
      <c r="J563" s="6" t="str">
        <f>IF('Log_working_3-way'!$D563="","",'True_Odds_Calculator_3-way'!#REF!/'True_Odds_Calculator_3-way'!C560-1)</f>
        <v/>
      </c>
      <c r="K563" s="6" t="str">
        <f>IF('Log_working_3-way'!$D563="","",1/'True_Odds_Calculator_3-way'!A560+1/'True_Odds_Calculator_3-way'!B560+1/'True_Odds_Calculator_3-way'!C560-1)</f>
        <v/>
      </c>
    </row>
    <row r="564" spans="4:11" x14ac:dyDescent="0.25">
      <c r="D564" t="str">
        <f>solve_for_c('True_Odds_Calculator_3-way'!A561,'True_Odds_Calculator_3-way'!B561,'True_Odds_Calculator_3-way'!C561,'Log_working_3-way'!B$1,'Log_working_3-way'!B$2)</f>
        <v/>
      </c>
      <c r="F564" s="6" t="str">
        <f>IF('Log_working_3-way'!D564="","",1/'True_Odds_Calculator_3-way'!N561+1/'True_Odds_Calculator_3-way'!O561+1/'True_Odds_Calculator_3-way'!#REF!-1)</f>
        <v/>
      </c>
      <c r="H564" s="6" t="str">
        <f>IF('Log_working_3-way'!$D564="","",'True_Odds_Calculator_3-way'!N561/'True_Odds_Calculator_3-way'!A561-1)</f>
        <v/>
      </c>
      <c r="I564" s="6" t="str">
        <f>IF('Log_working_3-way'!$D564="","",'True_Odds_Calculator_3-way'!O561/'True_Odds_Calculator_3-way'!B561-1)</f>
        <v/>
      </c>
      <c r="J564" s="6" t="str">
        <f>IF('Log_working_3-way'!$D564="","",'True_Odds_Calculator_3-way'!#REF!/'True_Odds_Calculator_3-way'!C561-1)</f>
        <v/>
      </c>
      <c r="K564" s="6" t="str">
        <f>IF('Log_working_3-way'!$D564="","",1/'True_Odds_Calculator_3-way'!A561+1/'True_Odds_Calculator_3-way'!B561+1/'True_Odds_Calculator_3-way'!C561-1)</f>
        <v/>
      </c>
    </row>
    <row r="565" spans="4:11" x14ac:dyDescent="0.25">
      <c r="D565" t="str">
        <f>solve_for_c('True_Odds_Calculator_3-way'!A562,'True_Odds_Calculator_3-way'!B562,'True_Odds_Calculator_3-way'!C562,'Log_working_3-way'!B$1,'Log_working_3-way'!B$2)</f>
        <v/>
      </c>
      <c r="F565" s="6" t="str">
        <f>IF('Log_working_3-way'!D565="","",1/'True_Odds_Calculator_3-way'!N562+1/'True_Odds_Calculator_3-way'!O562+1/'True_Odds_Calculator_3-way'!#REF!-1)</f>
        <v/>
      </c>
      <c r="H565" s="6" t="str">
        <f>IF('Log_working_3-way'!$D565="","",'True_Odds_Calculator_3-way'!N562/'True_Odds_Calculator_3-way'!A562-1)</f>
        <v/>
      </c>
      <c r="I565" s="6" t="str">
        <f>IF('Log_working_3-way'!$D565="","",'True_Odds_Calculator_3-way'!O562/'True_Odds_Calculator_3-way'!B562-1)</f>
        <v/>
      </c>
      <c r="J565" s="6" t="str">
        <f>IF('Log_working_3-way'!$D565="","",'True_Odds_Calculator_3-way'!#REF!/'True_Odds_Calculator_3-way'!C562-1)</f>
        <v/>
      </c>
      <c r="K565" s="6" t="str">
        <f>IF('Log_working_3-way'!$D565="","",1/'True_Odds_Calculator_3-way'!A562+1/'True_Odds_Calculator_3-way'!B562+1/'True_Odds_Calculator_3-way'!C562-1)</f>
        <v/>
      </c>
    </row>
    <row r="566" spans="4:11" x14ac:dyDescent="0.25">
      <c r="D566" t="str">
        <f>solve_for_c('True_Odds_Calculator_3-way'!A563,'True_Odds_Calculator_3-way'!B563,'True_Odds_Calculator_3-way'!C563,'Log_working_3-way'!B$1,'Log_working_3-way'!B$2)</f>
        <v/>
      </c>
      <c r="F566" s="6" t="str">
        <f>IF('Log_working_3-way'!D566="","",1/'True_Odds_Calculator_3-way'!N563+1/'True_Odds_Calculator_3-way'!O563+1/'True_Odds_Calculator_3-way'!#REF!-1)</f>
        <v/>
      </c>
      <c r="H566" s="6" t="str">
        <f>IF('Log_working_3-way'!$D566="","",'True_Odds_Calculator_3-way'!N563/'True_Odds_Calculator_3-way'!A563-1)</f>
        <v/>
      </c>
      <c r="I566" s="6" t="str">
        <f>IF('Log_working_3-way'!$D566="","",'True_Odds_Calculator_3-way'!O563/'True_Odds_Calculator_3-way'!B563-1)</f>
        <v/>
      </c>
      <c r="J566" s="6" t="str">
        <f>IF('Log_working_3-way'!$D566="","",'True_Odds_Calculator_3-way'!#REF!/'True_Odds_Calculator_3-way'!C563-1)</f>
        <v/>
      </c>
      <c r="K566" s="6" t="str">
        <f>IF('Log_working_3-way'!$D566="","",1/'True_Odds_Calculator_3-way'!A563+1/'True_Odds_Calculator_3-way'!B563+1/'True_Odds_Calculator_3-way'!C563-1)</f>
        <v/>
      </c>
    </row>
    <row r="567" spans="4:11" x14ac:dyDescent="0.25">
      <c r="D567" t="str">
        <f>solve_for_c('True_Odds_Calculator_3-way'!A564,'True_Odds_Calculator_3-way'!B564,'True_Odds_Calculator_3-way'!C564,'Log_working_3-way'!B$1,'Log_working_3-way'!B$2)</f>
        <v/>
      </c>
      <c r="F567" s="6" t="str">
        <f>IF('Log_working_3-way'!D567="","",1/'True_Odds_Calculator_3-way'!N564+1/'True_Odds_Calculator_3-way'!O564+1/'True_Odds_Calculator_3-way'!#REF!-1)</f>
        <v/>
      </c>
      <c r="H567" s="6" t="str">
        <f>IF('Log_working_3-way'!$D567="","",'True_Odds_Calculator_3-way'!N564/'True_Odds_Calculator_3-way'!A564-1)</f>
        <v/>
      </c>
      <c r="I567" s="6" t="str">
        <f>IF('Log_working_3-way'!$D567="","",'True_Odds_Calculator_3-way'!O564/'True_Odds_Calculator_3-way'!B564-1)</f>
        <v/>
      </c>
      <c r="J567" s="6" t="str">
        <f>IF('Log_working_3-way'!$D567="","",'True_Odds_Calculator_3-way'!#REF!/'True_Odds_Calculator_3-way'!C564-1)</f>
        <v/>
      </c>
      <c r="K567" s="6" t="str">
        <f>IF('Log_working_3-way'!$D567="","",1/'True_Odds_Calculator_3-way'!A564+1/'True_Odds_Calculator_3-way'!B564+1/'True_Odds_Calculator_3-way'!C564-1)</f>
        <v/>
      </c>
    </row>
    <row r="568" spans="4:11" x14ac:dyDescent="0.25">
      <c r="D568" t="str">
        <f>solve_for_c('True_Odds_Calculator_3-way'!A565,'True_Odds_Calculator_3-way'!B565,'True_Odds_Calculator_3-way'!C565,'Log_working_3-way'!B$1,'Log_working_3-way'!B$2)</f>
        <v/>
      </c>
      <c r="F568" s="6" t="str">
        <f>IF('Log_working_3-way'!D568="","",1/'True_Odds_Calculator_3-way'!N565+1/'True_Odds_Calculator_3-way'!O565+1/'True_Odds_Calculator_3-way'!#REF!-1)</f>
        <v/>
      </c>
      <c r="H568" s="6" t="str">
        <f>IF('Log_working_3-way'!$D568="","",'True_Odds_Calculator_3-way'!N565/'True_Odds_Calculator_3-way'!A565-1)</f>
        <v/>
      </c>
      <c r="I568" s="6" t="str">
        <f>IF('Log_working_3-way'!$D568="","",'True_Odds_Calculator_3-way'!O565/'True_Odds_Calculator_3-way'!B565-1)</f>
        <v/>
      </c>
      <c r="J568" s="6" t="str">
        <f>IF('Log_working_3-way'!$D568="","",'True_Odds_Calculator_3-way'!#REF!/'True_Odds_Calculator_3-way'!C565-1)</f>
        <v/>
      </c>
      <c r="K568" s="6" t="str">
        <f>IF('Log_working_3-way'!$D568="","",1/'True_Odds_Calculator_3-way'!A565+1/'True_Odds_Calculator_3-way'!B565+1/'True_Odds_Calculator_3-way'!C565-1)</f>
        <v/>
      </c>
    </row>
    <row r="569" spans="4:11" x14ac:dyDescent="0.25">
      <c r="D569" t="str">
        <f>solve_for_c('True_Odds_Calculator_3-way'!A566,'True_Odds_Calculator_3-way'!B566,'True_Odds_Calculator_3-way'!C566,'Log_working_3-way'!B$1,'Log_working_3-way'!B$2)</f>
        <v/>
      </c>
      <c r="F569" s="6" t="str">
        <f>IF('Log_working_3-way'!D569="","",1/'True_Odds_Calculator_3-way'!N566+1/'True_Odds_Calculator_3-way'!O566+1/'True_Odds_Calculator_3-way'!#REF!-1)</f>
        <v/>
      </c>
      <c r="H569" s="6" t="str">
        <f>IF('Log_working_3-way'!$D569="","",'True_Odds_Calculator_3-way'!N566/'True_Odds_Calculator_3-way'!A566-1)</f>
        <v/>
      </c>
      <c r="I569" s="6" t="str">
        <f>IF('Log_working_3-way'!$D569="","",'True_Odds_Calculator_3-way'!O566/'True_Odds_Calculator_3-way'!B566-1)</f>
        <v/>
      </c>
      <c r="J569" s="6" t="str">
        <f>IF('Log_working_3-way'!$D569="","",'True_Odds_Calculator_3-way'!#REF!/'True_Odds_Calculator_3-way'!C566-1)</f>
        <v/>
      </c>
      <c r="K569" s="6" t="str">
        <f>IF('Log_working_3-way'!$D569="","",1/'True_Odds_Calculator_3-way'!A566+1/'True_Odds_Calculator_3-way'!B566+1/'True_Odds_Calculator_3-way'!C566-1)</f>
        <v/>
      </c>
    </row>
    <row r="570" spans="4:11" x14ac:dyDescent="0.25">
      <c r="D570" t="str">
        <f>solve_for_c('True_Odds_Calculator_3-way'!A567,'True_Odds_Calculator_3-way'!B567,'True_Odds_Calculator_3-way'!C567,'Log_working_3-way'!B$1,'Log_working_3-way'!B$2)</f>
        <v/>
      </c>
      <c r="F570" s="6" t="str">
        <f>IF('Log_working_3-way'!D570="","",1/'True_Odds_Calculator_3-way'!N567+1/'True_Odds_Calculator_3-way'!O567+1/'True_Odds_Calculator_3-way'!#REF!-1)</f>
        <v/>
      </c>
      <c r="H570" s="6" t="str">
        <f>IF('Log_working_3-way'!$D570="","",'True_Odds_Calculator_3-way'!N567/'True_Odds_Calculator_3-way'!A567-1)</f>
        <v/>
      </c>
      <c r="I570" s="6" t="str">
        <f>IF('Log_working_3-way'!$D570="","",'True_Odds_Calculator_3-way'!O567/'True_Odds_Calculator_3-way'!B567-1)</f>
        <v/>
      </c>
      <c r="J570" s="6" t="str">
        <f>IF('Log_working_3-way'!$D570="","",'True_Odds_Calculator_3-way'!#REF!/'True_Odds_Calculator_3-way'!C567-1)</f>
        <v/>
      </c>
      <c r="K570" s="6" t="str">
        <f>IF('Log_working_3-way'!$D570="","",1/'True_Odds_Calculator_3-way'!A567+1/'True_Odds_Calculator_3-way'!B567+1/'True_Odds_Calculator_3-way'!C567-1)</f>
        <v/>
      </c>
    </row>
    <row r="571" spans="4:11" x14ac:dyDescent="0.25">
      <c r="D571" t="str">
        <f>solve_for_c('True_Odds_Calculator_3-way'!A568,'True_Odds_Calculator_3-way'!B568,'True_Odds_Calculator_3-way'!C568,'Log_working_3-way'!B$1,'Log_working_3-way'!B$2)</f>
        <v/>
      </c>
      <c r="F571" s="6" t="str">
        <f>IF('Log_working_3-way'!D571="","",1/'True_Odds_Calculator_3-way'!N568+1/'True_Odds_Calculator_3-way'!O568+1/'True_Odds_Calculator_3-way'!#REF!-1)</f>
        <v/>
      </c>
      <c r="H571" s="6" t="str">
        <f>IF('Log_working_3-way'!$D571="","",'True_Odds_Calculator_3-way'!N568/'True_Odds_Calculator_3-way'!A568-1)</f>
        <v/>
      </c>
      <c r="I571" s="6" t="str">
        <f>IF('Log_working_3-way'!$D571="","",'True_Odds_Calculator_3-way'!O568/'True_Odds_Calculator_3-way'!B568-1)</f>
        <v/>
      </c>
      <c r="J571" s="6" t="str">
        <f>IF('Log_working_3-way'!$D571="","",'True_Odds_Calculator_3-way'!#REF!/'True_Odds_Calculator_3-way'!C568-1)</f>
        <v/>
      </c>
      <c r="K571" s="6" t="str">
        <f>IF('Log_working_3-way'!$D571="","",1/'True_Odds_Calculator_3-way'!A568+1/'True_Odds_Calculator_3-way'!B568+1/'True_Odds_Calculator_3-way'!C568-1)</f>
        <v/>
      </c>
    </row>
    <row r="572" spans="4:11" x14ac:dyDescent="0.25">
      <c r="D572" t="str">
        <f>solve_for_c('True_Odds_Calculator_3-way'!A569,'True_Odds_Calculator_3-way'!B569,'True_Odds_Calculator_3-way'!C569,'Log_working_3-way'!B$1,'Log_working_3-way'!B$2)</f>
        <v/>
      </c>
      <c r="F572" s="6" t="str">
        <f>IF('Log_working_3-way'!D572="","",1/'True_Odds_Calculator_3-way'!N569+1/'True_Odds_Calculator_3-way'!O569+1/'True_Odds_Calculator_3-way'!#REF!-1)</f>
        <v/>
      </c>
      <c r="H572" s="6" t="str">
        <f>IF('Log_working_3-way'!$D572="","",'True_Odds_Calculator_3-way'!N569/'True_Odds_Calculator_3-way'!A569-1)</f>
        <v/>
      </c>
      <c r="I572" s="6" t="str">
        <f>IF('Log_working_3-way'!$D572="","",'True_Odds_Calculator_3-way'!O569/'True_Odds_Calculator_3-way'!B569-1)</f>
        <v/>
      </c>
      <c r="J572" s="6" t="str">
        <f>IF('Log_working_3-way'!$D572="","",'True_Odds_Calculator_3-way'!#REF!/'True_Odds_Calculator_3-way'!C569-1)</f>
        <v/>
      </c>
      <c r="K572" s="6" t="str">
        <f>IF('Log_working_3-way'!$D572="","",1/'True_Odds_Calculator_3-way'!A569+1/'True_Odds_Calculator_3-way'!B569+1/'True_Odds_Calculator_3-way'!C569-1)</f>
        <v/>
      </c>
    </row>
    <row r="573" spans="4:11" x14ac:dyDescent="0.25">
      <c r="D573" t="str">
        <f>solve_for_c('True_Odds_Calculator_3-way'!A570,'True_Odds_Calculator_3-way'!B570,'True_Odds_Calculator_3-way'!C570,'Log_working_3-way'!B$1,'Log_working_3-way'!B$2)</f>
        <v/>
      </c>
      <c r="F573" s="6" t="str">
        <f>IF('Log_working_3-way'!D573="","",1/'True_Odds_Calculator_3-way'!N570+1/'True_Odds_Calculator_3-way'!O570+1/'True_Odds_Calculator_3-way'!#REF!-1)</f>
        <v/>
      </c>
      <c r="H573" s="6" t="str">
        <f>IF('Log_working_3-way'!$D573="","",'True_Odds_Calculator_3-way'!N570/'True_Odds_Calculator_3-way'!A570-1)</f>
        <v/>
      </c>
      <c r="I573" s="6" t="str">
        <f>IF('Log_working_3-way'!$D573="","",'True_Odds_Calculator_3-way'!O570/'True_Odds_Calculator_3-way'!B570-1)</f>
        <v/>
      </c>
      <c r="J573" s="6" t="str">
        <f>IF('Log_working_3-way'!$D573="","",'True_Odds_Calculator_3-way'!#REF!/'True_Odds_Calculator_3-way'!C570-1)</f>
        <v/>
      </c>
      <c r="K573" s="6" t="str">
        <f>IF('Log_working_3-way'!$D573="","",1/'True_Odds_Calculator_3-way'!A570+1/'True_Odds_Calculator_3-way'!B570+1/'True_Odds_Calculator_3-way'!C570-1)</f>
        <v/>
      </c>
    </row>
    <row r="574" spans="4:11" x14ac:dyDescent="0.25">
      <c r="D574" t="str">
        <f>solve_for_c('True_Odds_Calculator_3-way'!A571,'True_Odds_Calculator_3-way'!B571,'True_Odds_Calculator_3-way'!C571,'Log_working_3-way'!B$1,'Log_working_3-way'!B$2)</f>
        <v/>
      </c>
      <c r="F574" s="6" t="str">
        <f>IF('Log_working_3-way'!D574="","",1/'True_Odds_Calculator_3-way'!N571+1/'True_Odds_Calculator_3-way'!O571+1/'True_Odds_Calculator_3-way'!#REF!-1)</f>
        <v/>
      </c>
      <c r="H574" s="6" t="str">
        <f>IF('Log_working_3-way'!$D574="","",'True_Odds_Calculator_3-way'!N571/'True_Odds_Calculator_3-way'!A571-1)</f>
        <v/>
      </c>
      <c r="I574" s="6" t="str">
        <f>IF('Log_working_3-way'!$D574="","",'True_Odds_Calculator_3-way'!O571/'True_Odds_Calculator_3-way'!B571-1)</f>
        <v/>
      </c>
      <c r="J574" s="6" t="str">
        <f>IF('Log_working_3-way'!$D574="","",'True_Odds_Calculator_3-way'!#REF!/'True_Odds_Calculator_3-way'!C571-1)</f>
        <v/>
      </c>
      <c r="K574" s="6" t="str">
        <f>IF('Log_working_3-way'!$D574="","",1/'True_Odds_Calculator_3-way'!A571+1/'True_Odds_Calculator_3-way'!B571+1/'True_Odds_Calculator_3-way'!C571-1)</f>
        <v/>
      </c>
    </row>
    <row r="575" spans="4:11" x14ac:dyDescent="0.25">
      <c r="D575" t="str">
        <f>solve_for_c('True_Odds_Calculator_3-way'!A572,'True_Odds_Calculator_3-way'!B572,'True_Odds_Calculator_3-way'!C572,'Log_working_3-way'!B$1,'Log_working_3-way'!B$2)</f>
        <v/>
      </c>
      <c r="F575" s="6" t="str">
        <f>IF('Log_working_3-way'!D575="","",1/'True_Odds_Calculator_3-way'!N572+1/'True_Odds_Calculator_3-way'!O572+1/'True_Odds_Calculator_3-way'!#REF!-1)</f>
        <v/>
      </c>
      <c r="H575" s="6" t="str">
        <f>IF('Log_working_3-way'!$D575="","",'True_Odds_Calculator_3-way'!N572/'True_Odds_Calculator_3-way'!A572-1)</f>
        <v/>
      </c>
      <c r="I575" s="6" t="str">
        <f>IF('Log_working_3-way'!$D575="","",'True_Odds_Calculator_3-way'!O572/'True_Odds_Calculator_3-way'!B572-1)</f>
        <v/>
      </c>
      <c r="J575" s="6" t="str">
        <f>IF('Log_working_3-way'!$D575="","",'True_Odds_Calculator_3-way'!#REF!/'True_Odds_Calculator_3-way'!C572-1)</f>
        <v/>
      </c>
      <c r="K575" s="6" t="str">
        <f>IF('Log_working_3-way'!$D575="","",1/'True_Odds_Calculator_3-way'!A572+1/'True_Odds_Calculator_3-way'!B572+1/'True_Odds_Calculator_3-way'!C572-1)</f>
        <v/>
      </c>
    </row>
    <row r="576" spans="4:11" x14ac:dyDescent="0.25">
      <c r="D576" t="str">
        <f>solve_for_c('True_Odds_Calculator_3-way'!A573,'True_Odds_Calculator_3-way'!B573,'True_Odds_Calculator_3-way'!C573,'Log_working_3-way'!B$1,'Log_working_3-way'!B$2)</f>
        <v/>
      </c>
      <c r="F576" s="6" t="str">
        <f>IF('Log_working_3-way'!D576="","",1/'True_Odds_Calculator_3-way'!N573+1/'True_Odds_Calculator_3-way'!O573+1/'True_Odds_Calculator_3-way'!#REF!-1)</f>
        <v/>
      </c>
      <c r="H576" s="6" t="str">
        <f>IF('Log_working_3-way'!$D576="","",'True_Odds_Calculator_3-way'!N573/'True_Odds_Calculator_3-way'!A573-1)</f>
        <v/>
      </c>
      <c r="I576" s="6" t="str">
        <f>IF('Log_working_3-way'!$D576="","",'True_Odds_Calculator_3-way'!O573/'True_Odds_Calculator_3-way'!B573-1)</f>
        <v/>
      </c>
      <c r="J576" s="6" t="str">
        <f>IF('Log_working_3-way'!$D576="","",'True_Odds_Calculator_3-way'!#REF!/'True_Odds_Calculator_3-way'!C573-1)</f>
        <v/>
      </c>
      <c r="K576" s="6" t="str">
        <f>IF('Log_working_3-way'!$D576="","",1/'True_Odds_Calculator_3-way'!A573+1/'True_Odds_Calculator_3-way'!B573+1/'True_Odds_Calculator_3-way'!C573-1)</f>
        <v/>
      </c>
    </row>
    <row r="577" spans="4:11" x14ac:dyDescent="0.25">
      <c r="D577" t="str">
        <f>solve_for_c('True_Odds_Calculator_3-way'!A574,'True_Odds_Calculator_3-way'!B574,'True_Odds_Calculator_3-way'!C574,'Log_working_3-way'!B$1,'Log_working_3-way'!B$2)</f>
        <v/>
      </c>
      <c r="F577" s="6" t="str">
        <f>IF('Log_working_3-way'!D577="","",1/'True_Odds_Calculator_3-way'!N574+1/'True_Odds_Calculator_3-way'!O574+1/'True_Odds_Calculator_3-way'!#REF!-1)</f>
        <v/>
      </c>
      <c r="H577" s="6" t="str">
        <f>IF('Log_working_3-way'!$D577="","",'True_Odds_Calculator_3-way'!N574/'True_Odds_Calculator_3-way'!A574-1)</f>
        <v/>
      </c>
      <c r="I577" s="6" t="str">
        <f>IF('Log_working_3-way'!$D577="","",'True_Odds_Calculator_3-way'!O574/'True_Odds_Calculator_3-way'!B574-1)</f>
        <v/>
      </c>
      <c r="J577" s="6" t="str">
        <f>IF('Log_working_3-way'!$D577="","",'True_Odds_Calculator_3-way'!#REF!/'True_Odds_Calculator_3-way'!C574-1)</f>
        <v/>
      </c>
      <c r="K577" s="6" t="str">
        <f>IF('Log_working_3-way'!$D577="","",1/'True_Odds_Calculator_3-way'!A574+1/'True_Odds_Calculator_3-way'!B574+1/'True_Odds_Calculator_3-way'!C574-1)</f>
        <v/>
      </c>
    </row>
    <row r="578" spans="4:11" x14ac:dyDescent="0.25">
      <c r="D578" t="str">
        <f>solve_for_c('True_Odds_Calculator_3-way'!A575,'True_Odds_Calculator_3-way'!B575,'True_Odds_Calculator_3-way'!C575,'Log_working_3-way'!B$1,'Log_working_3-way'!B$2)</f>
        <v/>
      </c>
      <c r="F578" s="6" t="str">
        <f>IF('Log_working_3-way'!D578="","",1/'True_Odds_Calculator_3-way'!N575+1/'True_Odds_Calculator_3-way'!O575+1/'True_Odds_Calculator_3-way'!#REF!-1)</f>
        <v/>
      </c>
      <c r="H578" s="6" t="str">
        <f>IF('Log_working_3-way'!$D578="","",'True_Odds_Calculator_3-way'!N575/'True_Odds_Calculator_3-way'!A575-1)</f>
        <v/>
      </c>
      <c r="I578" s="6" t="str">
        <f>IF('Log_working_3-way'!$D578="","",'True_Odds_Calculator_3-way'!O575/'True_Odds_Calculator_3-way'!B575-1)</f>
        <v/>
      </c>
      <c r="J578" s="6" t="str">
        <f>IF('Log_working_3-way'!$D578="","",'True_Odds_Calculator_3-way'!#REF!/'True_Odds_Calculator_3-way'!C575-1)</f>
        <v/>
      </c>
      <c r="K578" s="6" t="str">
        <f>IF('Log_working_3-way'!$D578="","",1/'True_Odds_Calculator_3-way'!A575+1/'True_Odds_Calculator_3-way'!B575+1/'True_Odds_Calculator_3-way'!C575-1)</f>
        <v/>
      </c>
    </row>
    <row r="579" spans="4:11" x14ac:dyDescent="0.25">
      <c r="D579" t="str">
        <f>solve_for_c('True_Odds_Calculator_3-way'!A576,'True_Odds_Calculator_3-way'!B576,'True_Odds_Calculator_3-way'!C576,'Log_working_3-way'!B$1,'Log_working_3-way'!B$2)</f>
        <v/>
      </c>
      <c r="F579" s="6" t="str">
        <f>IF('Log_working_3-way'!D579="","",1/'True_Odds_Calculator_3-way'!N576+1/'True_Odds_Calculator_3-way'!O576+1/'True_Odds_Calculator_3-way'!#REF!-1)</f>
        <v/>
      </c>
      <c r="H579" s="6" t="str">
        <f>IF('Log_working_3-way'!$D579="","",'True_Odds_Calculator_3-way'!N576/'True_Odds_Calculator_3-way'!A576-1)</f>
        <v/>
      </c>
      <c r="I579" s="6" t="str">
        <f>IF('Log_working_3-way'!$D579="","",'True_Odds_Calculator_3-way'!O576/'True_Odds_Calculator_3-way'!B576-1)</f>
        <v/>
      </c>
      <c r="J579" s="6" t="str">
        <f>IF('Log_working_3-way'!$D579="","",'True_Odds_Calculator_3-way'!#REF!/'True_Odds_Calculator_3-way'!C576-1)</f>
        <v/>
      </c>
      <c r="K579" s="6" t="str">
        <f>IF('Log_working_3-way'!$D579="","",1/'True_Odds_Calculator_3-way'!A576+1/'True_Odds_Calculator_3-way'!B576+1/'True_Odds_Calculator_3-way'!C576-1)</f>
        <v/>
      </c>
    </row>
    <row r="580" spans="4:11" x14ac:dyDescent="0.25">
      <c r="D580" t="str">
        <f>solve_for_c('True_Odds_Calculator_3-way'!A577,'True_Odds_Calculator_3-way'!B577,'True_Odds_Calculator_3-way'!C577,'Log_working_3-way'!B$1,'Log_working_3-way'!B$2)</f>
        <v/>
      </c>
      <c r="F580" s="6" t="str">
        <f>IF('Log_working_3-way'!D580="","",1/'True_Odds_Calculator_3-way'!N577+1/'True_Odds_Calculator_3-way'!O577+1/'True_Odds_Calculator_3-way'!#REF!-1)</f>
        <v/>
      </c>
      <c r="H580" s="6" t="str">
        <f>IF('Log_working_3-way'!$D580="","",'True_Odds_Calculator_3-way'!N577/'True_Odds_Calculator_3-way'!A577-1)</f>
        <v/>
      </c>
      <c r="I580" s="6" t="str">
        <f>IF('Log_working_3-way'!$D580="","",'True_Odds_Calculator_3-way'!O577/'True_Odds_Calculator_3-way'!B577-1)</f>
        <v/>
      </c>
      <c r="J580" s="6" t="str">
        <f>IF('Log_working_3-way'!$D580="","",'True_Odds_Calculator_3-way'!#REF!/'True_Odds_Calculator_3-way'!C577-1)</f>
        <v/>
      </c>
      <c r="K580" s="6" t="str">
        <f>IF('Log_working_3-way'!$D580="","",1/'True_Odds_Calculator_3-way'!A577+1/'True_Odds_Calculator_3-way'!B577+1/'True_Odds_Calculator_3-way'!C577-1)</f>
        <v/>
      </c>
    </row>
    <row r="581" spans="4:11" x14ac:dyDescent="0.25">
      <c r="D581" t="str">
        <f>solve_for_c('True_Odds_Calculator_3-way'!A578,'True_Odds_Calculator_3-way'!B578,'True_Odds_Calculator_3-way'!C578,'Log_working_3-way'!B$1,'Log_working_3-way'!B$2)</f>
        <v/>
      </c>
      <c r="F581" s="6" t="str">
        <f>IF('Log_working_3-way'!D581="","",1/'True_Odds_Calculator_3-way'!N578+1/'True_Odds_Calculator_3-way'!O578+1/'True_Odds_Calculator_3-way'!#REF!-1)</f>
        <v/>
      </c>
      <c r="H581" s="6" t="str">
        <f>IF('Log_working_3-way'!$D581="","",'True_Odds_Calculator_3-way'!N578/'True_Odds_Calculator_3-way'!A578-1)</f>
        <v/>
      </c>
      <c r="I581" s="6" t="str">
        <f>IF('Log_working_3-way'!$D581="","",'True_Odds_Calculator_3-way'!O578/'True_Odds_Calculator_3-way'!B578-1)</f>
        <v/>
      </c>
      <c r="J581" s="6" t="str">
        <f>IF('Log_working_3-way'!$D581="","",'True_Odds_Calculator_3-way'!#REF!/'True_Odds_Calculator_3-way'!C578-1)</f>
        <v/>
      </c>
      <c r="K581" s="6" t="str">
        <f>IF('Log_working_3-way'!$D581="","",1/'True_Odds_Calculator_3-way'!A578+1/'True_Odds_Calculator_3-way'!B578+1/'True_Odds_Calculator_3-way'!C578-1)</f>
        <v/>
      </c>
    </row>
    <row r="582" spans="4:11" x14ac:dyDescent="0.25">
      <c r="D582" t="str">
        <f>solve_for_c('True_Odds_Calculator_3-way'!A579,'True_Odds_Calculator_3-way'!B579,'True_Odds_Calculator_3-way'!C579,'Log_working_3-way'!B$1,'Log_working_3-way'!B$2)</f>
        <v/>
      </c>
      <c r="F582" s="6" t="str">
        <f>IF('Log_working_3-way'!D582="","",1/'True_Odds_Calculator_3-way'!N579+1/'True_Odds_Calculator_3-way'!O579+1/'True_Odds_Calculator_3-way'!#REF!-1)</f>
        <v/>
      </c>
      <c r="H582" s="6" t="str">
        <f>IF('Log_working_3-way'!$D582="","",'True_Odds_Calculator_3-way'!N579/'True_Odds_Calculator_3-way'!A579-1)</f>
        <v/>
      </c>
      <c r="I582" s="6" t="str">
        <f>IF('Log_working_3-way'!$D582="","",'True_Odds_Calculator_3-way'!O579/'True_Odds_Calculator_3-way'!B579-1)</f>
        <v/>
      </c>
      <c r="J582" s="6" t="str">
        <f>IF('Log_working_3-way'!$D582="","",'True_Odds_Calculator_3-way'!#REF!/'True_Odds_Calculator_3-way'!C579-1)</f>
        <v/>
      </c>
      <c r="K582" s="6" t="str">
        <f>IF('Log_working_3-way'!$D582="","",1/'True_Odds_Calculator_3-way'!A579+1/'True_Odds_Calculator_3-way'!B579+1/'True_Odds_Calculator_3-way'!C579-1)</f>
        <v/>
      </c>
    </row>
    <row r="583" spans="4:11" x14ac:dyDescent="0.25">
      <c r="D583" t="str">
        <f>solve_for_c('True_Odds_Calculator_3-way'!A580,'True_Odds_Calculator_3-way'!B580,'True_Odds_Calculator_3-way'!C580,'Log_working_3-way'!B$1,'Log_working_3-way'!B$2)</f>
        <v/>
      </c>
      <c r="F583" s="6" t="str">
        <f>IF('Log_working_3-way'!D583="","",1/'True_Odds_Calculator_3-way'!N580+1/'True_Odds_Calculator_3-way'!O580+1/'True_Odds_Calculator_3-way'!#REF!-1)</f>
        <v/>
      </c>
      <c r="H583" s="6" t="str">
        <f>IF('Log_working_3-way'!$D583="","",'True_Odds_Calculator_3-way'!N580/'True_Odds_Calculator_3-way'!A580-1)</f>
        <v/>
      </c>
      <c r="I583" s="6" t="str">
        <f>IF('Log_working_3-way'!$D583="","",'True_Odds_Calculator_3-way'!O580/'True_Odds_Calculator_3-way'!B580-1)</f>
        <v/>
      </c>
      <c r="J583" s="6" t="str">
        <f>IF('Log_working_3-way'!$D583="","",'True_Odds_Calculator_3-way'!#REF!/'True_Odds_Calculator_3-way'!C580-1)</f>
        <v/>
      </c>
      <c r="K583" s="6" t="str">
        <f>IF('Log_working_3-way'!$D583="","",1/'True_Odds_Calculator_3-way'!A580+1/'True_Odds_Calculator_3-way'!B580+1/'True_Odds_Calculator_3-way'!C580-1)</f>
        <v/>
      </c>
    </row>
    <row r="584" spans="4:11" x14ac:dyDescent="0.25">
      <c r="D584" t="str">
        <f>solve_for_c('True_Odds_Calculator_3-way'!A581,'True_Odds_Calculator_3-way'!B581,'True_Odds_Calculator_3-way'!C581,'Log_working_3-way'!B$1,'Log_working_3-way'!B$2)</f>
        <v/>
      </c>
      <c r="F584" s="6" t="str">
        <f>IF('Log_working_3-way'!D584="","",1/'True_Odds_Calculator_3-way'!N581+1/'True_Odds_Calculator_3-way'!O581+1/'True_Odds_Calculator_3-way'!#REF!-1)</f>
        <v/>
      </c>
      <c r="H584" s="6" t="str">
        <f>IF('Log_working_3-way'!$D584="","",'True_Odds_Calculator_3-way'!N581/'True_Odds_Calculator_3-way'!A581-1)</f>
        <v/>
      </c>
      <c r="I584" s="6" t="str">
        <f>IF('Log_working_3-way'!$D584="","",'True_Odds_Calculator_3-way'!O581/'True_Odds_Calculator_3-way'!B581-1)</f>
        <v/>
      </c>
      <c r="J584" s="6" t="str">
        <f>IF('Log_working_3-way'!$D584="","",'True_Odds_Calculator_3-way'!#REF!/'True_Odds_Calculator_3-way'!C581-1)</f>
        <v/>
      </c>
      <c r="K584" s="6" t="str">
        <f>IF('Log_working_3-way'!$D584="","",1/'True_Odds_Calculator_3-way'!A581+1/'True_Odds_Calculator_3-way'!B581+1/'True_Odds_Calculator_3-way'!C581-1)</f>
        <v/>
      </c>
    </row>
    <row r="585" spans="4:11" x14ac:dyDescent="0.25">
      <c r="D585" t="str">
        <f>solve_for_c('True_Odds_Calculator_3-way'!A582,'True_Odds_Calculator_3-way'!B582,'True_Odds_Calculator_3-way'!C582,'Log_working_3-way'!B$1,'Log_working_3-way'!B$2)</f>
        <v/>
      </c>
      <c r="F585" s="6" t="str">
        <f>IF('Log_working_3-way'!D585="","",1/'True_Odds_Calculator_3-way'!N582+1/'True_Odds_Calculator_3-way'!O582+1/'True_Odds_Calculator_3-way'!#REF!-1)</f>
        <v/>
      </c>
      <c r="H585" s="6" t="str">
        <f>IF('Log_working_3-way'!$D585="","",'True_Odds_Calculator_3-way'!N582/'True_Odds_Calculator_3-way'!A582-1)</f>
        <v/>
      </c>
      <c r="I585" s="6" t="str">
        <f>IF('Log_working_3-way'!$D585="","",'True_Odds_Calculator_3-way'!O582/'True_Odds_Calculator_3-way'!B582-1)</f>
        <v/>
      </c>
      <c r="J585" s="6" t="str">
        <f>IF('Log_working_3-way'!$D585="","",'True_Odds_Calculator_3-way'!#REF!/'True_Odds_Calculator_3-way'!C582-1)</f>
        <v/>
      </c>
      <c r="K585" s="6" t="str">
        <f>IF('Log_working_3-way'!$D585="","",1/'True_Odds_Calculator_3-way'!A582+1/'True_Odds_Calculator_3-way'!B582+1/'True_Odds_Calculator_3-way'!C582-1)</f>
        <v/>
      </c>
    </row>
    <row r="586" spans="4:11" x14ac:dyDescent="0.25">
      <c r="D586" t="str">
        <f>solve_for_c('True_Odds_Calculator_3-way'!A583,'True_Odds_Calculator_3-way'!B583,'True_Odds_Calculator_3-way'!C583,'Log_working_3-way'!B$1,'Log_working_3-way'!B$2)</f>
        <v/>
      </c>
      <c r="F586" s="6" t="str">
        <f>IF('Log_working_3-way'!D586="","",1/'True_Odds_Calculator_3-way'!N583+1/'True_Odds_Calculator_3-way'!O583+1/'True_Odds_Calculator_3-way'!#REF!-1)</f>
        <v/>
      </c>
      <c r="H586" s="6" t="str">
        <f>IF('Log_working_3-way'!$D586="","",'True_Odds_Calculator_3-way'!N583/'True_Odds_Calculator_3-way'!A583-1)</f>
        <v/>
      </c>
      <c r="I586" s="6" t="str">
        <f>IF('Log_working_3-way'!$D586="","",'True_Odds_Calculator_3-way'!O583/'True_Odds_Calculator_3-way'!B583-1)</f>
        <v/>
      </c>
      <c r="J586" s="6" t="str">
        <f>IF('Log_working_3-way'!$D586="","",'True_Odds_Calculator_3-way'!#REF!/'True_Odds_Calculator_3-way'!C583-1)</f>
        <v/>
      </c>
      <c r="K586" s="6" t="str">
        <f>IF('Log_working_3-way'!$D586="","",1/'True_Odds_Calculator_3-way'!A583+1/'True_Odds_Calculator_3-way'!B583+1/'True_Odds_Calculator_3-way'!C583-1)</f>
        <v/>
      </c>
    </row>
    <row r="587" spans="4:11" x14ac:dyDescent="0.25">
      <c r="D587" t="str">
        <f>solve_for_c('True_Odds_Calculator_3-way'!A584,'True_Odds_Calculator_3-way'!B584,'True_Odds_Calculator_3-way'!C584,'Log_working_3-way'!B$1,'Log_working_3-way'!B$2)</f>
        <v/>
      </c>
      <c r="F587" s="6" t="str">
        <f>IF('Log_working_3-way'!D587="","",1/'True_Odds_Calculator_3-way'!N584+1/'True_Odds_Calculator_3-way'!O584+1/'True_Odds_Calculator_3-way'!#REF!-1)</f>
        <v/>
      </c>
      <c r="H587" s="6" t="str">
        <f>IF('Log_working_3-way'!$D587="","",'True_Odds_Calculator_3-way'!N584/'True_Odds_Calculator_3-way'!A584-1)</f>
        <v/>
      </c>
      <c r="I587" s="6" t="str">
        <f>IF('Log_working_3-way'!$D587="","",'True_Odds_Calculator_3-way'!O584/'True_Odds_Calculator_3-way'!B584-1)</f>
        <v/>
      </c>
      <c r="J587" s="6" t="str">
        <f>IF('Log_working_3-way'!$D587="","",'True_Odds_Calculator_3-way'!#REF!/'True_Odds_Calculator_3-way'!C584-1)</f>
        <v/>
      </c>
      <c r="K587" s="6" t="str">
        <f>IF('Log_working_3-way'!$D587="","",1/'True_Odds_Calculator_3-way'!A584+1/'True_Odds_Calculator_3-way'!B584+1/'True_Odds_Calculator_3-way'!C584-1)</f>
        <v/>
      </c>
    </row>
    <row r="588" spans="4:11" x14ac:dyDescent="0.25">
      <c r="D588" t="str">
        <f>solve_for_c('True_Odds_Calculator_3-way'!A585,'True_Odds_Calculator_3-way'!B585,'True_Odds_Calculator_3-way'!C585,'Log_working_3-way'!B$1,'Log_working_3-way'!B$2)</f>
        <v/>
      </c>
      <c r="F588" s="6" t="str">
        <f>IF('Log_working_3-way'!D588="","",1/'True_Odds_Calculator_3-way'!N585+1/'True_Odds_Calculator_3-way'!O585+1/'True_Odds_Calculator_3-way'!#REF!-1)</f>
        <v/>
      </c>
      <c r="H588" s="6" t="str">
        <f>IF('Log_working_3-way'!$D588="","",'True_Odds_Calculator_3-way'!N585/'True_Odds_Calculator_3-way'!A585-1)</f>
        <v/>
      </c>
      <c r="I588" s="6" t="str">
        <f>IF('Log_working_3-way'!$D588="","",'True_Odds_Calculator_3-way'!O585/'True_Odds_Calculator_3-way'!B585-1)</f>
        <v/>
      </c>
      <c r="J588" s="6" t="str">
        <f>IF('Log_working_3-way'!$D588="","",'True_Odds_Calculator_3-way'!#REF!/'True_Odds_Calculator_3-way'!C585-1)</f>
        <v/>
      </c>
      <c r="K588" s="6" t="str">
        <f>IF('Log_working_3-way'!$D588="","",1/'True_Odds_Calculator_3-way'!A585+1/'True_Odds_Calculator_3-way'!B585+1/'True_Odds_Calculator_3-way'!C585-1)</f>
        <v/>
      </c>
    </row>
    <row r="589" spans="4:11" x14ac:dyDescent="0.25">
      <c r="D589" t="str">
        <f>solve_for_c('True_Odds_Calculator_3-way'!A586,'True_Odds_Calculator_3-way'!B586,'True_Odds_Calculator_3-way'!C586,'Log_working_3-way'!B$1,'Log_working_3-way'!B$2)</f>
        <v/>
      </c>
      <c r="F589" s="6" t="str">
        <f>IF('Log_working_3-way'!D589="","",1/'True_Odds_Calculator_3-way'!N586+1/'True_Odds_Calculator_3-way'!O586+1/'True_Odds_Calculator_3-way'!#REF!-1)</f>
        <v/>
      </c>
      <c r="H589" s="6" t="str">
        <f>IF('Log_working_3-way'!$D589="","",'True_Odds_Calculator_3-way'!N586/'True_Odds_Calculator_3-way'!A586-1)</f>
        <v/>
      </c>
      <c r="I589" s="6" t="str">
        <f>IF('Log_working_3-way'!$D589="","",'True_Odds_Calculator_3-way'!O586/'True_Odds_Calculator_3-way'!B586-1)</f>
        <v/>
      </c>
      <c r="J589" s="6" t="str">
        <f>IF('Log_working_3-way'!$D589="","",'True_Odds_Calculator_3-way'!#REF!/'True_Odds_Calculator_3-way'!C586-1)</f>
        <v/>
      </c>
      <c r="K589" s="6" t="str">
        <f>IF('Log_working_3-way'!$D589="","",1/'True_Odds_Calculator_3-way'!A586+1/'True_Odds_Calculator_3-way'!B586+1/'True_Odds_Calculator_3-way'!C586-1)</f>
        <v/>
      </c>
    </row>
    <row r="590" spans="4:11" x14ac:dyDescent="0.25">
      <c r="D590" t="str">
        <f>solve_for_c('True_Odds_Calculator_3-way'!A587,'True_Odds_Calculator_3-way'!B587,'True_Odds_Calculator_3-way'!C587,'Log_working_3-way'!B$1,'Log_working_3-way'!B$2)</f>
        <v/>
      </c>
      <c r="F590" s="6" t="str">
        <f>IF('Log_working_3-way'!D590="","",1/'True_Odds_Calculator_3-way'!N587+1/'True_Odds_Calculator_3-way'!O587+1/'True_Odds_Calculator_3-way'!#REF!-1)</f>
        <v/>
      </c>
      <c r="H590" s="6" t="str">
        <f>IF('Log_working_3-way'!$D590="","",'True_Odds_Calculator_3-way'!N587/'True_Odds_Calculator_3-way'!A587-1)</f>
        <v/>
      </c>
      <c r="I590" s="6" t="str">
        <f>IF('Log_working_3-way'!$D590="","",'True_Odds_Calculator_3-way'!O587/'True_Odds_Calculator_3-way'!B587-1)</f>
        <v/>
      </c>
      <c r="J590" s="6" t="str">
        <f>IF('Log_working_3-way'!$D590="","",'True_Odds_Calculator_3-way'!#REF!/'True_Odds_Calculator_3-way'!C587-1)</f>
        <v/>
      </c>
      <c r="K590" s="6" t="str">
        <f>IF('Log_working_3-way'!$D590="","",1/'True_Odds_Calculator_3-way'!A587+1/'True_Odds_Calculator_3-way'!B587+1/'True_Odds_Calculator_3-way'!C587-1)</f>
        <v/>
      </c>
    </row>
    <row r="591" spans="4:11" x14ac:dyDescent="0.25">
      <c r="D591" t="str">
        <f>solve_for_c('True_Odds_Calculator_3-way'!A588,'True_Odds_Calculator_3-way'!B588,'True_Odds_Calculator_3-way'!C588,'Log_working_3-way'!B$1,'Log_working_3-way'!B$2)</f>
        <v/>
      </c>
      <c r="F591" s="6" t="str">
        <f>IF('Log_working_3-way'!D591="","",1/'True_Odds_Calculator_3-way'!N588+1/'True_Odds_Calculator_3-way'!O588+1/'True_Odds_Calculator_3-way'!#REF!-1)</f>
        <v/>
      </c>
      <c r="H591" s="6" t="str">
        <f>IF('Log_working_3-way'!$D591="","",'True_Odds_Calculator_3-way'!N588/'True_Odds_Calculator_3-way'!A588-1)</f>
        <v/>
      </c>
      <c r="I591" s="6" t="str">
        <f>IF('Log_working_3-way'!$D591="","",'True_Odds_Calculator_3-way'!O588/'True_Odds_Calculator_3-way'!B588-1)</f>
        <v/>
      </c>
      <c r="J591" s="6" t="str">
        <f>IF('Log_working_3-way'!$D591="","",'True_Odds_Calculator_3-way'!#REF!/'True_Odds_Calculator_3-way'!C588-1)</f>
        <v/>
      </c>
      <c r="K591" s="6" t="str">
        <f>IF('Log_working_3-way'!$D591="","",1/'True_Odds_Calculator_3-way'!A588+1/'True_Odds_Calculator_3-way'!B588+1/'True_Odds_Calculator_3-way'!C588-1)</f>
        <v/>
      </c>
    </row>
    <row r="592" spans="4:11" x14ac:dyDescent="0.25">
      <c r="D592" t="str">
        <f>solve_for_c('True_Odds_Calculator_3-way'!A589,'True_Odds_Calculator_3-way'!B589,'True_Odds_Calculator_3-way'!C589,'Log_working_3-way'!B$1,'Log_working_3-way'!B$2)</f>
        <v/>
      </c>
      <c r="F592" s="6" t="str">
        <f>IF('Log_working_3-way'!D592="","",1/'True_Odds_Calculator_3-way'!N589+1/'True_Odds_Calculator_3-way'!O589+1/'True_Odds_Calculator_3-way'!#REF!-1)</f>
        <v/>
      </c>
      <c r="H592" s="6" t="str">
        <f>IF('Log_working_3-way'!$D592="","",'True_Odds_Calculator_3-way'!N589/'True_Odds_Calculator_3-way'!A589-1)</f>
        <v/>
      </c>
      <c r="I592" s="6" t="str">
        <f>IF('Log_working_3-way'!$D592="","",'True_Odds_Calculator_3-way'!O589/'True_Odds_Calculator_3-way'!B589-1)</f>
        <v/>
      </c>
      <c r="J592" s="6" t="str">
        <f>IF('Log_working_3-way'!$D592="","",'True_Odds_Calculator_3-way'!#REF!/'True_Odds_Calculator_3-way'!C589-1)</f>
        <v/>
      </c>
      <c r="K592" s="6" t="str">
        <f>IF('Log_working_3-way'!$D592="","",1/'True_Odds_Calculator_3-way'!A589+1/'True_Odds_Calculator_3-way'!B589+1/'True_Odds_Calculator_3-way'!C589-1)</f>
        <v/>
      </c>
    </row>
    <row r="593" spans="4:11" x14ac:dyDescent="0.25">
      <c r="D593" t="str">
        <f>solve_for_c('True_Odds_Calculator_3-way'!A590,'True_Odds_Calculator_3-way'!B590,'True_Odds_Calculator_3-way'!C590,'Log_working_3-way'!B$1,'Log_working_3-way'!B$2)</f>
        <v/>
      </c>
      <c r="F593" s="6" t="str">
        <f>IF('Log_working_3-way'!D593="","",1/'True_Odds_Calculator_3-way'!N590+1/'True_Odds_Calculator_3-way'!O590+1/'True_Odds_Calculator_3-way'!#REF!-1)</f>
        <v/>
      </c>
      <c r="H593" s="6" t="str">
        <f>IF('Log_working_3-way'!$D593="","",'True_Odds_Calculator_3-way'!N590/'True_Odds_Calculator_3-way'!A590-1)</f>
        <v/>
      </c>
      <c r="I593" s="6" t="str">
        <f>IF('Log_working_3-way'!$D593="","",'True_Odds_Calculator_3-way'!O590/'True_Odds_Calculator_3-way'!B590-1)</f>
        <v/>
      </c>
      <c r="J593" s="6" t="str">
        <f>IF('Log_working_3-way'!$D593="","",'True_Odds_Calculator_3-way'!#REF!/'True_Odds_Calculator_3-way'!C590-1)</f>
        <v/>
      </c>
      <c r="K593" s="6" t="str">
        <f>IF('Log_working_3-way'!$D593="","",1/'True_Odds_Calculator_3-way'!A590+1/'True_Odds_Calculator_3-way'!B590+1/'True_Odds_Calculator_3-way'!C590-1)</f>
        <v/>
      </c>
    </row>
    <row r="594" spans="4:11" x14ac:dyDescent="0.25">
      <c r="D594" t="str">
        <f>solve_for_c('True_Odds_Calculator_3-way'!A591,'True_Odds_Calculator_3-way'!B591,'True_Odds_Calculator_3-way'!C591,'Log_working_3-way'!B$1,'Log_working_3-way'!B$2)</f>
        <v/>
      </c>
      <c r="F594" s="6" t="str">
        <f>IF('Log_working_3-way'!D594="","",1/'True_Odds_Calculator_3-way'!N591+1/'True_Odds_Calculator_3-way'!O591+1/'True_Odds_Calculator_3-way'!#REF!-1)</f>
        <v/>
      </c>
      <c r="H594" s="6" t="str">
        <f>IF('Log_working_3-way'!$D594="","",'True_Odds_Calculator_3-way'!N591/'True_Odds_Calculator_3-way'!A591-1)</f>
        <v/>
      </c>
      <c r="I594" s="6" t="str">
        <f>IF('Log_working_3-way'!$D594="","",'True_Odds_Calculator_3-way'!O591/'True_Odds_Calculator_3-way'!B591-1)</f>
        <v/>
      </c>
      <c r="J594" s="6" t="str">
        <f>IF('Log_working_3-way'!$D594="","",'True_Odds_Calculator_3-way'!#REF!/'True_Odds_Calculator_3-way'!C591-1)</f>
        <v/>
      </c>
      <c r="K594" s="6" t="str">
        <f>IF('Log_working_3-way'!$D594="","",1/'True_Odds_Calculator_3-way'!A591+1/'True_Odds_Calculator_3-way'!B591+1/'True_Odds_Calculator_3-way'!C591-1)</f>
        <v/>
      </c>
    </row>
    <row r="595" spans="4:11" x14ac:dyDescent="0.25">
      <c r="D595" t="str">
        <f>solve_for_c('True_Odds_Calculator_3-way'!A592,'True_Odds_Calculator_3-way'!B592,'True_Odds_Calculator_3-way'!C592,'Log_working_3-way'!B$1,'Log_working_3-way'!B$2)</f>
        <v/>
      </c>
      <c r="F595" s="6" t="str">
        <f>IF('Log_working_3-way'!D595="","",1/'True_Odds_Calculator_3-way'!N592+1/'True_Odds_Calculator_3-way'!O592+1/'True_Odds_Calculator_3-way'!#REF!-1)</f>
        <v/>
      </c>
      <c r="H595" s="6" t="str">
        <f>IF('Log_working_3-way'!$D595="","",'True_Odds_Calculator_3-way'!N592/'True_Odds_Calculator_3-way'!A592-1)</f>
        <v/>
      </c>
      <c r="I595" s="6" t="str">
        <f>IF('Log_working_3-way'!$D595="","",'True_Odds_Calculator_3-way'!O592/'True_Odds_Calculator_3-way'!B592-1)</f>
        <v/>
      </c>
      <c r="J595" s="6" t="str">
        <f>IF('Log_working_3-way'!$D595="","",'True_Odds_Calculator_3-way'!#REF!/'True_Odds_Calculator_3-way'!C592-1)</f>
        <v/>
      </c>
      <c r="K595" s="6" t="str">
        <f>IF('Log_working_3-way'!$D595="","",1/'True_Odds_Calculator_3-way'!A592+1/'True_Odds_Calculator_3-way'!B592+1/'True_Odds_Calculator_3-way'!C592-1)</f>
        <v/>
      </c>
    </row>
    <row r="596" spans="4:11" x14ac:dyDescent="0.25">
      <c r="D596" t="str">
        <f>solve_for_c('True_Odds_Calculator_3-way'!A593,'True_Odds_Calculator_3-way'!B593,'True_Odds_Calculator_3-way'!C593,'Log_working_3-way'!B$1,'Log_working_3-way'!B$2)</f>
        <v/>
      </c>
      <c r="F596" s="6" t="str">
        <f>IF('Log_working_3-way'!D596="","",1/'True_Odds_Calculator_3-way'!N593+1/'True_Odds_Calculator_3-way'!O593+1/'True_Odds_Calculator_3-way'!#REF!-1)</f>
        <v/>
      </c>
      <c r="H596" s="6" t="str">
        <f>IF('Log_working_3-way'!$D596="","",'True_Odds_Calculator_3-way'!N593/'True_Odds_Calculator_3-way'!A593-1)</f>
        <v/>
      </c>
      <c r="I596" s="6" t="str">
        <f>IF('Log_working_3-way'!$D596="","",'True_Odds_Calculator_3-way'!O593/'True_Odds_Calculator_3-way'!B593-1)</f>
        <v/>
      </c>
      <c r="J596" s="6" t="str">
        <f>IF('Log_working_3-way'!$D596="","",'True_Odds_Calculator_3-way'!#REF!/'True_Odds_Calculator_3-way'!C593-1)</f>
        <v/>
      </c>
      <c r="K596" s="6" t="str">
        <f>IF('Log_working_3-way'!$D596="","",1/'True_Odds_Calculator_3-way'!A593+1/'True_Odds_Calculator_3-way'!B593+1/'True_Odds_Calculator_3-way'!C593-1)</f>
        <v/>
      </c>
    </row>
    <row r="597" spans="4:11" x14ac:dyDescent="0.25">
      <c r="D597" t="str">
        <f>solve_for_c('True_Odds_Calculator_3-way'!A594,'True_Odds_Calculator_3-way'!B594,'True_Odds_Calculator_3-way'!C594,'Log_working_3-way'!B$1,'Log_working_3-way'!B$2)</f>
        <v/>
      </c>
      <c r="F597" s="6" t="str">
        <f>IF('Log_working_3-way'!D597="","",1/'True_Odds_Calculator_3-way'!N594+1/'True_Odds_Calculator_3-way'!O594+1/'True_Odds_Calculator_3-way'!#REF!-1)</f>
        <v/>
      </c>
      <c r="H597" s="6" t="str">
        <f>IF('Log_working_3-way'!$D597="","",'True_Odds_Calculator_3-way'!N594/'True_Odds_Calculator_3-way'!A594-1)</f>
        <v/>
      </c>
      <c r="I597" s="6" t="str">
        <f>IF('Log_working_3-way'!$D597="","",'True_Odds_Calculator_3-way'!O594/'True_Odds_Calculator_3-way'!B594-1)</f>
        <v/>
      </c>
      <c r="J597" s="6" t="str">
        <f>IF('Log_working_3-way'!$D597="","",'True_Odds_Calculator_3-way'!#REF!/'True_Odds_Calculator_3-way'!C594-1)</f>
        <v/>
      </c>
      <c r="K597" s="6" t="str">
        <f>IF('Log_working_3-way'!$D597="","",1/'True_Odds_Calculator_3-way'!A594+1/'True_Odds_Calculator_3-way'!B594+1/'True_Odds_Calculator_3-way'!C594-1)</f>
        <v/>
      </c>
    </row>
    <row r="598" spans="4:11" x14ac:dyDescent="0.25">
      <c r="D598" t="str">
        <f>solve_for_c('True_Odds_Calculator_3-way'!A595,'True_Odds_Calculator_3-way'!B595,'True_Odds_Calculator_3-way'!C595,'Log_working_3-way'!B$1,'Log_working_3-way'!B$2)</f>
        <v/>
      </c>
      <c r="F598" s="6" t="str">
        <f>IF('Log_working_3-way'!D598="","",1/'True_Odds_Calculator_3-way'!N595+1/'True_Odds_Calculator_3-way'!O595+1/'True_Odds_Calculator_3-way'!#REF!-1)</f>
        <v/>
      </c>
      <c r="H598" s="6" t="str">
        <f>IF('Log_working_3-way'!$D598="","",'True_Odds_Calculator_3-way'!N595/'True_Odds_Calculator_3-way'!A595-1)</f>
        <v/>
      </c>
      <c r="I598" s="6" t="str">
        <f>IF('Log_working_3-way'!$D598="","",'True_Odds_Calculator_3-way'!O595/'True_Odds_Calculator_3-way'!B595-1)</f>
        <v/>
      </c>
      <c r="J598" s="6" t="str">
        <f>IF('Log_working_3-way'!$D598="","",'True_Odds_Calculator_3-way'!#REF!/'True_Odds_Calculator_3-way'!C595-1)</f>
        <v/>
      </c>
      <c r="K598" s="6" t="str">
        <f>IF('Log_working_3-way'!$D598="","",1/'True_Odds_Calculator_3-way'!A595+1/'True_Odds_Calculator_3-way'!B595+1/'True_Odds_Calculator_3-way'!C595-1)</f>
        <v/>
      </c>
    </row>
    <row r="599" spans="4:11" x14ac:dyDescent="0.25">
      <c r="D599" t="str">
        <f>solve_for_c('True_Odds_Calculator_3-way'!A596,'True_Odds_Calculator_3-way'!B596,'True_Odds_Calculator_3-way'!C596,'Log_working_3-way'!B$1,'Log_working_3-way'!B$2)</f>
        <v/>
      </c>
      <c r="F599" s="6" t="str">
        <f>IF('Log_working_3-way'!D599="","",1/'True_Odds_Calculator_3-way'!N596+1/'True_Odds_Calculator_3-way'!O596+1/'True_Odds_Calculator_3-way'!#REF!-1)</f>
        <v/>
      </c>
      <c r="H599" s="6" t="str">
        <f>IF('Log_working_3-way'!$D599="","",'True_Odds_Calculator_3-way'!N596/'True_Odds_Calculator_3-way'!A596-1)</f>
        <v/>
      </c>
      <c r="I599" s="6" t="str">
        <f>IF('Log_working_3-way'!$D599="","",'True_Odds_Calculator_3-way'!O596/'True_Odds_Calculator_3-way'!B596-1)</f>
        <v/>
      </c>
      <c r="J599" s="6" t="str">
        <f>IF('Log_working_3-way'!$D599="","",'True_Odds_Calculator_3-way'!#REF!/'True_Odds_Calculator_3-way'!C596-1)</f>
        <v/>
      </c>
      <c r="K599" s="6" t="str">
        <f>IF('Log_working_3-way'!$D599="","",1/'True_Odds_Calculator_3-way'!A596+1/'True_Odds_Calculator_3-way'!B596+1/'True_Odds_Calculator_3-way'!C596-1)</f>
        <v/>
      </c>
    </row>
    <row r="600" spans="4:11" x14ac:dyDescent="0.25">
      <c r="D600" t="str">
        <f>solve_for_c('True_Odds_Calculator_3-way'!A597,'True_Odds_Calculator_3-way'!B597,'True_Odds_Calculator_3-way'!C597,'Log_working_3-way'!B$1,'Log_working_3-way'!B$2)</f>
        <v/>
      </c>
      <c r="F600" s="6" t="str">
        <f>IF('Log_working_3-way'!D600="","",1/'True_Odds_Calculator_3-way'!N597+1/'True_Odds_Calculator_3-way'!O597+1/'True_Odds_Calculator_3-way'!#REF!-1)</f>
        <v/>
      </c>
      <c r="H600" s="6" t="str">
        <f>IF('Log_working_3-way'!$D600="","",'True_Odds_Calculator_3-way'!N597/'True_Odds_Calculator_3-way'!A597-1)</f>
        <v/>
      </c>
      <c r="I600" s="6" t="str">
        <f>IF('Log_working_3-way'!$D600="","",'True_Odds_Calculator_3-way'!O597/'True_Odds_Calculator_3-way'!B597-1)</f>
        <v/>
      </c>
      <c r="J600" s="6" t="str">
        <f>IF('Log_working_3-way'!$D600="","",'True_Odds_Calculator_3-way'!#REF!/'True_Odds_Calculator_3-way'!C597-1)</f>
        <v/>
      </c>
      <c r="K600" s="6" t="str">
        <f>IF('Log_working_3-way'!$D600="","",1/'True_Odds_Calculator_3-way'!A597+1/'True_Odds_Calculator_3-way'!B597+1/'True_Odds_Calculator_3-way'!C597-1)</f>
        <v/>
      </c>
    </row>
    <row r="601" spans="4:11" x14ac:dyDescent="0.25">
      <c r="D601" t="str">
        <f>solve_for_c('True_Odds_Calculator_3-way'!A598,'True_Odds_Calculator_3-way'!B598,'True_Odds_Calculator_3-way'!C598,'Log_working_3-way'!B$1,'Log_working_3-way'!B$2)</f>
        <v/>
      </c>
      <c r="F601" s="6" t="str">
        <f>IF('Log_working_3-way'!D601="","",1/'True_Odds_Calculator_3-way'!N598+1/'True_Odds_Calculator_3-way'!O598+1/'True_Odds_Calculator_3-way'!#REF!-1)</f>
        <v/>
      </c>
      <c r="H601" s="6" t="str">
        <f>IF('Log_working_3-way'!$D601="","",'True_Odds_Calculator_3-way'!N598/'True_Odds_Calculator_3-way'!A598-1)</f>
        <v/>
      </c>
      <c r="I601" s="6" t="str">
        <f>IF('Log_working_3-way'!$D601="","",'True_Odds_Calculator_3-way'!O598/'True_Odds_Calculator_3-way'!B598-1)</f>
        <v/>
      </c>
      <c r="J601" s="6" t="str">
        <f>IF('Log_working_3-way'!$D601="","",'True_Odds_Calculator_3-way'!#REF!/'True_Odds_Calculator_3-way'!C598-1)</f>
        <v/>
      </c>
      <c r="K601" s="6" t="str">
        <f>IF('Log_working_3-way'!$D601="","",1/'True_Odds_Calculator_3-way'!A598+1/'True_Odds_Calculator_3-way'!B598+1/'True_Odds_Calculator_3-way'!C598-1)</f>
        <v/>
      </c>
    </row>
    <row r="602" spans="4:11" x14ac:dyDescent="0.25">
      <c r="D602" t="str">
        <f>solve_for_c('True_Odds_Calculator_3-way'!A599,'True_Odds_Calculator_3-way'!B599,'True_Odds_Calculator_3-way'!C599,'Log_working_3-way'!B$1,'Log_working_3-way'!B$2)</f>
        <v/>
      </c>
      <c r="F602" s="6" t="str">
        <f>IF('Log_working_3-way'!D602="","",1/'True_Odds_Calculator_3-way'!N599+1/'True_Odds_Calculator_3-way'!O599+1/'True_Odds_Calculator_3-way'!#REF!-1)</f>
        <v/>
      </c>
      <c r="H602" s="6" t="str">
        <f>IF('Log_working_3-way'!$D602="","",'True_Odds_Calculator_3-way'!N599/'True_Odds_Calculator_3-way'!A599-1)</f>
        <v/>
      </c>
      <c r="I602" s="6" t="str">
        <f>IF('Log_working_3-way'!$D602="","",'True_Odds_Calculator_3-way'!O599/'True_Odds_Calculator_3-way'!B599-1)</f>
        <v/>
      </c>
      <c r="J602" s="6" t="str">
        <f>IF('Log_working_3-way'!$D602="","",'True_Odds_Calculator_3-way'!#REF!/'True_Odds_Calculator_3-way'!C599-1)</f>
        <v/>
      </c>
      <c r="K602" s="6" t="str">
        <f>IF('Log_working_3-way'!$D602="","",1/'True_Odds_Calculator_3-way'!A599+1/'True_Odds_Calculator_3-way'!B599+1/'True_Odds_Calculator_3-way'!C599-1)</f>
        <v/>
      </c>
    </row>
    <row r="603" spans="4:11" x14ac:dyDescent="0.25">
      <c r="D603" t="str">
        <f>solve_for_c('True_Odds_Calculator_3-way'!A600,'True_Odds_Calculator_3-way'!B600,'True_Odds_Calculator_3-way'!C600,'Log_working_3-way'!B$1,'Log_working_3-way'!B$2)</f>
        <v/>
      </c>
      <c r="F603" s="6" t="str">
        <f>IF('Log_working_3-way'!D603="","",1/'True_Odds_Calculator_3-way'!N600+1/'True_Odds_Calculator_3-way'!O600+1/'True_Odds_Calculator_3-way'!#REF!-1)</f>
        <v/>
      </c>
      <c r="H603" s="6" t="str">
        <f>IF('Log_working_3-way'!$D603="","",'True_Odds_Calculator_3-way'!N600/'True_Odds_Calculator_3-way'!A600-1)</f>
        <v/>
      </c>
      <c r="I603" s="6" t="str">
        <f>IF('Log_working_3-way'!$D603="","",'True_Odds_Calculator_3-way'!O600/'True_Odds_Calculator_3-way'!B600-1)</f>
        <v/>
      </c>
      <c r="J603" s="6" t="str">
        <f>IF('Log_working_3-way'!$D603="","",'True_Odds_Calculator_3-way'!#REF!/'True_Odds_Calculator_3-way'!C600-1)</f>
        <v/>
      </c>
      <c r="K603" s="6" t="str">
        <f>IF('Log_working_3-way'!$D603="","",1/'True_Odds_Calculator_3-way'!A600+1/'True_Odds_Calculator_3-way'!B600+1/'True_Odds_Calculator_3-way'!C600-1)</f>
        <v/>
      </c>
    </row>
    <row r="604" spans="4:11" x14ac:dyDescent="0.25">
      <c r="D604" t="str">
        <f>solve_for_c('True_Odds_Calculator_3-way'!A601,'True_Odds_Calculator_3-way'!B601,'True_Odds_Calculator_3-way'!C601,'Log_working_3-way'!B$1,'Log_working_3-way'!B$2)</f>
        <v/>
      </c>
      <c r="F604" s="6" t="str">
        <f>IF('Log_working_3-way'!D604="","",1/'True_Odds_Calculator_3-way'!N601+1/'True_Odds_Calculator_3-way'!O601+1/'True_Odds_Calculator_3-way'!#REF!-1)</f>
        <v/>
      </c>
      <c r="H604" s="6" t="str">
        <f>IF('Log_working_3-way'!$D604="","",'True_Odds_Calculator_3-way'!N601/'True_Odds_Calculator_3-way'!A601-1)</f>
        <v/>
      </c>
      <c r="I604" s="6" t="str">
        <f>IF('Log_working_3-way'!$D604="","",'True_Odds_Calculator_3-way'!O601/'True_Odds_Calculator_3-way'!B601-1)</f>
        <v/>
      </c>
      <c r="J604" s="6" t="str">
        <f>IF('Log_working_3-way'!$D604="","",'True_Odds_Calculator_3-way'!#REF!/'True_Odds_Calculator_3-way'!C601-1)</f>
        <v/>
      </c>
      <c r="K604" s="6" t="str">
        <f>IF('Log_working_3-way'!$D604="","",1/'True_Odds_Calculator_3-way'!A601+1/'True_Odds_Calculator_3-way'!B601+1/'True_Odds_Calculator_3-way'!C601-1)</f>
        <v/>
      </c>
    </row>
    <row r="605" spans="4:11" x14ac:dyDescent="0.25">
      <c r="D605" t="str">
        <f>solve_for_c('True_Odds_Calculator_3-way'!A602,'True_Odds_Calculator_3-way'!B602,'True_Odds_Calculator_3-way'!C602,'Log_working_3-way'!B$1,'Log_working_3-way'!B$2)</f>
        <v/>
      </c>
      <c r="F605" s="6" t="str">
        <f>IF('Log_working_3-way'!D605="","",1/'True_Odds_Calculator_3-way'!N602+1/'True_Odds_Calculator_3-way'!O602+1/'True_Odds_Calculator_3-way'!#REF!-1)</f>
        <v/>
      </c>
      <c r="H605" s="6" t="str">
        <f>IF('Log_working_3-way'!$D605="","",'True_Odds_Calculator_3-way'!N602/'True_Odds_Calculator_3-way'!A602-1)</f>
        <v/>
      </c>
      <c r="I605" s="6" t="str">
        <f>IF('Log_working_3-way'!$D605="","",'True_Odds_Calculator_3-way'!O602/'True_Odds_Calculator_3-way'!B602-1)</f>
        <v/>
      </c>
      <c r="J605" s="6" t="str">
        <f>IF('Log_working_3-way'!$D605="","",'True_Odds_Calculator_3-way'!#REF!/'True_Odds_Calculator_3-way'!C602-1)</f>
        <v/>
      </c>
      <c r="K605" s="6" t="str">
        <f>IF('Log_working_3-way'!$D605="","",1/'True_Odds_Calculator_3-way'!A602+1/'True_Odds_Calculator_3-way'!B602+1/'True_Odds_Calculator_3-way'!C602-1)</f>
        <v/>
      </c>
    </row>
    <row r="606" spans="4:11" x14ac:dyDescent="0.25">
      <c r="D606" t="str">
        <f>solve_for_c('True_Odds_Calculator_3-way'!A603,'True_Odds_Calculator_3-way'!B603,'True_Odds_Calculator_3-way'!C603,'Log_working_3-way'!B$1,'Log_working_3-way'!B$2)</f>
        <v/>
      </c>
      <c r="F606" s="6" t="str">
        <f>IF('Log_working_3-way'!D606="","",1/'True_Odds_Calculator_3-way'!N603+1/'True_Odds_Calculator_3-way'!O603+1/'True_Odds_Calculator_3-way'!#REF!-1)</f>
        <v/>
      </c>
      <c r="H606" s="6" t="str">
        <f>IF('Log_working_3-way'!$D606="","",'True_Odds_Calculator_3-way'!N603/'True_Odds_Calculator_3-way'!A603-1)</f>
        <v/>
      </c>
      <c r="I606" s="6" t="str">
        <f>IF('Log_working_3-way'!$D606="","",'True_Odds_Calculator_3-way'!O603/'True_Odds_Calculator_3-way'!B603-1)</f>
        <v/>
      </c>
      <c r="J606" s="6" t="str">
        <f>IF('Log_working_3-way'!$D606="","",'True_Odds_Calculator_3-way'!#REF!/'True_Odds_Calculator_3-way'!C603-1)</f>
        <v/>
      </c>
      <c r="K606" s="6" t="str">
        <f>IF('Log_working_3-way'!$D606="","",1/'True_Odds_Calculator_3-way'!A603+1/'True_Odds_Calculator_3-way'!B603+1/'True_Odds_Calculator_3-way'!C603-1)</f>
        <v/>
      </c>
    </row>
    <row r="607" spans="4:11" x14ac:dyDescent="0.25">
      <c r="D607" t="str">
        <f>solve_for_c('True_Odds_Calculator_3-way'!A604,'True_Odds_Calculator_3-way'!B604,'True_Odds_Calculator_3-way'!C604,'Log_working_3-way'!B$1,'Log_working_3-way'!B$2)</f>
        <v/>
      </c>
      <c r="F607" s="6" t="str">
        <f>IF('Log_working_3-way'!D607="","",1/'True_Odds_Calculator_3-way'!N604+1/'True_Odds_Calculator_3-way'!O604+1/'True_Odds_Calculator_3-way'!#REF!-1)</f>
        <v/>
      </c>
      <c r="H607" s="6" t="str">
        <f>IF('Log_working_3-way'!$D607="","",'True_Odds_Calculator_3-way'!N604/'True_Odds_Calculator_3-way'!A604-1)</f>
        <v/>
      </c>
      <c r="I607" s="6" t="str">
        <f>IF('Log_working_3-way'!$D607="","",'True_Odds_Calculator_3-way'!O604/'True_Odds_Calculator_3-way'!B604-1)</f>
        <v/>
      </c>
      <c r="J607" s="6" t="str">
        <f>IF('Log_working_3-way'!$D607="","",'True_Odds_Calculator_3-way'!#REF!/'True_Odds_Calculator_3-way'!C604-1)</f>
        <v/>
      </c>
      <c r="K607" s="6" t="str">
        <f>IF('Log_working_3-way'!$D607="","",1/'True_Odds_Calculator_3-way'!A604+1/'True_Odds_Calculator_3-way'!B604+1/'True_Odds_Calculator_3-way'!C604-1)</f>
        <v/>
      </c>
    </row>
    <row r="608" spans="4:11" x14ac:dyDescent="0.25">
      <c r="D608" t="str">
        <f>solve_for_c('True_Odds_Calculator_3-way'!A605,'True_Odds_Calculator_3-way'!B605,'True_Odds_Calculator_3-way'!C605,'Log_working_3-way'!B$1,'Log_working_3-way'!B$2)</f>
        <v/>
      </c>
      <c r="F608" s="6" t="str">
        <f>IF('Log_working_3-way'!D608="","",1/'True_Odds_Calculator_3-way'!N605+1/'True_Odds_Calculator_3-way'!O605+1/'True_Odds_Calculator_3-way'!#REF!-1)</f>
        <v/>
      </c>
      <c r="H608" s="6" t="str">
        <f>IF('Log_working_3-way'!$D608="","",'True_Odds_Calculator_3-way'!N605/'True_Odds_Calculator_3-way'!A605-1)</f>
        <v/>
      </c>
      <c r="I608" s="6" t="str">
        <f>IF('Log_working_3-way'!$D608="","",'True_Odds_Calculator_3-way'!O605/'True_Odds_Calculator_3-way'!B605-1)</f>
        <v/>
      </c>
      <c r="J608" s="6" t="str">
        <f>IF('Log_working_3-way'!$D608="","",'True_Odds_Calculator_3-way'!#REF!/'True_Odds_Calculator_3-way'!C605-1)</f>
        <v/>
      </c>
      <c r="K608" s="6" t="str">
        <f>IF('Log_working_3-way'!$D608="","",1/'True_Odds_Calculator_3-way'!A605+1/'True_Odds_Calculator_3-way'!B605+1/'True_Odds_Calculator_3-way'!C605-1)</f>
        <v/>
      </c>
    </row>
    <row r="609" spans="4:11" x14ac:dyDescent="0.25">
      <c r="D609" t="str">
        <f>solve_for_c('True_Odds_Calculator_3-way'!A606,'True_Odds_Calculator_3-way'!B606,'True_Odds_Calculator_3-way'!C606,'Log_working_3-way'!B$1,'Log_working_3-way'!B$2)</f>
        <v/>
      </c>
      <c r="F609" s="6" t="str">
        <f>IF('Log_working_3-way'!D609="","",1/'True_Odds_Calculator_3-way'!N606+1/'True_Odds_Calculator_3-way'!O606+1/'True_Odds_Calculator_3-way'!#REF!-1)</f>
        <v/>
      </c>
      <c r="H609" s="6" t="str">
        <f>IF('Log_working_3-way'!$D609="","",'True_Odds_Calculator_3-way'!N606/'True_Odds_Calculator_3-way'!A606-1)</f>
        <v/>
      </c>
      <c r="I609" s="6" t="str">
        <f>IF('Log_working_3-way'!$D609="","",'True_Odds_Calculator_3-way'!O606/'True_Odds_Calculator_3-way'!B606-1)</f>
        <v/>
      </c>
      <c r="J609" s="6" t="str">
        <f>IF('Log_working_3-way'!$D609="","",'True_Odds_Calculator_3-way'!#REF!/'True_Odds_Calculator_3-way'!C606-1)</f>
        <v/>
      </c>
      <c r="K609" s="6" t="str">
        <f>IF('Log_working_3-way'!$D609="","",1/'True_Odds_Calculator_3-way'!A606+1/'True_Odds_Calculator_3-way'!B606+1/'True_Odds_Calculator_3-way'!C606-1)</f>
        <v/>
      </c>
    </row>
    <row r="610" spans="4:11" x14ac:dyDescent="0.25">
      <c r="D610" t="str">
        <f>solve_for_c('True_Odds_Calculator_3-way'!A607,'True_Odds_Calculator_3-way'!B607,'True_Odds_Calculator_3-way'!C607,'Log_working_3-way'!B$1,'Log_working_3-way'!B$2)</f>
        <v/>
      </c>
      <c r="F610" s="6" t="str">
        <f>IF('Log_working_3-way'!D610="","",1/'True_Odds_Calculator_3-way'!N607+1/'True_Odds_Calculator_3-way'!O607+1/'True_Odds_Calculator_3-way'!#REF!-1)</f>
        <v/>
      </c>
      <c r="H610" s="6" t="str">
        <f>IF('Log_working_3-way'!$D610="","",'True_Odds_Calculator_3-way'!N607/'True_Odds_Calculator_3-way'!A607-1)</f>
        <v/>
      </c>
      <c r="I610" s="6" t="str">
        <f>IF('Log_working_3-way'!$D610="","",'True_Odds_Calculator_3-way'!O607/'True_Odds_Calculator_3-way'!B607-1)</f>
        <v/>
      </c>
      <c r="J610" s="6" t="str">
        <f>IF('Log_working_3-way'!$D610="","",'True_Odds_Calculator_3-way'!#REF!/'True_Odds_Calculator_3-way'!C607-1)</f>
        <v/>
      </c>
      <c r="K610" s="6" t="str">
        <f>IF('Log_working_3-way'!$D610="","",1/'True_Odds_Calculator_3-way'!A607+1/'True_Odds_Calculator_3-way'!B607+1/'True_Odds_Calculator_3-way'!C607-1)</f>
        <v/>
      </c>
    </row>
    <row r="611" spans="4:11" x14ac:dyDescent="0.25">
      <c r="D611" t="str">
        <f>solve_for_c('True_Odds_Calculator_3-way'!A608,'True_Odds_Calculator_3-way'!B608,'True_Odds_Calculator_3-way'!C608,'Log_working_3-way'!B$1,'Log_working_3-way'!B$2)</f>
        <v/>
      </c>
      <c r="F611" s="6" t="str">
        <f>IF('Log_working_3-way'!D611="","",1/'True_Odds_Calculator_3-way'!N608+1/'True_Odds_Calculator_3-way'!O608+1/'True_Odds_Calculator_3-way'!#REF!-1)</f>
        <v/>
      </c>
      <c r="H611" s="6" t="str">
        <f>IF('Log_working_3-way'!$D611="","",'True_Odds_Calculator_3-way'!N608/'True_Odds_Calculator_3-way'!A608-1)</f>
        <v/>
      </c>
      <c r="I611" s="6" t="str">
        <f>IF('Log_working_3-way'!$D611="","",'True_Odds_Calculator_3-way'!O608/'True_Odds_Calculator_3-way'!B608-1)</f>
        <v/>
      </c>
      <c r="J611" s="6" t="str">
        <f>IF('Log_working_3-way'!$D611="","",'True_Odds_Calculator_3-way'!#REF!/'True_Odds_Calculator_3-way'!C608-1)</f>
        <v/>
      </c>
      <c r="K611" s="6" t="str">
        <f>IF('Log_working_3-way'!$D611="","",1/'True_Odds_Calculator_3-way'!A608+1/'True_Odds_Calculator_3-way'!B608+1/'True_Odds_Calculator_3-way'!C608-1)</f>
        <v/>
      </c>
    </row>
    <row r="612" spans="4:11" x14ac:dyDescent="0.25">
      <c r="D612" t="str">
        <f>solve_for_c('True_Odds_Calculator_3-way'!A609,'True_Odds_Calculator_3-way'!B609,'True_Odds_Calculator_3-way'!C609,'Log_working_3-way'!B$1,'Log_working_3-way'!B$2)</f>
        <v/>
      </c>
      <c r="F612" s="6" t="str">
        <f>IF('Log_working_3-way'!D612="","",1/'True_Odds_Calculator_3-way'!N609+1/'True_Odds_Calculator_3-way'!O609+1/'True_Odds_Calculator_3-way'!#REF!-1)</f>
        <v/>
      </c>
      <c r="H612" s="6" t="str">
        <f>IF('Log_working_3-way'!$D612="","",'True_Odds_Calculator_3-way'!N609/'True_Odds_Calculator_3-way'!A609-1)</f>
        <v/>
      </c>
      <c r="I612" s="6" t="str">
        <f>IF('Log_working_3-way'!$D612="","",'True_Odds_Calculator_3-way'!O609/'True_Odds_Calculator_3-way'!B609-1)</f>
        <v/>
      </c>
      <c r="J612" s="6" t="str">
        <f>IF('Log_working_3-way'!$D612="","",'True_Odds_Calculator_3-way'!#REF!/'True_Odds_Calculator_3-way'!C609-1)</f>
        <v/>
      </c>
      <c r="K612" s="6" t="str">
        <f>IF('Log_working_3-way'!$D612="","",1/'True_Odds_Calculator_3-way'!A609+1/'True_Odds_Calculator_3-way'!B609+1/'True_Odds_Calculator_3-way'!C609-1)</f>
        <v/>
      </c>
    </row>
    <row r="613" spans="4:11" x14ac:dyDescent="0.25">
      <c r="D613" t="str">
        <f>solve_for_c('True_Odds_Calculator_3-way'!A610,'True_Odds_Calculator_3-way'!B610,'True_Odds_Calculator_3-way'!C610,'Log_working_3-way'!B$1,'Log_working_3-way'!B$2)</f>
        <v/>
      </c>
      <c r="F613" s="6" t="str">
        <f>IF('Log_working_3-way'!D613="","",1/'True_Odds_Calculator_3-way'!N610+1/'True_Odds_Calculator_3-way'!O610+1/'True_Odds_Calculator_3-way'!#REF!-1)</f>
        <v/>
      </c>
      <c r="H613" s="6" t="str">
        <f>IF('Log_working_3-way'!$D613="","",'True_Odds_Calculator_3-way'!N610/'True_Odds_Calculator_3-way'!A610-1)</f>
        <v/>
      </c>
      <c r="I613" s="6" t="str">
        <f>IF('Log_working_3-way'!$D613="","",'True_Odds_Calculator_3-way'!O610/'True_Odds_Calculator_3-way'!B610-1)</f>
        <v/>
      </c>
      <c r="J613" s="6" t="str">
        <f>IF('Log_working_3-way'!$D613="","",'True_Odds_Calculator_3-way'!#REF!/'True_Odds_Calculator_3-way'!C610-1)</f>
        <v/>
      </c>
      <c r="K613" s="6" t="str">
        <f>IF('Log_working_3-way'!$D613="","",1/'True_Odds_Calculator_3-way'!A610+1/'True_Odds_Calculator_3-way'!B610+1/'True_Odds_Calculator_3-way'!C610-1)</f>
        <v/>
      </c>
    </row>
    <row r="614" spans="4:11" x14ac:dyDescent="0.25">
      <c r="D614" t="str">
        <f>solve_for_c('True_Odds_Calculator_3-way'!A611,'True_Odds_Calculator_3-way'!B611,'True_Odds_Calculator_3-way'!C611,'Log_working_3-way'!B$1,'Log_working_3-way'!B$2)</f>
        <v/>
      </c>
      <c r="F614" s="6" t="str">
        <f>IF('Log_working_3-way'!D614="","",1/'True_Odds_Calculator_3-way'!N611+1/'True_Odds_Calculator_3-way'!O611+1/'True_Odds_Calculator_3-way'!#REF!-1)</f>
        <v/>
      </c>
      <c r="H614" s="6" t="str">
        <f>IF('Log_working_3-way'!$D614="","",'True_Odds_Calculator_3-way'!N611/'True_Odds_Calculator_3-way'!A611-1)</f>
        <v/>
      </c>
      <c r="I614" s="6" t="str">
        <f>IF('Log_working_3-way'!$D614="","",'True_Odds_Calculator_3-way'!O611/'True_Odds_Calculator_3-way'!B611-1)</f>
        <v/>
      </c>
      <c r="J614" s="6" t="str">
        <f>IF('Log_working_3-way'!$D614="","",'True_Odds_Calculator_3-way'!#REF!/'True_Odds_Calculator_3-way'!C611-1)</f>
        <v/>
      </c>
      <c r="K614" s="6" t="str">
        <f>IF('Log_working_3-way'!$D614="","",1/'True_Odds_Calculator_3-way'!A611+1/'True_Odds_Calculator_3-way'!B611+1/'True_Odds_Calculator_3-way'!C611-1)</f>
        <v/>
      </c>
    </row>
    <row r="615" spans="4:11" x14ac:dyDescent="0.25">
      <c r="D615" t="str">
        <f>solve_for_c('True_Odds_Calculator_3-way'!A612,'True_Odds_Calculator_3-way'!B612,'True_Odds_Calculator_3-way'!C612,'Log_working_3-way'!B$1,'Log_working_3-way'!B$2)</f>
        <v/>
      </c>
      <c r="F615" s="6" t="str">
        <f>IF('Log_working_3-way'!D615="","",1/'True_Odds_Calculator_3-way'!N612+1/'True_Odds_Calculator_3-way'!O612+1/'True_Odds_Calculator_3-way'!#REF!-1)</f>
        <v/>
      </c>
      <c r="H615" s="6" t="str">
        <f>IF('Log_working_3-way'!$D615="","",'True_Odds_Calculator_3-way'!N612/'True_Odds_Calculator_3-way'!A612-1)</f>
        <v/>
      </c>
      <c r="I615" s="6" t="str">
        <f>IF('Log_working_3-way'!$D615="","",'True_Odds_Calculator_3-way'!O612/'True_Odds_Calculator_3-way'!B612-1)</f>
        <v/>
      </c>
      <c r="J615" s="6" t="str">
        <f>IF('Log_working_3-way'!$D615="","",'True_Odds_Calculator_3-way'!#REF!/'True_Odds_Calculator_3-way'!C612-1)</f>
        <v/>
      </c>
      <c r="K615" s="6" t="str">
        <f>IF('Log_working_3-way'!$D615="","",1/'True_Odds_Calculator_3-way'!A612+1/'True_Odds_Calculator_3-way'!B612+1/'True_Odds_Calculator_3-way'!C612-1)</f>
        <v/>
      </c>
    </row>
    <row r="616" spans="4:11" x14ac:dyDescent="0.25">
      <c r="D616" t="str">
        <f>solve_for_c('True_Odds_Calculator_3-way'!A613,'True_Odds_Calculator_3-way'!B613,'True_Odds_Calculator_3-way'!C613,'Log_working_3-way'!B$1,'Log_working_3-way'!B$2)</f>
        <v/>
      </c>
      <c r="F616" s="6" t="str">
        <f>IF('Log_working_3-way'!D616="","",1/'True_Odds_Calculator_3-way'!N613+1/'True_Odds_Calculator_3-way'!O613+1/'True_Odds_Calculator_3-way'!#REF!-1)</f>
        <v/>
      </c>
      <c r="H616" s="6" t="str">
        <f>IF('Log_working_3-way'!$D616="","",'True_Odds_Calculator_3-way'!N613/'True_Odds_Calculator_3-way'!A613-1)</f>
        <v/>
      </c>
      <c r="I616" s="6" t="str">
        <f>IF('Log_working_3-way'!$D616="","",'True_Odds_Calculator_3-way'!O613/'True_Odds_Calculator_3-way'!B613-1)</f>
        <v/>
      </c>
      <c r="J616" s="6" t="str">
        <f>IF('Log_working_3-way'!$D616="","",'True_Odds_Calculator_3-way'!#REF!/'True_Odds_Calculator_3-way'!C613-1)</f>
        <v/>
      </c>
      <c r="K616" s="6" t="str">
        <f>IF('Log_working_3-way'!$D616="","",1/'True_Odds_Calculator_3-way'!A613+1/'True_Odds_Calculator_3-way'!B613+1/'True_Odds_Calculator_3-way'!C613-1)</f>
        <v/>
      </c>
    </row>
    <row r="617" spans="4:11" x14ac:dyDescent="0.25">
      <c r="D617" t="str">
        <f>solve_for_c('True_Odds_Calculator_3-way'!A614,'True_Odds_Calculator_3-way'!B614,'True_Odds_Calculator_3-way'!C614,'Log_working_3-way'!B$1,'Log_working_3-way'!B$2)</f>
        <v/>
      </c>
      <c r="F617" s="6" t="str">
        <f>IF('Log_working_3-way'!D617="","",1/'True_Odds_Calculator_3-way'!N614+1/'True_Odds_Calculator_3-way'!O614+1/'True_Odds_Calculator_3-way'!#REF!-1)</f>
        <v/>
      </c>
      <c r="H617" s="6" t="str">
        <f>IF('Log_working_3-way'!$D617="","",'True_Odds_Calculator_3-way'!N614/'True_Odds_Calculator_3-way'!A614-1)</f>
        <v/>
      </c>
      <c r="I617" s="6" t="str">
        <f>IF('Log_working_3-way'!$D617="","",'True_Odds_Calculator_3-way'!O614/'True_Odds_Calculator_3-way'!B614-1)</f>
        <v/>
      </c>
      <c r="J617" s="6" t="str">
        <f>IF('Log_working_3-way'!$D617="","",'True_Odds_Calculator_3-way'!#REF!/'True_Odds_Calculator_3-way'!C614-1)</f>
        <v/>
      </c>
      <c r="K617" s="6" t="str">
        <f>IF('Log_working_3-way'!$D617="","",1/'True_Odds_Calculator_3-way'!A614+1/'True_Odds_Calculator_3-way'!B614+1/'True_Odds_Calculator_3-way'!C614-1)</f>
        <v/>
      </c>
    </row>
    <row r="618" spans="4:11" x14ac:dyDescent="0.25">
      <c r="D618" t="str">
        <f>solve_for_c('True_Odds_Calculator_3-way'!A615,'True_Odds_Calculator_3-way'!B615,'True_Odds_Calculator_3-way'!C615,'Log_working_3-way'!B$1,'Log_working_3-way'!B$2)</f>
        <v/>
      </c>
      <c r="F618" s="6" t="str">
        <f>IF('Log_working_3-way'!D618="","",1/'True_Odds_Calculator_3-way'!N615+1/'True_Odds_Calculator_3-way'!O615+1/'True_Odds_Calculator_3-way'!#REF!-1)</f>
        <v/>
      </c>
      <c r="H618" s="6" t="str">
        <f>IF('Log_working_3-way'!$D618="","",'True_Odds_Calculator_3-way'!N615/'True_Odds_Calculator_3-way'!A615-1)</f>
        <v/>
      </c>
      <c r="I618" s="6" t="str">
        <f>IF('Log_working_3-way'!$D618="","",'True_Odds_Calculator_3-way'!O615/'True_Odds_Calculator_3-way'!B615-1)</f>
        <v/>
      </c>
      <c r="J618" s="6" t="str">
        <f>IF('Log_working_3-way'!$D618="","",'True_Odds_Calculator_3-way'!#REF!/'True_Odds_Calculator_3-way'!C615-1)</f>
        <v/>
      </c>
      <c r="K618" s="6" t="str">
        <f>IF('Log_working_3-way'!$D618="","",1/'True_Odds_Calculator_3-way'!A615+1/'True_Odds_Calculator_3-way'!B615+1/'True_Odds_Calculator_3-way'!C615-1)</f>
        <v/>
      </c>
    </row>
    <row r="619" spans="4:11" x14ac:dyDescent="0.25">
      <c r="D619" t="str">
        <f>solve_for_c('True_Odds_Calculator_3-way'!A616,'True_Odds_Calculator_3-way'!B616,'True_Odds_Calculator_3-way'!C616,'Log_working_3-way'!B$1,'Log_working_3-way'!B$2)</f>
        <v/>
      </c>
      <c r="F619" s="6" t="str">
        <f>IF('Log_working_3-way'!D619="","",1/'True_Odds_Calculator_3-way'!N616+1/'True_Odds_Calculator_3-way'!O616+1/'True_Odds_Calculator_3-way'!#REF!-1)</f>
        <v/>
      </c>
      <c r="H619" s="6" t="str">
        <f>IF('Log_working_3-way'!$D619="","",'True_Odds_Calculator_3-way'!N616/'True_Odds_Calculator_3-way'!A616-1)</f>
        <v/>
      </c>
      <c r="I619" s="6" t="str">
        <f>IF('Log_working_3-way'!$D619="","",'True_Odds_Calculator_3-way'!O616/'True_Odds_Calculator_3-way'!B616-1)</f>
        <v/>
      </c>
      <c r="J619" s="6" t="str">
        <f>IF('Log_working_3-way'!$D619="","",'True_Odds_Calculator_3-way'!#REF!/'True_Odds_Calculator_3-way'!C616-1)</f>
        <v/>
      </c>
      <c r="K619" s="6" t="str">
        <f>IF('Log_working_3-way'!$D619="","",1/'True_Odds_Calculator_3-way'!A616+1/'True_Odds_Calculator_3-way'!B616+1/'True_Odds_Calculator_3-way'!C616-1)</f>
        <v/>
      </c>
    </row>
    <row r="620" spans="4:11" x14ac:dyDescent="0.25">
      <c r="D620" t="str">
        <f>solve_for_c('True_Odds_Calculator_3-way'!A617,'True_Odds_Calculator_3-way'!B617,'True_Odds_Calculator_3-way'!C617,'Log_working_3-way'!B$1,'Log_working_3-way'!B$2)</f>
        <v/>
      </c>
      <c r="F620" s="6" t="str">
        <f>IF('Log_working_3-way'!D620="","",1/'True_Odds_Calculator_3-way'!N617+1/'True_Odds_Calculator_3-way'!O617+1/'True_Odds_Calculator_3-way'!#REF!-1)</f>
        <v/>
      </c>
      <c r="H620" s="6" t="str">
        <f>IF('Log_working_3-way'!$D620="","",'True_Odds_Calculator_3-way'!N617/'True_Odds_Calculator_3-way'!A617-1)</f>
        <v/>
      </c>
      <c r="I620" s="6" t="str">
        <f>IF('Log_working_3-way'!$D620="","",'True_Odds_Calculator_3-way'!O617/'True_Odds_Calculator_3-way'!B617-1)</f>
        <v/>
      </c>
      <c r="J620" s="6" t="str">
        <f>IF('Log_working_3-way'!$D620="","",'True_Odds_Calculator_3-way'!#REF!/'True_Odds_Calculator_3-way'!C617-1)</f>
        <v/>
      </c>
      <c r="K620" s="6" t="str">
        <f>IF('Log_working_3-way'!$D620="","",1/'True_Odds_Calculator_3-way'!A617+1/'True_Odds_Calculator_3-way'!B617+1/'True_Odds_Calculator_3-way'!C617-1)</f>
        <v/>
      </c>
    </row>
    <row r="621" spans="4:11" x14ac:dyDescent="0.25">
      <c r="D621" t="str">
        <f>solve_for_c('True_Odds_Calculator_3-way'!A618,'True_Odds_Calculator_3-way'!B618,'True_Odds_Calculator_3-way'!C618,'Log_working_3-way'!B$1,'Log_working_3-way'!B$2)</f>
        <v/>
      </c>
      <c r="F621" s="6" t="str">
        <f>IF('Log_working_3-way'!D621="","",1/'True_Odds_Calculator_3-way'!N618+1/'True_Odds_Calculator_3-way'!O618+1/'True_Odds_Calculator_3-way'!#REF!-1)</f>
        <v/>
      </c>
      <c r="H621" s="6" t="str">
        <f>IF('Log_working_3-way'!$D621="","",'True_Odds_Calculator_3-way'!N618/'True_Odds_Calculator_3-way'!A618-1)</f>
        <v/>
      </c>
      <c r="I621" s="6" t="str">
        <f>IF('Log_working_3-way'!$D621="","",'True_Odds_Calculator_3-way'!O618/'True_Odds_Calculator_3-way'!B618-1)</f>
        <v/>
      </c>
      <c r="J621" s="6" t="str">
        <f>IF('Log_working_3-way'!$D621="","",'True_Odds_Calculator_3-way'!#REF!/'True_Odds_Calculator_3-way'!C618-1)</f>
        <v/>
      </c>
      <c r="K621" s="6" t="str">
        <f>IF('Log_working_3-way'!$D621="","",1/'True_Odds_Calculator_3-way'!A618+1/'True_Odds_Calculator_3-way'!B618+1/'True_Odds_Calculator_3-way'!C618-1)</f>
        <v/>
      </c>
    </row>
    <row r="622" spans="4:11" x14ac:dyDescent="0.25">
      <c r="D622" t="str">
        <f>solve_for_c('True_Odds_Calculator_3-way'!A619,'True_Odds_Calculator_3-way'!B619,'True_Odds_Calculator_3-way'!C619,'Log_working_3-way'!B$1,'Log_working_3-way'!B$2)</f>
        <v/>
      </c>
      <c r="F622" s="6" t="str">
        <f>IF('Log_working_3-way'!D622="","",1/'True_Odds_Calculator_3-way'!N619+1/'True_Odds_Calculator_3-way'!O619+1/'True_Odds_Calculator_3-way'!#REF!-1)</f>
        <v/>
      </c>
      <c r="H622" s="6" t="str">
        <f>IF('Log_working_3-way'!$D622="","",'True_Odds_Calculator_3-way'!N619/'True_Odds_Calculator_3-way'!A619-1)</f>
        <v/>
      </c>
      <c r="I622" s="6" t="str">
        <f>IF('Log_working_3-way'!$D622="","",'True_Odds_Calculator_3-way'!O619/'True_Odds_Calculator_3-way'!B619-1)</f>
        <v/>
      </c>
      <c r="J622" s="6" t="str">
        <f>IF('Log_working_3-way'!$D622="","",'True_Odds_Calculator_3-way'!#REF!/'True_Odds_Calculator_3-way'!C619-1)</f>
        <v/>
      </c>
      <c r="K622" s="6" t="str">
        <f>IF('Log_working_3-way'!$D622="","",1/'True_Odds_Calculator_3-way'!A619+1/'True_Odds_Calculator_3-way'!B619+1/'True_Odds_Calculator_3-way'!C619-1)</f>
        <v/>
      </c>
    </row>
    <row r="623" spans="4:11" x14ac:dyDescent="0.25">
      <c r="D623" t="str">
        <f>solve_for_c('True_Odds_Calculator_3-way'!A620,'True_Odds_Calculator_3-way'!B620,'True_Odds_Calculator_3-way'!C620,'Log_working_3-way'!B$1,'Log_working_3-way'!B$2)</f>
        <v/>
      </c>
      <c r="F623" s="6" t="str">
        <f>IF('Log_working_3-way'!D623="","",1/'True_Odds_Calculator_3-way'!N620+1/'True_Odds_Calculator_3-way'!O620+1/'True_Odds_Calculator_3-way'!#REF!-1)</f>
        <v/>
      </c>
      <c r="H623" s="6" t="str">
        <f>IF('Log_working_3-way'!$D623="","",'True_Odds_Calculator_3-way'!N620/'True_Odds_Calculator_3-way'!A620-1)</f>
        <v/>
      </c>
      <c r="I623" s="6" t="str">
        <f>IF('Log_working_3-way'!$D623="","",'True_Odds_Calculator_3-way'!O620/'True_Odds_Calculator_3-way'!B620-1)</f>
        <v/>
      </c>
      <c r="J623" s="6" t="str">
        <f>IF('Log_working_3-way'!$D623="","",'True_Odds_Calculator_3-way'!#REF!/'True_Odds_Calculator_3-way'!C620-1)</f>
        <v/>
      </c>
      <c r="K623" s="6" t="str">
        <f>IF('Log_working_3-way'!$D623="","",1/'True_Odds_Calculator_3-way'!A620+1/'True_Odds_Calculator_3-way'!B620+1/'True_Odds_Calculator_3-way'!C620-1)</f>
        <v/>
      </c>
    </row>
    <row r="624" spans="4:11" x14ac:dyDescent="0.25">
      <c r="D624" t="str">
        <f>solve_for_c('True_Odds_Calculator_3-way'!A621,'True_Odds_Calculator_3-way'!B621,'True_Odds_Calculator_3-way'!C621,'Log_working_3-way'!B$1,'Log_working_3-way'!B$2)</f>
        <v/>
      </c>
      <c r="F624" s="6" t="str">
        <f>IF('Log_working_3-way'!D624="","",1/'True_Odds_Calculator_3-way'!N621+1/'True_Odds_Calculator_3-way'!O621+1/'True_Odds_Calculator_3-way'!#REF!-1)</f>
        <v/>
      </c>
      <c r="H624" s="6" t="str">
        <f>IF('Log_working_3-way'!$D624="","",'True_Odds_Calculator_3-way'!N621/'True_Odds_Calculator_3-way'!A621-1)</f>
        <v/>
      </c>
      <c r="I624" s="6" t="str">
        <f>IF('Log_working_3-way'!$D624="","",'True_Odds_Calculator_3-way'!O621/'True_Odds_Calculator_3-way'!B621-1)</f>
        <v/>
      </c>
      <c r="J624" s="6" t="str">
        <f>IF('Log_working_3-way'!$D624="","",'True_Odds_Calculator_3-way'!#REF!/'True_Odds_Calculator_3-way'!C621-1)</f>
        <v/>
      </c>
      <c r="K624" s="6" t="str">
        <f>IF('Log_working_3-way'!$D624="","",1/'True_Odds_Calculator_3-way'!A621+1/'True_Odds_Calculator_3-way'!B621+1/'True_Odds_Calculator_3-way'!C621-1)</f>
        <v/>
      </c>
    </row>
    <row r="625" spans="4:11" x14ac:dyDescent="0.25">
      <c r="D625" t="str">
        <f>solve_for_c('True_Odds_Calculator_3-way'!A622,'True_Odds_Calculator_3-way'!B622,'True_Odds_Calculator_3-way'!C622,'Log_working_3-way'!B$1,'Log_working_3-way'!B$2)</f>
        <v/>
      </c>
      <c r="F625" s="6" t="str">
        <f>IF('Log_working_3-way'!D625="","",1/'True_Odds_Calculator_3-way'!N622+1/'True_Odds_Calculator_3-way'!O622+1/'True_Odds_Calculator_3-way'!#REF!-1)</f>
        <v/>
      </c>
      <c r="H625" s="6" t="str">
        <f>IF('Log_working_3-way'!$D625="","",'True_Odds_Calculator_3-way'!N622/'True_Odds_Calculator_3-way'!A622-1)</f>
        <v/>
      </c>
      <c r="I625" s="6" t="str">
        <f>IF('Log_working_3-way'!$D625="","",'True_Odds_Calculator_3-way'!O622/'True_Odds_Calculator_3-way'!B622-1)</f>
        <v/>
      </c>
      <c r="J625" s="6" t="str">
        <f>IF('Log_working_3-way'!$D625="","",'True_Odds_Calculator_3-way'!#REF!/'True_Odds_Calculator_3-way'!C622-1)</f>
        <v/>
      </c>
      <c r="K625" s="6" t="str">
        <f>IF('Log_working_3-way'!$D625="","",1/'True_Odds_Calculator_3-way'!A622+1/'True_Odds_Calculator_3-way'!B622+1/'True_Odds_Calculator_3-way'!C622-1)</f>
        <v/>
      </c>
    </row>
    <row r="626" spans="4:11" x14ac:dyDescent="0.25">
      <c r="D626" t="str">
        <f>solve_for_c('True_Odds_Calculator_3-way'!A623,'True_Odds_Calculator_3-way'!B623,'True_Odds_Calculator_3-way'!C623,'Log_working_3-way'!B$1,'Log_working_3-way'!B$2)</f>
        <v/>
      </c>
      <c r="F626" s="6" t="str">
        <f>IF('Log_working_3-way'!D626="","",1/'True_Odds_Calculator_3-way'!N623+1/'True_Odds_Calculator_3-way'!O623+1/'True_Odds_Calculator_3-way'!#REF!-1)</f>
        <v/>
      </c>
      <c r="H626" s="6" t="str">
        <f>IF('Log_working_3-way'!$D626="","",'True_Odds_Calculator_3-way'!N623/'True_Odds_Calculator_3-way'!A623-1)</f>
        <v/>
      </c>
      <c r="I626" s="6" t="str">
        <f>IF('Log_working_3-way'!$D626="","",'True_Odds_Calculator_3-way'!O623/'True_Odds_Calculator_3-way'!B623-1)</f>
        <v/>
      </c>
      <c r="J626" s="6" t="str">
        <f>IF('Log_working_3-way'!$D626="","",'True_Odds_Calculator_3-way'!#REF!/'True_Odds_Calculator_3-way'!C623-1)</f>
        <v/>
      </c>
      <c r="K626" s="6" t="str">
        <f>IF('Log_working_3-way'!$D626="","",1/'True_Odds_Calculator_3-way'!A623+1/'True_Odds_Calculator_3-way'!B623+1/'True_Odds_Calculator_3-way'!C623-1)</f>
        <v/>
      </c>
    </row>
    <row r="627" spans="4:11" x14ac:dyDescent="0.25">
      <c r="D627" t="str">
        <f>solve_for_c('True_Odds_Calculator_3-way'!A624,'True_Odds_Calculator_3-way'!B624,'True_Odds_Calculator_3-way'!C624,'Log_working_3-way'!B$1,'Log_working_3-way'!B$2)</f>
        <v/>
      </c>
      <c r="F627" s="6" t="str">
        <f>IF('Log_working_3-way'!D627="","",1/'True_Odds_Calculator_3-way'!N624+1/'True_Odds_Calculator_3-way'!O624+1/'True_Odds_Calculator_3-way'!#REF!-1)</f>
        <v/>
      </c>
      <c r="H627" s="6" t="str">
        <f>IF('Log_working_3-way'!$D627="","",'True_Odds_Calculator_3-way'!N624/'True_Odds_Calculator_3-way'!A624-1)</f>
        <v/>
      </c>
      <c r="I627" s="6" t="str">
        <f>IF('Log_working_3-way'!$D627="","",'True_Odds_Calculator_3-way'!O624/'True_Odds_Calculator_3-way'!B624-1)</f>
        <v/>
      </c>
      <c r="J627" s="6" t="str">
        <f>IF('Log_working_3-way'!$D627="","",'True_Odds_Calculator_3-way'!#REF!/'True_Odds_Calculator_3-way'!C624-1)</f>
        <v/>
      </c>
      <c r="K627" s="6" t="str">
        <f>IF('Log_working_3-way'!$D627="","",1/'True_Odds_Calculator_3-way'!A624+1/'True_Odds_Calculator_3-way'!B624+1/'True_Odds_Calculator_3-way'!C624-1)</f>
        <v/>
      </c>
    </row>
    <row r="628" spans="4:11" x14ac:dyDescent="0.25">
      <c r="D628" t="str">
        <f>solve_for_c('True_Odds_Calculator_3-way'!A625,'True_Odds_Calculator_3-way'!B625,'True_Odds_Calculator_3-way'!C625,'Log_working_3-way'!B$1,'Log_working_3-way'!B$2)</f>
        <v/>
      </c>
      <c r="F628" s="6" t="str">
        <f>IF('Log_working_3-way'!D628="","",1/'True_Odds_Calculator_3-way'!N625+1/'True_Odds_Calculator_3-way'!O625+1/'True_Odds_Calculator_3-way'!#REF!-1)</f>
        <v/>
      </c>
      <c r="H628" s="6" t="str">
        <f>IF('Log_working_3-way'!$D628="","",'True_Odds_Calculator_3-way'!N625/'True_Odds_Calculator_3-way'!A625-1)</f>
        <v/>
      </c>
      <c r="I628" s="6" t="str">
        <f>IF('Log_working_3-way'!$D628="","",'True_Odds_Calculator_3-way'!O625/'True_Odds_Calculator_3-way'!B625-1)</f>
        <v/>
      </c>
      <c r="J628" s="6" t="str">
        <f>IF('Log_working_3-way'!$D628="","",'True_Odds_Calculator_3-way'!#REF!/'True_Odds_Calculator_3-way'!C625-1)</f>
        <v/>
      </c>
      <c r="K628" s="6" t="str">
        <f>IF('Log_working_3-way'!$D628="","",1/'True_Odds_Calculator_3-way'!A625+1/'True_Odds_Calculator_3-way'!B625+1/'True_Odds_Calculator_3-way'!C625-1)</f>
        <v/>
      </c>
    </row>
    <row r="629" spans="4:11" x14ac:dyDescent="0.25">
      <c r="D629" t="str">
        <f>solve_for_c('True_Odds_Calculator_3-way'!A626,'True_Odds_Calculator_3-way'!B626,'True_Odds_Calculator_3-way'!C626,'Log_working_3-way'!B$1,'Log_working_3-way'!B$2)</f>
        <v/>
      </c>
      <c r="F629" s="6" t="str">
        <f>IF('Log_working_3-way'!D629="","",1/'True_Odds_Calculator_3-way'!N626+1/'True_Odds_Calculator_3-way'!O626+1/'True_Odds_Calculator_3-way'!#REF!-1)</f>
        <v/>
      </c>
      <c r="H629" s="6" t="str">
        <f>IF('Log_working_3-way'!$D629="","",'True_Odds_Calculator_3-way'!N626/'True_Odds_Calculator_3-way'!A626-1)</f>
        <v/>
      </c>
      <c r="I629" s="6" t="str">
        <f>IF('Log_working_3-way'!$D629="","",'True_Odds_Calculator_3-way'!O626/'True_Odds_Calculator_3-way'!B626-1)</f>
        <v/>
      </c>
      <c r="J629" s="6" t="str">
        <f>IF('Log_working_3-way'!$D629="","",'True_Odds_Calculator_3-way'!#REF!/'True_Odds_Calculator_3-way'!C626-1)</f>
        <v/>
      </c>
      <c r="K629" s="6" t="str">
        <f>IF('Log_working_3-way'!$D629="","",1/'True_Odds_Calculator_3-way'!A626+1/'True_Odds_Calculator_3-way'!B626+1/'True_Odds_Calculator_3-way'!C626-1)</f>
        <v/>
      </c>
    </row>
    <row r="630" spans="4:11" x14ac:dyDescent="0.25">
      <c r="D630" t="str">
        <f>solve_for_c('True_Odds_Calculator_3-way'!A627,'True_Odds_Calculator_3-way'!B627,'True_Odds_Calculator_3-way'!C627,'Log_working_3-way'!B$1,'Log_working_3-way'!B$2)</f>
        <v/>
      </c>
      <c r="F630" s="6" t="str">
        <f>IF('Log_working_3-way'!D630="","",1/'True_Odds_Calculator_3-way'!N627+1/'True_Odds_Calculator_3-way'!O627+1/'True_Odds_Calculator_3-way'!#REF!-1)</f>
        <v/>
      </c>
      <c r="H630" s="6" t="str">
        <f>IF('Log_working_3-way'!$D630="","",'True_Odds_Calculator_3-way'!N627/'True_Odds_Calculator_3-way'!A627-1)</f>
        <v/>
      </c>
      <c r="I630" s="6" t="str">
        <f>IF('Log_working_3-way'!$D630="","",'True_Odds_Calculator_3-way'!O627/'True_Odds_Calculator_3-way'!B627-1)</f>
        <v/>
      </c>
      <c r="J630" s="6" t="str">
        <f>IF('Log_working_3-way'!$D630="","",'True_Odds_Calculator_3-way'!#REF!/'True_Odds_Calculator_3-way'!C627-1)</f>
        <v/>
      </c>
      <c r="K630" s="6" t="str">
        <f>IF('Log_working_3-way'!$D630="","",1/'True_Odds_Calculator_3-way'!A627+1/'True_Odds_Calculator_3-way'!B627+1/'True_Odds_Calculator_3-way'!C627-1)</f>
        <v/>
      </c>
    </row>
    <row r="631" spans="4:11" x14ac:dyDescent="0.25">
      <c r="D631" t="str">
        <f>solve_for_c('True_Odds_Calculator_3-way'!A628,'True_Odds_Calculator_3-way'!B628,'True_Odds_Calculator_3-way'!C628,'Log_working_3-way'!B$1,'Log_working_3-way'!B$2)</f>
        <v/>
      </c>
      <c r="F631" s="6" t="str">
        <f>IF('Log_working_3-way'!D631="","",1/'True_Odds_Calculator_3-way'!N628+1/'True_Odds_Calculator_3-way'!O628+1/'True_Odds_Calculator_3-way'!#REF!-1)</f>
        <v/>
      </c>
      <c r="H631" s="6" t="str">
        <f>IF('Log_working_3-way'!$D631="","",'True_Odds_Calculator_3-way'!N628/'True_Odds_Calculator_3-way'!A628-1)</f>
        <v/>
      </c>
      <c r="I631" s="6" t="str">
        <f>IF('Log_working_3-way'!$D631="","",'True_Odds_Calculator_3-way'!O628/'True_Odds_Calculator_3-way'!B628-1)</f>
        <v/>
      </c>
      <c r="J631" s="6" t="str">
        <f>IF('Log_working_3-way'!$D631="","",'True_Odds_Calculator_3-way'!#REF!/'True_Odds_Calculator_3-way'!C628-1)</f>
        <v/>
      </c>
      <c r="K631" s="6" t="str">
        <f>IF('Log_working_3-way'!$D631="","",1/'True_Odds_Calculator_3-way'!A628+1/'True_Odds_Calculator_3-way'!B628+1/'True_Odds_Calculator_3-way'!C628-1)</f>
        <v/>
      </c>
    </row>
    <row r="632" spans="4:11" x14ac:dyDescent="0.25">
      <c r="D632" t="str">
        <f>solve_for_c('True_Odds_Calculator_3-way'!A629,'True_Odds_Calculator_3-way'!B629,'True_Odds_Calculator_3-way'!C629,'Log_working_3-way'!B$1,'Log_working_3-way'!B$2)</f>
        <v/>
      </c>
      <c r="F632" s="6" t="str">
        <f>IF('Log_working_3-way'!D632="","",1/'True_Odds_Calculator_3-way'!N629+1/'True_Odds_Calculator_3-way'!O629+1/'True_Odds_Calculator_3-way'!#REF!-1)</f>
        <v/>
      </c>
      <c r="H632" s="6" t="str">
        <f>IF('Log_working_3-way'!$D632="","",'True_Odds_Calculator_3-way'!N629/'True_Odds_Calculator_3-way'!A629-1)</f>
        <v/>
      </c>
      <c r="I632" s="6" t="str">
        <f>IF('Log_working_3-way'!$D632="","",'True_Odds_Calculator_3-way'!O629/'True_Odds_Calculator_3-way'!B629-1)</f>
        <v/>
      </c>
      <c r="J632" s="6" t="str">
        <f>IF('Log_working_3-way'!$D632="","",'True_Odds_Calculator_3-way'!#REF!/'True_Odds_Calculator_3-way'!C629-1)</f>
        <v/>
      </c>
      <c r="K632" s="6" t="str">
        <f>IF('Log_working_3-way'!$D632="","",1/'True_Odds_Calculator_3-way'!A629+1/'True_Odds_Calculator_3-way'!B629+1/'True_Odds_Calculator_3-way'!C629-1)</f>
        <v/>
      </c>
    </row>
    <row r="633" spans="4:11" x14ac:dyDescent="0.25">
      <c r="D633" t="str">
        <f>solve_for_c('True_Odds_Calculator_3-way'!A630,'True_Odds_Calculator_3-way'!B630,'True_Odds_Calculator_3-way'!C630,'Log_working_3-way'!B$1,'Log_working_3-way'!B$2)</f>
        <v/>
      </c>
      <c r="F633" s="6" t="str">
        <f>IF('Log_working_3-way'!D633="","",1/'True_Odds_Calculator_3-way'!N630+1/'True_Odds_Calculator_3-way'!O630+1/'True_Odds_Calculator_3-way'!#REF!-1)</f>
        <v/>
      </c>
      <c r="H633" s="6" t="str">
        <f>IF('Log_working_3-way'!$D633="","",'True_Odds_Calculator_3-way'!N630/'True_Odds_Calculator_3-way'!A630-1)</f>
        <v/>
      </c>
      <c r="I633" s="6" t="str">
        <f>IF('Log_working_3-way'!$D633="","",'True_Odds_Calculator_3-way'!O630/'True_Odds_Calculator_3-way'!B630-1)</f>
        <v/>
      </c>
      <c r="J633" s="6" t="str">
        <f>IF('Log_working_3-way'!$D633="","",'True_Odds_Calculator_3-way'!#REF!/'True_Odds_Calculator_3-way'!C630-1)</f>
        <v/>
      </c>
      <c r="K633" s="6" t="str">
        <f>IF('Log_working_3-way'!$D633="","",1/'True_Odds_Calculator_3-way'!A630+1/'True_Odds_Calculator_3-way'!B630+1/'True_Odds_Calculator_3-way'!C630-1)</f>
        <v/>
      </c>
    </row>
    <row r="634" spans="4:11" x14ac:dyDescent="0.25">
      <c r="D634" t="str">
        <f>solve_for_c('True_Odds_Calculator_3-way'!A631,'True_Odds_Calculator_3-way'!B631,'True_Odds_Calculator_3-way'!C631,'Log_working_3-way'!B$1,'Log_working_3-way'!B$2)</f>
        <v/>
      </c>
      <c r="F634" s="6" t="str">
        <f>IF('Log_working_3-way'!D634="","",1/'True_Odds_Calculator_3-way'!N631+1/'True_Odds_Calculator_3-way'!O631+1/'True_Odds_Calculator_3-way'!#REF!-1)</f>
        <v/>
      </c>
      <c r="H634" s="6" t="str">
        <f>IF('Log_working_3-way'!$D634="","",'True_Odds_Calculator_3-way'!N631/'True_Odds_Calculator_3-way'!A631-1)</f>
        <v/>
      </c>
      <c r="I634" s="6" t="str">
        <f>IF('Log_working_3-way'!$D634="","",'True_Odds_Calculator_3-way'!O631/'True_Odds_Calculator_3-way'!B631-1)</f>
        <v/>
      </c>
      <c r="J634" s="6" t="str">
        <f>IF('Log_working_3-way'!$D634="","",'True_Odds_Calculator_3-way'!#REF!/'True_Odds_Calculator_3-way'!C631-1)</f>
        <v/>
      </c>
      <c r="K634" s="6" t="str">
        <f>IF('Log_working_3-way'!$D634="","",1/'True_Odds_Calculator_3-way'!A631+1/'True_Odds_Calculator_3-way'!B631+1/'True_Odds_Calculator_3-way'!C631-1)</f>
        <v/>
      </c>
    </row>
    <row r="635" spans="4:11" x14ac:dyDescent="0.25">
      <c r="D635" t="str">
        <f>solve_for_c('True_Odds_Calculator_3-way'!A632,'True_Odds_Calculator_3-way'!B632,'True_Odds_Calculator_3-way'!C632,'Log_working_3-way'!B$1,'Log_working_3-way'!B$2)</f>
        <v/>
      </c>
      <c r="F635" s="6" t="str">
        <f>IF('Log_working_3-way'!D635="","",1/'True_Odds_Calculator_3-way'!N632+1/'True_Odds_Calculator_3-way'!O632+1/'True_Odds_Calculator_3-way'!#REF!-1)</f>
        <v/>
      </c>
      <c r="H635" s="6" t="str">
        <f>IF('Log_working_3-way'!$D635="","",'True_Odds_Calculator_3-way'!N632/'True_Odds_Calculator_3-way'!A632-1)</f>
        <v/>
      </c>
      <c r="I635" s="6" t="str">
        <f>IF('Log_working_3-way'!$D635="","",'True_Odds_Calculator_3-way'!O632/'True_Odds_Calculator_3-way'!B632-1)</f>
        <v/>
      </c>
      <c r="J635" s="6" t="str">
        <f>IF('Log_working_3-way'!$D635="","",'True_Odds_Calculator_3-way'!#REF!/'True_Odds_Calculator_3-way'!C632-1)</f>
        <v/>
      </c>
      <c r="K635" s="6" t="str">
        <f>IF('Log_working_3-way'!$D635="","",1/'True_Odds_Calculator_3-way'!A632+1/'True_Odds_Calculator_3-way'!B632+1/'True_Odds_Calculator_3-way'!C632-1)</f>
        <v/>
      </c>
    </row>
    <row r="636" spans="4:11" x14ac:dyDescent="0.25">
      <c r="D636" t="str">
        <f>solve_for_c('True_Odds_Calculator_3-way'!A633,'True_Odds_Calculator_3-way'!B633,'True_Odds_Calculator_3-way'!C633,'Log_working_3-way'!B$1,'Log_working_3-way'!B$2)</f>
        <v/>
      </c>
      <c r="F636" s="6" t="str">
        <f>IF('Log_working_3-way'!D636="","",1/'True_Odds_Calculator_3-way'!N633+1/'True_Odds_Calculator_3-way'!O633+1/'True_Odds_Calculator_3-way'!#REF!-1)</f>
        <v/>
      </c>
      <c r="H636" s="6" t="str">
        <f>IF('Log_working_3-way'!$D636="","",'True_Odds_Calculator_3-way'!N633/'True_Odds_Calculator_3-way'!A633-1)</f>
        <v/>
      </c>
      <c r="I636" s="6" t="str">
        <f>IF('Log_working_3-way'!$D636="","",'True_Odds_Calculator_3-way'!O633/'True_Odds_Calculator_3-way'!B633-1)</f>
        <v/>
      </c>
      <c r="J636" s="6" t="str">
        <f>IF('Log_working_3-way'!$D636="","",'True_Odds_Calculator_3-way'!#REF!/'True_Odds_Calculator_3-way'!C633-1)</f>
        <v/>
      </c>
      <c r="K636" s="6" t="str">
        <f>IF('Log_working_3-way'!$D636="","",1/'True_Odds_Calculator_3-way'!A633+1/'True_Odds_Calculator_3-way'!B633+1/'True_Odds_Calculator_3-way'!C633-1)</f>
        <v/>
      </c>
    </row>
    <row r="637" spans="4:11" x14ac:dyDescent="0.25">
      <c r="D637" t="str">
        <f>solve_for_c('True_Odds_Calculator_3-way'!A634,'True_Odds_Calculator_3-way'!B634,'True_Odds_Calculator_3-way'!C634,'Log_working_3-way'!B$1,'Log_working_3-way'!B$2)</f>
        <v/>
      </c>
      <c r="F637" s="6" t="str">
        <f>IF('Log_working_3-way'!D637="","",1/'True_Odds_Calculator_3-way'!N634+1/'True_Odds_Calculator_3-way'!O634+1/'True_Odds_Calculator_3-way'!#REF!-1)</f>
        <v/>
      </c>
      <c r="H637" s="6" t="str">
        <f>IF('Log_working_3-way'!$D637="","",'True_Odds_Calculator_3-way'!N634/'True_Odds_Calculator_3-way'!A634-1)</f>
        <v/>
      </c>
      <c r="I637" s="6" t="str">
        <f>IF('Log_working_3-way'!$D637="","",'True_Odds_Calculator_3-way'!O634/'True_Odds_Calculator_3-way'!B634-1)</f>
        <v/>
      </c>
      <c r="J637" s="6" t="str">
        <f>IF('Log_working_3-way'!$D637="","",'True_Odds_Calculator_3-way'!#REF!/'True_Odds_Calculator_3-way'!C634-1)</f>
        <v/>
      </c>
      <c r="K637" s="6" t="str">
        <f>IF('Log_working_3-way'!$D637="","",1/'True_Odds_Calculator_3-way'!A634+1/'True_Odds_Calculator_3-way'!B634+1/'True_Odds_Calculator_3-way'!C634-1)</f>
        <v/>
      </c>
    </row>
    <row r="638" spans="4:11" x14ac:dyDescent="0.25">
      <c r="D638" t="str">
        <f>solve_for_c('True_Odds_Calculator_3-way'!A635,'True_Odds_Calculator_3-way'!B635,'True_Odds_Calculator_3-way'!C635,'Log_working_3-way'!B$1,'Log_working_3-way'!B$2)</f>
        <v/>
      </c>
      <c r="F638" s="6" t="str">
        <f>IF('Log_working_3-way'!D638="","",1/'True_Odds_Calculator_3-way'!N635+1/'True_Odds_Calculator_3-way'!O635+1/'True_Odds_Calculator_3-way'!#REF!-1)</f>
        <v/>
      </c>
      <c r="H638" s="6" t="str">
        <f>IF('Log_working_3-way'!$D638="","",'True_Odds_Calculator_3-way'!N635/'True_Odds_Calculator_3-way'!A635-1)</f>
        <v/>
      </c>
      <c r="I638" s="6" t="str">
        <f>IF('Log_working_3-way'!$D638="","",'True_Odds_Calculator_3-way'!O635/'True_Odds_Calculator_3-way'!B635-1)</f>
        <v/>
      </c>
      <c r="J638" s="6" t="str">
        <f>IF('Log_working_3-way'!$D638="","",'True_Odds_Calculator_3-way'!#REF!/'True_Odds_Calculator_3-way'!C635-1)</f>
        <v/>
      </c>
      <c r="K638" s="6" t="str">
        <f>IF('Log_working_3-way'!$D638="","",1/'True_Odds_Calculator_3-way'!A635+1/'True_Odds_Calculator_3-way'!B635+1/'True_Odds_Calculator_3-way'!C635-1)</f>
        <v/>
      </c>
    </row>
    <row r="639" spans="4:11" x14ac:dyDescent="0.25">
      <c r="D639" t="str">
        <f>solve_for_c('True_Odds_Calculator_3-way'!A636,'True_Odds_Calculator_3-way'!B636,'True_Odds_Calculator_3-way'!C636,'Log_working_3-way'!B$1,'Log_working_3-way'!B$2)</f>
        <v/>
      </c>
      <c r="F639" s="6" t="str">
        <f>IF('Log_working_3-way'!D639="","",1/'True_Odds_Calculator_3-way'!N636+1/'True_Odds_Calculator_3-way'!O636+1/'True_Odds_Calculator_3-way'!#REF!-1)</f>
        <v/>
      </c>
      <c r="H639" s="6" t="str">
        <f>IF('Log_working_3-way'!$D639="","",'True_Odds_Calculator_3-way'!N636/'True_Odds_Calculator_3-way'!A636-1)</f>
        <v/>
      </c>
      <c r="I639" s="6" t="str">
        <f>IF('Log_working_3-way'!$D639="","",'True_Odds_Calculator_3-way'!O636/'True_Odds_Calculator_3-way'!B636-1)</f>
        <v/>
      </c>
      <c r="J639" s="6" t="str">
        <f>IF('Log_working_3-way'!$D639="","",'True_Odds_Calculator_3-way'!#REF!/'True_Odds_Calculator_3-way'!C636-1)</f>
        <v/>
      </c>
      <c r="K639" s="6" t="str">
        <f>IF('Log_working_3-way'!$D639="","",1/'True_Odds_Calculator_3-way'!A636+1/'True_Odds_Calculator_3-way'!B636+1/'True_Odds_Calculator_3-way'!C636-1)</f>
        <v/>
      </c>
    </row>
    <row r="640" spans="4:11" x14ac:dyDescent="0.25">
      <c r="D640" t="str">
        <f>solve_for_c('True_Odds_Calculator_3-way'!A637,'True_Odds_Calculator_3-way'!B637,'True_Odds_Calculator_3-way'!C637,'Log_working_3-way'!B$1,'Log_working_3-way'!B$2)</f>
        <v/>
      </c>
      <c r="F640" s="6" t="str">
        <f>IF('Log_working_3-way'!D640="","",1/'True_Odds_Calculator_3-way'!N637+1/'True_Odds_Calculator_3-way'!O637+1/'True_Odds_Calculator_3-way'!#REF!-1)</f>
        <v/>
      </c>
      <c r="H640" s="6" t="str">
        <f>IF('Log_working_3-way'!$D640="","",'True_Odds_Calculator_3-way'!N637/'True_Odds_Calculator_3-way'!A637-1)</f>
        <v/>
      </c>
      <c r="I640" s="6" t="str">
        <f>IF('Log_working_3-way'!$D640="","",'True_Odds_Calculator_3-way'!O637/'True_Odds_Calculator_3-way'!B637-1)</f>
        <v/>
      </c>
      <c r="J640" s="6" t="str">
        <f>IF('Log_working_3-way'!$D640="","",'True_Odds_Calculator_3-way'!#REF!/'True_Odds_Calculator_3-way'!C637-1)</f>
        <v/>
      </c>
      <c r="K640" s="6" t="str">
        <f>IF('Log_working_3-way'!$D640="","",1/'True_Odds_Calculator_3-way'!A637+1/'True_Odds_Calculator_3-way'!B637+1/'True_Odds_Calculator_3-way'!C637-1)</f>
        <v/>
      </c>
    </row>
    <row r="641" spans="4:11" x14ac:dyDescent="0.25">
      <c r="D641" t="str">
        <f>solve_for_c('True_Odds_Calculator_3-way'!A638,'True_Odds_Calculator_3-way'!B638,'True_Odds_Calculator_3-way'!C638,'Log_working_3-way'!B$1,'Log_working_3-way'!B$2)</f>
        <v/>
      </c>
      <c r="F641" s="6" t="str">
        <f>IF('Log_working_3-way'!D641="","",1/'True_Odds_Calculator_3-way'!N638+1/'True_Odds_Calculator_3-way'!O638+1/'True_Odds_Calculator_3-way'!#REF!-1)</f>
        <v/>
      </c>
      <c r="H641" s="6" t="str">
        <f>IF('Log_working_3-way'!$D641="","",'True_Odds_Calculator_3-way'!N638/'True_Odds_Calculator_3-way'!A638-1)</f>
        <v/>
      </c>
      <c r="I641" s="6" t="str">
        <f>IF('Log_working_3-way'!$D641="","",'True_Odds_Calculator_3-way'!O638/'True_Odds_Calculator_3-way'!B638-1)</f>
        <v/>
      </c>
      <c r="J641" s="6" t="str">
        <f>IF('Log_working_3-way'!$D641="","",'True_Odds_Calculator_3-way'!#REF!/'True_Odds_Calculator_3-way'!C638-1)</f>
        <v/>
      </c>
      <c r="K641" s="6" t="str">
        <f>IF('Log_working_3-way'!$D641="","",1/'True_Odds_Calculator_3-way'!A638+1/'True_Odds_Calculator_3-way'!B638+1/'True_Odds_Calculator_3-way'!C638-1)</f>
        <v/>
      </c>
    </row>
    <row r="642" spans="4:11" x14ac:dyDescent="0.25">
      <c r="D642" t="str">
        <f>solve_for_c('True_Odds_Calculator_3-way'!A639,'True_Odds_Calculator_3-way'!B639,'True_Odds_Calculator_3-way'!C639,'Log_working_3-way'!B$1,'Log_working_3-way'!B$2)</f>
        <v/>
      </c>
      <c r="F642" s="6" t="str">
        <f>IF('Log_working_3-way'!D642="","",1/'True_Odds_Calculator_3-way'!N639+1/'True_Odds_Calculator_3-way'!O639+1/'True_Odds_Calculator_3-way'!#REF!-1)</f>
        <v/>
      </c>
      <c r="H642" s="6" t="str">
        <f>IF('Log_working_3-way'!$D642="","",'True_Odds_Calculator_3-way'!N639/'True_Odds_Calculator_3-way'!A639-1)</f>
        <v/>
      </c>
      <c r="I642" s="6" t="str">
        <f>IF('Log_working_3-way'!$D642="","",'True_Odds_Calculator_3-way'!O639/'True_Odds_Calculator_3-way'!B639-1)</f>
        <v/>
      </c>
      <c r="J642" s="6" t="str">
        <f>IF('Log_working_3-way'!$D642="","",'True_Odds_Calculator_3-way'!#REF!/'True_Odds_Calculator_3-way'!C639-1)</f>
        <v/>
      </c>
      <c r="K642" s="6" t="str">
        <f>IF('Log_working_3-way'!$D642="","",1/'True_Odds_Calculator_3-way'!A639+1/'True_Odds_Calculator_3-way'!B639+1/'True_Odds_Calculator_3-way'!C639-1)</f>
        <v/>
      </c>
    </row>
    <row r="643" spans="4:11" x14ac:dyDescent="0.25">
      <c r="D643" t="str">
        <f>solve_for_c('True_Odds_Calculator_3-way'!A640,'True_Odds_Calculator_3-way'!B640,'True_Odds_Calculator_3-way'!C640,'Log_working_3-way'!B$1,'Log_working_3-way'!B$2)</f>
        <v/>
      </c>
      <c r="F643" s="6" t="str">
        <f>IF('Log_working_3-way'!D643="","",1/'True_Odds_Calculator_3-way'!N640+1/'True_Odds_Calculator_3-way'!O640+1/'True_Odds_Calculator_3-way'!#REF!-1)</f>
        <v/>
      </c>
      <c r="H643" s="6" t="str">
        <f>IF('Log_working_3-way'!$D643="","",'True_Odds_Calculator_3-way'!N640/'True_Odds_Calculator_3-way'!A640-1)</f>
        <v/>
      </c>
      <c r="I643" s="6" t="str">
        <f>IF('Log_working_3-way'!$D643="","",'True_Odds_Calculator_3-way'!O640/'True_Odds_Calculator_3-way'!B640-1)</f>
        <v/>
      </c>
      <c r="J643" s="6" t="str">
        <f>IF('Log_working_3-way'!$D643="","",'True_Odds_Calculator_3-way'!#REF!/'True_Odds_Calculator_3-way'!C640-1)</f>
        <v/>
      </c>
      <c r="K643" s="6" t="str">
        <f>IF('Log_working_3-way'!$D643="","",1/'True_Odds_Calculator_3-way'!A640+1/'True_Odds_Calculator_3-way'!B640+1/'True_Odds_Calculator_3-way'!C640-1)</f>
        <v/>
      </c>
    </row>
    <row r="644" spans="4:11" x14ac:dyDescent="0.25">
      <c r="D644" t="str">
        <f>solve_for_c('True_Odds_Calculator_3-way'!A641,'True_Odds_Calculator_3-way'!B641,'True_Odds_Calculator_3-way'!C641,'Log_working_3-way'!B$1,'Log_working_3-way'!B$2)</f>
        <v/>
      </c>
      <c r="F644" s="6" t="str">
        <f>IF('Log_working_3-way'!D644="","",1/'True_Odds_Calculator_3-way'!N641+1/'True_Odds_Calculator_3-way'!O641+1/'True_Odds_Calculator_3-way'!#REF!-1)</f>
        <v/>
      </c>
      <c r="H644" s="6" t="str">
        <f>IF('Log_working_3-way'!$D644="","",'True_Odds_Calculator_3-way'!N641/'True_Odds_Calculator_3-way'!A641-1)</f>
        <v/>
      </c>
      <c r="I644" s="6" t="str">
        <f>IF('Log_working_3-way'!$D644="","",'True_Odds_Calculator_3-way'!O641/'True_Odds_Calculator_3-way'!B641-1)</f>
        <v/>
      </c>
      <c r="J644" s="6" t="str">
        <f>IF('Log_working_3-way'!$D644="","",'True_Odds_Calculator_3-way'!#REF!/'True_Odds_Calculator_3-way'!C641-1)</f>
        <v/>
      </c>
      <c r="K644" s="6" t="str">
        <f>IF('Log_working_3-way'!$D644="","",1/'True_Odds_Calculator_3-way'!A641+1/'True_Odds_Calculator_3-way'!B641+1/'True_Odds_Calculator_3-way'!C641-1)</f>
        <v/>
      </c>
    </row>
    <row r="645" spans="4:11" x14ac:dyDescent="0.25">
      <c r="D645" t="str">
        <f>solve_for_c('True_Odds_Calculator_3-way'!A642,'True_Odds_Calculator_3-way'!B642,'True_Odds_Calculator_3-way'!C642,'Log_working_3-way'!B$1,'Log_working_3-way'!B$2)</f>
        <v/>
      </c>
      <c r="F645" s="6" t="str">
        <f>IF('Log_working_3-way'!D645="","",1/'True_Odds_Calculator_3-way'!N642+1/'True_Odds_Calculator_3-way'!O642+1/'True_Odds_Calculator_3-way'!#REF!-1)</f>
        <v/>
      </c>
      <c r="H645" s="6" t="str">
        <f>IF('Log_working_3-way'!$D645="","",'True_Odds_Calculator_3-way'!N642/'True_Odds_Calculator_3-way'!A642-1)</f>
        <v/>
      </c>
      <c r="I645" s="6" t="str">
        <f>IF('Log_working_3-way'!$D645="","",'True_Odds_Calculator_3-way'!O642/'True_Odds_Calculator_3-way'!B642-1)</f>
        <v/>
      </c>
      <c r="J645" s="6" t="str">
        <f>IF('Log_working_3-way'!$D645="","",'True_Odds_Calculator_3-way'!#REF!/'True_Odds_Calculator_3-way'!C642-1)</f>
        <v/>
      </c>
      <c r="K645" s="6" t="str">
        <f>IF('Log_working_3-way'!$D645="","",1/'True_Odds_Calculator_3-way'!A642+1/'True_Odds_Calculator_3-way'!B642+1/'True_Odds_Calculator_3-way'!C642-1)</f>
        <v/>
      </c>
    </row>
    <row r="646" spans="4:11" x14ac:dyDescent="0.25">
      <c r="D646" t="str">
        <f>solve_for_c('True_Odds_Calculator_3-way'!A643,'True_Odds_Calculator_3-way'!B643,'True_Odds_Calculator_3-way'!C643,'Log_working_3-way'!B$1,'Log_working_3-way'!B$2)</f>
        <v/>
      </c>
      <c r="F646" s="6" t="str">
        <f>IF('Log_working_3-way'!D646="","",1/'True_Odds_Calculator_3-way'!N643+1/'True_Odds_Calculator_3-way'!O643+1/'True_Odds_Calculator_3-way'!#REF!-1)</f>
        <v/>
      </c>
      <c r="H646" s="6" t="str">
        <f>IF('Log_working_3-way'!$D646="","",'True_Odds_Calculator_3-way'!N643/'True_Odds_Calculator_3-way'!A643-1)</f>
        <v/>
      </c>
      <c r="I646" s="6" t="str">
        <f>IF('Log_working_3-way'!$D646="","",'True_Odds_Calculator_3-way'!O643/'True_Odds_Calculator_3-way'!B643-1)</f>
        <v/>
      </c>
      <c r="J646" s="6" t="str">
        <f>IF('Log_working_3-way'!$D646="","",'True_Odds_Calculator_3-way'!#REF!/'True_Odds_Calculator_3-way'!C643-1)</f>
        <v/>
      </c>
      <c r="K646" s="6" t="str">
        <f>IF('Log_working_3-way'!$D646="","",1/'True_Odds_Calculator_3-way'!A643+1/'True_Odds_Calculator_3-way'!B643+1/'True_Odds_Calculator_3-way'!C643-1)</f>
        <v/>
      </c>
    </row>
    <row r="647" spans="4:11" x14ac:dyDescent="0.25">
      <c r="D647" t="str">
        <f>solve_for_c('True_Odds_Calculator_3-way'!A644,'True_Odds_Calculator_3-way'!B644,'True_Odds_Calculator_3-way'!C644,'Log_working_3-way'!B$1,'Log_working_3-way'!B$2)</f>
        <v/>
      </c>
      <c r="F647" s="6" t="str">
        <f>IF('Log_working_3-way'!D647="","",1/'True_Odds_Calculator_3-way'!N644+1/'True_Odds_Calculator_3-way'!O644+1/'True_Odds_Calculator_3-way'!#REF!-1)</f>
        <v/>
      </c>
      <c r="H647" s="6" t="str">
        <f>IF('Log_working_3-way'!$D647="","",'True_Odds_Calculator_3-way'!N644/'True_Odds_Calculator_3-way'!A644-1)</f>
        <v/>
      </c>
      <c r="I647" s="6" t="str">
        <f>IF('Log_working_3-way'!$D647="","",'True_Odds_Calculator_3-way'!O644/'True_Odds_Calculator_3-way'!B644-1)</f>
        <v/>
      </c>
      <c r="J647" s="6" t="str">
        <f>IF('Log_working_3-way'!$D647="","",'True_Odds_Calculator_3-way'!#REF!/'True_Odds_Calculator_3-way'!C644-1)</f>
        <v/>
      </c>
      <c r="K647" s="6" t="str">
        <f>IF('Log_working_3-way'!$D647="","",1/'True_Odds_Calculator_3-way'!A644+1/'True_Odds_Calculator_3-way'!B644+1/'True_Odds_Calculator_3-way'!C644-1)</f>
        <v/>
      </c>
    </row>
    <row r="648" spans="4:11" x14ac:dyDescent="0.25">
      <c r="D648" t="str">
        <f>solve_for_c('True_Odds_Calculator_3-way'!A645,'True_Odds_Calculator_3-way'!B645,'True_Odds_Calculator_3-way'!C645,'Log_working_3-way'!B$1,'Log_working_3-way'!B$2)</f>
        <v/>
      </c>
      <c r="F648" s="6" t="str">
        <f>IF('Log_working_3-way'!D648="","",1/'True_Odds_Calculator_3-way'!N645+1/'True_Odds_Calculator_3-way'!O645+1/'True_Odds_Calculator_3-way'!#REF!-1)</f>
        <v/>
      </c>
      <c r="H648" s="6" t="str">
        <f>IF('Log_working_3-way'!$D648="","",'True_Odds_Calculator_3-way'!N645/'True_Odds_Calculator_3-way'!A645-1)</f>
        <v/>
      </c>
      <c r="I648" s="6" t="str">
        <f>IF('Log_working_3-way'!$D648="","",'True_Odds_Calculator_3-way'!O645/'True_Odds_Calculator_3-way'!B645-1)</f>
        <v/>
      </c>
      <c r="J648" s="6" t="str">
        <f>IF('Log_working_3-way'!$D648="","",'True_Odds_Calculator_3-way'!#REF!/'True_Odds_Calculator_3-way'!C645-1)</f>
        <v/>
      </c>
      <c r="K648" s="6" t="str">
        <f>IF('Log_working_3-way'!$D648="","",1/'True_Odds_Calculator_3-way'!A645+1/'True_Odds_Calculator_3-way'!B645+1/'True_Odds_Calculator_3-way'!C645-1)</f>
        <v/>
      </c>
    </row>
    <row r="649" spans="4:11" x14ac:dyDescent="0.25">
      <c r="D649" t="str">
        <f>solve_for_c('True_Odds_Calculator_3-way'!A646,'True_Odds_Calculator_3-way'!B646,'True_Odds_Calculator_3-way'!C646,'Log_working_3-way'!B$1,'Log_working_3-way'!B$2)</f>
        <v/>
      </c>
      <c r="F649" s="6" t="str">
        <f>IF('Log_working_3-way'!D649="","",1/'True_Odds_Calculator_3-way'!N646+1/'True_Odds_Calculator_3-way'!O646+1/'True_Odds_Calculator_3-way'!#REF!-1)</f>
        <v/>
      </c>
      <c r="H649" s="6" t="str">
        <f>IF('Log_working_3-way'!$D649="","",'True_Odds_Calculator_3-way'!N646/'True_Odds_Calculator_3-way'!A646-1)</f>
        <v/>
      </c>
      <c r="I649" s="6" t="str">
        <f>IF('Log_working_3-way'!$D649="","",'True_Odds_Calculator_3-way'!O646/'True_Odds_Calculator_3-way'!B646-1)</f>
        <v/>
      </c>
      <c r="J649" s="6" t="str">
        <f>IF('Log_working_3-way'!$D649="","",'True_Odds_Calculator_3-way'!#REF!/'True_Odds_Calculator_3-way'!C646-1)</f>
        <v/>
      </c>
      <c r="K649" s="6" t="str">
        <f>IF('Log_working_3-way'!$D649="","",1/'True_Odds_Calculator_3-way'!A646+1/'True_Odds_Calculator_3-way'!B646+1/'True_Odds_Calculator_3-way'!C646-1)</f>
        <v/>
      </c>
    </row>
    <row r="650" spans="4:11" x14ac:dyDescent="0.25">
      <c r="D650" t="str">
        <f>solve_for_c('True_Odds_Calculator_3-way'!A647,'True_Odds_Calculator_3-way'!B647,'True_Odds_Calculator_3-way'!C647,'Log_working_3-way'!B$1,'Log_working_3-way'!B$2)</f>
        <v/>
      </c>
      <c r="F650" s="6" t="str">
        <f>IF('Log_working_3-way'!D650="","",1/'True_Odds_Calculator_3-way'!N647+1/'True_Odds_Calculator_3-way'!O647+1/'True_Odds_Calculator_3-way'!#REF!-1)</f>
        <v/>
      </c>
      <c r="H650" s="6" t="str">
        <f>IF('Log_working_3-way'!$D650="","",'True_Odds_Calculator_3-way'!N647/'True_Odds_Calculator_3-way'!A647-1)</f>
        <v/>
      </c>
      <c r="I650" s="6" t="str">
        <f>IF('Log_working_3-way'!$D650="","",'True_Odds_Calculator_3-way'!O647/'True_Odds_Calculator_3-way'!B647-1)</f>
        <v/>
      </c>
      <c r="J650" s="6" t="str">
        <f>IF('Log_working_3-way'!$D650="","",'True_Odds_Calculator_3-way'!#REF!/'True_Odds_Calculator_3-way'!C647-1)</f>
        <v/>
      </c>
      <c r="K650" s="6" t="str">
        <f>IF('Log_working_3-way'!$D650="","",1/'True_Odds_Calculator_3-way'!A647+1/'True_Odds_Calculator_3-way'!B647+1/'True_Odds_Calculator_3-way'!C647-1)</f>
        <v/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4.93</v>
      </c>
      <c r="B2" s="4">
        <f>IF('True_Odds_Calculator_3-way'!B3="","",'True_Odds_Calculator_3-way'!B3)</f>
        <v>4.24</v>
      </c>
      <c r="C2" s="4">
        <f>IF('True_Odds_Calculator_3-way'!C3="","",'True_Odds_Calculator_3-way'!C3)</f>
        <v>1.67</v>
      </c>
      <c r="D2" s="9">
        <f>(K2/(AR2+K2-(AR2*K2)))</f>
        <v>0.19254311069325553</v>
      </c>
      <c r="E2" s="9">
        <f>(L2/(AR2+L2-(AR2*L2)))</f>
        <v>0.22434835826743085</v>
      </c>
      <c r="F2" s="9">
        <f>(M2/(AR2+M2-(AR2*M2)))</f>
        <v>0.58310853103931337</v>
      </c>
      <c r="G2" s="9">
        <f>AR2</f>
        <v>1.0670844962028196</v>
      </c>
      <c r="H2" s="9">
        <f>IF(A2="","",1/D2)</f>
        <v>5.1936420700770798</v>
      </c>
      <c r="I2" s="9">
        <f>IF(B2="","",1/E2)</f>
        <v>4.4573537676971364</v>
      </c>
      <c r="J2" s="9">
        <f>IF(C2="","",1/F2)</f>
        <v>1.714946612455889</v>
      </c>
      <c r="K2" s="11">
        <f>1/A2</f>
        <v>0.20283975659229211</v>
      </c>
      <c r="L2" s="11">
        <f>1/B2</f>
        <v>0.23584905660377356</v>
      </c>
      <c r="M2" s="11">
        <f>1/C2</f>
        <v>0.5988023952095809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-0.24438982267391407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0.22458813858371515</v>
      </c>
      <c r="Q2" s="11">
        <f>2*'OddsRatio_working_3-way'!K2*'OddsRatio_working_3-way'!L2*'OddsRatio_working_3-way'!M2</f>
        <v>5.7292892495845703E-2</v>
      </c>
      <c r="R2" s="11">
        <f>O2/N2</f>
        <v>0</v>
      </c>
      <c r="S2" s="11">
        <f>P2/N2</f>
        <v>-0.9189750052864516</v>
      </c>
      <c r="T2" s="11">
        <f>Q2/N2</f>
        <v>-0.23443239930776827</v>
      </c>
      <c r="U2" s="11">
        <f>'OddsRatio_working_3-way'!S2-'OddsRatio_working_3-way'!R2^2/3</f>
        <v>-0.9189750052864516</v>
      </c>
      <c r="V2" s="11">
        <f>'OddsRatio_working_3-way'!S2*'OddsRatio_working_3-way'!R2/3-2*'OddsRatio_working_3-way'!R2^3/27-'OddsRatio_working_3-way'!T2</f>
        <v>0.23443239930776827</v>
      </c>
      <c r="W2" s="11">
        <f>'OddsRatio_working_3-way'!V2^2+4*'OddsRatio_working_3-way'!U2^3/27</f>
        <v>-6.0017484531332446E-2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0.16954058096553856</v>
      </c>
      <c r="Y2" s="11">
        <f>IF('OddsRatio_working_3-way'!W2&gt;=0,IF('OddsRatio_working_3-way'!V2+SQRT('OddsRatio_working_3-way'!W2)&gt;0,0,PI()),ACOS('OddsRatio_working_3-way'!V2/(2*'OddsRatio_working_3-way'!X2)))</f>
        <v>0.8074052211287146</v>
      </c>
      <c r="Z2" s="11">
        <f>'OddsRatio_working_3-way'!X2^(1/3)*COS('OddsRatio_working_3-way'!Y2/3)</f>
        <v>0.53354224810140982</v>
      </c>
      <c r="AA2" s="11">
        <f>'OddsRatio_working_3-way'!X2^(1/3)*COS(('OddsRatio_working_3-way'!Y2+2*PI())/3)</f>
        <v>-0.39422014695705415</v>
      </c>
      <c r="AB2" s="11">
        <f>'OddsRatio_working_3-way'!X2^(1/3)*COS(('OddsRatio_working_3-way'!Y2+4*PI())/3)</f>
        <v>-0.13932210114435545</v>
      </c>
      <c r="AC2" s="11">
        <f>'OddsRatio_working_3-way'!X2^(1/3)*SIN('OddsRatio_working_3-way'!Y2/3)</f>
        <v>0.14716545536587114</v>
      </c>
      <c r="AD2" s="11">
        <f>'OddsRatio_working_3-way'!X2^(1/3)*SIN(('OddsRatio_working_3-way'!Y2+2*PI())/3)</f>
        <v>0.38847841316514498</v>
      </c>
      <c r="AE2" s="11">
        <f>'OddsRatio_working_3-way'!X2^(1/3)*SIN(('OddsRatio_working_3-way'!Y2+4*PI())/3)</f>
        <v>-0.53564386853101609</v>
      </c>
      <c r="AF2" s="11">
        <f>-'OddsRatio_working_3-way'!U2/(3*'OddsRatio_working_3-way'!X2^(1/3))*COS(('OddsRatio_working_3-way'!Y2)/3)</f>
        <v>0.53354224810140993</v>
      </c>
      <c r="AG2" s="11">
        <f>-'OddsRatio_working_3-way'!U2/(3*'OddsRatio_working_3-way'!X2^(1/3))*COS(('OddsRatio_working_3-way'!Y2+2*PI())/3)</f>
        <v>-0.39422014695705426</v>
      </c>
      <c r="AH2" s="11">
        <f>-'OddsRatio_working_3-way'!U2/(3*'OddsRatio_working_3-way'!X2^(1/3))*COS(('OddsRatio_working_3-way'!Y2+4*PI())/3)</f>
        <v>-0.13932210114435548</v>
      </c>
      <c r="AI2" s="11">
        <f>'OddsRatio_working_3-way'!U2/(3*'OddsRatio_working_3-way'!X2^(1/3))*SIN(('OddsRatio_working_3-way'!Y2)/3)</f>
        <v>-0.14716545536587117</v>
      </c>
      <c r="AJ2" s="11">
        <f>'OddsRatio_working_3-way'!U2/(3*'OddsRatio_working_3-way'!X2^(1/3))*SIN(('OddsRatio_working_3-way'!Y2+2*PI())/3)</f>
        <v>-0.38847841316514503</v>
      </c>
      <c r="AK2" s="11">
        <f>'OddsRatio_working_3-way'!U2/(3*'OddsRatio_working_3-way'!X2^(1/3))*SIN(('OddsRatio_working_3-way'!Y2+4*PI())/3)</f>
        <v>0.5356438685310162</v>
      </c>
      <c r="AL2" s="11">
        <f>'OddsRatio_working_3-way'!Z2+'OddsRatio_working_3-way'!AF2</f>
        <v>1.0670844962028196</v>
      </c>
      <c r="AM2" s="11">
        <f>'OddsRatio_working_3-way'!AA2+'OddsRatio_working_3-way'!AG2</f>
        <v>-0.78844029391410841</v>
      </c>
      <c r="AN2" s="11">
        <f>'OddsRatio_working_3-way'!AB2+'OddsRatio_working_3-way'!AH2</f>
        <v>-0.2786442022887109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1.0670844962028196</v>
      </c>
      <c r="AS2" s="11">
        <f>IF(('OddsRatio_working_3-way'!X2=0),IF(Q2&gt;0,-Q2^(1/3),(-Q2)^(1/3)),'OddsRatio_working_3-way'!AM2-'OddsRatio_working_3-way'!R2/3)</f>
        <v>-0.78844029391410841</v>
      </c>
      <c r="AT2" s="11">
        <f>IF(('OddsRatio_working_3-way'!X2=0),IF(Q2&gt;0,-Q2^(1/3),(-Q2)^(1/3)),'OddsRatio_working_3-way'!AN2-'OddsRatio_working_3-way'!R2/3)</f>
        <v>-0.2786442022887109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8.59</v>
      </c>
      <c r="B3" s="4">
        <f>IF('True_Odds_Calculator_3-way'!B4="","",'True_Odds_Calculator_3-way'!B4)</f>
        <v>6.36</v>
      </c>
      <c r="C3" s="4">
        <f>IF('True_Odds_Calculator_3-way'!C4="","",'True_Odds_Calculator_3-way'!C4)</f>
        <v>1.33</v>
      </c>
      <c r="D3" s="9">
        <f t="shared" ref="D3" si="0">(K3/(AR3+K3-(AR3*K3)))</f>
        <v>0.11030197806402044</v>
      </c>
      <c r="E3" s="9">
        <f t="shared" ref="E3" si="1">(L3/(AR3+L3-(AR3*L3)))</f>
        <v>0.14933927653863338</v>
      </c>
      <c r="F3" s="9">
        <f t="shared" ref="F3" si="2">(M3/(AR3+M3-(AR3*M3)))</f>
        <v>0.74035874539734647</v>
      </c>
      <c r="G3" s="9">
        <f t="shared" ref="G3" si="3">AR3</f>
        <v>1.0627168052047997</v>
      </c>
      <c r="H3" s="9">
        <f t="shared" ref="H3" si="4">IF(A3="","",1/D3)</f>
        <v>9.0660205515044296</v>
      </c>
      <c r="I3" s="9">
        <f t="shared" ref="I3" si="5">IF(B3="","",1/E3)</f>
        <v>6.6961620758977265</v>
      </c>
      <c r="J3" s="9">
        <f t="shared" ref="J3" si="6">IF(C3="","",1/F3)</f>
        <v>1.3506965457175839</v>
      </c>
      <c r="K3" s="11">
        <f t="shared" ref="K3" si="7">1/A3</f>
        <v>0.11641443538998836</v>
      </c>
      <c r="L3" s="11">
        <f t="shared" ref="L3" si="8">1/B3</f>
        <v>0.15723270440251572</v>
      </c>
      <c r="M3" s="11">
        <f t="shared" ref="M3" si="9">1/C3</f>
        <v>0.75187969924812026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-0.18476452294441181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0.18276631460479564</v>
      </c>
      <c r="Q3" s="11">
        <f>2*'OddsRatio_working_3-way'!K3*'OddsRatio_working_3-way'!L3*'OddsRatio_working_3-way'!M3</f>
        <v>2.7525047380240305E-2</v>
      </c>
      <c r="R3" s="11">
        <f t="shared" ref="R3" si="10">O3/N3</f>
        <v>0</v>
      </c>
      <c r="S3" s="11">
        <f t="shared" ref="S3" si="11">P3/N3</f>
        <v>-0.98918510811614335</v>
      </c>
      <c r="T3" s="11">
        <f t="shared" ref="T3" si="12">Q3/N3</f>
        <v>-0.14897366086086494</v>
      </c>
      <c r="U3" s="11">
        <f>'OddsRatio_working_3-way'!S3-'OddsRatio_working_3-way'!R3^2/3</f>
        <v>-0.98918510811614335</v>
      </c>
      <c r="V3" s="11">
        <f>'OddsRatio_working_3-way'!S3*'OddsRatio_working_3-way'!R3/3-2*'OddsRatio_working_3-way'!R3^3/27-'OddsRatio_working_3-way'!T3</f>
        <v>0.14897366086086494</v>
      </c>
      <c r="W3" s="11">
        <f>'OddsRatio_working_3-way'!V3^2+4*'OddsRatio_working_3-way'!U3^3/27</f>
        <v>-0.12120017356640117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0.18933655563353924</v>
      </c>
      <c r="Y3" s="11">
        <f>IF('OddsRatio_working_3-way'!W3&gt;=0,IF('OddsRatio_working_3-way'!V3+SQRT('OddsRatio_working_3-way'!W3)&gt;0,0,PI()),ACOS('OddsRatio_working_3-way'!V3/(2*'OddsRatio_working_3-way'!X3)))</f>
        <v>1.166458942326615</v>
      </c>
      <c r="Z3" s="11">
        <f>'OddsRatio_working_3-way'!X3^(1/3)*COS('OddsRatio_working_3-way'!Y3/3)</f>
        <v>0.53135840260239986</v>
      </c>
      <c r="AA3" s="11">
        <f>'OddsRatio_working_3-way'!X3^(1/3)*COS(('OddsRatio_working_3-way'!Y3+2*PI())/3)</f>
        <v>-0.45419965912184423</v>
      </c>
      <c r="AB3" s="11">
        <f>'OddsRatio_working_3-way'!X3^(1/3)*COS(('OddsRatio_working_3-way'!Y3+4*PI())/3)</f>
        <v>-7.715874348055568E-2</v>
      </c>
      <c r="AC3" s="11">
        <f>'OddsRatio_working_3-way'!X3^(1/3)*SIN('OddsRatio_working_3-way'!Y3/3)</f>
        <v>0.21768467414100087</v>
      </c>
      <c r="AD3" s="11">
        <f>'OddsRatio_working_3-way'!X3^(1/3)*SIN(('OddsRatio_working_3-way'!Y3+2*PI())/3)</f>
        <v>0.35132753809749706</v>
      </c>
      <c r="AE3" s="11">
        <f>'OddsRatio_working_3-way'!X3^(1/3)*SIN(('OddsRatio_working_3-way'!Y3+4*PI())/3)</f>
        <v>-0.56901221223849807</v>
      </c>
      <c r="AF3" s="11">
        <f>-'OddsRatio_working_3-way'!U3/(3*'OddsRatio_working_3-way'!X3^(1/3))*COS(('OddsRatio_working_3-way'!Y3)/3)</f>
        <v>0.53135840260239986</v>
      </c>
      <c r="AG3" s="11">
        <f>-'OddsRatio_working_3-way'!U3/(3*'OddsRatio_working_3-way'!X3^(1/3))*COS(('OddsRatio_working_3-way'!Y3+2*PI())/3)</f>
        <v>-0.45419965912184423</v>
      </c>
      <c r="AH3" s="11">
        <f>-'OddsRatio_working_3-way'!U3/(3*'OddsRatio_working_3-way'!X3^(1/3))*COS(('OddsRatio_working_3-way'!Y3+4*PI())/3)</f>
        <v>-7.715874348055568E-2</v>
      </c>
      <c r="AI3" s="11">
        <f>'OddsRatio_working_3-way'!U3/(3*'OddsRatio_working_3-way'!X3^(1/3))*SIN(('OddsRatio_working_3-way'!Y3)/3)</f>
        <v>-0.21768467414100087</v>
      </c>
      <c r="AJ3" s="11">
        <f>'OddsRatio_working_3-way'!U3/(3*'OddsRatio_working_3-way'!X3^(1/3))*SIN(('OddsRatio_working_3-way'!Y3+2*PI())/3)</f>
        <v>-0.35132753809749706</v>
      </c>
      <c r="AK3" s="11">
        <f>'OddsRatio_working_3-way'!U3/(3*'OddsRatio_working_3-way'!X3^(1/3))*SIN(('OddsRatio_working_3-way'!Y3+4*PI())/3)</f>
        <v>0.56901221223849807</v>
      </c>
      <c r="AL3" s="11">
        <f>'OddsRatio_working_3-way'!Z3+'OddsRatio_working_3-way'!AF3</f>
        <v>1.0627168052047997</v>
      </c>
      <c r="AM3" s="11">
        <f>'OddsRatio_working_3-way'!AA3+'OddsRatio_working_3-way'!AG3</f>
        <v>-0.90839931824368847</v>
      </c>
      <c r="AN3" s="11">
        <f>'OddsRatio_working_3-way'!AB3+'OddsRatio_working_3-way'!AH3</f>
        <v>-0.15431748696111136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1.0627168052047997</v>
      </c>
      <c r="AS3" s="11">
        <f>IF(('OddsRatio_working_3-way'!X3=0),IF(Q3&gt;0,-Q3^(1/3),(-Q3)^(1/3)),'OddsRatio_working_3-way'!AM3-'OddsRatio_working_3-way'!R3/3)</f>
        <v>-0.90839931824368847</v>
      </c>
      <c r="AT3" s="11">
        <f>IF(('OddsRatio_working_3-way'!X3=0),IF(Q3&gt;0,-Q3^(1/3),(-Q3)^(1/3)),'OddsRatio_working_3-way'!AN3-'OddsRatio_working_3-way'!R3/3)</f>
        <v>-0.15431748696111136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2.3199999999999998</v>
      </c>
      <c r="B4" s="4">
        <f>IF('True_Odds_Calculator_3-way'!B5="","",'True_Odds_Calculator_3-way'!B5)</f>
        <v>3.65</v>
      </c>
      <c r="C4" s="4">
        <f>IF('True_Odds_Calculator_3-way'!C5="","",'True_Odds_Calculator_3-way'!C5)</f>
        <v>3.09</v>
      </c>
      <c r="D4" s="9">
        <f t="shared" ref="D4:D67" si="13">(K4/(AR4+K4-(AR4*K4)))</f>
        <v>0.4204065631993264</v>
      </c>
      <c r="E4" s="9">
        <f t="shared" ref="E4:E67" si="14">(L4/(AR4+L4-(AR4*L4)))</f>
        <v>0.26541081512976489</v>
      </c>
      <c r="F4" s="9">
        <f t="shared" ref="F4:F67" si="15">(M4/(AR4+M4-(AR4*M4)))</f>
        <v>0.3141826216709086</v>
      </c>
      <c r="G4" s="9">
        <f t="shared" ref="G4:G67" si="16">AR4</f>
        <v>1.0444316892408374</v>
      </c>
      <c r="H4" s="9">
        <f t="shared" ref="H4:H67" si="17">IF(A4="","",1/D4)</f>
        <v>2.3786498297979053</v>
      </c>
      <c r="I4" s="9">
        <f t="shared" ref="I4:I67" si="18">IF(B4="","",1/E4)</f>
        <v>3.7677439764882195</v>
      </c>
      <c r="J4" s="9">
        <f t="shared" ref="J4:J67" si="19">IF(C4="","",1/F4)</f>
        <v>3.1828622305133494</v>
      </c>
      <c r="K4" s="11">
        <f t="shared" ref="K4:K67" si="20">1/A4</f>
        <v>0.43103448275862072</v>
      </c>
      <c r="L4" s="11">
        <f t="shared" ref="L4:L67" si="21">1/B4</f>
        <v>0.27397260273972601</v>
      </c>
      <c r="M4" s="11">
        <f t="shared" ref="M4:M67" si="22">1/C4</f>
        <v>0.3236245954692557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-0.27940023205580333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0.23159719515159302</v>
      </c>
      <c r="Q4" s="11">
        <f>2*'OddsRatio_working_3-way'!K4*'OddsRatio_working_3-way'!L4*'OddsRatio_working_3-way'!M4</f>
        <v>7.6434717871812871E-2</v>
      </c>
      <c r="R4" s="11">
        <f t="shared" ref="R4:R67" si="23">O4/N4</f>
        <v>0</v>
      </c>
      <c r="S4" s="11">
        <f t="shared" ref="S4:S67" si="24">P4/N4</f>
        <v>-0.82890838510591203</v>
      </c>
      <c r="T4" s="11">
        <f t="shared" ref="T4:T67" si="25">Q4/N4</f>
        <v>-0.27356712379733067</v>
      </c>
      <c r="U4" s="11">
        <f>'OddsRatio_working_3-way'!S4-'OddsRatio_working_3-way'!R4^2/3</f>
        <v>-0.82890838510591203</v>
      </c>
      <c r="V4" s="11">
        <f>'OddsRatio_working_3-way'!S4*'OddsRatio_working_3-way'!R4/3-2*'OddsRatio_working_3-way'!R4^3/27-'OddsRatio_working_3-way'!T4</f>
        <v>0.27356712379733067</v>
      </c>
      <c r="W4" s="11">
        <f>'OddsRatio_working_3-way'!V4^2+4*'OddsRatio_working_3-way'!U4^3/27</f>
        <v>-9.5364251237828462E-3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0.14523721660315486</v>
      </c>
      <c r="Y4" s="11">
        <f>IF('OddsRatio_working_3-way'!W4&gt;=0,IF('OddsRatio_working_3-way'!V4+SQRT('OddsRatio_working_3-way'!W4)&gt;0,0,PI()),ACOS('OddsRatio_working_3-way'!V4/(2*'OddsRatio_working_3-way'!X4)))</f>
        <v>0.34286857144672456</v>
      </c>
      <c r="Z4" s="11">
        <f>'OddsRatio_working_3-way'!X4^(1/3)*COS('OddsRatio_working_3-way'!Y4/3)</f>
        <v>0.5222158446204187</v>
      </c>
      <c r="AA4" s="11">
        <f>'OddsRatio_working_3-way'!X4^(1/3)*COS(('OddsRatio_working_3-way'!Y4+2*PI())/3)</f>
        <v>-0.31302184141689066</v>
      </c>
      <c r="AB4" s="11">
        <f>'OddsRatio_working_3-way'!X4^(1/3)*COS(('OddsRatio_working_3-way'!Y4+4*PI())/3)</f>
        <v>-0.20919400320352813</v>
      </c>
      <c r="AC4" s="11">
        <f>'OddsRatio_working_3-way'!X4^(1/3)*SIN('OddsRatio_working_3-way'!Y4/3)</f>
        <v>5.9945030341861764E-2</v>
      </c>
      <c r="AD4" s="11">
        <f>'OddsRatio_working_3-way'!X4^(1/3)*SIN(('OddsRatio_working_3-way'!Y4+2*PI())/3)</f>
        <v>0.42227967252909882</v>
      </c>
      <c r="AE4" s="11">
        <f>'OddsRatio_working_3-way'!X4^(1/3)*SIN(('OddsRatio_working_3-way'!Y4+4*PI())/3)</f>
        <v>-0.48222470287096064</v>
      </c>
      <c r="AF4" s="11">
        <f>-'OddsRatio_working_3-way'!U4/(3*'OddsRatio_working_3-way'!X4^(1/3))*COS(('OddsRatio_working_3-way'!Y4)/3)</f>
        <v>0.5222158446204187</v>
      </c>
      <c r="AG4" s="11">
        <f>-'OddsRatio_working_3-way'!U4/(3*'OddsRatio_working_3-way'!X4^(1/3))*COS(('OddsRatio_working_3-way'!Y4+2*PI())/3)</f>
        <v>-0.31302184141689066</v>
      </c>
      <c r="AH4" s="11">
        <f>-'OddsRatio_working_3-way'!U4/(3*'OddsRatio_working_3-way'!X4^(1/3))*COS(('OddsRatio_working_3-way'!Y4+4*PI())/3)</f>
        <v>-0.20919400320352813</v>
      </c>
      <c r="AI4" s="11">
        <f>'OddsRatio_working_3-way'!U4/(3*'OddsRatio_working_3-way'!X4^(1/3))*SIN(('OddsRatio_working_3-way'!Y4)/3)</f>
        <v>-5.9945030341861764E-2</v>
      </c>
      <c r="AJ4" s="11">
        <f>'OddsRatio_working_3-way'!U4/(3*'OddsRatio_working_3-way'!X4^(1/3))*SIN(('OddsRatio_working_3-way'!Y4+2*PI())/3)</f>
        <v>-0.42227967252909882</v>
      </c>
      <c r="AK4" s="11">
        <f>'OddsRatio_working_3-way'!U4/(3*'OddsRatio_working_3-way'!X4^(1/3))*SIN(('OddsRatio_working_3-way'!Y4+4*PI())/3)</f>
        <v>0.48222470287096064</v>
      </c>
      <c r="AL4" s="11">
        <f>'OddsRatio_working_3-way'!Z4+'OddsRatio_working_3-way'!AF4</f>
        <v>1.0444316892408374</v>
      </c>
      <c r="AM4" s="11">
        <f>'OddsRatio_working_3-way'!AA4+'OddsRatio_working_3-way'!AG4</f>
        <v>-0.62604368283378131</v>
      </c>
      <c r="AN4" s="11">
        <f>'OddsRatio_working_3-way'!AB4+'OddsRatio_working_3-way'!AH4</f>
        <v>-0.41838800640705626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1.0444316892408374</v>
      </c>
      <c r="AS4" s="11">
        <f>IF(('OddsRatio_working_3-way'!X4=0),IF(Q4&gt;0,-Q4^(1/3),(-Q4)^(1/3)),'OddsRatio_working_3-way'!AM4-'OddsRatio_working_3-way'!R4/3)</f>
        <v>-0.62604368283378131</v>
      </c>
      <c r="AT4" s="11">
        <f>IF(('OddsRatio_working_3-way'!X4=0),IF(Q4&gt;0,-Q4^(1/3),(-Q4)^(1/3)),'OddsRatio_working_3-way'!AN4-'OddsRatio_working_3-way'!R4/3)</f>
        <v>-0.41838800640705626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3.07</v>
      </c>
      <c r="B5" s="4">
        <f>IF('True_Odds_Calculator_3-way'!B6="","",'True_Odds_Calculator_3-way'!B6)</f>
        <v>3.82</v>
      </c>
      <c r="C5" s="4">
        <f>IF('True_Odds_Calculator_3-way'!C6="","",'True_Odds_Calculator_3-way'!C6)</f>
        <v>2.27</v>
      </c>
      <c r="D5" s="9">
        <f t="shared" si="13"/>
        <v>0.31640178487257709</v>
      </c>
      <c r="E5" s="9">
        <f t="shared" si="14"/>
        <v>0.25359199061380605</v>
      </c>
      <c r="F5" s="9">
        <f t="shared" si="15"/>
        <v>0.43000622451361664</v>
      </c>
      <c r="G5" s="9">
        <f t="shared" si="16"/>
        <v>1.0437383713541075</v>
      </c>
      <c r="H5" s="9">
        <f t="shared" si="17"/>
        <v>3.1605384287030018</v>
      </c>
      <c r="I5" s="9">
        <f t="shared" si="18"/>
        <v>3.9433422072185826</v>
      </c>
      <c r="J5" s="9">
        <f t="shared" si="19"/>
        <v>2.3255477316197171</v>
      </c>
      <c r="K5" s="11">
        <f t="shared" si="20"/>
        <v>0.32573289902280134</v>
      </c>
      <c r="L5" s="11">
        <f t="shared" si="21"/>
        <v>0.26178010471204188</v>
      </c>
      <c r="M5" s="11">
        <f t="shared" si="22"/>
        <v>0.44052863436123346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-0.27848100600130743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0.2313945450539078</v>
      </c>
      <c r="Q5" s="11">
        <f>2*'OddsRatio_working_3-way'!K5*'OddsRatio_working_3-way'!L5*'OddsRatio_working_3-way'!M5</f>
        <v>7.5128099043476559E-2</v>
      </c>
      <c r="R5" s="11">
        <f t="shared" si="23"/>
        <v>0</v>
      </c>
      <c r="S5" s="11">
        <f t="shared" si="24"/>
        <v>-0.83091679528341489</v>
      </c>
      <c r="T5" s="11">
        <f t="shared" si="25"/>
        <v>-0.26977818028682304</v>
      </c>
      <c r="U5" s="11">
        <f>'OddsRatio_working_3-way'!S5-'OddsRatio_working_3-way'!R5^2/3</f>
        <v>-0.83091679528341489</v>
      </c>
      <c r="V5" s="11">
        <f>'OddsRatio_working_3-way'!S5*'OddsRatio_working_3-way'!R5/3-2*'OddsRatio_working_3-way'!R5^3/27-'OddsRatio_working_3-way'!T5</f>
        <v>0.26977818028682304</v>
      </c>
      <c r="W5" s="11">
        <f>'OddsRatio_working_3-way'!V5^2+4*'OddsRatio_working_3-way'!U5^3/27</f>
        <v>-1.2209931139153474E-2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0.14576539172418729</v>
      </c>
      <c r="Y5" s="11">
        <f>IF('OddsRatio_working_3-way'!W5&gt;=0,IF('OddsRatio_working_3-way'!V5+SQRT('OddsRatio_working_3-way'!W5)&gt;0,0,PI()),ACOS('OddsRatio_working_3-way'!V5/(2*'OddsRatio_working_3-way'!X5)))</f>
        <v>0.38874653972640338</v>
      </c>
      <c r="Z5" s="11">
        <f>'OddsRatio_working_3-way'!X5^(1/3)*COS('OddsRatio_working_3-way'!Y5/3)</f>
        <v>0.52186918567705376</v>
      </c>
      <c r="AA5" s="11">
        <f>'OddsRatio_working_3-way'!X5^(1/3)*COS(('OddsRatio_working_3-way'!Y5+2*PI())/3)</f>
        <v>-0.3198295298147244</v>
      </c>
      <c r="AB5" s="11">
        <f>'OddsRatio_working_3-way'!X5^(1/3)*COS(('OddsRatio_working_3-way'!Y5+4*PI())/3)</f>
        <v>-0.2020396558623293</v>
      </c>
      <c r="AC5" s="11">
        <f>'OddsRatio_working_3-way'!X5^(1/3)*SIN('OddsRatio_working_3-way'!Y5/3)</f>
        <v>6.8006015434227393E-2</v>
      </c>
      <c r="AD5" s="11">
        <f>'OddsRatio_working_3-way'!X5^(1/3)*SIN(('OddsRatio_working_3-way'!Y5+2*PI())/3)</f>
        <v>0.41794896453151298</v>
      </c>
      <c r="AE5" s="11">
        <f>'OddsRatio_working_3-way'!X5^(1/3)*SIN(('OddsRatio_working_3-way'!Y5+4*PI())/3)</f>
        <v>-0.48595497996574039</v>
      </c>
      <c r="AF5" s="11">
        <f>-'OddsRatio_working_3-way'!U5/(3*'OddsRatio_working_3-way'!X5^(1/3))*COS(('OddsRatio_working_3-way'!Y5)/3)</f>
        <v>0.52186918567705376</v>
      </c>
      <c r="AG5" s="11">
        <f>-'OddsRatio_working_3-way'!U5/(3*'OddsRatio_working_3-way'!X5^(1/3))*COS(('OddsRatio_working_3-way'!Y5+2*PI())/3)</f>
        <v>-0.3198295298147244</v>
      </c>
      <c r="AH5" s="11">
        <f>-'OddsRatio_working_3-way'!U5/(3*'OddsRatio_working_3-way'!X5^(1/3))*COS(('OddsRatio_working_3-way'!Y5+4*PI())/3)</f>
        <v>-0.2020396558623293</v>
      </c>
      <c r="AI5" s="11">
        <f>'OddsRatio_working_3-way'!U5/(3*'OddsRatio_working_3-way'!X5^(1/3))*SIN(('OddsRatio_working_3-way'!Y5)/3)</f>
        <v>-6.8006015434227393E-2</v>
      </c>
      <c r="AJ5" s="11">
        <f>'OddsRatio_working_3-way'!U5/(3*'OddsRatio_working_3-way'!X5^(1/3))*SIN(('OddsRatio_working_3-way'!Y5+2*PI())/3)</f>
        <v>-0.41794896453151298</v>
      </c>
      <c r="AK5" s="11">
        <f>'OddsRatio_working_3-way'!U5/(3*'OddsRatio_working_3-way'!X5^(1/3))*SIN(('OddsRatio_working_3-way'!Y5+4*PI())/3)</f>
        <v>0.48595497996574039</v>
      </c>
      <c r="AL5" s="11">
        <f>'OddsRatio_working_3-way'!Z5+'OddsRatio_working_3-way'!AF5</f>
        <v>1.0437383713541075</v>
      </c>
      <c r="AM5" s="11">
        <f>'OddsRatio_working_3-way'!AA5+'OddsRatio_working_3-way'!AG5</f>
        <v>-0.6396590596294488</v>
      </c>
      <c r="AN5" s="11">
        <f>'OddsRatio_working_3-way'!AB5+'OddsRatio_working_3-way'!AH5</f>
        <v>-0.40407931172465861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1.0437383713541075</v>
      </c>
      <c r="AS5" s="11">
        <f>IF(('OddsRatio_working_3-way'!X5=0),IF(Q5&gt;0,-Q5^(1/3),(-Q5)^(1/3)),'OddsRatio_working_3-way'!AM5-'OddsRatio_working_3-way'!R5/3)</f>
        <v>-0.6396590596294488</v>
      </c>
      <c r="AT5" s="11">
        <f>IF(('OddsRatio_working_3-way'!X5=0),IF(Q5&gt;0,-Q5^(1/3),(-Q5)^(1/3)),'OddsRatio_working_3-way'!AN5-'OddsRatio_working_3-way'!R5/3)</f>
        <v>-0.40407931172465861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1.97</v>
      </c>
      <c r="B6" s="4">
        <f>IF('True_Odds_Calculator_3-way'!B7="","",'True_Odds_Calculator_3-way'!B7)</f>
        <v>3.48</v>
      </c>
      <c r="C6" s="4">
        <f>IF('True_Odds_Calculator_3-way'!C7="","",'True_Odds_Calculator_3-way'!C7)</f>
        <v>4.37</v>
      </c>
      <c r="D6" s="9">
        <f t="shared" si="13"/>
        <v>0.49813522445815878</v>
      </c>
      <c r="E6" s="9">
        <f t="shared" si="14"/>
        <v>0.27965432694222936</v>
      </c>
      <c r="F6" s="9">
        <f t="shared" si="15"/>
        <v>0.22221044859961189</v>
      </c>
      <c r="G6" s="9">
        <f t="shared" si="16"/>
        <v>1.0386464179495878</v>
      </c>
      <c r="H6" s="9">
        <f t="shared" si="17"/>
        <v>2.0074870254111006</v>
      </c>
      <c r="I6" s="9">
        <f t="shared" si="18"/>
        <v>3.575843116514978</v>
      </c>
      <c r="J6" s="9">
        <f t="shared" si="19"/>
        <v>4.5002384284901114</v>
      </c>
      <c r="K6" s="11">
        <f t="shared" si="20"/>
        <v>0.50761421319796951</v>
      </c>
      <c r="L6" s="11">
        <f t="shared" si="21"/>
        <v>0.28735632183908044</v>
      </c>
      <c r="M6" s="11">
        <f t="shared" si="22"/>
        <v>0.22883295194508008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-0.27059913804786107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0.22764466017058263</v>
      </c>
      <c r="Q6" s="11">
        <f>2*'OddsRatio_working_3-way'!K6*'OddsRatio_working_3-way'!L6*'OddsRatio_working_3-way'!M6</f>
        <v>6.6757964859408381E-2</v>
      </c>
      <c r="R6" s="11">
        <f t="shared" si="23"/>
        <v>0</v>
      </c>
      <c r="S6" s="11">
        <f t="shared" si="24"/>
        <v>-0.84126158646639504</v>
      </c>
      <c r="T6" s="11">
        <f t="shared" si="25"/>
        <v>-0.2467042775561275</v>
      </c>
      <c r="U6" s="11">
        <f>'OddsRatio_working_3-way'!S6-'OddsRatio_working_3-way'!R6^2/3</f>
        <v>-0.84126158646639504</v>
      </c>
      <c r="V6" s="11">
        <f>'OddsRatio_working_3-way'!S6*'OddsRatio_working_3-way'!R6/3-2*'OddsRatio_working_3-way'!R6^3/27-'OddsRatio_working_3-way'!T6</f>
        <v>0.2467042775561275</v>
      </c>
      <c r="W6" s="11">
        <f>'OddsRatio_working_3-way'!V6^2+4*'OddsRatio_working_3-way'!U6^3/27</f>
        <v>-2.7341227446330725E-2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0.1484959831197645</v>
      </c>
      <c r="Y6" s="11">
        <f>IF('OddsRatio_working_3-way'!W6&gt;=0,IF('OddsRatio_working_3-way'!V6+SQRT('OddsRatio_working_3-way'!W6)&gt;0,0,PI()),ACOS('OddsRatio_working_3-way'!V6/(2*'OddsRatio_working_3-way'!X6)))</f>
        <v>0.59047448118407075</v>
      </c>
      <c r="Z6" s="11">
        <f>'OddsRatio_working_3-way'!X6^(1/3)*COS('OddsRatio_working_3-way'!Y6/3)</f>
        <v>0.519323208974794</v>
      </c>
      <c r="AA6" s="11">
        <f>'OddsRatio_working_3-way'!X6^(1/3)*COS(('OddsRatio_working_3-way'!Y6+2*PI())/3)</f>
        <v>-0.34934410044781661</v>
      </c>
      <c r="AB6" s="11">
        <f>'OddsRatio_working_3-way'!X6^(1/3)*COS(('OddsRatio_working_3-way'!Y6+4*PI())/3)</f>
        <v>-0.16997910852697726</v>
      </c>
      <c r="AC6" s="11">
        <f>'OddsRatio_working_3-way'!X6^(1/3)*SIN('OddsRatio_working_3-way'!Y6/3)</f>
        <v>0.10355642636869167</v>
      </c>
      <c r="AD6" s="11">
        <f>'OddsRatio_working_3-way'!X6^(1/3)*SIN(('OddsRatio_working_3-way'!Y6+2*PI())/3)</f>
        <v>0.39796887856268059</v>
      </c>
      <c r="AE6" s="11">
        <f>'OddsRatio_working_3-way'!X6^(1/3)*SIN(('OddsRatio_working_3-way'!Y6+4*PI())/3)</f>
        <v>-0.50152530493137215</v>
      </c>
      <c r="AF6" s="11">
        <f>-'OddsRatio_working_3-way'!U6/(3*'OddsRatio_working_3-way'!X6^(1/3))*COS(('OddsRatio_working_3-way'!Y6)/3)</f>
        <v>0.51932320897479378</v>
      </c>
      <c r="AG6" s="11">
        <f>-'OddsRatio_working_3-way'!U6/(3*'OddsRatio_working_3-way'!X6^(1/3))*COS(('OddsRatio_working_3-way'!Y6+2*PI())/3)</f>
        <v>-0.3493441004478165</v>
      </c>
      <c r="AH6" s="11">
        <f>-'OddsRatio_working_3-way'!U6/(3*'OddsRatio_working_3-way'!X6^(1/3))*COS(('OddsRatio_working_3-way'!Y6+4*PI())/3)</f>
        <v>-0.16997910852697717</v>
      </c>
      <c r="AI6" s="11">
        <f>'OddsRatio_working_3-way'!U6/(3*'OddsRatio_working_3-way'!X6^(1/3))*SIN(('OddsRatio_working_3-way'!Y6)/3)</f>
        <v>-0.10355642636869161</v>
      </c>
      <c r="AJ6" s="11">
        <f>'OddsRatio_working_3-way'!U6/(3*'OddsRatio_working_3-way'!X6^(1/3))*SIN(('OddsRatio_working_3-way'!Y6+2*PI())/3)</f>
        <v>-0.39796887856268043</v>
      </c>
      <c r="AK6" s="11">
        <f>'OddsRatio_working_3-way'!U6/(3*'OddsRatio_working_3-way'!X6^(1/3))*SIN(('OddsRatio_working_3-way'!Y6+4*PI())/3)</f>
        <v>0.50152530493137204</v>
      </c>
      <c r="AL6" s="11">
        <f>'OddsRatio_working_3-way'!Z6+'OddsRatio_working_3-way'!AF6</f>
        <v>1.0386464179495878</v>
      </c>
      <c r="AM6" s="11">
        <f>'OddsRatio_working_3-way'!AA6+'OddsRatio_working_3-way'!AG6</f>
        <v>-0.6986882008956331</v>
      </c>
      <c r="AN6" s="11">
        <f>'OddsRatio_working_3-way'!AB6+'OddsRatio_working_3-way'!AH6</f>
        <v>-0.33995821705395446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1.0386464179495878</v>
      </c>
      <c r="AS6" s="11">
        <f>IF(('OddsRatio_working_3-way'!X6=0),IF(Q6&gt;0,-Q6^(1/3),(-Q6)^(1/3)),'OddsRatio_working_3-way'!AM6-'OddsRatio_working_3-way'!R6/3)</f>
        <v>-0.6986882008956331</v>
      </c>
      <c r="AT6" s="11">
        <f>IF(('OddsRatio_working_3-way'!X6=0),IF(Q6&gt;0,-Q6^(1/3),(-Q6)^(1/3)),'OddsRatio_working_3-way'!AN6-'OddsRatio_working_3-way'!R6/3)</f>
        <v>-0.33995821705395446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2.16</v>
      </c>
      <c r="B7" s="4">
        <f>IF('True_Odds_Calculator_3-way'!B8="","",'True_Odds_Calculator_3-way'!B8)</f>
        <v>3.56</v>
      </c>
      <c r="C7" s="4">
        <f>IF('True_Odds_Calculator_3-way'!C8="","",'True_Odds_Calculator_3-way'!C8)</f>
        <v>3.52</v>
      </c>
      <c r="D7" s="9">
        <f t="shared" si="13"/>
        <v>0.45228549480602864</v>
      </c>
      <c r="E7" s="9">
        <f t="shared" si="14"/>
        <v>0.27229141078865826</v>
      </c>
      <c r="F7" s="9">
        <f t="shared" si="15"/>
        <v>0.27542309440531315</v>
      </c>
      <c r="G7" s="9">
        <f t="shared" si="16"/>
        <v>1.0439593626451646</v>
      </c>
      <c r="H7" s="9">
        <f t="shared" si="17"/>
        <v>2.2109928606683913</v>
      </c>
      <c r="I7" s="9">
        <f t="shared" si="18"/>
        <v>3.6725359683716214</v>
      </c>
      <c r="J7" s="9">
        <f t="shared" si="19"/>
        <v>3.6307775938658144</v>
      </c>
      <c r="K7" s="11">
        <f t="shared" si="20"/>
        <v>0.46296296296296291</v>
      </c>
      <c r="L7" s="11">
        <f t="shared" si="21"/>
        <v>0.2808988764044944</v>
      </c>
      <c r="M7" s="11">
        <f t="shared" si="22"/>
        <v>0.28409090909090912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-0.27647259107933264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0.23053569401884011</v>
      </c>
      <c r="Q7" s="11">
        <f>2*'OddsRatio_working_3-way'!K7*'OddsRatio_working_3-way'!L7*'OddsRatio_working_3-way'!M7</f>
        <v>7.3889645518859015E-2</v>
      </c>
      <c r="R7" s="11">
        <f t="shared" si="23"/>
        <v>0</v>
      </c>
      <c r="S7" s="11">
        <f t="shared" si="24"/>
        <v>-0.83384646962233178</v>
      </c>
      <c r="T7" s="11">
        <f t="shared" si="25"/>
        <v>-0.26725848385331152</v>
      </c>
      <c r="U7" s="11">
        <f>'OddsRatio_working_3-way'!S7-'OddsRatio_working_3-way'!R7^2/3</f>
        <v>-0.83384646962233178</v>
      </c>
      <c r="V7" s="11">
        <f>'OddsRatio_working_3-way'!S7*'OddsRatio_working_3-way'!R7/3-2*'OddsRatio_working_3-way'!R7^3/27-'OddsRatio_working_3-way'!T7</f>
        <v>0.26725848385331152</v>
      </c>
      <c r="W7" s="11">
        <f>'OddsRatio_working_3-way'!V7^2+4*'OddsRatio_working_3-way'!U7^3/27</f>
        <v>-1.4465257778260049E-2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0.14653698762584724</v>
      </c>
      <c r="Y7" s="11">
        <f>IF('OddsRatio_working_3-way'!W7&gt;=0,IF('OddsRatio_working_3-way'!V7+SQRT('OddsRatio_working_3-way'!W7)&gt;0,0,PI()),ACOS('OddsRatio_working_3-way'!V7/(2*'OddsRatio_working_3-way'!X7)))</f>
        <v>0.42287036244845599</v>
      </c>
      <c r="Z7" s="11">
        <f>'OddsRatio_working_3-way'!X7^(1/3)*COS('OddsRatio_working_3-way'!Y7/3)</f>
        <v>0.52197968132258243</v>
      </c>
      <c r="AA7" s="11">
        <f>'OddsRatio_working_3-way'!X7^(1/3)*COS(('OddsRatio_working_3-way'!Y7+2*PI())/3)</f>
        <v>-0.32513441658446979</v>
      </c>
      <c r="AB7" s="11">
        <f>'OddsRatio_working_3-way'!X7^(1/3)*COS(('OddsRatio_working_3-way'!Y7+4*PI())/3)</f>
        <v>-0.19684526473811234</v>
      </c>
      <c r="AC7" s="11">
        <f>'OddsRatio_working_3-way'!X7^(1/3)*SIN('OddsRatio_working_3-way'!Y7/3)</f>
        <v>7.406777635260324E-2</v>
      </c>
      <c r="AD7" s="11">
        <f>'OddsRatio_working_3-way'!X7^(1/3)*SIN(('OddsRatio_working_3-way'!Y7+2*PI())/3)</f>
        <v>0.41501377610836054</v>
      </c>
      <c r="AE7" s="11">
        <f>'OddsRatio_working_3-way'!X7^(1/3)*SIN(('OddsRatio_working_3-way'!Y7+4*PI())/3)</f>
        <v>-0.4890815524609638</v>
      </c>
      <c r="AF7" s="11">
        <f>-'OddsRatio_working_3-way'!U7/(3*'OddsRatio_working_3-way'!X7^(1/3))*COS(('OddsRatio_working_3-way'!Y7)/3)</f>
        <v>0.52197968132258232</v>
      </c>
      <c r="AG7" s="11">
        <f>-'OddsRatio_working_3-way'!U7/(3*'OddsRatio_working_3-way'!X7^(1/3))*COS(('OddsRatio_working_3-way'!Y7+2*PI())/3)</f>
        <v>-0.32513441658446973</v>
      </c>
      <c r="AH7" s="11">
        <f>-'OddsRatio_working_3-way'!U7/(3*'OddsRatio_working_3-way'!X7^(1/3))*COS(('OddsRatio_working_3-way'!Y7+4*PI())/3)</f>
        <v>-0.19684526473811229</v>
      </c>
      <c r="AI7" s="11">
        <f>'OddsRatio_working_3-way'!U7/(3*'OddsRatio_working_3-way'!X7^(1/3))*SIN(('OddsRatio_working_3-way'!Y7)/3)</f>
        <v>-7.4067776352603226E-2</v>
      </c>
      <c r="AJ7" s="11">
        <f>'OddsRatio_working_3-way'!U7/(3*'OddsRatio_working_3-way'!X7^(1/3))*SIN(('OddsRatio_working_3-way'!Y7+2*PI())/3)</f>
        <v>-0.41501377610836043</v>
      </c>
      <c r="AK7" s="11">
        <f>'OddsRatio_working_3-way'!U7/(3*'OddsRatio_working_3-way'!X7^(1/3))*SIN(('OddsRatio_working_3-way'!Y7+4*PI())/3)</f>
        <v>0.48908155246096369</v>
      </c>
      <c r="AL7" s="11">
        <f>'OddsRatio_working_3-way'!Z7+'OddsRatio_working_3-way'!AF7</f>
        <v>1.0439593626451646</v>
      </c>
      <c r="AM7" s="11">
        <f>'OddsRatio_working_3-way'!AA7+'OddsRatio_working_3-way'!AG7</f>
        <v>-0.65026883316893946</v>
      </c>
      <c r="AN7" s="11">
        <f>'OddsRatio_working_3-way'!AB7+'OddsRatio_working_3-way'!AH7</f>
        <v>-0.39369052947622463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1.0439593626451646</v>
      </c>
      <c r="AS7" s="11">
        <f>IF(('OddsRatio_working_3-way'!X7=0),IF(Q7&gt;0,-Q7^(1/3),(-Q7)^(1/3)),'OddsRatio_working_3-way'!AM7-'OddsRatio_working_3-way'!R7/3)</f>
        <v>-0.65026883316893946</v>
      </c>
      <c r="AT7" s="11">
        <f>IF(('OddsRatio_working_3-way'!X7=0),IF(Q7&gt;0,-Q7^(1/3),(-Q7)^(1/3)),'OddsRatio_working_3-way'!AN7-'OddsRatio_working_3-way'!R7/3)</f>
        <v>-0.39369052947622463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4.96</v>
      </c>
      <c r="B8" s="4">
        <f>IF('True_Odds_Calculator_3-way'!B9="","",'True_Odds_Calculator_3-way'!B9)</f>
        <v>4.13</v>
      </c>
      <c r="C8" s="4">
        <f>IF('True_Odds_Calculator_3-way'!C9="","",'True_Odds_Calculator_3-way'!C9)</f>
        <v>1.72</v>
      </c>
      <c r="D8" s="9">
        <f t="shared" si="13"/>
        <v>0.19477930098334681</v>
      </c>
      <c r="E8" s="9">
        <f t="shared" si="14"/>
        <v>0.23432688486288769</v>
      </c>
      <c r="F8" s="9">
        <f t="shared" si="15"/>
        <v>0.57089381415376539</v>
      </c>
      <c r="G8" s="9">
        <f t="shared" si="16"/>
        <v>1.0439433724794285</v>
      </c>
      <c r="H8" s="9">
        <f t="shared" si="17"/>
        <v>5.1340157550185364</v>
      </c>
      <c r="I8" s="9">
        <f t="shared" si="18"/>
        <v>4.267542755860612</v>
      </c>
      <c r="J8" s="9">
        <f t="shared" si="19"/>
        <v>1.7516392281851885</v>
      </c>
      <c r="K8" s="11">
        <f t="shared" si="20"/>
        <v>0.20161290322580647</v>
      </c>
      <c r="L8" s="11">
        <f t="shared" si="21"/>
        <v>0.24213075060532688</v>
      </c>
      <c r="M8" s="11">
        <f t="shared" si="22"/>
        <v>0.58139534883720934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-0.25328638455013264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0.22166180164895943</v>
      </c>
      <c r="Q8" s="11">
        <f>2*'OddsRatio_working_3-way'!K8*'OddsRatio_working_3-way'!L8*'OddsRatio_working_3-way'!M8</f>
        <v>5.676358556951587E-2</v>
      </c>
      <c r="R8" s="11">
        <f t="shared" si="23"/>
        <v>0</v>
      </c>
      <c r="S8" s="11">
        <f t="shared" si="24"/>
        <v>-0.87514298110677247</v>
      </c>
      <c r="T8" s="11">
        <f t="shared" si="25"/>
        <v>-0.22410831782503782</v>
      </c>
      <c r="U8" s="11">
        <f>'OddsRatio_working_3-way'!S8-'OddsRatio_working_3-way'!R8^2/3</f>
        <v>-0.87514298110677247</v>
      </c>
      <c r="V8" s="11">
        <f>'OddsRatio_working_3-way'!S8*'OddsRatio_working_3-way'!R8/3-2*'OddsRatio_working_3-way'!R8^3/27-'OddsRatio_working_3-way'!T8</f>
        <v>0.22410831782503782</v>
      </c>
      <c r="W8" s="11">
        <f>'OddsRatio_working_3-way'!V8^2+4*'OddsRatio_working_3-way'!U8^3/27</f>
        <v>-4.9071808310814494E-2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0.15755661397509044</v>
      </c>
      <c r="Y8" s="11">
        <f>IF('OddsRatio_working_3-way'!W8&gt;=0,IF('OddsRatio_working_3-way'!V8+SQRT('OddsRatio_working_3-way'!W8)&gt;0,0,PI()),ACOS('OddsRatio_working_3-way'!V8/(2*'OddsRatio_working_3-way'!X8)))</f>
        <v>0.77959354045546791</v>
      </c>
      <c r="Z8" s="11">
        <f>'OddsRatio_working_3-way'!X8^(1/3)*COS('OddsRatio_working_3-way'!Y8/3)</f>
        <v>0.52197168623971424</v>
      </c>
      <c r="AA8" s="11">
        <f>'OddsRatio_working_3-way'!X8^(1/3)*COS(('OddsRatio_working_3-way'!Y8+2*PI())/3)</f>
        <v>-0.38117284054364314</v>
      </c>
      <c r="AB8" s="11">
        <f>'OddsRatio_working_3-way'!X8^(1/3)*COS(('OddsRatio_working_3-way'!Y8+4*PI())/3)</f>
        <v>-0.14079884569607118</v>
      </c>
      <c r="AC8" s="11">
        <f>'OddsRatio_working_3-way'!X8^(1/3)*SIN('OddsRatio_working_3-way'!Y8/3)</f>
        <v>0.13877999063143154</v>
      </c>
      <c r="AD8" s="11">
        <f>'OddsRatio_working_3-way'!X8^(1/3)*SIN(('OddsRatio_working_3-way'!Y8+2*PI())/3)</f>
        <v>0.38265074502407709</v>
      </c>
      <c r="AE8" s="11">
        <f>'OddsRatio_working_3-way'!X8^(1/3)*SIN(('OddsRatio_working_3-way'!Y8+4*PI())/3)</f>
        <v>-0.52143073565550846</v>
      </c>
      <c r="AF8" s="11">
        <f>-'OddsRatio_working_3-way'!U8/(3*'OddsRatio_working_3-way'!X8^(1/3))*COS(('OddsRatio_working_3-way'!Y8)/3)</f>
        <v>0.52197168623971424</v>
      </c>
      <c r="AG8" s="11">
        <f>-'OddsRatio_working_3-way'!U8/(3*'OddsRatio_working_3-way'!X8^(1/3))*COS(('OddsRatio_working_3-way'!Y8+2*PI())/3)</f>
        <v>-0.38117284054364314</v>
      </c>
      <c r="AH8" s="11">
        <f>-'OddsRatio_working_3-way'!U8/(3*'OddsRatio_working_3-way'!X8^(1/3))*COS(('OddsRatio_working_3-way'!Y8+4*PI())/3)</f>
        <v>-0.14079884569607118</v>
      </c>
      <c r="AI8" s="11">
        <f>'OddsRatio_working_3-way'!U8/(3*'OddsRatio_working_3-way'!X8^(1/3))*SIN(('OddsRatio_working_3-way'!Y8)/3)</f>
        <v>-0.13877999063143154</v>
      </c>
      <c r="AJ8" s="11">
        <f>'OddsRatio_working_3-way'!U8/(3*'OddsRatio_working_3-way'!X8^(1/3))*SIN(('OddsRatio_working_3-way'!Y8+2*PI())/3)</f>
        <v>-0.38265074502407709</v>
      </c>
      <c r="AK8" s="11">
        <f>'OddsRatio_working_3-way'!U8/(3*'OddsRatio_working_3-way'!X8^(1/3))*SIN(('OddsRatio_working_3-way'!Y8+4*PI())/3)</f>
        <v>0.52143073565550846</v>
      </c>
      <c r="AL8" s="11">
        <f>'OddsRatio_working_3-way'!Z8+'OddsRatio_working_3-way'!AF8</f>
        <v>1.0439433724794285</v>
      </c>
      <c r="AM8" s="11">
        <f>'OddsRatio_working_3-way'!AA8+'OddsRatio_working_3-way'!AG8</f>
        <v>-0.76234568108728629</v>
      </c>
      <c r="AN8" s="11">
        <f>'OddsRatio_working_3-way'!AB8+'OddsRatio_working_3-way'!AH8</f>
        <v>-0.28159769139214236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1.0439433724794285</v>
      </c>
      <c r="AS8" s="11">
        <f>IF(('OddsRatio_working_3-way'!X8=0),IF(Q8&gt;0,-Q8^(1/3),(-Q8)^(1/3)),'OddsRatio_working_3-way'!AM8-'OddsRatio_working_3-way'!R8/3)</f>
        <v>-0.76234568108728629</v>
      </c>
      <c r="AT8" s="11">
        <f>IF(('OddsRatio_working_3-way'!X8=0),IF(Q8&gt;0,-Q8^(1/3),(-Q8)^(1/3)),'OddsRatio_working_3-way'!AN8-'OddsRatio_working_3-way'!R8/3)</f>
        <v>-0.28159769139214236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2.5</v>
      </c>
      <c r="B9" s="4">
        <f>IF('True_Odds_Calculator_3-way'!B10="","",'True_Odds_Calculator_3-way'!B10)</f>
        <v>3.01</v>
      </c>
      <c r="C9" s="4">
        <f>IF('True_Odds_Calculator_3-way'!C10="","",'True_Odds_Calculator_3-way'!C10)</f>
        <v>3.2</v>
      </c>
      <c r="D9" s="9">
        <f t="shared" si="13"/>
        <v>0.38408480499896175</v>
      </c>
      <c r="E9" s="9">
        <f t="shared" si="14"/>
        <v>0.31758000562694955</v>
      </c>
      <c r="F9" s="9">
        <f t="shared" si="15"/>
        <v>0.29833518937408876</v>
      </c>
      <c r="G9" s="9">
        <f t="shared" si="16"/>
        <v>1.0690611152966651</v>
      </c>
      <c r="H9" s="9">
        <f t="shared" si="17"/>
        <v>2.6035916729449977</v>
      </c>
      <c r="I9" s="9">
        <f t="shared" si="18"/>
        <v>3.1488128417462971</v>
      </c>
      <c r="J9" s="9">
        <f t="shared" si="19"/>
        <v>3.351934453652663</v>
      </c>
      <c r="K9" s="11">
        <f t="shared" si="20"/>
        <v>0.4</v>
      </c>
      <c r="L9" s="11">
        <f t="shared" si="21"/>
        <v>0.33222591362126247</v>
      </c>
      <c r="M9" s="11">
        <f t="shared" si="22"/>
        <v>0.3125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-0.27545681063122918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0.23712624584717604</v>
      </c>
      <c r="Q9" s="11">
        <f>2*'OddsRatio_working_3-way'!K9*'OddsRatio_working_3-way'!L9*'OddsRatio_working_3-way'!M9</f>
        <v>8.3056478405315617E-2</v>
      </c>
      <c r="R9" s="11">
        <f t="shared" si="23"/>
        <v>0</v>
      </c>
      <c r="S9" s="11">
        <f t="shared" si="24"/>
        <v>-0.8608472787577266</v>
      </c>
      <c r="T9" s="11">
        <f t="shared" si="25"/>
        <v>-0.30152268958239115</v>
      </c>
      <c r="U9" s="11">
        <f>'OddsRatio_working_3-way'!S9-'OddsRatio_working_3-way'!R9^2/3</f>
        <v>-0.8608472787577266</v>
      </c>
      <c r="V9" s="11">
        <f>'OddsRatio_working_3-way'!S9*'OddsRatio_working_3-way'!R9/3-2*'OddsRatio_working_3-way'!R9^3/27-'OddsRatio_working_3-way'!T9</f>
        <v>0.30152268958239115</v>
      </c>
      <c r="W9" s="11">
        <f>'OddsRatio_working_3-way'!V9^2+4*'OddsRatio_working_3-way'!U9^3/27</f>
        <v>-3.5933706076863442E-3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0.15371182692028398</v>
      </c>
      <c r="Y9" s="11">
        <f>IF('OddsRatio_working_3-way'!W9&gt;=0,IF('OddsRatio_working_3-way'!V9+SQRT('OddsRatio_working_3-way'!W9)&gt;0,0,PI()),ACOS('OddsRatio_working_3-way'!V9/(2*'OddsRatio_working_3-way'!X9)))</f>
        <v>0.19624788904437418</v>
      </c>
      <c r="Z9" s="11">
        <f>'OddsRatio_working_3-way'!X9^(1/3)*COS('OddsRatio_working_3-way'!Y9/3)</f>
        <v>0.53453055764833257</v>
      </c>
      <c r="AA9" s="11">
        <f>'OddsRatio_working_3-way'!X9^(1/3)*COS(('OddsRatio_working_3-way'!Y9+2*PI())/3)</f>
        <v>-0.29759071195468489</v>
      </c>
      <c r="AB9" s="11">
        <f>'OddsRatio_working_3-way'!X9^(1/3)*COS(('OddsRatio_working_3-way'!Y9+4*PI())/3)</f>
        <v>-0.23693984569364784</v>
      </c>
      <c r="AC9" s="11">
        <f>'OddsRatio_working_3-way'!X9^(1/3)*SIN('OddsRatio_working_3-way'!Y9/3)</f>
        <v>3.5016793962393981E-2</v>
      </c>
      <c r="AD9" s="11">
        <f>'OddsRatio_working_3-way'!X9^(1/3)*SIN(('OddsRatio_working_3-way'!Y9+2*PI())/3)</f>
        <v>0.44540864504132155</v>
      </c>
      <c r="AE9" s="11">
        <f>'OddsRatio_working_3-way'!X9^(1/3)*SIN(('OddsRatio_working_3-way'!Y9+4*PI())/3)</f>
        <v>-0.48042543900371526</v>
      </c>
      <c r="AF9" s="11">
        <f>-'OddsRatio_working_3-way'!U9/(3*'OddsRatio_working_3-way'!X9^(1/3))*COS(('OddsRatio_working_3-way'!Y9)/3)</f>
        <v>0.53453055764833257</v>
      </c>
      <c r="AG9" s="11">
        <f>-'OddsRatio_working_3-way'!U9/(3*'OddsRatio_working_3-way'!X9^(1/3))*COS(('OddsRatio_working_3-way'!Y9+2*PI())/3)</f>
        <v>-0.29759071195468489</v>
      </c>
      <c r="AH9" s="11">
        <f>-'OddsRatio_working_3-way'!U9/(3*'OddsRatio_working_3-way'!X9^(1/3))*COS(('OddsRatio_working_3-way'!Y9+4*PI())/3)</f>
        <v>-0.23693984569364784</v>
      </c>
      <c r="AI9" s="11">
        <f>'OddsRatio_working_3-way'!U9/(3*'OddsRatio_working_3-way'!X9^(1/3))*SIN(('OddsRatio_working_3-way'!Y9)/3)</f>
        <v>-3.5016793962393981E-2</v>
      </c>
      <c r="AJ9" s="11">
        <f>'OddsRatio_working_3-way'!U9/(3*'OddsRatio_working_3-way'!X9^(1/3))*SIN(('OddsRatio_working_3-way'!Y9+2*PI())/3)</f>
        <v>-0.44540864504132155</v>
      </c>
      <c r="AK9" s="11">
        <f>'OddsRatio_working_3-way'!U9/(3*'OddsRatio_working_3-way'!X9^(1/3))*SIN(('OddsRatio_working_3-way'!Y9+4*PI())/3)</f>
        <v>0.48042543900371526</v>
      </c>
      <c r="AL9" s="11">
        <f>'OddsRatio_working_3-way'!Z9+'OddsRatio_working_3-way'!AF9</f>
        <v>1.0690611152966651</v>
      </c>
      <c r="AM9" s="11">
        <f>'OddsRatio_working_3-way'!AA9+'OddsRatio_working_3-way'!AG9</f>
        <v>-0.59518142390936979</v>
      </c>
      <c r="AN9" s="11">
        <f>'OddsRatio_working_3-way'!AB9+'OddsRatio_working_3-way'!AH9</f>
        <v>-0.47387969138729569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1.0690611152966651</v>
      </c>
      <c r="AS9" s="11">
        <f>IF(('OddsRatio_working_3-way'!X9=0),IF(Q9&gt;0,-Q9^(1/3),(-Q9)^(1/3)),'OddsRatio_working_3-way'!AM9-'OddsRatio_working_3-way'!R9/3)</f>
        <v>-0.59518142390936979</v>
      </c>
      <c r="AT9" s="11">
        <f>IF(('OddsRatio_working_3-way'!X9=0),IF(Q9&gt;0,-Q9^(1/3),(-Q9)^(1/3)),'OddsRatio_working_3-way'!AN9-'OddsRatio_working_3-way'!R9/3)</f>
        <v>-0.47387969138729569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2.83</v>
      </c>
      <c r="B10" s="4">
        <f>IF('True_Odds_Calculator_3-way'!B11="","",'True_Odds_Calculator_3-way'!B11)</f>
        <v>3.12</v>
      </c>
      <c r="C10" s="4">
        <f>IF('True_Odds_Calculator_3-way'!C11="","",'True_Odds_Calculator_3-way'!C11)</f>
        <v>2.83</v>
      </c>
      <c r="D10" s="9">
        <f t="shared" si="13"/>
        <v>0.34413334937889073</v>
      </c>
      <c r="E10" s="9">
        <f t="shared" si="14"/>
        <v>0.31173330124221826</v>
      </c>
      <c r="F10" s="9">
        <f t="shared" si="15"/>
        <v>0.34413334937889073</v>
      </c>
      <c r="G10" s="9">
        <f t="shared" si="16"/>
        <v>1.0414482568719055</v>
      </c>
      <c r="H10" s="9">
        <f t="shared" si="17"/>
        <v>2.905850310075587</v>
      </c>
      <c r="I10" s="9">
        <f t="shared" si="18"/>
        <v>3.20787030456844</v>
      </c>
      <c r="J10" s="9">
        <f t="shared" si="19"/>
        <v>2.905850310075587</v>
      </c>
      <c r="K10" s="11">
        <f t="shared" si="20"/>
        <v>0.35335689045936397</v>
      </c>
      <c r="L10" s="11">
        <f t="shared" si="21"/>
        <v>0.32051282051282048</v>
      </c>
      <c r="M10" s="11">
        <f t="shared" si="22"/>
        <v>0.35335689045936397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-0.28412573704061905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0.23131317691119913</v>
      </c>
      <c r="Q10" s="11">
        <f>2*'OddsRatio_working_3-way'!K10*'OddsRatio_working_3-way'!L10*'OddsRatio_working_3-way'!M10</f>
        <v>8.0039161560968547E-2</v>
      </c>
      <c r="R10" s="11">
        <f t="shared" si="23"/>
        <v>0</v>
      </c>
      <c r="S10" s="11">
        <f t="shared" si="24"/>
        <v>-0.81412257587256254</v>
      </c>
      <c r="T10" s="11">
        <f t="shared" si="25"/>
        <v>-0.28170331345071364</v>
      </c>
      <c r="U10" s="11">
        <f>'OddsRatio_working_3-way'!S10-'OddsRatio_working_3-way'!R10^2/3</f>
        <v>-0.81412257587256254</v>
      </c>
      <c r="V10" s="11">
        <f>'OddsRatio_working_3-way'!S10*'OddsRatio_working_3-way'!R10/3-2*'OddsRatio_working_3-way'!R10^3/27-'OddsRatio_working_3-way'!T10</f>
        <v>0.28170331345071364</v>
      </c>
      <c r="W10" s="11">
        <f>'OddsRatio_working_3-way'!V10^2+4*'OddsRatio_working_3-way'!U10^3/27</f>
        <v>-5.8351512290102936E-4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0.1413685537274928</v>
      </c>
      <c r="Y10" s="11">
        <f>IF('OddsRatio_working_3-way'!W10&gt;=0,IF('OddsRatio_working_3-way'!V10+SQRT('OddsRatio_working_3-way'!W10)&gt;0,0,PI()),ACOS('OddsRatio_working_3-way'!V10/(2*'OddsRatio_working_3-way'!X10)))</f>
        <v>8.5540742294235583E-2</v>
      </c>
      <c r="Z10" s="11">
        <f>'OddsRatio_working_3-way'!X10^(1/3)*COS('OddsRatio_working_3-way'!Y10/3)</f>
        <v>0.52072412843595284</v>
      </c>
      <c r="AA10" s="11">
        <f>'OddsRatio_working_3-way'!X10^(1/3)*COS(('OddsRatio_working_3-way'!Y10+2*PI())/3)</f>
        <v>-0.27322404371584819</v>
      </c>
      <c r="AB10" s="11">
        <f>'OddsRatio_working_3-way'!X10^(1/3)*COS(('OddsRatio_working_3-way'!Y10+4*PI())/3)</f>
        <v>-0.24750008472010496</v>
      </c>
      <c r="AC10" s="11">
        <f>'OddsRatio_working_3-way'!X10^(1/3)*SIN('OddsRatio_working_3-way'!Y10/3)</f>
        <v>1.4851734650815419E-2</v>
      </c>
      <c r="AD10" s="11">
        <f>'OddsRatio_working_3-way'!X10^(1/3)*SIN(('OddsRatio_working_3-way'!Y10+2*PI())/3)</f>
        <v>0.44353445626363824</v>
      </c>
      <c r="AE10" s="11">
        <f>'OddsRatio_working_3-way'!X10^(1/3)*SIN(('OddsRatio_working_3-way'!Y10+4*PI())/3)</f>
        <v>-0.45838619091445348</v>
      </c>
      <c r="AF10" s="11">
        <f>-'OddsRatio_working_3-way'!U10/(3*'OddsRatio_working_3-way'!X10^(1/3))*COS(('OddsRatio_working_3-way'!Y10)/3)</f>
        <v>0.52072412843595262</v>
      </c>
      <c r="AG10" s="11">
        <f>-'OddsRatio_working_3-way'!U10/(3*'OddsRatio_working_3-way'!X10^(1/3))*COS(('OddsRatio_working_3-way'!Y10+2*PI())/3)</f>
        <v>-0.27322404371584808</v>
      </c>
      <c r="AH10" s="11">
        <f>-'OddsRatio_working_3-way'!U10/(3*'OddsRatio_working_3-way'!X10^(1/3))*COS(('OddsRatio_working_3-way'!Y10+4*PI())/3)</f>
        <v>-0.24750008472010487</v>
      </c>
      <c r="AI10" s="11">
        <f>'OddsRatio_working_3-way'!U10/(3*'OddsRatio_working_3-way'!X10^(1/3))*SIN(('OddsRatio_working_3-way'!Y10)/3)</f>
        <v>-1.4851734650815414E-2</v>
      </c>
      <c r="AJ10" s="11">
        <f>'OddsRatio_working_3-way'!U10/(3*'OddsRatio_working_3-way'!X10^(1/3))*SIN(('OddsRatio_working_3-way'!Y10+2*PI())/3)</f>
        <v>-0.44353445626363808</v>
      </c>
      <c r="AK10" s="11">
        <f>'OddsRatio_working_3-way'!U10/(3*'OddsRatio_working_3-way'!X10^(1/3))*SIN(('OddsRatio_working_3-way'!Y10+4*PI())/3)</f>
        <v>0.45838619091445326</v>
      </c>
      <c r="AL10" s="11">
        <f>'OddsRatio_working_3-way'!Z10+'OddsRatio_working_3-way'!AF10</f>
        <v>1.0414482568719055</v>
      </c>
      <c r="AM10" s="11">
        <f>'OddsRatio_working_3-way'!AA10+'OddsRatio_working_3-way'!AG10</f>
        <v>-0.54644808743169626</v>
      </c>
      <c r="AN10" s="11">
        <f>'OddsRatio_working_3-way'!AB10+'OddsRatio_working_3-way'!AH10</f>
        <v>-0.49500016944020986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1.0414482568719055</v>
      </c>
      <c r="AS10" s="11">
        <f>IF(('OddsRatio_working_3-way'!X10=0),IF(Q10&gt;0,-Q10^(1/3),(-Q10)^(1/3)),'OddsRatio_working_3-way'!AM10-'OddsRatio_working_3-way'!R10/3)</f>
        <v>-0.54644808743169626</v>
      </c>
      <c r="AT10" s="11">
        <f>IF(('OddsRatio_working_3-way'!X10=0),IF(Q10&gt;0,-Q10^(1/3),(-Q10)^(1/3)),'OddsRatio_working_3-way'!AN10-'OddsRatio_working_3-way'!R10/3)</f>
        <v>-0.49500016944020986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2.5</v>
      </c>
      <c r="B11" s="4">
        <f>IF('True_Odds_Calculator_3-way'!B12="","",'True_Odds_Calculator_3-way'!B12)</f>
        <v>3.68</v>
      </c>
      <c r="C11" s="4">
        <f>IF('True_Odds_Calculator_3-way'!C12="","",'True_Odds_Calculator_3-way'!C12)</f>
        <v>2.81</v>
      </c>
      <c r="D11" s="9">
        <f t="shared" si="13"/>
        <v>0.39004497174256914</v>
      </c>
      <c r="E11" s="9">
        <f t="shared" si="14"/>
        <v>0.26357394567160103</v>
      </c>
      <c r="F11" s="9">
        <f t="shared" si="15"/>
        <v>0.34638108258583</v>
      </c>
      <c r="G11" s="9">
        <f t="shared" si="16"/>
        <v>1.0425379506579961</v>
      </c>
      <c r="H11" s="9">
        <f t="shared" si="17"/>
        <v>2.5638069259869938</v>
      </c>
      <c r="I11" s="9">
        <f t="shared" si="18"/>
        <v>3.7940017077634307</v>
      </c>
      <c r="J11" s="9">
        <f t="shared" si="19"/>
        <v>2.8869936906909728</v>
      </c>
      <c r="K11" s="11">
        <f t="shared" si="20"/>
        <v>0.4</v>
      </c>
      <c r="L11" s="11">
        <f t="shared" si="21"/>
        <v>0.27173913043478259</v>
      </c>
      <c r="M11" s="11">
        <f t="shared" si="22"/>
        <v>0.35587188612099646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-0.28145598019495599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0.23170354324617054</v>
      </c>
      <c r="Q11" s="11">
        <f>2*'OddsRatio_working_3-way'!K11*'OddsRatio_working_3-way'!L11*'OddsRatio_working_3-way'!M11</f>
        <v>7.7363453504564444E-2</v>
      </c>
      <c r="R11" s="11">
        <f t="shared" si="23"/>
        <v>0</v>
      </c>
      <c r="S11" s="11">
        <f t="shared" si="24"/>
        <v>-0.82323190676451985</v>
      </c>
      <c r="T11" s="11">
        <f t="shared" si="25"/>
        <v>-0.27486875017179291</v>
      </c>
      <c r="U11" s="11">
        <f>'OddsRatio_working_3-way'!S11-'OddsRatio_working_3-way'!R11^2/3</f>
        <v>-0.82323190676451985</v>
      </c>
      <c r="V11" s="11">
        <f>'OddsRatio_working_3-way'!S11*'OddsRatio_working_3-way'!R11/3-2*'OddsRatio_working_3-way'!R11^3/27-'OddsRatio_working_3-way'!T11</f>
        <v>0.27486875017179291</v>
      </c>
      <c r="W11" s="11">
        <f>'OddsRatio_working_3-way'!V11^2+4*'OddsRatio_working_3-way'!U11^3/27</f>
        <v>-7.1009674127526373E-3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0.14374786714396509</v>
      </c>
      <c r="Y11" s="11">
        <f>IF('OddsRatio_working_3-way'!W11&gt;=0,IF('OddsRatio_working_3-way'!V11+SQRT('OddsRatio_working_3-way'!W11)&gt;0,0,PI()),ACOS('OddsRatio_working_3-way'!V11/(2*'OddsRatio_working_3-way'!X11)))</f>
        <v>0.29747577731094865</v>
      </c>
      <c r="Z11" s="11">
        <f>'OddsRatio_working_3-way'!X11^(1/3)*COS('OddsRatio_working_3-way'!Y11/3)</f>
        <v>0.52126897532899819</v>
      </c>
      <c r="AA11" s="11">
        <f>'OddsRatio_working_3-way'!X11^(1/3)*COS(('OddsRatio_working_3-way'!Y11+2*PI())/3)</f>
        <v>-0.30554515689489703</v>
      </c>
      <c r="AB11" s="11">
        <f>'OddsRatio_working_3-way'!X11^(1/3)*COS(('OddsRatio_working_3-way'!Y11+4*PI())/3)</f>
        <v>-0.21572381843410124</v>
      </c>
      <c r="AC11" s="11">
        <f>'OddsRatio_working_3-way'!X11^(1/3)*SIN('OddsRatio_working_3-way'!Y11/3)</f>
        <v>5.1858373939313016E-2</v>
      </c>
      <c r="AD11" s="11">
        <f>'OddsRatio_working_3-way'!X11^(1/3)*SIN(('OddsRatio_working_3-way'!Y11+2*PI())/3)</f>
        <v>0.42550298786993973</v>
      </c>
      <c r="AE11" s="11">
        <f>'OddsRatio_working_3-way'!X11^(1/3)*SIN(('OddsRatio_working_3-way'!Y11+4*PI())/3)</f>
        <v>-0.4773613618092527</v>
      </c>
      <c r="AF11" s="11">
        <f>-'OddsRatio_working_3-way'!U11/(3*'OddsRatio_working_3-way'!X11^(1/3))*COS(('OddsRatio_working_3-way'!Y11)/3)</f>
        <v>0.52126897532899807</v>
      </c>
      <c r="AG11" s="11">
        <f>-'OddsRatio_working_3-way'!U11/(3*'OddsRatio_working_3-way'!X11^(1/3))*COS(('OddsRatio_working_3-way'!Y11+2*PI())/3)</f>
        <v>-0.30554515689489697</v>
      </c>
      <c r="AH11" s="11">
        <f>-'OddsRatio_working_3-way'!U11/(3*'OddsRatio_working_3-way'!X11^(1/3))*COS(('OddsRatio_working_3-way'!Y11+4*PI())/3)</f>
        <v>-0.21572381843410118</v>
      </c>
      <c r="AI11" s="11">
        <f>'OddsRatio_working_3-way'!U11/(3*'OddsRatio_working_3-way'!X11^(1/3))*SIN(('OddsRatio_working_3-way'!Y11)/3)</f>
        <v>-5.1858373939313002E-2</v>
      </c>
      <c r="AJ11" s="11">
        <f>'OddsRatio_working_3-way'!U11/(3*'OddsRatio_working_3-way'!X11^(1/3))*SIN(('OddsRatio_working_3-way'!Y11+2*PI())/3)</f>
        <v>-0.42550298786993968</v>
      </c>
      <c r="AK11" s="11">
        <f>'OddsRatio_working_3-way'!U11/(3*'OddsRatio_working_3-way'!X11^(1/3))*SIN(('OddsRatio_working_3-way'!Y11+4*PI())/3)</f>
        <v>0.47736136180925259</v>
      </c>
      <c r="AL11" s="11">
        <f>'OddsRatio_working_3-way'!Z11+'OddsRatio_working_3-way'!AF11</f>
        <v>1.0425379506579961</v>
      </c>
      <c r="AM11" s="11">
        <f>'OddsRatio_working_3-way'!AA11+'OddsRatio_working_3-way'!AG11</f>
        <v>-0.61109031378979406</v>
      </c>
      <c r="AN11" s="11">
        <f>'OddsRatio_working_3-way'!AB11+'OddsRatio_working_3-way'!AH11</f>
        <v>-0.43144763686820242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1.0425379506579961</v>
      </c>
      <c r="AS11" s="11">
        <f>IF(('OddsRatio_working_3-way'!X11=0),IF(Q11&gt;0,-Q11^(1/3),(-Q11)^(1/3)),'OddsRatio_working_3-way'!AM11-'OddsRatio_working_3-way'!R11/3)</f>
        <v>-0.61109031378979406</v>
      </c>
      <c r="AT11" s="11">
        <f>IF(('OddsRatio_working_3-way'!X11=0),IF(Q11&gt;0,-Q11^(1/3),(-Q11)^(1/3)),'OddsRatio_working_3-way'!AN11-'OddsRatio_working_3-way'!R11/3)</f>
        <v>-0.43144763686820242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7.6</v>
      </c>
      <c r="B12" s="4">
        <f>IF('True_Odds_Calculator_3-way'!B13="","",'True_Odds_Calculator_3-way'!B13)</f>
        <v>4.7699999999999996</v>
      </c>
      <c r="C12" s="4">
        <f>IF('True_Odds_Calculator_3-way'!C13="","",'True_Odds_Calculator_3-way'!C13)</f>
        <v>1.45</v>
      </c>
      <c r="D12" s="9">
        <f t="shared" si="13"/>
        <v>0.12455598574656364</v>
      </c>
      <c r="E12" s="9">
        <f t="shared" si="14"/>
        <v>0.1994107493339192</v>
      </c>
      <c r="F12" s="9">
        <f t="shared" si="15"/>
        <v>0.6760332649195171</v>
      </c>
      <c r="G12" s="9">
        <f t="shared" si="16"/>
        <v>1.064927001842634</v>
      </c>
      <c r="H12" s="9">
        <f t="shared" si="17"/>
        <v>8.0285182121613854</v>
      </c>
      <c r="I12" s="9">
        <f t="shared" si="18"/>
        <v>5.01477479694673</v>
      </c>
      <c r="J12" s="9">
        <f t="shared" si="19"/>
        <v>1.4792171508291854</v>
      </c>
      <c r="K12" s="11">
        <f t="shared" si="20"/>
        <v>0.13157894736842105</v>
      </c>
      <c r="L12" s="11">
        <f t="shared" si="21"/>
        <v>0.20964360587002098</v>
      </c>
      <c r="M12" s="11">
        <f t="shared" si="22"/>
        <v>0.68965517241379315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-0.21300893743793448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0.20583882173444892</v>
      </c>
      <c r="Q12" s="11">
        <f>2*'OddsRatio_working_3-way'!K12*'OddsRatio_working_3-way'!L12*'OddsRatio_working_3-way'!M12</f>
        <v>3.8047841355720688E-2</v>
      </c>
      <c r="R12" s="11">
        <f t="shared" si="23"/>
        <v>0</v>
      </c>
      <c r="S12" s="11">
        <f t="shared" si="24"/>
        <v>-0.96633889737338019</v>
      </c>
      <c r="T12" s="11">
        <f t="shared" si="25"/>
        <v>-0.17862086827604071</v>
      </c>
      <c r="U12" s="11">
        <f>'OddsRatio_working_3-way'!S12-'OddsRatio_working_3-way'!R12^2/3</f>
        <v>-0.96633889737338019</v>
      </c>
      <c r="V12" s="11">
        <f>'OddsRatio_working_3-way'!S12*'OddsRatio_working_3-way'!R12/3-2*'OddsRatio_working_3-way'!R12^3/27-'OddsRatio_working_3-way'!T12</f>
        <v>0.17862086827604071</v>
      </c>
      <c r="W12" s="11">
        <f>'OddsRatio_working_3-way'!V12^2+4*'OddsRatio_working_3-way'!U12^3/27</f>
        <v>-0.10178017967267303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0.18281520331769435</v>
      </c>
      <c r="Y12" s="11">
        <f>IF('OddsRatio_working_3-way'!W12&gt;=0,IF('OddsRatio_working_3-way'!V12+SQRT('OddsRatio_working_3-way'!W12)&gt;0,0,PI()),ACOS('OddsRatio_working_3-way'!V12/(2*'OddsRatio_working_3-way'!X12)))</f>
        <v>1.0603938301691818</v>
      </c>
      <c r="Z12" s="11">
        <f>'OddsRatio_working_3-way'!X12^(1/3)*COS('OddsRatio_working_3-way'!Y12/3)</f>
        <v>0.532463500921317</v>
      </c>
      <c r="AA12" s="11">
        <f>'OddsRatio_working_3-way'!X12^(1/3)*COS(('OddsRatio_working_3-way'!Y12+2*PI())/3)</f>
        <v>-0.43636901705239028</v>
      </c>
      <c r="AB12" s="11">
        <f>'OddsRatio_working_3-way'!X12^(1/3)*COS(('OddsRatio_working_3-way'!Y12+4*PI())/3)</f>
        <v>-9.6094483868926689E-2</v>
      </c>
      <c r="AC12" s="11">
        <f>'OddsRatio_working_3-way'!X12^(1/3)*SIN('OddsRatio_working_3-way'!Y12/3)</f>
        <v>0.1964575933318469</v>
      </c>
      <c r="AD12" s="11">
        <f>'OddsRatio_working_3-way'!X12^(1/3)*SIN(('OddsRatio_working_3-way'!Y12+2*PI())/3)</f>
        <v>0.36289812171993596</v>
      </c>
      <c r="AE12" s="11">
        <f>'OddsRatio_working_3-way'!X12^(1/3)*SIN(('OddsRatio_working_3-way'!Y12+4*PI())/3)</f>
        <v>-0.55935571505178294</v>
      </c>
      <c r="AF12" s="11">
        <f>-'OddsRatio_working_3-way'!U12/(3*'OddsRatio_working_3-way'!X12^(1/3))*COS(('OddsRatio_working_3-way'!Y12)/3)</f>
        <v>0.532463500921317</v>
      </c>
      <c r="AG12" s="11">
        <f>-'OddsRatio_working_3-way'!U12/(3*'OddsRatio_working_3-way'!X12^(1/3))*COS(('OddsRatio_working_3-way'!Y12+2*PI())/3)</f>
        <v>-0.43636901705239028</v>
      </c>
      <c r="AH12" s="11">
        <f>-'OddsRatio_working_3-way'!U12/(3*'OddsRatio_working_3-way'!X12^(1/3))*COS(('OddsRatio_working_3-way'!Y12+4*PI())/3)</f>
        <v>-9.6094483868926689E-2</v>
      </c>
      <c r="AI12" s="11">
        <f>'OddsRatio_working_3-way'!U12/(3*'OddsRatio_working_3-way'!X12^(1/3))*SIN(('OddsRatio_working_3-way'!Y12)/3)</f>
        <v>-0.1964575933318469</v>
      </c>
      <c r="AJ12" s="11">
        <f>'OddsRatio_working_3-way'!U12/(3*'OddsRatio_working_3-way'!X12^(1/3))*SIN(('OddsRatio_working_3-way'!Y12+2*PI())/3)</f>
        <v>-0.36289812171993596</v>
      </c>
      <c r="AK12" s="11">
        <f>'OddsRatio_working_3-way'!U12/(3*'OddsRatio_working_3-way'!X12^(1/3))*SIN(('OddsRatio_working_3-way'!Y12+4*PI())/3)</f>
        <v>0.55935571505178294</v>
      </c>
      <c r="AL12" s="11">
        <f>'OddsRatio_working_3-way'!Z12+'OddsRatio_working_3-way'!AF12</f>
        <v>1.064927001842634</v>
      </c>
      <c r="AM12" s="11">
        <f>'OddsRatio_working_3-way'!AA12+'OddsRatio_working_3-way'!AG12</f>
        <v>-0.87273803410478057</v>
      </c>
      <c r="AN12" s="11">
        <f>'OddsRatio_working_3-way'!AB12+'OddsRatio_working_3-way'!AH12</f>
        <v>-0.19218896773785338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1.064927001842634</v>
      </c>
      <c r="AS12" s="11">
        <f>IF(('OddsRatio_working_3-way'!X12=0),IF(Q12&gt;0,-Q12^(1/3),(-Q12)^(1/3)),'OddsRatio_working_3-way'!AM12-'OddsRatio_working_3-way'!R12/3)</f>
        <v>-0.87273803410478057</v>
      </c>
      <c r="AT12" s="11">
        <f>IF(('OddsRatio_working_3-way'!X12=0),IF(Q12&gt;0,-Q12^(1/3),(-Q12)^(1/3)),'OddsRatio_working_3-way'!AN12-'OddsRatio_working_3-way'!R12/3)</f>
        <v>-0.19218896773785338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3.04</v>
      </c>
      <c r="B13" s="4">
        <f>IF('True_Odds_Calculator_3-way'!B14="","",'True_Odds_Calculator_3-way'!B14)</f>
        <v>3.13</v>
      </c>
      <c r="C13" s="4">
        <f>IF('True_Odds_Calculator_3-way'!C14="","",'True_Odds_Calculator_3-way'!C14)</f>
        <v>2.68</v>
      </c>
      <c r="D13" s="9">
        <f t="shared" si="13"/>
        <v>0.32186526347148303</v>
      </c>
      <c r="E13" s="9">
        <f t="shared" si="14"/>
        <v>0.31251551523965437</v>
      </c>
      <c r="F13" s="9">
        <f t="shared" si="15"/>
        <v>0.36561922128886265</v>
      </c>
      <c r="G13" s="9">
        <f t="shared" si="16"/>
        <v>1.0327892637716187</v>
      </c>
      <c r="H13" s="9">
        <f t="shared" si="17"/>
        <v>3.1068900980941021</v>
      </c>
      <c r="I13" s="9">
        <f t="shared" si="18"/>
        <v>3.1998411318335478</v>
      </c>
      <c r="J13" s="9">
        <f t="shared" si="19"/>
        <v>2.7350859631363194</v>
      </c>
      <c r="K13" s="11">
        <f t="shared" si="20"/>
        <v>0.32894736842105265</v>
      </c>
      <c r="L13" s="11">
        <f t="shared" si="21"/>
        <v>0.31948881789137379</v>
      </c>
      <c r="M13" s="11">
        <f t="shared" si="22"/>
        <v>0.37313432835820892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-0.28626373764270974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0.22940514344370297</v>
      </c>
      <c r="Q13" s="11">
        <f>2*'OddsRatio_working_3-way'!K13*'OddsRatio_working_3-way'!L13*'OddsRatio_working_3-way'!M13</f>
        <v>7.8429108869642036E-2</v>
      </c>
      <c r="R13" s="11">
        <f t="shared" si="23"/>
        <v>0</v>
      </c>
      <c r="S13" s="11">
        <f t="shared" si="24"/>
        <v>-0.80137688878368218</v>
      </c>
      <c r="T13" s="11">
        <f t="shared" si="25"/>
        <v>-0.27397500471236996</v>
      </c>
      <c r="U13" s="11">
        <f>'OddsRatio_working_3-way'!S13-'OddsRatio_working_3-way'!R13^2/3</f>
        <v>-0.80137688878368218</v>
      </c>
      <c r="V13" s="11">
        <f>'OddsRatio_working_3-way'!S13*'OddsRatio_working_3-way'!R13/3-2*'OddsRatio_working_3-way'!R13^3/27-'OddsRatio_working_3-way'!T13</f>
        <v>0.27397500471236996</v>
      </c>
      <c r="W13" s="11">
        <f>'OddsRatio_working_3-way'!V13^2+4*'OddsRatio_working_3-way'!U13^3/27</f>
        <v>-1.1818714668629521E-3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0.13806173861175849</v>
      </c>
      <c r="Y13" s="11">
        <f>IF('OddsRatio_working_3-way'!W13&gt;=0,IF('OddsRatio_working_3-way'!V13+SQRT('OddsRatio_working_3-way'!W13)&gt;0,0,PI()),ACOS('OddsRatio_working_3-way'!V13/(2*'OddsRatio_working_3-way'!X13)))</f>
        <v>0.12482748834978818</v>
      </c>
      <c r="Z13" s="11">
        <f>'OddsRatio_working_3-way'!X13^(1/3)*COS('OddsRatio_working_3-way'!Y13/3)</f>
        <v>0.51639463188580936</v>
      </c>
      <c r="AA13" s="11">
        <f>'OddsRatio_working_3-way'!X13^(1/3)*COS(('OddsRatio_working_3-way'!Y13+2*PI())/3)</f>
        <v>-0.27681613211257999</v>
      </c>
      <c r="AB13" s="11">
        <f>'OddsRatio_working_3-way'!X13^(1/3)*COS(('OddsRatio_working_3-way'!Y13+4*PI())/3)</f>
        <v>-0.23957849977322906</v>
      </c>
      <c r="AC13" s="11">
        <f>'OddsRatio_working_3-way'!X13^(1/3)*SIN('OddsRatio_working_3-way'!Y13/3)</f>
        <v>2.1499157055108558E-2</v>
      </c>
      <c r="AD13" s="11">
        <f>'OddsRatio_working_3-way'!X13^(1/3)*SIN(('OddsRatio_working_3-way'!Y13+2*PI())/3)</f>
        <v>0.43646129106347042</v>
      </c>
      <c r="AE13" s="11">
        <f>'OddsRatio_working_3-way'!X13^(1/3)*SIN(('OddsRatio_working_3-way'!Y13+4*PI())/3)</f>
        <v>-0.45796044811857894</v>
      </c>
      <c r="AF13" s="11">
        <f>-'OddsRatio_working_3-way'!U13/(3*'OddsRatio_working_3-way'!X13^(1/3))*COS(('OddsRatio_working_3-way'!Y13)/3)</f>
        <v>0.51639463188580936</v>
      </c>
      <c r="AG13" s="11">
        <f>-'OddsRatio_working_3-way'!U13/(3*'OddsRatio_working_3-way'!X13^(1/3))*COS(('OddsRatio_working_3-way'!Y13+2*PI())/3)</f>
        <v>-0.27681613211257999</v>
      </c>
      <c r="AH13" s="11">
        <f>-'OddsRatio_working_3-way'!U13/(3*'OddsRatio_working_3-way'!X13^(1/3))*COS(('OddsRatio_working_3-way'!Y13+4*PI())/3)</f>
        <v>-0.23957849977322906</v>
      </c>
      <c r="AI13" s="11">
        <f>'OddsRatio_working_3-way'!U13/(3*'OddsRatio_working_3-way'!X13^(1/3))*SIN(('OddsRatio_working_3-way'!Y13)/3)</f>
        <v>-2.1499157055108558E-2</v>
      </c>
      <c r="AJ13" s="11">
        <f>'OddsRatio_working_3-way'!U13/(3*'OddsRatio_working_3-way'!X13^(1/3))*SIN(('OddsRatio_working_3-way'!Y13+2*PI())/3)</f>
        <v>-0.43646129106347042</v>
      </c>
      <c r="AK13" s="11">
        <f>'OddsRatio_working_3-way'!U13/(3*'OddsRatio_working_3-way'!X13^(1/3))*SIN(('OddsRatio_working_3-way'!Y13+4*PI())/3)</f>
        <v>0.45796044811857894</v>
      </c>
      <c r="AL13" s="11">
        <f>'OddsRatio_working_3-way'!Z13+'OddsRatio_working_3-way'!AF13</f>
        <v>1.0327892637716187</v>
      </c>
      <c r="AM13" s="11">
        <f>'OddsRatio_working_3-way'!AA13+'OddsRatio_working_3-way'!AG13</f>
        <v>-0.55363226422515999</v>
      </c>
      <c r="AN13" s="11">
        <f>'OddsRatio_working_3-way'!AB13+'OddsRatio_working_3-way'!AH13</f>
        <v>-0.47915699954645813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1.0327892637716187</v>
      </c>
      <c r="AS13" s="11">
        <f>IF(('OddsRatio_working_3-way'!X13=0),IF(Q13&gt;0,-Q13^(1/3),(-Q13)^(1/3)),'OddsRatio_working_3-way'!AM13-'OddsRatio_working_3-way'!R13/3)</f>
        <v>-0.55363226422515999</v>
      </c>
      <c r="AT13" s="11">
        <f>IF(('OddsRatio_working_3-way'!X13=0),IF(Q13&gt;0,-Q13^(1/3),(-Q13)^(1/3)),'OddsRatio_working_3-way'!AN13-'OddsRatio_working_3-way'!R13/3)</f>
        <v>-0.47915699954645813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1.61</v>
      </c>
      <c r="B14" s="4">
        <f>IF('True_Odds_Calculator_3-way'!B15="","",'True_Odds_Calculator_3-way'!B15)</f>
        <v>4.0199999999999996</v>
      </c>
      <c r="C14" s="4">
        <f>IF('True_Odds_Calculator_3-way'!C15="","",'True_Odds_Calculator_3-way'!C15)</f>
        <v>6.49</v>
      </c>
      <c r="D14" s="9">
        <f t="shared" si="13"/>
        <v>0.61080984203773936</v>
      </c>
      <c r="E14" s="9">
        <f t="shared" si="14"/>
        <v>0.24070184274965944</v>
      </c>
      <c r="F14" s="9">
        <f t="shared" si="15"/>
        <v>0.14848831521260125</v>
      </c>
      <c r="G14" s="9">
        <f t="shared" si="16"/>
        <v>1.0445421938006829</v>
      </c>
      <c r="H14" s="9">
        <f t="shared" si="17"/>
        <v>1.6371707382184164</v>
      </c>
      <c r="I14" s="9">
        <f t="shared" si="18"/>
        <v>4.1545174252780619</v>
      </c>
      <c r="J14" s="9">
        <f t="shared" si="19"/>
        <v>6.7345366439657495</v>
      </c>
      <c r="K14" s="11">
        <f t="shared" si="20"/>
        <v>0.6211180124223602</v>
      </c>
      <c r="L14" s="11">
        <f t="shared" si="21"/>
        <v>0.24875621890547267</v>
      </c>
      <c r="M14" s="11">
        <f t="shared" si="22"/>
        <v>0.15408320493066255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-0.2407756126010836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0.21711919115102168</v>
      </c>
      <c r="Q14" s="11">
        <f>2*'OddsRatio_working_3-way'!K14*'OddsRatio_working_3-way'!L14*'OddsRatio_working_3-way'!M14</f>
        <v>4.7613857708557389E-2</v>
      </c>
      <c r="R14" s="11">
        <f t="shared" si="23"/>
        <v>0</v>
      </c>
      <c r="S14" s="11">
        <f t="shared" si="24"/>
        <v>-0.90174909661944957</v>
      </c>
      <c r="T14" s="11">
        <f t="shared" si="25"/>
        <v>-0.1977519948726863</v>
      </c>
      <c r="U14" s="11">
        <f>'OddsRatio_working_3-way'!S14-'OddsRatio_working_3-way'!R14^2/3</f>
        <v>-0.90174909661944957</v>
      </c>
      <c r="V14" s="11">
        <f>'OddsRatio_working_3-way'!S14*'OddsRatio_working_3-way'!R14/3-2*'OddsRatio_working_3-way'!R14^3/27-'OddsRatio_working_3-way'!T14</f>
        <v>0.1977519948726863</v>
      </c>
      <c r="W14" s="11">
        <f>'OddsRatio_working_3-way'!V14^2+4*'OddsRatio_working_3-way'!U14^3/27</f>
        <v>-6.9525047835221093E-2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0.16479600974488737</v>
      </c>
      <c r="Y14" s="11">
        <f>IF('OddsRatio_working_3-way'!W14&gt;=0,IF('OddsRatio_working_3-way'!V14+SQRT('OddsRatio_working_3-way'!W14)&gt;0,0,PI()),ACOS('OddsRatio_working_3-way'!V14/(2*'OddsRatio_working_3-way'!X14)))</f>
        <v>0.92730741795743465</v>
      </c>
      <c r="Z14" s="11">
        <f>'OddsRatio_working_3-way'!X14^(1/3)*COS('OddsRatio_working_3-way'!Y14/3)</f>
        <v>0.52227109690034157</v>
      </c>
      <c r="AA14" s="11">
        <f>'OddsRatio_working_3-way'!X14^(1/3)*COS(('OddsRatio_working_3-way'!Y14+2*PI())/3)</f>
        <v>-0.40557221333048438</v>
      </c>
      <c r="AB14" s="11">
        <f>'OddsRatio_working_3-way'!X14^(1/3)*COS(('OddsRatio_working_3-way'!Y14+4*PI())/3)</f>
        <v>-0.11669888356985729</v>
      </c>
      <c r="AC14" s="11">
        <f>'OddsRatio_working_3-way'!X14^(1/3)*SIN('OddsRatio_working_3-way'!Y14/3)</f>
        <v>0.16678109469900174</v>
      </c>
      <c r="AD14" s="11">
        <f>'OddsRatio_working_3-way'!X14^(1/3)*SIN(('OddsRatio_working_3-way'!Y14+2*PI())/3)</f>
        <v>0.36890949022855912</v>
      </c>
      <c r="AE14" s="11">
        <f>'OddsRatio_working_3-way'!X14^(1/3)*SIN(('OddsRatio_working_3-way'!Y14+4*PI())/3)</f>
        <v>-0.53569058492756083</v>
      </c>
      <c r="AF14" s="11">
        <f>-'OddsRatio_working_3-way'!U14/(3*'OddsRatio_working_3-way'!X14^(1/3))*COS(('OddsRatio_working_3-way'!Y14)/3)</f>
        <v>0.52227109690034135</v>
      </c>
      <c r="AG14" s="11">
        <f>-'OddsRatio_working_3-way'!U14/(3*'OddsRatio_working_3-way'!X14^(1/3))*COS(('OddsRatio_working_3-way'!Y14+2*PI())/3)</f>
        <v>-0.40557221333048421</v>
      </c>
      <c r="AH14" s="11">
        <f>-'OddsRatio_working_3-way'!U14/(3*'OddsRatio_working_3-way'!X14^(1/3))*COS(('OddsRatio_working_3-way'!Y14+4*PI())/3)</f>
        <v>-0.11669888356985723</v>
      </c>
      <c r="AI14" s="11">
        <f>'OddsRatio_working_3-way'!U14/(3*'OddsRatio_working_3-way'!X14^(1/3))*SIN(('OddsRatio_working_3-way'!Y14)/3)</f>
        <v>-0.16678109469900168</v>
      </c>
      <c r="AJ14" s="11">
        <f>'OddsRatio_working_3-way'!U14/(3*'OddsRatio_working_3-way'!X14^(1/3))*SIN(('OddsRatio_working_3-way'!Y14+2*PI())/3)</f>
        <v>-0.36890949022855896</v>
      </c>
      <c r="AK14" s="11">
        <f>'OddsRatio_working_3-way'!U14/(3*'OddsRatio_working_3-way'!X14^(1/3))*SIN(('OddsRatio_working_3-way'!Y14+4*PI())/3)</f>
        <v>0.53569058492756061</v>
      </c>
      <c r="AL14" s="11">
        <f>'OddsRatio_working_3-way'!Z14+'OddsRatio_working_3-way'!AF14</f>
        <v>1.0445421938006829</v>
      </c>
      <c r="AM14" s="11">
        <f>'OddsRatio_working_3-way'!AA14+'OddsRatio_working_3-way'!AG14</f>
        <v>-0.81114442666096864</v>
      </c>
      <c r="AN14" s="11">
        <f>'OddsRatio_working_3-way'!AB14+'OddsRatio_working_3-way'!AH14</f>
        <v>-0.23339776713971452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1.0445421938006829</v>
      </c>
      <c r="AS14" s="11">
        <f>IF(('OddsRatio_working_3-way'!X14=0),IF(Q14&gt;0,-Q14^(1/3),(-Q14)^(1/3)),'OddsRatio_working_3-way'!AM14-'OddsRatio_working_3-way'!R14/3)</f>
        <v>-0.81114442666096864</v>
      </c>
      <c r="AT14" s="11">
        <f>IF(('OddsRatio_working_3-way'!X14=0),IF(Q14&gt;0,-Q14^(1/3),(-Q14)^(1/3)),'OddsRatio_working_3-way'!AN14-'OddsRatio_working_3-way'!R14/3)</f>
        <v>-0.23339776713971452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1.92</v>
      </c>
      <c r="B15" s="4">
        <f>IF('True_Odds_Calculator_3-way'!B16="","",'True_Odds_Calculator_3-way'!B16)</f>
        <v>3.42</v>
      </c>
      <c r="C15" s="4">
        <f>IF('True_Odds_Calculator_3-way'!C16="","",'True_Odds_Calculator_3-way'!C16)</f>
        <v>4.6500000000000004</v>
      </c>
      <c r="D15" s="9">
        <f t="shared" si="13"/>
        <v>0.50946307083480835</v>
      </c>
      <c r="E15" s="9">
        <f t="shared" si="14"/>
        <v>0.28306830436585517</v>
      </c>
      <c r="F15" s="9">
        <f t="shared" si="15"/>
        <v>0.2074686247993365</v>
      </c>
      <c r="G15" s="9">
        <f t="shared" si="16"/>
        <v>1.0465769647175802</v>
      </c>
      <c r="H15" s="9">
        <f t="shared" si="17"/>
        <v>1.9628508075401732</v>
      </c>
      <c r="I15" s="9">
        <f t="shared" si="18"/>
        <v>3.5327162546165449</v>
      </c>
      <c r="J15" s="9">
        <f t="shared" si="19"/>
        <v>4.8200059212191686</v>
      </c>
      <c r="K15" s="11">
        <f t="shared" si="20"/>
        <v>0.52083333333333337</v>
      </c>
      <c r="L15" s="11">
        <f t="shared" si="21"/>
        <v>0.29239766081871343</v>
      </c>
      <c r="M15" s="11">
        <f t="shared" si="22"/>
        <v>0.21505376344086019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-0.26614344253704736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0.22892693202540396</v>
      </c>
      <c r="Q15" s="11">
        <f>2*'OddsRatio_working_3-way'!K15*'OddsRatio_working_3-way'!L15*'OddsRatio_working_3-way'!M15</f>
        <v>6.5501268104550495E-2</v>
      </c>
      <c r="R15" s="11">
        <f t="shared" si="23"/>
        <v>0</v>
      </c>
      <c r="S15" s="11">
        <f t="shared" si="24"/>
        <v>-0.86016371413523429</v>
      </c>
      <c r="T15" s="11">
        <f t="shared" si="25"/>
        <v>-0.24611265068247049</v>
      </c>
      <c r="U15" s="11">
        <f>'OddsRatio_working_3-way'!S15-'OddsRatio_working_3-way'!R15^2/3</f>
        <v>-0.86016371413523429</v>
      </c>
      <c r="V15" s="11">
        <f>'OddsRatio_working_3-way'!S15*'OddsRatio_working_3-way'!R15/3-2*'OddsRatio_working_3-way'!R15^3/27-'OddsRatio_working_3-way'!T15</f>
        <v>0.24611265068247049</v>
      </c>
      <c r="W15" s="11">
        <f>'OddsRatio_working_3-way'!V15^2+4*'OddsRatio_working_3-way'!U15^3/27</f>
        <v>-3.3712906592955859E-2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0.15352877858801228</v>
      </c>
      <c r="Y15" s="11">
        <f>IF('OddsRatio_working_3-way'!W15&gt;=0,IF('OddsRatio_working_3-way'!V15+SQRT('OddsRatio_working_3-way'!W15)&gt;0,0,PI()),ACOS('OddsRatio_working_3-way'!V15/(2*'OddsRatio_working_3-way'!X15)))</f>
        <v>0.64096414711682304</v>
      </c>
      <c r="Z15" s="11">
        <f>'OddsRatio_working_3-way'!X15^(1/3)*COS('OddsRatio_working_3-way'!Y15/3)</f>
        <v>0.52328848235879011</v>
      </c>
      <c r="AA15" s="11">
        <f>'OddsRatio_working_3-way'!X15^(1/3)*COS(('OddsRatio_working_3-way'!Y15+2*PI())/3)</f>
        <v>-0.3599692212545732</v>
      </c>
      <c r="AB15" s="11">
        <f>'OddsRatio_working_3-way'!X15^(1/3)*COS(('OddsRatio_working_3-way'!Y15+4*PI())/3)</f>
        <v>-0.16331926110421707</v>
      </c>
      <c r="AC15" s="11">
        <f>'OddsRatio_working_3-way'!X15^(1/3)*SIN('OddsRatio_working_3-way'!Y15/3)</f>
        <v>0.11353590742893747</v>
      </c>
      <c r="AD15" s="11">
        <f>'OddsRatio_working_3-way'!X15^(1/3)*SIN(('OddsRatio_working_3-way'!Y15+2*PI())/3)</f>
        <v>0.39641316551604866</v>
      </c>
      <c r="AE15" s="11">
        <f>'OddsRatio_working_3-way'!X15^(1/3)*SIN(('OddsRatio_working_3-way'!Y15+4*PI())/3)</f>
        <v>-0.50994907294498604</v>
      </c>
      <c r="AF15" s="11">
        <f>-'OddsRatio_working_3-way'!U15/(3*'OddsRatio_working_3-way'!X15^(1/3))*COS(('OddsRatio_working_3-way'!Y15)/3)</f>
        <v>0.52328848235879011</v>
      </c>
      <c r="AG15" s="11">
        <f>-'OddsRatio_working_3-way'!U15/(3*'OddsRatio_working_3-way'!X15^(1/3))*COS(('OddsRatio_working_3-way'!Y15+2*PI())/3)</f>
        <v>-0.3599692212545732</v>
      </c>
      <c r="AH15" s="11">
        <f>-'OddsRatio_working_3-way'!U15/(3*'OddsRatio_working_3-way'!X15^(1/3))*COS(('OddsRatio_working_3-way'!Y15+4*PI())/3)</f>
        <v>-0.16331926110421707</v>
      </c>
      <c r="AI15" s="11">
        <f>'OddsRatio_working_3-way'!U15/(3*'OddsRatio_working_3-way'!X15^(1/3))*SIN(('OddsRatio_working_3-way'!Y15)/3)</f>
        <v>-0.11353590742893747</v>
      </c>
      <c r="AJ15" s="11">
        <f>'OddsRatio_working_3-way'!U15/(3*'OddsRatio_working_3-way'!X15^(1/3))*SIN(('OddsRatio_working_3-way'!Y15+2*PI())/3)</f>
        <v>-0.39641316551604866</v>
      </c>
      <c r="AK15" s="11">
        <f>'OddsRatio_working_3-way'!U15/(3*'OddsRatio_working_3-way'!X15^(1/3))*SIN(('OddsRatio_working_3-way'!Y15+4*PI())/3)</f>
        <v>0.50994907294498604</v>
      </c>
      <c r="AL15" s="11">
        <f>'OddsRatio_working_3-way'!Z15+'OddsRatio_working_3-way'!AF15</f>
        <v>1.0465769647175802</v>
      </c>
      <c r="AM15" s="11">
        <f>'OddsRatio_working_3-way'!AA15+'OddsRatio_working_3-way'!AG15</f>
        <v>-0.7199384425091464</v>
      </c>
      <c r="AN15" s="11">
        <f>'OddsRatio_working_3-way'!AB15+'OddsRatio_working_3-way'!AH15</f>
        <v>-0.32663852220843415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1.0465769647175802</v>
      </c>
      <c r="AS15" s="11">
        <f>IF(('OddsRatio_working_3-way'!X15=0),IF(Q15&gt;0,-Q15^(1/3),(-Q15)^(1/3)),'OddsRatio_working_3-way'!AM15-'OddsRatio_working_3-way'!R15/3)</f>
        <v>-0.7199384425091464</v>
      </c>
      <c r="AT15" s="11">
        <f>IF(('OddsRatio_working_3-way'!X15=0),IF(Q15&gt;0,-Q15^(1/3),(-Q15)^(1/3)),'OddsRatio_working_3-way'!AN15-'OddsRatio_working_3-way'!R15/3)</f>
        <v>-0.32663852220843415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2.39</v>
      </c>
      <c r="B16" s="4">
        <f>IF('True_Odds_Calculator_3-way'!B17="","",'True_Odds_Calculator_3-way'!B17)</f>
        <v>3.08</v>
      </c>
      <c r="C16" s="4">
        <f>IF('True_Odds_Calculator_3-way'!C17="","",'True_Odds_Calculator_3-way'!C17)</f>
        <v>3.51</v>
      </c>
      <c r="D16" s="9">
        <f t="shared" si="13"/>
        <v>0.4081590115287646</v>
      </c>
      <c r="E16" s="9">
        <f t="shared" si="14"/>
        <v>0.31547508969053262</v>
      </c>
      <c r="F16" s="9">
        <f t="shared" si="15"/>
        <v>0.27636589878070283</v>
      </c>
      <c r="G16" s="9">
        <f t="shared" si="16"/>
        <v>1.0431838370969027</v>
      </c>
      <c r="H16" s="9">
        <f t="shared" si="17"/>
        <v>2.4500255335646952</v>
      </c>
      <c r="I16" s="9">
        <f t="shared" si="18"/>
        <v>3.1698223811615573</v>
      </c>
      <c r="J16" s="9">
        <f t="shared" si="19"/>
        <v>3.618391431113225</v>
      </c>
      <c r="K16" s="11">
        <f t="shared" si="20"/>
        <v>0.41841004184100417</v>
      </c>
      <c r="L16" s="11">
        <f t="shared" si="21"/>
        <v>0.32467532467532467</v>
      </c>
      <c r="M16" s="11">
        <f t="shared" si="22"/>
        <v>0.28490028490028491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-0.28086402981800485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0.23144374608809759</v>
      </c>
      <c r="Q16" s="11">
        <f>2*'OddsRatio_working_3-way'!K16*'OddsRatio_working_3-way'!L16*'OddsRatio_working_3-way'!M16</f>
        <v>7.7405935146520916E-2</v>
      </c>
      <c r="R16" s="11">
        <f t="shared" si="23"/>
        <v>0</v>
      </c>
      <c r="S16" s="11">
        <f t="shared" si="24"/>
        <v>-0.82404196164980337</v>
      </c>
      <c r="T16" s="11">
        <f t="shared" si="25"/>
        <v>-0.27559931827752615</v>
      </c>
      <c r="U16" s="11">
        <f>'OddsRatio_working_3-way'!S16-'OddsRatio_working_3-way'!R16^2/3</f>
        <v>-0.82404196164980337</v>
      </c>
      <c r="V16" s="11">
        <f>'OddsRatio_working_3-way'!S16*'OddsRatio_working_3-way'!R16/3-2*'OddsRatio_working_3-way'!R16^3/27-'OddsRatio_working_3-way'!T16</f>
        <v>0.27559931827752615</v>
      </c>
      <c r="W16" s="11">
        <f>'OddsRatio_working_3-way'!V16^2+4*'OddsRatio_working_3-way'!U16^3/27</f>
        <v>-6.9430455741676944E-3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0.14396008978984839</v>
      </c>
      <c r="Y16" s="11">
        <f>IF('OddsRatio_working_3-way'!W16&gt;=0,IF('OddsRatio_working_3-way'!V16+SQRT('OddsRatio_working_3-way'!W16)&gt;0,0,PI()),ACOS('OddsRatio_working_3-way'!V16/(2*'OddsRatio_working_3-way'!X16)))</f>
        <v>0.2936030023375098</v>
      </c>
      <c r="Z16" s="11">
        <f>'OddsRatio_working_3-way'!X16^(1/3)*COS('OddsRatio_working_3-way'!Y16/3)</f>
        <v>0.52159191854845133</v>
      </c>
      <c r="AA16" s="11">
        <f>'OddsRatio_working_3-way'!X16^(1/3)*COS(('OddsRatio_working_3-way'!Y16+2*PI())/3)</f>
        <v>-0.30514562997379413</v>
      </c>
      <c r="AB16" s="11">
        <f>'OddsRatio_working_3-way'!X16^(1/3)*COS(('OddsRatio_working_3-way'!Y16+4*PI())/3)</f>
        <v>-0.2164462885746575</v>
      </c>
      <c r="AC16" s="11">
        <f>'OddsRatio_working_3-way'!X16^(1/3)*SIN('OddsRatio_working_3-way'!Y16/3)</f>
        <v>5.1210588633734289E-2</v>
      </c>
      <c r="AD16" s="11">
        <f>'OddsRatio_working_3-way'!X16^(1/3)*SIN(('OddsRatio_working_3-way'!Y16+2*PI())/3)</f>
        <v>0.42610655755475546</v>
      </c>
      <c r="AE16" s="11">
        <f>'OddsRatio_working_3-way'!X16^(1/3)*SIN(('OddsRatio_working_3-way'!Y16+4*PI())/3)</f>
        <v>-0.47731714618848958</v>
      </c>
      <c r="AF16" s="11">
        <f>-'OddsRatio_working_3-way'!U16/(3*'OddsRatio_working_3-way'!X16^(1/3))*COS(('OddsRatio_working_3-way'!Y16)/3)</f>
        <v>0.52159191854845133</v>
      </c>
      <c r="AG16" s="11">
        <f>-'OddsRatio_working_3-way'!U16/(3*'OddsRatio_working_3-way'!X16^(1/3))*COS(('OddsRatio_working_3-way'!Y16+2*PI())/3)</f>
        <v>-0.30514562997379413</v>
      </c>
      <c r="AH16" s="11">
        <f>-'OddsRatio_working_3-way'!U16/(3*'OddsRatio_working_3-way'!X16^(1/3))*COS(('OddsRatio_working_3-way'!Y16+4*PI())/3)</f>
        <v>-0.2164462885746575</v>
      </c>
      <c r="AI16" s="11">
        <f>'OddsRatio_working_3-way'!U16/(3*'OddsRatio_working_3-way'!X16^(1/3))*SIN(('OddsRatio_working_3-way'!Y16)/3)</f>
        <v>-5.1210588633734289E-2</v>
      </c>
      <c r="AJ16" s="11">
        <f>'OddsRatio_working_3-way'!U16/(3*'OddsRatio_working_3-way'!X16^(1/3))*SIN(('OddsRatio_working_3-way'!Y16+2*PI())/3)</f>
        <v>-0.42610655755475546</v>
      </c>
      <c r="AK16" s="11">
        <f>'OddsRatio_working_3-way'!U16/(3*'OddsRatio_working_3-way'!X16^(1/3))*SIN(('OddsRatio_working_3-way'!Y16+4*PI())/3)</f>
        <v>0.47731714618848958</v>
      </c>
      <c r="AL16" s="11">
        <f>'OddsRatio_working_3-way'!Z16+'OddsRatio_working_3-way'!AF16</f>
        <v>1.0431838370969027</v>
      </c>
      <c r="AM16" s="11">
        <f>'OddsRatio_working_3-way'!AA16+'OddsRatio_working_3-way'!AG16</f>
        <v>-0.61029125994758826</v>
      </c>
      <c r="AN16" s="11">
        <f>'OddsRatio_working_3-way'!AB16+'OddsRatio_working_3-way'!AH16</f>
        <v>-0.43289257714931501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1.0431838370969027</v>
      </c>
      <c r="AS16" s="11">
        <f>IF(('OddsRatio_working_3-way'!X16=0),IF(Q16&gt;0,-Q16^(1/3),(-Q16)^(1/3)),'OddsRatio_working_3-way'!AM16-'OddsRatio_working_3-way'!R16/3)</f>
        <v>-0.61029125994758826</v>
      </c>
      <c r="AT16" s="11">
        <f>IF(('OddsRatio_working_3-way'!X16=0),IF(Q16&gt;0,-Q16^(1/3),(-Q16)^(1/3)),'OddsRatio_working_3-way'!AN16-'OddsRatio_working_3-way'!R16/3)</f>
        <v>-0.43289257714931501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2.2999999999999998</v>
      </c>
      <c r="B17" s="4">
        <f>IF('True_Odds_Calculator_3-way'!B18="","",'True_Odds_Calculator_3-way'!B18)</f>
        <v>3.61</v>
      </c>
      <c r="C17" s="4">
        <f>IF('True_Odds_Calculator_3-way'!C18="","",'True_Odds_Calculator_3-way'!C18)</f>
        <v>3.16</v>
      </c>
      <c r="D17" s="9">
        <f t="shared" si="13"/>
        <v>0.42426356158449041</v>
      </c>
      <c r="E17" s="9">
        <f t="shared" si="14"/>
        <v>0.26849317203503253</v>
      </c>
      <c r="F17" s="9">
        <f t="shared" si="15"/>
        <v>0.30724326638047705</v>
      </c>
      <c r="G17" s="9">
        <f t="shared" si="16"/>
        <v>1.0438657087178322</v>
      </c>
      <c r="H17" s="9">
        <f t="shared" si="17"/>
        <v>2.3570254213331823</v>
      </c>
      <c r="I17" s="9">
        <f t="shared" si="18"/>
        <v>3.7244894997535418</v>
      </c>
      <c r="J17" s="9">
        <f t="shared" si="19"/>
        <v>3.2547499308305174</v>
      </c>
      <c r="K17" s="11">
        <f t="shared" si="20"/>
        <v>0.43478260869565222</v>
      </c>
      <c r="L17" s="11">
        <f t="shared" si="21"/>
        <v>0.2770083102493075</v>
      </c>
      <c r="M17" s="11">
        <f t="shared" si="22"/>
        <v>0.31645569620253161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-0.27932865503851734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0.23134843742615524</v>
      </c>
      <c r="Q17" s="11">
        <f>2*'OddsRatio_working_3-way'!K17*'OddsRatio_working_3-way'!L17*'OddsRatio_working_3-way'!M17</f>
        <v>7.6226832759853466E-2</v>
      </c>
      <c r="R17" s="11">
        <f t="shared" si="23"/>
        <v>0</v>
      </c>
      <c r="S17" s="11">
        <f t="shared" si="24"/>
        <v>-0.82823023436050269</v>
      </c>
      <c r="T17" s="11">
        <f t="shared" si="25"/>
        <v>-0.27289299319950672</v>
      </c>
      <c r="U17" s="11">
        <f>'OddsRatio_working_3-way'!S17-'OddsRatio_working_3-way'!R17^2/3</f>
        <v>-0.82823023436050269</v>
      </c>
      <c r="V17" s="11">
        <f>'OddsRatio_working_3-way'!S17*'OddsRatio_working_3-way'!R17/3-2*'OddsRatio_working_3-way'!R17^3/27-'OddsRatio_working_3-way'!T17</f>
        <v>0.27289299319950672</v>
      </c>
      <c r="W17" s="11">
        <f>'OddsRatio_working_3-way'!V17^2+4*'OddsRatio_working_3-way'!U17^3/27</f>
        <v>-9.6978911018973796E-3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0.14505901974651852</v>
      </c>
      <c r="Y17" s="11">
        <f>IF('OddsRatio_working_3-way'!W17&gt;=0,IF('OddsRatio_working_3-way'!V17+SQRT('OddsRatio_working_3-way'!W17)&gt;0,0,PI()),ACOS('OddsRatio_working_3-way'!V17/(2*'OddsRatio_working_3-way'!X17)))</f>
        <v>0.34632223322496802</v>
      </c>
      <c r="Z17" s="11">
        <f>'OddsRatio_working_3-way'!X17^(1/3)*COS('OddsRatio_working_3-way'!Y17/3)</f>
        <v>0.52193285435891623</v>
      </c>
      <c r="AA17" s="11">
        <f>'OddsRatio_working_3-way'!X17^(1/3)*COS(('OddsRatio_working_3-way'!Y17+2*PI())/3)</f>
        <v>-0.31337950041211121</v>
      </c>
      <c r="AB17" s="11">
        <f>'OddsRatio_working_3-way'!X17^(1/3)*COS(('OddsRatio_working_3-way'!Y17+4*PI())/3)</f>
        <v>-0.2085533539468051</v>
      </c>
      <c r="AC17" s="11">
        <f>'OddsRatio_working_3-way'!X17^(1/3)*SIN('OddsRatio_working_3-way'!Y17/3)</f>
        <v>6.0521403879855648E-2</v>
      </c>
      <c r="AD17" s="11">
        <f>'OddsRatio_working_3-way'!X17^(1/3)*SIN(('OddsRatio_working_3-way'!Y17+2*PI())/3)</f>
        <v>0.42174640900461718</v>
      </c>
      <c r="AE17" s="11">
        <f>'OddsRatio_working_3-way'!X17^(1/3)*SIN(('OddsRatio_working_3-way'!Y17+4*PI())/3)</f>
        <v>-0.48226781288447285</v>
      </c>
      <c r="AF17" s="11">
        <f>-'OddsRatio_working_3-way'!U17/(3*'OddsRatio_working_3-way'!X17^(1/3))*COS(('OddsRatio_working_3-way'!Y17)/3)</f>
        <v>0.52193285435891612</v>
      </c>
      <c r="AG17" s="11">
        <f>-'OddsRatio_working_3-way'!U17/(3*'OddsRatio_working_3-way'!X17^(1/3))*COS(('OddsRatio_working_3-way'!Y17+2*PI())/3)</f>
        <v>-0.31337950041211116</v>
      </c>
      <c r="AH17" s="11">
        <f>-'OddsRatio_working_3-way'!U17/(3*'OddsRatio_working_3-way'!X17^(1/3))*COS(('OddsRatio_working_3-way'!Y17+4*PI())/3)</f>
        <v>-0.20855335394680505</v>
      </c>
      <c r="AI17" s="11">
        <f>'OddsRatio_working_3-way'!U17/(3*'OddsRatio_working_3-way'!X17^(1/3))*SIN(('OddsRatio_working_3-way'!Y17)/3)</f>
        <v>-6.0521403879855641E-2</v>
      </c>
      <c r="AJ17" s="11">
        <f>'OddsRatio_working_3-way'!U17/(3*'OddsRatio_working_3-way'!X17^(1/3))*SIN(('OddsRatio_working_3-way'!Y17+2*PI())/3)</f>
        <v>-0.42174640900461713</v>
      </c>
      <c r="AK17" s="11">
        <f>'OddsRatio_working_3-way'!U17/(3*'OddsRatio_working_3-way'!X17^(1/3))*SIN(('OddsRatio_working_3-way'!Y17+4*PI())/3)</f>
        <v>0.48226781288447274</v>
      </c>
      <c r="AL17" s="11">
        <f>'OddsRatio_working_3-way'!Z17+'OddsRatio_working_3-way'!AF17</f>
        <v>1.0438657087178322</v>
      </c>
      <c r="AM17" s="11">
        <f>'OddsRatio_working_3-way'!AA17+'OddsRatio_working_3-way'!AG17</f>
        <v>-0.62675900082422231</v>
      </c>
      <c r="AN17" s="11">
        <f>'OddsRatio_working_3-way'!AB17+'OddsRatio_working_3-way'!AH17</f>
        <v>-0.41710670789361015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1.0438657087178322</v>
      </c>
      <c r="AS17" s="11">
        <f>IF(('OddsRatio_working_3-way'!X17=0),IF(Q17&gt;0,-Q17^(1/3),(-Q17)^(1/3)),'OddsRatio_working_3-way'!AM17-'OddsRatio_working_3-way'!R17/3)</f>
        <v>-0.62675900082422231</v>
      </c>
      <c r="AT17" s="11">
        <f>IF(('OddsRatio_working_3-way'!X17=0),IF(Q17&gt;0,-Q17^(1/3),(-Q17)^(1/3)),'OddsRatio_working_3-way'!AN17-'OddsRatio_working_3-way'!R17/3)</f>
        <v>-0.41710670789361015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2.67</v>
      </c>
      <c r="B18" s="4">
        <f>IF('True_Odds_Calculator_3-way'!B19="","",'True_Odds_Calculator_3-way'!B19)</f>
        <v>3.55</v>
      </c>
      <c r="C18" s="4">
        <f>IF('True_Odds_Calculator_3-way'!C19="","",'True_Odds_Calculator_3-way'!C19)</f>
        <v>2.69</v>
      </c>
      <c r="D18" s="9">
        <f t="shared" si="13"/>
        <v>0.36474309941918104</v>
      </c>
      <c r="E18" s="9">
        <f t="shared" si="14"/>
        <v>0.27326776637647127</v>
      </c>
      <c r="F18" s="9">
        <f t="shared" si="15"/>
        <v>0.36198913420434764</v>
      </c>
      <c r="G18" s="9">
        <f t="shared" si="16"/>
        <v>1.0429076087990412</v>
      </c>
      <c r="H18" s="9">
        <f t="shared" si="17"/>
        <v>2.7416557066943983</v>
      </c>
      <c r="I18" s="9">
        <f t="shared" si="18"/>
        <v>3.6594144024375552</v>
      </c>
      <c r="J18" s="9">
        <f t="shared" si="19"/>
        <v>2.7625138588703795</v>
      </c>
      <c r="K18" s="11">
        <f t="shared" si="20"/>
        <v>0.37453183520599254</v>
      </c>
      <c r="L18" s="11">
        <f t="shared" si="21"/>
        <v>0.28169014084507044</v>
      </c>
      <c r="M18" s="11">
        <f t="shared" si="22"/>
        <v>0.37174721189591081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-0.28226138082410324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0.23179047552933826</v>
      </c>
      <c r="Q18" s="11">
        <f>2*'OddsRatio_working_3-way'!K18*'OddsRatio_working_3-way'!L18*'OddsRatio_working_3-way'!M18</f>
        <v>7.8440093241738854E-2</v>
      </c>
      <c r="R18" s="11">
        <f t="shared" si="23"/>
        <v>0</v>
      </c>
      <c r="S18" s="11">
        <f t="shared" si="24"/>
        <v>-0.82119089353489372</v>
      </c>
      <c r="T18" s="11">
        <f t="shared" si="25"/>
        <v>-0.27789877953803516</v>
      </c>
      <c r="U18" s="11">
        <f>'OddsRatio_working_3-way'!S18-'OddsRatio_working_3-way'!R18^2/3</f>
        <v>-0.82119089353489372</v>
      </c>
      <c r="V18" s="11">
        <f>'OddsRatio_working_3-way'!S18*'OddsRatio_working_3-way'!R18/3-2*'OddsRatio_working_3-way'!R18^3/27-'OddsRatio_working_3-way'!T18</f>
        <v>0.27789877953803516</v>
      </c>
      <c r="W18" s="11">
        <f>'OddsRatio_working_3-way'!V18^2+4*'OddsRatio_working_3-way'!U18^3/27</f>
        <v>-4.8128255115635066E-3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0.143213614209939</v>
      </c>
      <c r="Y18" s="11">
        <f>IF('OddsRatio_working_3-way'!W18&gt;=0,IF('OddsRatio_working_3-way'!V18+SQRT('OddsRatio_working_3-way'!W18)&gt;0,0,PI()),ACOS('OddsRatio_working_3-way'!V18/(2*'OddsRatio_working_3-way'!X18)))</f>
        <v>0.24463940235626525</v>
      </c>
      <c r="Z18" s="11">
        <f>'OddsRatio_working_3-way'!X18^(1/3)*COS('OddsRatio_working_3-way'!Y18/3)</f>
        <v>0.5214538043995206</v>
      </c>
      <c r="AA18" s="11">
        <f>'OddsRatio_working_3-way'!X18^(1/3)*COS(('OddsRatio_working_3-way'!Y18+2*PI())/3)</f>
        <v>-0.29763450022067334</v>
      </c>
      <c r="AB18" s="11">
        <f>'OddsRatio_working_3-way'!X18^(1/3)*COS(('OddsRatio_working_3-way'!Y18+4*PI())/3)</f>
        <v>-0.22381930417884718</v>
      </c>
      <c r="AC18" s="11">
        <f>'OddsRatio_working_3-way'!X18^(1/3)*SIN('OddsRatio_working_3-way'!Y18/3)</f>
        <v>4.2617223305033362E-2</v>
      </c>
      <c r="AD18" s="11">
        <f>'OddsRatio_working_3-way'!X18^(1/3)*SIN(('OddsRatio_working_3-way'!Y18+2*PI())/3)</f>
        <v>0.4302836298575099</v>
      </c>
      <c r="AE18" s="11">
        <f>'OddsRatio_working_3-way'!X18^(1/3)*SIN(('OddsRatio_working_3-way'!Y18+4*PI())/3)</f>
        <v>-0.47290085316254321</v>
      </c>
      <c r="AF18" s="11">
        <f>-'OddsRatio_working_3-way'!U18/(3*'OddsRatio_working_3-way'!X18^(1/3))*COS(('OddsRatio_working_3-way'!Y18)/3)</f>
        <v>0.5214538043995206</v>
      </c>
      <c r="AG18" s="11">
        <f>-'OddsRatio_working_3-way'!U18/(3*'OddsRatio_working_3-way'!X18^(1/3))*COS(('OddsRatio_working_3-way'!Y18+2*PI())/3)</f>
        <v>-0.29763450022067334</v>
      </c>
      <c r="AH18" s="11">
        <f>-'OddsRatio_working_3-way'!U18/(3*'OddsRatio_working_3-way'!X18^(1/3))*COS(('OddsRatio_working_3-way'!Y18+4*PI())/3)</f>
        <v>-0.22381930417884718</v>
      </c>
      <c r="AI18" s="11">
        <f>'OddsRatio_working_3-way'!U18/(3*'OddsRatio_working_3-way'!X18^(1/3))*SIN(('OddsRatio_working_3-way'!Y18)/3)</f>
        <v>-4.2617223305033362E-2</v>
      </c>
      <c r="AJ18" s="11">
        <f>'OddsRatio_working_3-way'!U18/(3*'OddsRatio_working_3-way'!X18^(1/3))*SIN(('OddsRatio_working_3-way'!Y18+2*PI())/3)</f>
        <v>-0.4302836298575099</v>
      </c>
      <c r="AK18" s="11">
        <f>'OddsRatio_working_3-way'!U18/(3*'OddsRatio_working_3-way'!X18^(1/3))*SIN(('OddsRatio_working_3-way'!Y18+4*PI())/3)</f>
        <v>0.47290085316254321</v>
      </c>
      <c r="AL18" s="11">
        <f>'OddsRatio_working_3-way'!Z18+'OddsRatio_working_3-way'!AF18</f>
        <v>1.0429076087990412</v>
      </c>
      <c r="AM18" s="11">
        <f>'OddsRatio_working_3-way'!AA18+'OddsRatio_working_3-way'!AG18</f>
        <v>-0.59526900044134667</v>
      </c>
      <c r="AN18" s="11">
        <f>'OddsRatio_working_3-way'!AB18+'OddsRatio_working_3-way'!AH18</f>
        <v>-0.44763860835769437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1.0429076087990412</v>
      </c>
      <c r="AS18" s="11">
        <f>IF(('OddsRatio_working_3-way'!X18=0),IF(Q18&gt;0,-Q18^(1/3),(-Q18)^(1/3)),'OddsRatio_working_3-way'!AM18-'OddsRatio_working_3-way'!R18/3)</f>
        <v>-0.59526900044134667</v>
      </c>
      <c r="AT18" s="11">
        <f>IF(('OddsRatio_working_3-way'!X18=0),IF(Q18&gt;0,-Q18^(1/3),(-Q18)^(1/3)),'OddsRatio_working_3-way'!AN18-'OddsRatio_working_3-way'!R18/3)</f>
        <v>-0.44763860835769437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2.94</v>
      </c>
      <c r="B19" s="4">
        <f>IF('True_Odds_Calculator_3-way'!B20="","",'True_Odds_Calculator_3-way'!B20)</f>
        <v>3.55</v>
      </c>
      <c r="C19" s="4">
        <f>IF('True_Odds_Calculator_3-way'!C20="","",'True_Odds_Calculator_3-way'!C20)</f>
        <v>2.4300000000000002</v>
      </c>
      <c r="D19" s="9">
        <f t="shared" si="13"/>
        <v>0.32895171634948422</v>
      </c>
      <c r="E19" s="9">
        <f t="shared" si="14"/>
        <v>0.27163649292817438</v>
      </c>
      <c r="F19" s="9">
        <f t="shared" si="15"/>
        <v>0.39941179072234151</v>
      </c>
      <c r="G19" s="9">
        <f t="shared" si="16"/>
        <v>1.0515256797503665</v>
      </c>
      <c r="H19" s="9">
        <f t="shared" si="17"/>
        <v>3.0399598187157109</v>
      </c>
      <c r="I19" s="9">
        <f t="shared" si="18"/>
        <v>3.6813904833634346</v>
      </c>
      <c r="J19" s="9">
        <f t="shared" si="19"/>
        <v>2.5036817220430243</v>
      </c>
      <c r="K19" s="11">
        <f t="shared" si="20"/>
        <v>0.3401360544217687</v>
      </c>
      <c r="L19" s="11">
        <f t="shared" si="21"/>
        <v>0.28169014084507044</v>
      </c>
      <c r="M19" s="11">
        <f t="shared" si="22"/>
        <v>0.41152263374485593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-0.27893049064522346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0.23342090560214113</v>
      </c>
      <c r="Q19" s="11">
        <f>2*'OddsRatio_working_3-way'!K19*'OddsRatio_working_3-way'!L19*'OddsRatio_working_3-way'!M19</f>
        <v>7.8858414054777407E-2</v>
      </c>
      <c r="R19" s="11">
        <f t="shared" si="23"/>
        <v>0</v>
      </c>
      <c r="S19" s="11">
        <f t="shared" si="24"/>
        <v>-0.83684255909847172</v>
      </c>
      <c r="T19" s="11">
        <f t="shared" si="25"/>
        <v>-0.2827170807765107</v>
      </c>
      <c r="U19" s="11">
        <f>'OddsRatio_working_3-way'!S19-'OddsRatio_working_3-way'!R19^2/3</f>
        <v>-0.83684255909847172</v>
      </c>
      <c r="V19" s="11">
        <f>'OddsRatio_working_3-way'!S19*'OddsRatio_working_3-way'!R19/3-2*'OddsRatio_working_3-way'!R19^3/27-'OddsRatio_working_3-way'!T19</f>
        <v>0.2827170807765107</v>
      </c>
      <c r="W19" s="11">
        <f>'OddsRatio_working_3-way'!V19^2+4*'OddsRatio_working_3-way'!U19^3/27</f>
        <v>-6.8925960287674476E-3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0.14732747859068884</v>
      </c>
      <c r="Y19" s="11">
        <f>IF('OddsRatio_working_3-way'!W19&gt;=0,IF('OddsRatio_working_3-way'!V19+SQRT('OddsRatio_working_3-way'!W19)&gt;0,0,PI()),ACOS('OddsRatio_working_3-way'!V19/(2*'OddsRatio_working_3-way'!X19)))</f>
        <v>0.28562679951088565</v>
      </c>
      <c r="Z19" s="11">
        <f>'OddsRatio_working_3-way'!X19^(1/3)*COS('OddsRatio_working_3-way'!Y19/3)</f>
        <v>0.52576283987518335</v>
      </c>
      <c r="AA19" s="11">
        <f>'OddsRatio_working_3-way'!X19^(1/3)*COS(('OddsRatio_working_3-way'!Y19+2*PI())/3)</f>
        <v>-0.30636379486588516</v>
      </c>
      <c r="AB19" s="11">
        <f>'OddsRatio_working_3-way'!X19^(1/3)*COS(('OddsRatio_working_3-way'!Y19+4*PI())/3)</f>
        <v>-0.21939904500929794</v>
      </c>
      <c r="AC19" s="11">
        <f>'OddsRatio_working_3-way'!X19^(1/3)*SIN('OddsRatio_working_3-way'!Y19/3)</f>
        <v>5.0209121739709012E-2</v>
      </c>
      <c r="AD19" s="11">
        <f>'OddsRatio_working_3-way'!X19^(1/3)*SIN(('OddsRatio_working_3-way'!Y19+2*PI())/3)</f>
        <v>0.43021941482790443</v>
      </c>
      <c r="AE19" s="11">
        <f>'OddsRatio_working_3-way'!X19^(1/3)*SIN(('OddsRatio_working_3-way'!Y19+4*PI())/3)</f>
        <v>-0.48042853656761342</v>
      </c>
      <c r="AF19" s="11">
        <f>-'OddsRatio_working_3-way'!U19/(3*'OddsRatio_working_3-way'!X19^(1/3))*COS(('OddsRatio_working_3-way'!Y19)/3)</f>
        <v>0.52576283987518313</v>
      </c>
      <c r="AG19" s="11">
        <f>-'OddsRatio_working_3-way'!U19/(3*'OddsRatio_working_3-way'!X19^(1/3))*COS(('OddsRatio_working_3-way'!Y19+2*PI())/3)</f>
        <v>-0.306363794865885</v>
      </c>
      <c r="AH19" s="11">
        <f>-'OddsRatio_working_3-way'!U19/(3*'OddsRatio_working_3-way'!X19^(1/3))*COS(('OddsRatio_working_3-way'!Y19+4*PI())/3)</f>
        <v>-0.21939904500929786</v>
      </c>
      <c r="AI19" s="11">
        <f>'OddsRatio_working_3-way'!U19/(3*'OddsRatio_working_3-way'!X19^(1/3))*SIN(('OddsRatio_working_3-way'!Y19)/3)</f>
        <v>-5.0209121739708991E-2</v>
      </c>
      <c r="AJ19" s="11">
        <f>'OddsRatio_working_3-way'!U19/(3*'OddsRatio_working_3-way'!X19^(1/3))*SIN(('OddsRatio_working_3-way'!Y19+2*PI())/3)</f>
        <v>-0.43021941482790427</v>
      </c>
      <c r="AK19" s="11">
        <f>'OddsRatio_working_3-way'!U19/(3*'OddsRatio_working_3-way'!X19^(1/3))*SIN(('OddsRatio_working_3-way'!Y19+4*PI())/3)</f>
        <v>0.48042853656761325</v>
      </c>
      <c r="AL19" s="11">
        <f>'OddsRatio_working_3-way'!Z19+'OddsRatio_working_3-way'!AF19</f>
        <v>1.0515256797503665</v>
      </c>
      <c r="AM19" s="11">
        <f>'OddsRatio_working_3-way'!AA19+'OddsRatio_working_3-way'!AG19</f>
        <v>-0.61272758973177011</v>
      </c>
      <c r="AN19" s="11">
        <f>'OddsRatio_working_3-way'!AB19+'OddsRatio_working_3-way'!AH19</f>
        <v>-0.43879809001859582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1.0515256797503665</v>
      </c>
      <c r="AS19" s="11">
        <f>IF(('OddsRatio_working_3-way'!X19=0),IF(Q19&gt;0,-Q19^(1/3),(-Q19)^(1/3)),'OddsRatio_working_3-way'!AM19-'OddsRatio_working_3-way'!R19/3)</f>
        <v>-0.61272758973177011</v>
      </c>
      <c r="AT19" s="11">
        <f>IF(('OddsRatio_working_3-way'!X19=0),IF(Q19&gt;0,-Q19^(1/3),(-Q19)^(1/3)),'OddsRatio_working_3-way'!AN19-'OddsRatio_working_3-way'!R19/3)</f>
        <v>-0.43879809001859582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4.29</v>
      </c>
      <c r="B20" s="4">
        <f>IF('True_Odds_Calculator_3-way'!B21="","",'True_Odds_Calculator_3-way'!B21)</f>
        <v>4.01</v>
      </c>
      <c r="C20" s="4">
        <f>IF('True_Odds_Calculator_3-way'!C21="","",'True_Odds_Calculator_3-way'!C21)</f>
        <v>1.81</v>
      </c>
      <c r="D20" s="9">
        <f t="shared" si="13"/>
        <v>0.2229854358460403</v>
      </c>
      <c r="E20" s="9">
        <f t="shared" si="14"/>
        <v>0.23877538947894908</v>
      </c>
      <c r="F20" s="9">
        <f t="shared" si="15"/>
        <v>0.53823917467501059</v>
      </c>
      <c r="G20" s="9">
        <f t="shared" si="16"/>
        <v>1.0591482742556342</v>
      </c>
      <c r="H20" s="9">
        <f t="shared" si="17"/>
        <v>4.484597822301037</v>
      </c>
      <c r="I20" s="9">
        <f t="shared" si="18"/>
        <v>4.1880363055094589</v>
      </c>
      <c r="J20" s="9">
        <f t="shared" si="19"/>
        <v>1.8579101021470634</v>
      </c>
      <c r="K20" s="11">
        <f t="shared" si="20"/>
        <v>0.23310023310023309</v>
      </c>
      <c r="L20" s="11">
        <f t="shared" si="21"/>
        <v>0.24937655860349128</v>
      </c>
      <c r="M20" s="11">
        <f t="shared" si="22"/>
        <v>0.5524861878453039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-0.25761264265831563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0.22834387199716971</v>
      </c>
      <c r="Q20" s="11">
        <f>2*'OddsRatio_working_3-way'!K20*'OddsRatio_working_3-way'!L20*'OddsRatio_working_3-way'!M20</f>
        <v>6.4231750210174313E-2</v>
      </c>
      <c r="R20" s="11">
        <f t="shared" si="23"/>
        <v>0</v>
      </c>
      <c r="S20" s="11">
        <f t="shared" si="24"/>
        <v>-0.88638457197162279</v>
      </c>
      <c r="T20" s="11">
        <f t="shared" si="25"/>
        <v>-0.24933461940130033</v>
      </c>
      <c r="U20" s="11">
        <f>'OddsRatio_working_3-way'!S20-'OddsRatio_working_3-way'!R20^2/3</f>
        <v>-0.88638457197162279</v>
      </c>
      <c r="V20" s="11">
        <f>'OddsRatio_working_3-way'!S20*'OddsRatio_working_3-way'!R20/3-2*'OddsRatio_working_3-way'!R20^3/27-'OddsRatio_working_3-way'!T20</f>
        <v>0.24933461940130033</v>
      </c>
      <c r="W20" s="11">
        <f>'OddsRatio_working_3-way'!V20^2+4*'OddsRatio_working_3-way'!U20^3/27</f>
        <v>-4.1004471500111363E-2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0.16060216680675782</v>
      </c>
      <c r="Y20" s="11">
        <f>IF('OddsRatio_working_3-way'!W20&gt;=0,IF('OddsRatio_working_3-way'!V20+SQRT('OddsRatio_working_3-way'!W20)&gt;0,0,PI()),ACOS('OddsRatio_working_3-way'!V20/(2*'OddsRatio_working_3-way'!X20)))</f>
        <v>0.68210206404708884</v>
      </c>
      <c r="Z20" s="11">
        <f>'OddsRatio_working_3-way'!X20^(1/3)*COS('OddsRatio_working_3-way'!Y20/3)</f>
        <v>0.5295741371278172</v>
      </c>
      <c r="AA20" s="11">
        <f>'OddsRatio_working_3-way'!X20^(1/3)*COS(('OddsRatio_working_3-way'!Y20+2*PI())/3)</f>
        <v>-0.37089817993732521</v>
      </c>
      <c r="AB20" s="11">
        <f>'OddsRatio_working_3-way'!X20^(1/3)*COS(('OddsRatio_working_3-way'!Y20+4*PI())/3)</f>
        <v>-0.15867595719049238</v>
      </c>
      <c r="AC20" s="11">
        <f>'OddsRatio_working_3-way'!X20^(1/3)*SIN('OddsRatio_working_3-way'!Y20/3)</f>
        <v>0.12252655743090488</v>
      </c>
      <c r="AD20" s="11">
        <f>'OddsRatio_working_3-way'!X20^(1/3)*SIN(('OddsRatio_working_3-way'!Y20+2*PI())/3)</f>
        <v>0.39736137722446119</v>
      </c>
      <c r="AE20" s="11">
        <f>'OddsRatio_working_3-way'!X20^(1/3)*SIN(('OddsRatio_working_3-way'!Y20+4*PI())/3)</f>
        <v>-0.51988793465536587</v>
      </c>
      <c r="AF20" s="11">
        <f>-'OddsRatio_working_3-way'!U20/(3*'OddsRatio_working_3-way'!X20^(1/3))*COS(('OddsRatio_working_3-way'!Y20)/3)</f>
        <v>0.52957413712781709</v>
      </c>
      <c r="AG20" s="11">
        <f>-'OddsRatio_working_3-way'!U20/(3*'OddsRatio_working_3-way'!X20^(1/3))*COS(('OddsRatio_working_3-way'!Y20+2*PI())/3)</f>
        <v>-0.37089817993732516</v>
      </c>
      <c r="AH20" s="11">
        <f>-'OddsRatio_working_3-way'!U20/(3*'OddsRatio_working_3-way'!X20^(1/3))*COS(('OddsRatio_working_3-way'!Y20+4*PI())/3)</f>
        <v>-0.15867595719049232</v>
      </c>
      <c r="AI20" s="11">
        <f>'OddsRatio_working_3-way'!U20/(3*'OddsRatio_working_3-way'!X20^(1/3))*SIN(('OddsRatio_working_3-way'!Y20)/3)</f>
        <v>-0.12252655743090485</v>
      </c>
      <c r="AJ20" s="11">
        <f>'OddsRatio_working_3-way'!U20/(3*'OddsRatio_working_3-way'!X20^(1/3))*SIN(('OddsRatio_working_3-way'!Y20+2*PI())/3)</f>
        <v>-0.39736137722446113</v>
      </c>
      <c r="AK20" s="11">
        <f>'OddsRatio_working_3-way'!U20/(3*'OddsRatio_working_3-way'!X20^(1/3))*SIN(('OddsRatio_working_3-way'!Y20+4*PI())/3)</f>
        <v>0.51988793465536587</v>
      </c>
      <c r="AL20" s="11">
        <f>'OddsRatio_working_3-way'!Z20+'OddsRatio_working_3-way'!AF20</f>
        <v>1.0591482742556342</v>
      </c>
      <c r="AM20" s="11">
        <f>'OddsRatio_working_3-way'!AA20+'OddsRatio_working_3-way'!AG20</f>
        <v>-0.74179635987465042</v>
      </c>
      <c r="AN20" s="11">
        <f>'OddsRatio_working_3-way'!AB20+'OddsRatio_working_3-way'!AH20</f>
        <v>-0.3173519143809847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1.0591482742556342</v>
      </c>
      <c r="AS20" s="11">
        <f>IF(('OddsRatio_working_3-way'!X20=0),IF(Q20&gt;0,-Q20^(1/3),(-Q20)^(1/3)),'OddsRatio_working_3-way'!AM20-'OddsRatio_working_3-way'!R20/3)</f>
        <v>-0.74179635987465042</v>
      </c>
      <c r="AT20" s="11">
        <f>IF(('OddsRatio_working_3-way'!X20=0),IF(Q20&gt;0,-Q20^(1/3),(-Q20)^(1/3)),'OddsRatio_working_3-way'!AN20-'OddsRatio_working_3-way'!R20/3)</f>
        <v>-0.3173519143809847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2.74</v>
      </c>
      <c r="B21" s="4">
        <f>IF('True_Odds_Calculator_3-way'!B22="","",'True_Odds_Calculator_3-way'!B22)</f>
        <v>3.78</v>
      </c>
      <c r="C21" s="4">
        <f>IF('True_Odds_Calculator_3-way'!C22="","",'True_Odds_Calculator_3-way'!C22)</f>
        <v>2.5099999999999998</v>
      </c>
      <c r="D21" s="9">
        <f t="shared" si="13"/>
        <v>0.35524052112858845</v>
      </c>
      <c r="E21" s="9">
        <f t="shared" si="14"/>
        <v>0.2564222037165631</v>
      </c>
      <c r="F21" s="9">
        <f t="shared" si="15"/>
        <v>0.38833727515484839</v>
      </c>
      <c r="G21" s="9">
        <f t="shared" si="16"/>
        <v>1.0431001042941599</v>
      </c>
      <c r="H21" s="9">
        <f t="shared" si="17"/>
        <v>2.814994181471838</v>
      </c>
      <c r="I21" s="9">
        <f t="shared" si="18"/>
        <v>3.8998182899377638</v>
      </c>
      <c r="J21" s="9">
        <f t="shared" si="19"/>
        <v>2.5750811574841812</v>
      </c>
      <c r="K21" s="11">
        <f t="shared" si="20"/>
        <v>0.36496350364963503</v>
      </c>
      <c r="L21" s="11">
        <f t="shared" si="21"/>
        <v>0.26455026455026459</v>
      </c>
      <c r="M21" s="11">
        <f t="shared" si="22"/>
        <v>0.39840637450199207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-0.28096673669128358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0.2319536591209026</v>
      </c>
      <c r="Q21" s="11">
        <f>2*'OddsRatio_working_3-way'!K21*'OddsRatio_working_3-way'!L21*'OddsRatio_working_3-way'!M21</f>
        <v>7.693322027227284E-2</v>
      </c>
      <c r="R21" s="11">
        <f t="shared" si="23"/>
        <v>0</v>
      </c>
      <c r="S21" s="11">
        <f t="shared" si="24"/>
        <v>-0.82555558658804928</v>
      </c>
      <c r="T21" s="11">
        <f t="shared" si="25"/>
        <v>-0.27381611495457686</v>
      </c>
      <c r="U21" s="11">
        <f>'OddsRatio_working_3-way'!S21-'OddsRatio_working_3-way'!R21^2/3</f>
        <v>-0.82555558658804928</v>
      </c>
      <c r="V21" s="11">
        <f>'OddsRatio_working_3-way'!S21*'OddsRatio_working_3-way'!R21/3-2*'OddsRatio_working_3-way'!R21^3/27-'OddsRatio_working_3-way'!T21</f>
        <v>0.27381611495457686</v>
      </c>
      <c r="W21" s="11">
        <f>'OddsRatio_working_3-way'!V21^2+4*'OddsRatio_working_3-way'!U21^3/27</f>
        <v>-8.3804133408412335E-3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0.1443569171789659</v>
      </c>
      <c r="Y21" s="11">
        <f>IF('OddsRatio_working_3-way'!W21&gt;=0,IF('OddsRatio_working_3-way'!V21+SQRT('OddsRatio_working_3-way'!W21)&gt;0,0,PI()),ACOS('OddsRatio_working_3-way'!V21/(2*'OddsRatio_working_3-way'!X21)))</f>
        <v>0.32264615549376852</v>
      </c>
      <c r="Z21" s="11">
        <f>'OddsRatio_working_3-way'!X21^(1/3)*COS('OddsRatio_working_3-way'!Y21/3)</f>
        <v>0.52155005214708006</v>
      </c>
      <c r="AA21" s="11">
        <f>'OddsRatio_working_3-way'!X21^(1/3)*COS(('OddsRatio_working_3-way'!Y21+2*PI())/3)</f>
        <v>-0.30954032086446587</v>
      </c>
      <c r="AB21" s="11">
        <f>'OddsRatio_working_3-way'!X21^(1/3)*COS(('OddsRatio_working_3-way'!Y21+4*PI())/3)</f>
        <v>-0.2120097312826143</v>
      </c>
      <c r="AC21" s="11">
        <f>'OddsRatio_working_3-way'!X21^(1/3)*SIN('OddsRatio_working_3-way'!Y21/3)</f>
        <v>5.6309312149305062E-2</v>
      </c>
      <c r="AD21" s="11">
        <f>'OddsRatio_working_3-way'!X21^(1/3)*SIN(('OddsRatio_working_3-way'!Y21+2*PI())/3)</f>
        <v>0.42352093842981758</v>
      </c>
      <c r="AE21" s="11">
        <f>'OddsRatio_working_3-way'!X21^(1/3)*SIN(('OddsRatio_working_3-way'!Y21+4*PI())/3)</f>
        <v>-0.47983025057912249</v>
      </c>
      <c r="AF21" s="11">
        <f>-'OddsRatio_working_3-way'!U21/(3*'OddsRatio_working_3-way'!X21^(1/3))*COS(('OddsRatio_working_3-way'!Y21)/3)</f>
        <v>0.52155005214707995</v>
      </c>
      <c r="AG21" s="11">
        <f>-'OddsRatio_working_3-way'!U21/(3*'OddsRatio_working_3-way'!X21^(1/3))*COS(('OddsRatio_working_3-way'!Y21+2*PI())/3)</f>
        <v>-0.30954032086446581</v>
      </c>
      <c r="AH21" s="11">
        <f>-'OddsRatio_working_3-way'!U21/(3*'OddsRatio_working_3-way'!X21^(1/3))*COS(('OddsRatio_working_3-way'!Y21+4*PI())/3)</f>
        <v>-0.21200973128261424</v>
      </c>
      <c r="AI21" s="11">
        <f>'OddsRatio_working_3-way'!U21/(3*'OddsRatio_working_3-way'!X21^(1/3))*SIN(('OddsRatio_working_3-way'!Y21)/3)</f>
        <v>-5.6309312149305055E-2</v>
      </c>
      <c r="AJ21" s="11">
        <f>'OddsRatio_working_3-way'!U21/(3*'OddsRatio_working_3-way'!X21^(1/3))*SIN(('OddsRatio_working_3-way'!Y21+2*PI())/3)</f>
        <v>-0.42352093842981747</v>
      </c>
      <c r="AK21" s="11">
        <f>'OddsRatio_working_3-way'!U21/(3*'OddsRatio_working_3-way'!X21^(1/3))*SIN(('OddsRatio_working_3-way'!Y21+4*PI())/3)</f>
        <v>0.47983025057912237</v>
      </c>
      <c r="AL21" s="11">
        <f>'OddsRatio_working_3-way'!Z21+'OddsRatio_working_3-way'!AF21</f>
        <v>1.0431001042941599</v>
      </c>
      <c r="AM21" s="11">
        <f>'OddsRatio_working_3-way'!AA21+'OddsRatio_working_3-way'!AG21</f>
        <v>-0.61908064172893162</v>
      </c>
      <c r="AN21" s="11">
        <f>'OddsRatio_working_3-way'!AB21+'OddsRatio_working_3-way'!AH21</f>
        <v>-0.42401946256522854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1.0431001042941599</v>
      </c>
      <c r="AS21" s="11">
        <f>IF(('OddsRatio_working_3-way'!X21=0),IF(Q21&gt;0,-Q21^(1/3),(-Q21)^(1/3)),'OddsRatio_working_3-way'!AM21-'OddsRatio_working_3-way'!R21/3)</f>
        <v>-0.61908064172893162</v>
      </c>
      <c r="AT21" s="11">
        <f>IF(('OddsRatio_working_3-way'!X21=0),IF(Q21&gt;0,-Q21^(1/3),(-Q21)^(1/3)),'OddsRatio_working_3-way'!AN21-'OddsRatio_working_3-way'!R21/3)</f>
        <v>-0.42401946256522854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2.4300000000000002</v>
      </c>
      <c r="B22" s="4">
        <f>IF('True_Odds_Calculator_3-way'!B23="","",'True_Odds_Calculator_3-way'!B23)</f>
        <v>3.67</v>
      </c>
      <c r="C22" s="4">
        <f>IF('True_Odds_Calculator_3-way'!C23="","",'True_Odds_Calculator_3-way'!C23)</f>
        <v>2.92</v>
      </c>
      <c r="D22" s="9">
        <f t="shared" si="13"/>
        <v>0.40186756194447376</v>
      </c>
      <c r="E22" s="9">
        <f t="shared" si="14"/>
        <v>0.26461978562277538</v>
      </c>
      <c r="F22" s="9">
        <f t="shared" si="15"/>
        <v>0.33351265243275097</v>
      </c>
      <c r="G22" s="9">
        <f t="shared" si="16"/>
        <v>1.040826560329482</v>
      </c>
      <c r="H22" s="9">
        <f t="shared" si="17"/>
        <v>2.4883819812711594</v>
      </c>
      <c r="I22" s="9">
        <f t="shared" si="18"/>
        <v>3.7790069160797159</v>
      </c>
      <c r="J22" s="9">
        <f t="shared" si="19"/>
        <v>2.9983869958326053</v>
      </c>
      <c r="K22" s="11">
        <f t="shared" si="20"/>
        <v>0.41152263374485593</v>
      </c>
      <c r="L22" s="11">
        <f t="shared" si="21"/>
        <v>0.27247956403269757</v>
      </c>
      <c r="M22" s="11">
        <f t="shared" si="22"/>
        <v>0.34246575342465752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-0.28150968332372539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0.23117523190101461</v>
      </c>
      <c r="Q22" s="11">
        <f>2*'OddsRatio_working_3-way'!K22*'OddsRatio_working_3-way'!L22*'OddsRatio_working_3-way'!M22</f>
        <v>7.6802402624921787E-2</v>
      </c>
      <c r="R22" s="11">
        <f t="shared" si="23"/>
        <v>0</v>
      </c>
      <c r="S22" s="11">
        <f t="shared" si="24"/>
        <v>-0.82119815265882667</v>
      </c>
      <c r="T22" s="11">
        <f t="shared" si="25"/>
        <v>-0.27282330653117165</v>
      </c>
      <c r="U22" s="11">
        <f>'OddsRatio_working_3-way'!S22-'OddsRatio_working_3-way'!R22^2/3</f>
        <v>-0.82119815265882667</v>
      </c>
      <c r="V22" s="11">
        <f>'OddsRatio_working_3-way'!S22*'OddsRatio_working_3-way'!R22/3-2*'OddsRatio_working_3-way'!R22^3/27-'OddsRatio_working_3-way'!T22</f>
        <v>0.27282330653117165</v>
      </c>
      <c r="W22" s="11">
        <f>'OddsRatio_working_3-way'!V22^2+4*'OddsRatio_working_3-way'!U22^3/27</f>
        <v>-7.6101762674886941E-3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0.14321551317340794</v>
      </c>
      <c r="Y22" s="11">
        <f>IF('OddsRatio_working_3-way'!W22&gt;=0,IF('OddsRatio_working_3-way'!V22+SQRT('OddsRatio_working_3-way'!W22)&gt;0,0,PI()),ACOS('OddsRatio_working_3-way'!V22/(2*'OddsRatio_working_3-way'!X22)))</f>
        <v>0.30947971489454229</v>
      </c>
      <c r="Z22" s="11">
        <f>'OddsRatio_working_3-way'!X22^(1/3)*COS('OddsRatio_working_3-way'!Y22/3)</f>
        <v>0.52041328016474098</v>
      </c>
      <c r="AA22" s="11">
        <f>'OddsRatio_working_3-way'!X22^(1/3)*COS(('OddsRatio_working_3-way'!Y22+2*PI())/3)</f>
        <v>-0.30686552493657338</v>
      </c>
      <c r="AB22" s="11">
        <f>'OddsRatio_working_3-way'!X22^(1/3)*COS(('OddsRatio_working_3-way'!Y22+4*PI())/3)</f>
        <v>-0.21354775522816774</v>
      </c>
      <c r="AC22" s="11">
        <f>'OddsRatio_working_3-way'!X22^(1/3)*SIN('OddsRatio_working_3-way'!Y22/3)</f>
        <v>5.3877039461323509E-2</v>
      </c>
      <c r="AD22" s="11">
        <f>'OddsRatio_working_3-way'!X22^(1/3)*SIN(('OddsRatio_working_3-way'!Y22+2*PI())/3)</f>
        <v>0.42375260135879222</v>
      </c>
      <c r="AE22" s="11">
        <f>'OddsRatio_working_3-way'!X22^(1/3)*SIN(('OddsRatio_working_3-way'!Y22+4*PI())/3)</f>
        <v>-0.47762964082011572</v>
      </c>
      <c r="AF22" s="11">
        <f>-'OddsRatio_working_3-way'!U22/(3*'OddsRatio_working_3-way'!X22^(1/3))*COS(('OddsRatio_working_3-way'!Y22)/3)</f>
        <v>0.52041328016474098</v>
      </c>
      <c r="AG22" s="11">
        <f>-'OddsRatio_working_3-way'!U22/(3*'OddsRatio_working_3-way'!X22^(1/3))*COS(('OddsRatio_working_3-way'!Y22+2*PI())/3)</f>
        <v>-0.30686552493657338</v>
      </c>
      <c r="AH22" s="11">
        <f>-'OddsRatio_working_3-way'!U22/(3*'OddsRatio_working_3-way'!X22^(1/3))*COS(('OddsRatio_working_3-way'!Y22+4*PI())/3)</f>
        <v>-0.21354775522816774</v>
      </c>
      <c r="AI22" s="11">
        <f>'OddsRatio_working_3-way'!U22/(3*'OddsRatio_working_3-way'!X22^(1/3))*SIN(('OddsRatio_working_3-way'!Y22)/3)</f>
        <v>-5.3877039461323509E-2</v>
      </c>
      <c r="AJ22" s="11">
        <f>'OddsRatio_working_3-way'!U22/(3*'OddsRatio_working_3-way'!X22^(1/3))*SIN(('OddsRatio_working_3-way'!Y22+2*PI())/3)</f>
        <v>-0.42375260135879222</v>
      </c>
      <c r="AK22" s="11">
        <f>'OddsRatio_working_3-way'!U22/(3*'OddsRatio_working_3-way'!X22^(1/3))*SIN(('OddsRatio_working_3-way'!Y22+4*PI())/3)</f>
        <v>0.47762964082011572</v>
      </c>
      <c r="AL22" s="11">
        <f>'OddsRatio_working_3-way'!Z22+'OddsRatio_working_3-way'!AF22</f>
        <v>1.040826560329482</v>
      </c>
      <c r="AM22" s="11">
        <f>'OddsRatio_working_3-way'!AA22+'OddsRatio_working_3-way'!AG22</f>
        <v>-0.61373104987314675</v>
      </c>
      <c r="AN22" s="11">
        <f>'OddsRatio_working_3-way'!AB22+'OddsRatio_working_3-way'!AH22</f>
        <v>-0.42709551045633548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1.040826560329482</v>
      </c>
      <c r="AS22" s="11">
        <f>IF(('OddsRatio_working_3-way'!X22=0),IF(Q22&gt;0,-Q22^(1/3),(-Q22)^(1/3)),'OddsRatio_working_3-way'!AM22-'OddsRatio_working_3-way'!R22/3)</f>
        <v>-0.61373104987314675</v>
      </c>
      <c r="AT22" s="11">
        <f>IF(('OddsRatio_working_3-way'!X22=0),IF(Q22&gt;0,-Q22^(1/3),(-Q22)^(1/3)),'OddsRatio_working_3-way'!AN22-'OddsRatio_working_3-way'!R22/3)</f>
        <v>-0.42709551045633548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2.5</v>
      </c>
      <c r="B23" s="4">
        <f>IF('True_Odds_Calculator_3-way'!B24="","",'True_Odds_Calculator_3-way'!B24)</f>
        <v>3.61</v>
      </c>
      <c r="C23" s="4">
        <f>IF('True_Odds_Calculator_3-way'!C24="","",'True_Odds_Calculator_3-way'!C24)</f>
        <v>2.85</v>
      </c>
      <c r="D23" s="9">
        <f t="shared" si="13"/>
        <v>0.38995938264248464</v>
      </c>
      <c r="E23" s="9">
        <f t="shared" si="14"/>
        <v>0.26867252803780589</v>
      </c>
      <c r="F23" s="9">
        <f t="shared" si="15"/>
        <v>0.34136808931970936</v>
      </c>
      <c r="G23" s="9">
        <f t="shared" si="16"/>
        <v>1.0429130904586228</v>
      </c>
      <c r="H23" s="9">
        <f t="shared" si="17"/>
        <v>2.564369635687934</v>
      </c>
      <c r="I23" s="9">
        <f t="shared" si="18"/>
        <v>3.7220031660970054</v>
      </c>
      <c r="J23" s="9">
        <f t="shared" si="19"/>
        <v>2.9293892173484526</v>
      </c>
      <c r="K23" s="11">
        <f t="shared" si="20"/>
        <v>0.4</v>
      </c>
      <c r="L23" s="11">
        <f t="shared" si="21"/>
        <v>0.2770083102493075</v>
      </c>
      <c r="M23" s="11">
        <f t="shared" si="22"/>
        <v>0.35087719298245612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-0.281586237060796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0.23171502162608737</v>
      </c>
      <c r="Q23" s="11">
        <f>2*'OddsRatio_working_3-way'!K23*'OddsRatio_working_3-way'!L23*'OddsRatio_working_3-way'!M23</f>
        <v>7.7756718666472283E-2</v>
      </c>
      <c r="R23" s="11">
        <f t="shared" si="23"/>
        <v>0</v>
      </c>
      <c r="S23" s="11">
        <f t="shared" si="24"/>
        <v>-0.82289185737461612</v>
      </c>
      <c r="T23" s="11">
        <f t="shared" si="25"/>
        <v>-0.27613820717269</v>
      </c>
      <c r="U23" s="11">
        <f>'OddsRatio_working_3-way'!S23-'OddsRatio_working_3-way'!R23^2/3</f>
        <v>-0.82289185737461612</v>
      </c>
      <c r="V23" s="11">
        <f>'OddsRatio_working_3-way'!S23*'OddsRatio_working_3-way'!R23/3-2*'OddsRatio_working_3-way'!R23^3/27-'OddsRatio_working_3-way'!T23</f>
        <v>0.27613820717269</v>
      </c>
      <c r="W23" s="11">
        <f>'OddsRatio_working_3-way'!V23^2+4*'OddsRatio_working_3-way'!U23^3/27</f>
        <v>-6.2991055712063593E-3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0.14365881023431334</v>
      </c>
      <c r="Y23" s="11">
        <f>IF('OddsRatio_working_3-way'!W23&gt;=0,IF('OddsRatio_working_3-way'!V23+SQRT('OddsRatio_working_3-way'!W23)&gt;0,0,PI()),ACOS('OddsRatio_working_3-way'!V23/(2*'OddsRatio_working_3-way'!X23)))</f>
        <v>0.27987345748254078</v>
      </c>
      <c r="Z23" s="11">
        <f>'OddsRatio_working_3-way'!X23^(1/3)*COS('OddsRatio_working_3-way'!Y23/3)</f>
        <v>0.5214565452293114</v>
      </c>
      <c r="AA23" s="11">
        <f>'OddsRatio_working_3-way'!X23^(1/3)*COS(('OddsRatio_working_3-way'!Y23+2*PI())/3)</f>
        <v>-0.30298070357179002</v>
      </c>
      <c r="AB23" s="11">
        <f>'OddsRatio_working_3-way'!X23^(1/3)*COS(('OddsRatio_working_3-way'!Y23+4*PI())/3)</f>
        <v>-0.21847584165752146</v>
      </c>
      <c r="AC23" s="11">
        <f>'OddsRatio_working_3-way'!X23^(1/3)*SIN('OddsRatio_working_3-way'!Y23/3)</f>
        <v>4.8788904774035094E-2</v>
      </c>
      <c r="AD23" s="11">
        <f>'OddsRatio_working_3-way'!X23^(1/3)*SIN(('OddsRatio_working_3-way'!Y23+2*PI())/3)</f>
        <v>0.42720016275123518</v>
      </c>
      <c r="AE23" s="11">
        <f>'OddsRatio_working_3-way'!X23^(1/3)*SIN(('OddsRatio_working_3-way'!Y23+4*PI())/3)</f>
        <v>-0.47598906752527032</v>
      </c>
      <c r="AF23" s="11">
        <f>-'OddsRatio_working_3-way'!U23/(3*'OddsRatio_working_3-way'!X23^(1/3))*COS(('OddsRatio_working_3-way'!Y23)/3)</f>
        <v>0.5214565452293114</v>
      </c>
      <c r="AG23" s="11">
        <f>-'OddsRatio_working_3-way'!U23/(3*'OddsRatio_working_3-way'!X23^(1/3))*COS(('OddsRatio_working_3-way'!Y23+2*PI())/3)</f>
        <v>-0.30298070357179002</v>
      </c>
      <c r="AH23" s="11">
        <f>-'OddsRatio_working_3-way'!U23/(3*'OddsRatio_working_3-way'!X23^(1/3))*COS(('OddsRatio_working_3-way'!Y23+4*PI())/3)</f>
        <v>-0.21847584165752146</v>
      </c>
      <c r="AI23" s="11">
        <f>'OddsRatio_working_3-way'!U23/(3*'OddsRatio_working_3-way'!X23^(1/3))*SIN(('OddsRatio_working_3-way'!Y23)/3)</f>
        <v>-4.8788904774035094E-2</v>
      </c>
      <c r="AJ23" s="11">
        <f>'OddsRatio_working_3-way'!U23/(3*'OddsRatio_working_3-way'!X23^(1/3))*SIN(('OddsRatio_working_3-way'!Y23+2*PI())/3)</f>
        <v>-0.42720016275123518</v>
      </c>
      <c r="AK23" s="11">
        <f>'OddsRatio_working_3-way'!U23/(3*'OddsRatio_working_3-way'!X23^(1/3))*SIN(('OddsRatio_working_3-way'!Y23+4*PI())/3)</f>
        <v>0.47598906752527032</v>
      </c>
      <c r="AL23" s="11">
        <f>'OddsRatio_working_3-way'!Z23+'OddsRatio_working_3-way'!AF23</f>
        <v>1.0429130904586228</v>
      </c>
      <c r="AM23" s="11">
        <f>'OddsRatio_working_3-way'!AA23+'OddsRatio_working_3-way'!AG23</f>
        <v>-0.60596140714358004</v>
      </c>
      <c r="AN23" s="11">
        <f>'OddsRatio_working_3-way'!AB23+'OddsRatio_working_3-way'!AH23</f>
        <v>-0.43695168331504292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1.0429130904586228</v>
      </c>
      <c r="AS23" s="11">
        <f>IF(('OddsRatio_working_3-way'!X23=0),IF(Q23&gt;0,-Q23^(1/3),(-Q23)^(1/3)),'OddsRatio_working_3-way'!AM23-'OddsRatio_working_3-way'!R23/3)</f>
        <v>-0.60596140714358004</v>
      </c>
      <c r="AT23" s="11">
        <f>IF(('OddsRatio_working_3-way'!X23=0),IF(Q23&gt;0,-Q23^(1/3),(-Q23)^(1/3)),'OddsRatio_working_3-way'!AN23-'OddsRatio_working_3-way'!R23/3)</f>
        <v>-0.43695168331504292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1.7</v>
      </c>
      <c r="B24" s="4">
        <f>IF('True_Odds_Calculator_3-way'!B25="","",'True_Odds_Calculator_3-way'!B25)</f>
        <v>4.25</v>
      </c>
      <c r="C24" s="4">
        <f>IF('True_Odds_Calculator_3-way'!C25="","",'True_Odds_Calculator_3-way'!C25)</f>
        <v>4.78</v>
      </c>
      <c r="D24" s="9">
        <f t="shared" si="13"/>
        <v>0.57457942966771658</v>
      </c>
      <c r="E24" s="9">
        <f t="shared" si="14"/>
        <v>0.2253476808226737</v>
      </c>
      <c r="F24" s="9">
        <f t="shared" si="15"/>
        <v>0.20007288950960972</v>
      </c>
      <c r="G24" s="9">
        <f t="shared" si="16"/>
        <v>1.057719160351293</v>
      </c>
      <c r="H24" s="9">
        <f t="shared" si="17"/>
        <v>1.7404034122459051</v>
      </c>
      <c r="I24" s="9">
        <f t="shared" si="18"/>
        <v>4.4375872711417026</v>
      </c>
      <c r="J24" s="9">
        <f t="shared" si="19"/>
        <v>4.9981784261278879</v>
      </c>
      <c r="K24" s="11">
        <f t="shared" si="20"/>
        <v>0.58823529411764708</v>
      </c>
      <c r="L24" s="11">
        <f t="shared" si="21"/>
        <v>0.23529411764705882</v>
      </c>
      <c r="M24" s="11">
        <f t="shared" si="22"/>
        <v>0.20920502092050208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-0.24900464739181427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0.22382765560075862</v>
      </c>
      <c r="Q24" s="11">
        <f>2*'OddsRatio_working_3-way'!K24*'OddsRatio_working_3-way'!L24*'OddsRatio_working_3-way'!M24</f>
        <v>5.7911424476263559E-2</v>
      </c>
      <c r="R24" s="11">
        <f t="shared" si="23"/>
        <v>0</v>
      </c>
      <c r="S24" s="11">
        <f t="shared" si="24"/>
        <v>-0.89888947031804145</v>
      </c>
      <c r="T24" s="11">
        <f t="shared" si="25"/>
        <v>-0.23257166114308969</v>
      </c>
      <c r="U24" s="11">
        <f>'OddsRatio_working_3-way'!S24-'OddsRatio_working_3-way'!R24^2/3</f>
        <v>-0.89888947031804145</v>
      </c>
      <c r="V24" s="11">
        <f>'OddsRatio_working_3-way'!S24*'OddsRatio_working_3-way'!R24/3-2*'OddsRatio_working_3-way'!R24^3/27-'OddsRatio_working_3-way'!T24</f>
        <v>0.23257166114308969</v>
      </c>
      <c r="W24" s="11">
        <f>'OddsRatio_working_3-way'!V24^2+4*'OddsRatio_working_3-way'!U24^3/27</f>
        <v>-5.3511124855206392E-2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0.1640127300105563</v>
      </c>
      <c r="Y24" s="11">
        <f>IF('OddsRatio_working_3-way'!W24&gt;=0,IF('OddsRatio_working_3-way'!V24+SQRT('OddsRatio_working_3-way'!W24)&gt;0,0,PI()),ACOS('OddsRatio_working_3-way'!V24/(2*'OddsRatio_working_3-way'!X24)))</f>
        <v>0.78271019071266013</v>
      </c>
      <c r="Z24" s="11">
        <f>'OddsRatio_working_3-way'!X24^(1/3)*COS('OddsRatio_working_3-way'!Y24/3)</f>
        <v>0.52885958017564649</v>
      </c>
      <c r="AA24" s="11">
        <f>'OddsRatio_working_3-way'!X24^(1/3)*COS(('OddsRatio_working_3-way'!Y24+2*PI())/3)</f>
        <v>-0.38671235598271908</v>
      </c>
      <c r="AB24" s="11">
        <f>'OddsRatio_working_3-way'!X24^(1/3)*COS(('OddsRatio_working_3-way'!Y24+4*PI())/3)</f>
        <v>-0.1421472241929273</v>
      </c>
      <c r="AC24" s="11">
        <f>'OddsRatio_working_3-way'!X24^(1/3)*SIN('OddsRatio_working_3-way'!Y24/3)</f>
        <v>0.14119974467323265</v>
      </c>
      <c r="AD24" s="11">
        <f>'OddsRatio_working_3-way'!X24^(1/3)*SIN(('OddsRatio_working_3-way'!Y24+2*PI())/3)</f>
        <v>0.38740595913026671</v>
      </c>
      <c r="AE24" s="11">
        <f>'OddsRatio_working_3-way'!X24^(1/3)*SIN(('OddsRatio_working_3-way'!Y24+4*PI())/3)</f>
        <v>-0.52860570380349925</v>
      </c>
      <c r="AF24" s="11">
        <f>-'OddsRatio_working_3-way'!U24/(3*'OddsRatio_working_3-way'!X24^(1/3))*COS(('OddsRatio_working_3-way'!Y24)/3)</f>
        <v>0.52885958017564649</v>
      </c>
      <c r="AG24" s="11">
        <f>-'OddsRatio_working_3-way'!U24/(3*'OddsRatio_working_3-way'!X24^(1/3))*COS(('OddsRatio_working_3-way'!Y24+2*PI())/3)</f>
        <v>-0.38671235598271908</v>
      </c>
      <c r="AH24" s="11">
        <f>-'OddsRatio_working_3-way'!U24/(3*'OddsRatio_working_3-way'!X24^(1/3))*COS(('OddsRatio_working_3-way'!Y24+4*PI())/3)</f>
        <v>-0.1421472241929273</v>
      </c>
      <c r="AI24" s="11">
        <f>'OddsRatio_working_3-way'!U24/(3*'OddsRatio_working_3-way'!X24^(1/3))*SIN(('OddsRatio_working_3-way'!Y24)/3)</f>
        <v>-0.14119974467323265</v>
      </c>
      <c r="AJ24" s="11">
        <f>'OddsRatio_working_3-way'!U24/(3*'OddsRatio_working_3-way'!X24^(1/3))*SIN(('OddsRatio_working_3-way'!Y24+2*PI())/3)</f>
        <v>-0.38740595913026671</v>
      </c>
      <c r="AK24" s="11">
        <f>'OddsRatio_working_3-way'!U24/(3*'OddsRatio_working_3-way'!X24^(1/3))*SIN(('OddsRatio_working_3-way'!Y24+4*PI())/3)</f>
        <v>0.52860570380349925</v>
      </c>
      <c r="AL24" s="11">
        <f>'OddsRatio_working_3-way'!Z24+'OddsRatio_working_3-way'!AF24</f>
        <v>1.057719160351293</v>
      </c>
      <c r="AM24" s="11">
        <f>'OddsRatio_working_3-way'!AA24+'OddsRatio_working_3-way'!AG24</f>
        <v>-0.77342471196543816</v>
      </c>
      <c r="AN24" s="11">
        <f>'OddsRatio_working_3-way'!AB24+'OddsRatio_working_3-way'!AH24</f>
        <v>-0.2842944483858546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1.057719160351293</v>
      </c>
      <c r="AS24" s="11">
        <f>IF(('OddsRatio_working_3-way'!X24=0),IF(Q24&gt;0,-Q24^(1/3),(-Q24)^(1/3)),'OddsRatio_working_3-way'!AM24-'OddsRatio_working_3-way'!R24/3)</f>
        <v>-0.77342471196543816</v>
      </c>
      <c r="AT24" s="11">
        <f>IF(('OddsRatio_working_3-way'!X24=0),IF(Q24&gt;0,-Q24^(1/3),(-Q24)^(1/3)),'OddsRatio_working_3-way'!AN24-'OddsRatio_working_3-way'!R24/3)</f>
        <v>-0.2842944483858546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1.62</v>
      </c>
      <c r="B25" s="4">
        <f>IF('True_Odds_Calculator_3-way'!B26="","",'True_Odds_Calculator_3-way'!B26)</f>
        <v>4.49</v>
      </c>
      <c r="C25" s="4">
        <f>IF('True_Odds_Calculator_3-way'!C26="","",'True_Odds_Calculator_3-way'!C26)</f>
        <v>5.24</v>
      </c>
      <c r="D25" s="9">
        <f t="shared" si="13"/>
        <v>0.60419168132844159</v>
      </c>
      <c r="E25" s="9">
        <f t="shared" si="14"/>
        <v>0.21332874091114976</v>
      </c>
      <c r="F25" s="9">
        <f t="shared" si="15"/>
        <v>0.1824795777604086</v>
      </c>
      <c r="G25" s="9">
        <f t="shared" si="16"/>
        <v>1.0566191718871858</v>
      </c>
      <c r="H25" s="9">
        <f t="shared" si="17"/>
        <v>1.6551038865700554</v>
      </c>
      <c r="I25" s="9">
        <f t="shared" si="18"/>
        <v>4.6876009098862799</v>
      </c>
      <c r="J25" s="9">
        <f t="shared" si="19"/>
        <v>5.4800652888016677</v>
      </c>
      <c r="K25" s="11">
        <f t="shared" si="20"/>
        <v>0.61728395061728392</v>
      </c>
      <c r="L25" s="11">
        <f t="shared" si="21"/>
        <v>0.22271714922048996</v>
      </c>
      <c r="M25" s="11">
        <f t="shared" si="22"/>
        <v>0.19083969465648853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-0.24070789253241642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0.21907551078963944</v>
      </c>
      <c r="Q25" s="11">
        <f>2*'OddsRatio_working_3-way'!K25*'OddsRatio_working_3-way'!L25*'OddsRatio_working_3-way'!M25</f>
        <v>5.2473176237039371E-2</v>
      </c>
      <c r="R25" s="11">
        <f t="shared" si="23"/>
        <v>0</v>
      </c>
      <c r="S25" s="11">
        <f t="shared" si="24"/>
        <v>-0.91013015188164748</v>
      </c>
      <c r="T25" s="11">
        <f t="shared" si="25"/>
        <v>-0.21799524595967598</v>
      </c>
      <c r="U25" s="11">
        <f>'OddsRatio_working_3-way'!S25-'OddsRatio_working_3-way'!R25^2/3</f>
        <v>-0.91013015188164748</v>
      </c>
      <c r="V25" s="11">
        <f>'OddsRatio_working_3-way'!S25*'OddsRatio_working_3-way'!R25/3-2*'OddsRatio_working_3-way'!R25^3/27-'OddsRatio_working_3-way'!T25</f>
        <v>0.21799524595967598</v>
      </c>
      <c r="W25" s="11">
        <f>'OddsRatio_working_3-way'!V25^2+4*'OddsRatio_working_3-way'!U25^3/27</f>
        <v>-6.416612941552112E-2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0.16709881558268205</v>
      </c>
      <c r="Y25" s="11">
        <f>IF('OddsRatio_working_3-way'!W25&gt;=0,IF('OddsRatio_working_3-way'!V25+SQRT('OddsRatio_working_3-way'!W25)&gt;0,0,PI()),ACOS('OddsRatio_working_3-way'!V25/(2*'OddsRatio_working_3-way'!X25)))</f>
        <v>0.86018875766260061</v>
      </c>
      <c r="Z25" s="11">
        <f>'OddsRatio_working_3-way'!X25^(1/3)*COS('OddsRatio_working_3-way'!Y25/3)</f>
        <v>0.5283095859435929</v>
      </c>
      <c r="AA25" s="11">
        <f>'OddsRatio_working_3-way'!X25^(1/3)*COS(('OddsRatio_working_3-way'!Y25+2*PI())/3)</f>
        <v>-0.3990594779182205</v>
      </c>
      <c r="AB25" s="11">
        <f>'OddsRatio_working_3-way'!X25^(1/3)*COS(('OddsRatio_working_3-way'!Y25+4*PI())/3)</f>
        <v>-0.1292501080253726</v>
      </c>
      <c r="AC25" s="11">
        <f>'OddsRatio_working_3-way'!X25^(1/3)*SIN('OddsRatio_working_3-way'!Y25/3)</f>
        <v>0.15577451233751932</v>
      </c>
      <c r="AD25" s="11">
        <f>'OddsRatio_working_3-way'!X25^(1/3)*SIN(('OddsRatio_working_3-way'!Y25+2*PI())/3)</f>
        <v>0.37964226632123016</v>
      </c>
      <c r="AE25" s="11">
        <f>'OddsRatio_working_3-way'!X25^(1/3)*SIN(('OddsRatio_working_3-way'!Y25+4*PI())/3)</f>
        <v>-0.53541677865874915</v>
      </c>
      <c r="AF25" s="11">
        <f>-'OddsRatio_working_3-way'!U25/(3*'OddsRatio_working_3-way'!X25^(1/3))*COS(('OddsRatio_working_3-way'!Y25)/3)</f>
        <v>0.52830958594359279</v>
      </c>
      <c r="AG25" s="11">
        <f>-'OddsRatio_working_3-way'!U25/(3*'OddsRatio_working_3-way'!X25^(1/3))*COS(('OddsRatio_working_3-way'!Y25+2*PI())/3)</f>
        <v>-0.39905947791822038</v>
      </c>
      <c r="AH25" s="11">
        <f>-'OddsRatio_working_3-way'!U25/(3*'OddsRatio_working_3-way'!X25^(1/3))*COS(('OddsRatio_working_3-way'!Y25+4*PI())/3)</f>
        <v>-0.12925010802537257</v>
      </c>
      <c r="AI25" s="11">
        <f>'OddsRatio_working_3-way'!U25/(3*'OddsRatio_working_3-way'!X25^(1/3))*SIN(('OddsRatio_working_3-way'!Y25)/3)</f>
        <v>-0.15577451233751929</v>
      </c>
      <c r="AJ25" s="11">
        <f>'OddsRatio_working_3-way'!U25/(3*'OddsRatio_working_3-way'!X25^(1/3))*SIN(('OddsRatio_working_3-way'!Y25+2*PI())/3)</f>
        <v>-0.3796422663212301</v>
      </c>
      <c r="AK25" s="11">
        <f>'OddsRatio_working_3-way'!U25/(3*'OddsRatio_working_3-way'!X25^(1/3))*SIN(('OddsRatio_working_3-way'!Y25+4*PI())/3)</f>
        <v>0.53541677865874904</v>
      </c>
      <c r="AL25" s="11">
        <f>'OddsRatio_working_3-way'!Z25+'OddsRatio_working_3-way'!AF25</f>
        <v>1.0566191718871858</v>
      </c>
      <c r="AM25" s="11">
        <f>'OddsRatio_working_3-way'!AA25+'OddsRatio_working_3-way'!AG25</f>
        <v>-0.79811895583644088</v>
      </c>
      <c r="AN25" s="11">
        <f>'OddsRatio_working_3-way'!AB25+'OddsRatio_working_3-way'!AH25</f>
        <v>-0.25850021605074514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1.0566191718871858</v>
      </c>
      <c r="AS25" s="11">
        <f>IF(('OddsRatio_working_3-way'!X25=0),IF(Q25&gt;0,-Q25^(1/3),(-Q25)^(1/3)),'OddsRatio_working_3-way'!AM25-'OddsRatio_working_3-way'!R25/3)</f>
        <v>-0.79811895583644088</v>
      </c>
      <c r="AT25" s="11">
        <f>IF(('OddsRatio_working_3-way'!X25=0),IF(Q25&gt;0,-Q25^(1/3),(-Q25)^(1/3)),'OddsRatio_working_3-way'!AN25-'OddsRatio_working_3-way'!R25/3)</f>
        <v>-0.25850021605074514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1.41</v>
      </c>
      <c r="B26" s="4">
        <f>IF('True_Odds_Calculator_3-way'!B27="","",'True_Odds_Calculator_3-way'!B27)</f>
        <v>5.42</v>
      </c>
      <c r="C26" s="4">
        <f>IF('True_Odds_Calculator_3-way'!C27="","",'True_Odds_Calculator_3-way'!C27)</f>
        <v>7.25</v>
      </c>
      <c r="D26" s="9">
        <f t="shared" si="13"/>
        <v>0.69521123456982536</v>
      </c>
      <c r="E26" s="9">
        <f t="shared" si="14"/>
        <v>0.17463306648402649</v>
      </c>
      <c r="F26" s="9">
        <f t="shared" si="15"/>
        <v>0.13015569894614795</v>
      </c>
      <c r="G26" s="9">
        <f t="shared" si="16"/>
        <v>1.06929692126812</v>
      </c>
      <c r="H26" s="9">
        <f t="shared" si="17"/>
        <v>1.4384117377199295</v>
      </c>
      <c r="I26" s="9">
        <f t="shared" si="18"/>
        <v>5.7262923920050905</v>
      </c>
      <c r="J26" s="9">
        <f t="shared" si="19"/>
        <v>7.6831057579257518</v>
      </c>
      <c r="K26" s="11">
        <f t="shared" si="20"/>
        <v>0.70921985815602839</v>
      </c>
      <c r="L26" s="11">
        <f t="shared" si="21"/>
        <v>0.18450184501845018</v>
      </c>
      <c r="M26" s="11">
        <f t="shared" si="22"/>
        <v>0.13793103448275862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-0.20442299067157943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0.19997852216233095</v>
      </c>
      <c r="Q26" s="11">
        <f>2*'OddsRatio_working_3-way'!K26*'OddsRatio_working_3-way'!L26*'OddsRatio_working_3-way'!M26</f>
        <v>3.6097206166485728E-2</v>
      </c>
      <c r="R26" s="11">
        <f t="shared" si="23"/>
        <v>0</v>
      </c>
      <c r="S26" s="11">
        <f t="shared" si="24"/>
        <v>-0.97825847036750946</v>
      </c>
      <c r="T26" s="11">
        <f t="shared" si="25"/>
        <v>-0.17658095132987534</v>
      </c>
      <c r="U26" s="11">
        <f>'OddsRatio_working_3-way'!S26-'OddsRatio_working_3-way'!R26^2/3</f>
        <v>-0.97825847036750946</v>
      </c>
      <c r="V26" s="11">
        <f>'OddsRatio_working_3-way'!S26*'OddsRatio_working_3-way'!R26/3-2*'OddsRatio_working_3-way'!R26^3/27-'OddsRatio_working_3-way'!T26</f>
        <v>0.17658095132987534</v>
      </c>
      <c r="W26" s="11">
        <f>'OddsRatio_working_3-way'!V26^2+4*'OddsRatio_working_3-way'!U26^3/27</f>
        <v>-0.10751297745585006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0.18620808912908018</v>
      </c>
      <c r="Y26" s="11">
        <f>IF('OddsRatio_working_3-way'!W26&gt;=0,IF('OddsRatio_working_3-way'!V26+SQRT('OddsRatio_working_3-way'!W26)&gt;0,0,PI()),ACOS('OddsRatio_working_3-way'!V26/(2*'OddsRatio_working_3-way'!X26)))</f>
        <v>1.0767985159460394</v>
      </c>
      <c r="Z26" s="11">
        <f>'OddsRatio_working_3-way'!X26^(1/3)*COS('OddsRatio_working_3-way'!Y26/3)</f>
        <v>0.53464846063406002</v>
      </c>
      <c r="AA26" s="11">
        <f>'OddsRatio_working_3-way'!X26^(1/3)*COS(('OddsRatio_working_3-way'!Y26+2*PI())/3)</f>
        <v>-0.44104206258562539</v>
      </c>
      <c r="AB26" s="11">
        <f>'OddsRatio_working_3-way'!X26^(1/3)*COS(('OddsRatio_working_3-way'!Y26+4*PI())/3)</f>
        <v>-9.36063980484345E-2</v>
      </c>
      <c r="AC26" s="11">
        <f>'OddsRatio_working_3-way'!X26^(1/3)*SIN('OddsRatio_working_3-way'!Y26/3)</f>
        <v>0.20059207444662361</v>
      </c>
      <c r="AD26" s="11">
        <f>'OddsRatio_working_3-way'!X26^(1/3)*SIN(('OddsRatio_working_3-way'!Y26+2*PI())/3)</f>
        <v>0.36272311178002858</v>
      </c>
      <c r="AE26" s="11">
        <f>'OddsRatio_working_3-way'!X26^(1/3)*SIN(('OddsRatio_working_3-way'!Y26+4*PI())/3)</f>
        <v>-0.56331518622665222</v>
      </c>
      <c r="AF26" s="11">
        <f>-'OddsRatio_working_3-way'!U26/(3*'OddsRatio_working_3-way'!X26^(1/3))*COS(('OddsRatio_working_3-way'!Y26)/3)</f>
        <v>0.53464846063406002</v>
      </c>
      <c r="AG26" s="11">
        <f>-'OddsRatio_working_3-way'!U26/(3*'OddsRatio_working_3-way'!X26^(1/3))*COS(('OddsRatio_working_3-way'!Y26+2*PI())/3)</f>
        <v>-0.44104206258562539</v>
      </c>
      <c r="AH26" s="11">
        <f>-'OddsRatio_working_3-way'!U26/(3*'OddsRatio_working_3-way'!X26^(1/3))*COS(('OddsRatio_working_3-way'!Y26+4*PI())/3)</f>
        <v>-9.36063980484345E-2</v>
      </c>
      <c r="AI26" s="11">
        <f>'OddsRatio_working_3-way'!U26/(3*'OddsRatio_working_3-way'!X26^(1/3))*SIN(('OddsRatio_working_3-way'!Y26)/3)</f>
        <v>-0.20059207444662361</v>
      </c>
      <c r="AJ26" s="11">
        <f>'OddsRatio_working_3-way'!U26/(3*'OddsRatio_working_3-way'!X26^(1/3))*SIN(('OddsRatio_working_3-way'!Y26+2*PI())/3)</f>
        <v>-0.36272311178002858</v>
      </c>
      <c r="AK26" s="11">
        <f>'OddsRatio_working_3-way'!U26/(3*'OddsRatio_working_3-way'!X26^(1/3))*SIN(('OddsRatio_working_3-way'!Y26+4*PI())/3)</f>
        <v>0.56331518622665222</v>
      </c>
      <c r="AL26" s="11">
        <f>'OddsRatio_working_3-way'!Z26+'OddsRatio_working_3-way'!AF26</f>
        <v>1.06929692126812</v>
      </c>
      <c r="AM26" s="11">
        <f>'OddsRatio_working_3-way'!AA26+'OddsRatio_working_3-way'!AG26</f>
        <v>-0.88208412517125079</v>
      </c>
      <c r="AN26" s="11">
        <f>'OddsRatio_working_3-way'!AB26+'OddsRatio_working_3-way'!AH26</f>
        <v>-0.187212796096869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1.06929692126812</v>
      </c>
      <c r="AS26" s="11">
        <f>IF(('OddsRatio_working_3-way'!X26=0),IF(Q26&gt;0,-Q26^(1/3),(-Q26)^(1/3)),'OddsRatio_working_3-way'!AM26-'OddsRatio_working_3-way'!R26/3)</f>
        <v>-0.88208412517125079</v>
      </c>
      <c r="AT26" s="11">
        <f>IF(('OddsRatio_working_3-way'!X26=0),IF(Q26&gt;0,-Q26^(1/3),(-Q26)^(1/3)),'OddsRatio_working_3-way'!AN26-'OddsRatio_working_3-way'!R26/3)</f>
        <v>-0.187212796096869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2.11</v>
      </c>
      <c r="B27" s="4">
        <f>IF('True_Odds_Calculator_3-way'!B28="","",'True_Odds_Calculator_3-way'!B28)</f>
        <v>3.94</v>
      </c>
      <c r="C27" s="4">
        <f>IF('True_Odds_Calculator_3-way'!C28="","",'True_Odds_Calculator_3-way'!C28)</f>
        <v>3.32</v>
      </c>
      <c r="D27" s="9">
        <f t="shared" si="13"/>
        <v>0.46275744219536075</v>
      </c>
      <c r="E27" s="9">
        <f t="shared" si="14"/>
        <v>0.24540038147832069</v>
      </c>
      <c r="F27" s="9">
        <f t="shared" si="15"/>
        <v>0.29184217632631854</v>
      </c>
      <c r="G27" s="9">
        <f t="shared" si="16"/>
        <v>1.0459092824792957</v>
      </c>
      <c r="H27" s="9">
        <f t="shared" si="17"/>
        <v>2.1609593035520178</v>
      </c>
      <c r="I27" s="9">
        <f t="shared" si="18"/>
        <v>4.0749732904891287</v>
      </c>
      <c r="J27" s="9">
        <f t="shared" si="19"/>
        <v>3.4265095353519652</v>
      </c>
      <c r="K27" s="11">
        <f t="shared" si="20"/>
        <v>0.47393364928909953</v>
      </c>
      <c r="L27" s="11">
        <f t="shared" si="21"/>
        <v>0.25380710659898476</v>
      </c>
      <c r="M27" s="11">
        <f t="shared" si="22"/>
        <v>0.30120481927710846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-0.27430993249104862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0.23079302076108221</v>
      </c>
      <c r="Q27" s="11">
        <f>2*'OddsRatio_working_3-way'!K27*'OddsRatio_working_3-way'!L27*'OddsRatio_working_3-way'!M27</f>
        <v>7.2462486895159245E-2</v>
      </c>
      <c r="R27" s="11">
        <f t="shared" si="23"/>
        <v>0</v>
      </c>
      <c r="S27" s="11">
        <f t="shared" si="24"/>
        <v>-0.84135859997928997</v>
      </c>
      <c r="T27" s="11">
        <f t="shared" si="25"/>
        <v>-0.26416282573918048</v>
      </c>
      <c r="U27" s="11">
        <f>'OddsRatio_working_3-way'!S27-'OddsRatio_working_3-way'!R27^2/3</f>
        <v>-0.84135859997928997</v>
      </c>
      <c r="V27" s="11">
        <f>'OddsRatio_working_3-way'!S27*'OddsRatio_working_3-way'!R27/3-2*'OddsRatio_working_3-way'!R27^3/27-'OddsRatio_working_3-way'!T27</f>
        <v>0.26416282573918048</v>
      </c>
      <c r="W27" s="11">
        <f>'OddsRatio_working_3-way'!V27^2+4*'OddsRatio_working_3-way'!U27^3/27</f>
        <v>-1.845274791889788E-2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0.14852167049071199</v>
      </c>
      <c r="Y27" s="11">
        <f>IF('OddsRatio_working_3-way'!W27&gt;=0,IF('OddsRatio_working_3-way'!V27+SQRT('OddsRatio_working_3-way'!W27)&gt;0,0,PI()),ACOS('OddsRatio_working_3-way'!V27/(2*'OddsRatio_working_3-way'!X27)))</f>
        <v>0.47496801800539457</v>
      </c>
      <c r="Z27" s="11">
        <f>'OddsRatio_working_3-way'!X27^(1/3)*COS('OddsRatio_working_3-way'!Y27/3)</f>
        <v>0.52295464123964785</v>
      </c>
      <c r="AA27" s="11">
        <f>'OddsRatio_working_3-way'!X27^(1/3)*COS(('OddsRatio_working_3-way'!Y27+2*PI())/3)</f>
        <v>-0.33378556634087514</v>
      </c>
      <c r="AB27" s="11">
        <f>'OddsRatio_working_3-way'!X27^(1/3)*COS(('OddsRatio_working_3-way'!Y27+4*PI())/3)</f>
        <v>-0.18916907489877277</v>
      </c>
      <c r="AC27" s="11">
        <f>'OddsRatio_working_3-way'!X27^(1/3)*SIN('OddsRatio_working_3-way'!Y27/3)</f>
        <v>8.3494370263357126E-2</v>
      </c>
      <c r="AD27" s="11">
        <f>'OddsRatio_working_3-way'!X27^(1/3)*SIN(('OddsRatio_working_3-way'!Y27+2*PI())/3)</f>
        <v>0.41114481920883367</v>
      </c>
      <c r="AE27" s="11">
        <f>'OddsRatio_working_3-way'!X27^(1/3)*SIN(('OddsRatio_working_3-way'!Y27+4*PI())/3)</f>
        <v>-0.49463918947219077</v>
      </c>
      <c r="AF27" s="11">
        <f>-'OddsRatio_working_3-way'!U27/(3*'OddsRatio_working_3-way'!X27^(1/3))*COS(('OddsRatio_working_3-way'!Y27)/3)</f>
        <v>0.52295464123964785</v>
      </c>
      <c r="AG27" s="11">
        <f>-'OddsRatio_working_3-way'!U27/(3*'OddsRatio_working_3-way'!X27^(1/3))*COS(('OddsRatio_working_3-way'!Y27+2*PI())/3)</f>
        <v>-0.33378556634087514</v>
      </c>
      <c r="AH27" s="11">
        <f>-'OddsRatio_working_3-way'!U27/(3*'OddsRatio_working_3-way'!X27^(1/3))*COS(('OddsRatio_working_3-way'!Y27+4*PI())/3)</f>
        <v>-0.18916907489877277</v>
      </c>
      <c r="AI27" s="11">
        <f>'OddsRatio_working_3-way'!U27/(3*'OddsRatio_working_3-way'!X27^(1/3))*SIN(('OddsRatio_working_3-way'!Y27)/3)</f>
        <v>-8.3494370263357126E-2</v>
      </c>
      <c r="AJ27" s="11">
        <f>'OddsRatio_working_3-way'!U27/(3*'OddsRatio_working_3-way'!X27^(1/3))*SIN(('OddsRatio_working_3-way'!Y27+2*PI())/3)</f>
        <v>-0.41114481920883367</v>
      </c>
      <c r="AK27" s="11">
        <f>'OddsRatio_working_3-way'!U27/(3*'OddsRatio_working_3-way'!X27^(1/3))*SIN(('OddsRatio_working_3-way'!Y27+4*PI())/3)</f>
        <v>0.49463918947219077</v>
      </c>
      <c r="AL27" s="11">
        <f>'OddsRatio_working_3-way'!Z27+'OddsRatio_working_3-way'!AF27</f>
        <v>1.0459092824792957</v>
      </c>
      <c r="AM27" s="11">
        <f>'OddsRatio_working_3-way'!AA27+'OddsRatio_working_3-way'!AG27</f>
        <v>-0.66757113268175028</v>
      </c>
      <c r="AN27" s="11">
        <f>'OddsRatio_working_3-way'!AB27+'OddsRatio_working_3-way'!AH27</f>
        <v>-0.37833814979754554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1.0459092824792957</v>
      </c>
      <c r="AS27" s="11">
        <f>IF(('OddsRatio_working_3-way'!X27=0),IF(Q27&gt;0,-Q27^(1/3),(-Q27)^(1/3)),'OddsRatio_working_3-way'!AM27-'OddsRatio_working_3-way'!R27/3)</f>
        <v>-0.66757113268175028</v>
      </c>
      <c r="AT27" s="11">
        <f>IF(('OddsRatio_working_3-way'!X27=0),IF(Q27&gt;0,-Q27^(1/3),(-Q27)^(1/3)),'OddsRatio_working_3-way'!AN27-'OddsRatio_working_3-way'!R27/3)</f>
        <v>-0.37833814979754554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2.66</v>
      </c>
      <c r="B28" s="4">
        <f>IF('True_Odds_Calculator_3-way'!B29="","",'True_Odds_Calculator_3-way'!B29)</f>
        <v>3.59</v>
      </c>
      <c r="C28" s="4">
        <f>IF('True_Odds_Calculator_3-way'!C29="","",'True_Odds_Calculator_3-way'!C29)</f>
        <v>2.68</v>
      </c>
      <c r="D28" s="9">
        <f t="shared" si="13"/>
        <v>0.3662467108973691</v>
      </c>
      <c r="E28" s="9">
        <f t="shared" si="14"/>
        <v>0.2702818937749441</v>
      </c>
      <c r="F28" s="9">
        <f t="shared" si="15"/>
        <v>0.36347139532768669</v>
      </c>
      <c r="G28" s="9">
        <f t="shared" si="16"/>
        <v>1.0424096065885089</v>
      </c>
      <c r="H28" s="9">
        <f t="shared" si="17"/>
        <v>2.7303999469369251</v>
      </c>
      <c r="I28" s="9">
        <f t="shared" si="18"/>
        <v>3.699840881064238</v>
      </c>
      <c r="J28" s="9">
        <f t="shared" si="19"/>
        <v>2.7512481390686951</v>
      </c>
      <c r="K28" s="11">
        <f t="shared" si="20"/>
        <v>0.37593984962406013</v>
      </c>
      <c r="L28" s="11">
        <f t="shared" si="21"/>
        <v>0.2785515320334262</v>
      </c>
      <c r="M28" s="11">
        <f t="shared" si="22"/>
        <v>0.37313432835820892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-0.28223200082274458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0.23170948616291909</v>
      </c>
      <c r="Q28" s="11">
        <f>2*'OddsRatio_working_3-way'!K28*'OddsRatio_working_3-way'!L28*'OddsRatio_working_3-way'!M28</f>
        <v>7.8148224675520753E-2</v>
      </c>
      <c r="R28" s="11">
        <f t="shared" si="23"/>
        <v>0</v>
      </c>
      <c r="S28" s="11">
        <f t="shared" si="24"/>
        <v>-0.82098941823554561</v>
      </c>
      <c r="T28" s="11">
        <f t="shared" si="25"/>
        <v>-0.27689356432902035</v>
      </c>
      <c r="U28" s="11">
        <f>'OddsRatio_working_3-way'!S28-'OddsRatio_working_3-way'!R28^2/3</f>
        <v>-0.82098941823554561</v>
      </c>
      <c r="V28" s="11">
        <f>'OddsRatio_working_3-way'!S28*'OddsRatio_working_3-way'!R28/3-2*'OddsRatio_working_3-way'!R28^3/27-'OddsRatio_working_3-way'!T28</f>
        <v>0.27689356432902035</v>
      </c>
      <c r="W28" s="11">
        <f>'OddsRatio_working_3-way'!V28^2+4*'OddsRatio_working_3-way'!U28^3/27</f>
        <v>-5.3101412400604897E-3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0.14316091226910527</v>
      </c>
      <c r="Y28" s="11">
        <f>IF('OddsRatio_working_3-way'!W28&gt;=0,IF('OddsRatio_working_3-way'!V28+SQRT('OddsRatio_working_3-way'!W28)&gt;0,0,PI()),ACOS('OddsRatio_working_3-way'!V28/(2*'OddsRatio_working_3-way'!X28)))</f>
        <v>0.25733718635776048</v>
      </c>
      <c r="Z28" s="11">
        <f>'OddsRatio_working_3-way'!X28^(1/3)*COS('OddsRatio_working_3-way'!Y28/3)</f>
        <v>0.52120480329425445</v>
      </c>
      <c r="AA28" s="11">
        <f>'OddsRatio_working_3-way'!X28^(1/3)*COS(('OddsRatio_working_3-way'!Y28+2*PI())/3)</f>
        <v>-0.29941630799697261</v>
      </c>
      <c r="AB28" s="11">
        <f>'OddsRatio_working_3-way'!X28^(1/3)*COS(('OddsRatio_working_3-way'!Y28+4*PI())/3)</f>
        <v>-0.22178849529728167</v>
      </c>
      <c r="AC28" s="11">
        <f>'OddsRatio_working_3-way'!X28^(1/3)*SIN('OddsRatio_working_3-way'!Y28/3)</f>
        <v>4.4818438558768325E-2</v>
      </c>
      <c r="AD28" s="11">
        <f>'OddsRatio_working_3-way'!X28^(1/3)*SIN(('OddsRatio_working_3-way'!Y28+2*PI())/3)</f>
        <v>0.42896738094791143</v>
      </c>
      <c r="AE28" s="11">
        <f>'OddsRatio_working_3-way'!X28^(1/3)*SIN(('OddsRatio_working_3-way'!Y28+4*PI())/3)</f>
        <v>-0.47378581950667981</v>
      </c>
      <c r="AF28" s="11">
        <f>-'OddsRatio_working_3-way'!U28/(3*'OddsRatio_working_3-way'!X28^(1/3))*COS(('OddsRatio_working_3-way'!Y28)/3)</f>
        <v>0.52120480329425445</v>
      </c>
      <c r="AG28" s="11">
        <f>-'OddsRatio_working_3-way'!U28/(3*'OddsRatio_working_3-way'!X28^(1/3))*COS(('OddsRatio_working_3-way'!Y28+2*PI())/3)</f>
        <v>-0.29941630799697261</v>
      </c>
      <c r="AH28" s="11">
        <f>-'OddsRatio_working_3-way'!U28/(3*'OddsRatio_working_3-way'!X28^(1/3))*COS(('OddsRatio_working_3-way'!Y28+4*PI())/3)</f>
        <v>-0.22178849529728167</v>
      </c>
      <c r="AI28" s="11">
        <f>'OddsRatio_working_3-way'!U28/(3*'OddsRatio_working_3-way'!X28^(1/3))*SIN(('OddsRatio_working_3-way'!Y28)/3)</f>
        <v>-4.4818438558768325E-2</v>
      </c>
      <c r="AJ28" s="11">
        <f>'OddsRatio_working_3-way'!U28/(3*'OddsRatio_working_3-way'!X28^(1/3))*SIN(('OddsRatio_working_3-way'!Y28+2*PI())/3)</f>
        <v>-0.42896738094791143</v>
      </c>
      <c r="AK28" s="11">
        <f>'OddsRatio_working_3-way'!U28/(3*'OddsRatio_working_3-way'!X28^(1/3))*SIN(('OddsRatio_working_3-way'!Y28+4*PI())/3)</f>
        <v>0.47378581950667981</v>
      </c>
      <c r="AL28" s="11">
        <f>'OddsRatio_working_3-way'!Z28+'OddsRatio_working_3-way'!AF28</f>
        <v>1.0424096065885089</v>
      </c>
      <c r="AM28" s="11">
        <f>'OddsRatio_working_3-way'!AA28+'OddsRatio_working_3-way'!AG28</f>
        <v>-0.59883261599394522</v>
      </c>
      <c r="AN28" s="11">
        <f>'OddsRatio_working_3-way'!AB28+'OddsRatio_working_3-way'!AH28</f>
        <v>-0.44357699059456335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1.0424096065885089</v>
      </c>
      <c r="AS28" s="11">
        <f>IF(('OddsRatio_working_3-way'!X28=0),IF(Q28&gt;0,-Q28^(1/3),(-Q28)^(1/3)),'OddsRatio_working_3-way'!AM28-'OddsRatio_working_3-way'!R28/3)</f>
        <v>-0.59883261599394522</v>
      </c>
      <c r="AT28" s="11">
        <f>IF(('OddsRatio_working_3-way'!X28=0),IF(Q28&gt;0,-Q28^(1/3),(-Q28)^(1/3)),'OddsRatio_working_3-way'!AN28-'OddsRatio_working_3-way'!R28/3)</f>
        <v>-0.44357699059456335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2.63</v>
      </c>
      <c r="B29" s="4">
        <f>IF('True_Odds_Calculator_3-way'!B30="","",'True_Odds_Calculator_3-way'!B30)</f>
        <v>3.63</v>
      </c>
      <c r="C29" s="4">
        <f>IF('True_Odds_Calculator_3-way'!C30="","",'True_Odds_Calculator_3-way'!C30)</f>
        <v>2.69</v>
      </c>
      <c r="D29" s="9">
        <f t="shared" si="13"/>
        <v>0.37053977174748687</v>
      </c>
      <c r="E29" s="9">
        <f t="shared" si="14"/>
        <v>0.26731155538662743</v>
      </c>
      <c r="F29" s="9">
        <f t="shared" si="15"/>
        <v>0.36214867286588542</v>
      </c>
      <c r="G29" s="9">
        <f t="shared" si="16"/>
        <v>1.0421875021731459</v>
      </c>
      <c r="H29" s="9">
        <f t="shared" si="17"/>
        <v>2.6987656285422279</v>
      </c>
      <c r="I29" s="9">
        <f t="shared" si="18"/>
        <v>3.7409531307153743</v>
      </c>
      <c r="J29" s="9">
        <f t="shared" si="19"/>
        <v>2.7612968786726166</v>
      </c>
      <c r="K29" s="11">
        <f t="shared" si="20"/>
        <v>0.38022813688212931</v>
      </c>
      <c r="L29" s="11">
        <f t="shared" si="21"/>
        <v>0.27548209366391185</v>
      </c>
      <c r="M29" s="11">
        <f t="shared" si="22"/>
        <v>0.37174721189591081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-0.28210800126988023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0.23168734466483043</v>
      </c>
      <c r="Q29" s="11">
        <f>2*'OddsRatio_working_3-way'!K29*'OddsRatio_working_3-way'!L29*'OddsRatio_working_3-way'!M29</f>
        <v>7.7878099047001825E-2</v>
      </c>
      <c r="R29" s="11">
        <f t="shared" si="23"/>
        <v>0</v>
      </c>
      <c r="S29" s="11">
        <f t="shared" si="24"/>
        <v>-0.82127179527667993</v>
      </c>
      <c r="T29" s="11">
        <f t="shared" si="25"/>
        <v>-0.27605774631148905</v>
      </c>
      <c r="U29" s="11">
        <f>'OddsRatio_working_3-way'!S29-'OddsRatio_working_3-way'!R29^2/3</f>
        <v>-0.82127179527667993</v>
      </c>
      <c r="V29" s="11">
        <f>'OddsRatio_working_3-way'!S29*'OddsRatio_working_3-way'!R29/3-2*'OddsRatio_working_3-way'!R29^3/27-'OddsRatio_working_3-way'!T29</f>
        <v>0.27605774631148905</v>
      </c>
      <c r="W29" s="11">
        <f>'OddsRatio_working_3-way'!V29^2+4*'OddsRatio_working_3-way'!U29^3/27</f>
        <v>-5.8569275827158179E-3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0.14323477831980461</v>
      </c>
      <c r="Y29" s="11">
        <f>IF('OddsRatio_working_3-way'!W29&gt;=0,IF('OddsRatio_working_3-way'!V29+SQRT('OddsRatio_working_3-way'!W29)&gt;0,0,PI()),ACOS('OddsRatio_working_3-way'!V29/(2*'OddsRatio_working_3-way'!X29)))</f>
        <v>0.27043513605227187</v>
      </c>
      <c r="Z29" s="11">
        <f>'OddsRatio_working_3-way'!X29^(1/3)*COS('OddsRatio_working_3-way'!Y29/3)</f>
        <v>0.52109375108657296</v>
      </c>
      <c r="AA29" s="11">
        <f>'OddsRatio_working_3-way'!X29^(1/3)*COS(('OddsRatio_working_3-way'!Y29+2*PI())/3)</f>
        <v>-0.30133812157798873</v>
      </c>
      <c r="AB29" s="11">
        <f>'OddsRatio_working_3-way'!X29^(1/3)*COS(('OddsRatio_working_3-way'!Y29+4*PI())/3)</f>
        <v>-0.21975562950858432</v>
      </c>
      <c r="AC29" s="11">
        <f>'OddsRatio_working_3-way'!X29^(1/3)*SIN('OddsRatio_working_3-way'!Y29/3)</f>
        <v>4.7101673757431205E-2</v>
      </c>
      <c r="AD29" s="11">
        <f>'OddsRatio_working_3-way'!X29^(1/3)*SIN(('OddsRatio_working_3-way'!Y29+2*PI())/3)</f>
        <v>0.42772958931558147</v>
      </c>
      <c r="AE29" s="11">
        <f>'OddsRatio_working_3-way'!X29^(1/3)*SIN(('OddsRatio_working_3-way'!Y29+4*PI())/3)</f>
        <v>-0.47483126307301265</v>
      </c>
      <c r="AF29" s="11">
        <f>-'OddsRatio_working_3-way'!U29/(3*'OddsRatio_working_3-way'!X29^(1/3))*COS(('OddsRatio_working_3-way'!Y29)/3)</f>
        <v>0.52109375108657285</v>
      </c>
      <c r="AG29" s="11">
        <f>-'OddsRatio_working_3-way'!U29/(3*'OddsRatio_working_3-way'!X29^(1/3))*COS(('OddsRatio_working_3-way'!Y29+2*PI())/3)</f>
        <v>-0.30133812157798867</v>
      </c>
      <c r="AH29" s="11">
        <f>-'OddsRatio_working_3-way'!U29/(3*'OddsRatio_working_3-way'!X29^(1/3))*COS(('OddsRatio_working_3-way'!Y29+4*PI())/3)</f>
        <v>-0.21975562950858427</v>
      </c>
      <c r="AI29" s="11">
        <f>'OddsRatio_working_3-way'!U29/(3*'OddsRatio_working_3-way'!X29^(1/3))*SIN(('OddsRatio_working_3-way'!Y29)/3)</f>
        <v>-4.7101673757431198E-2</v>
      </c>
      <c r="AJ29" s="11">
        <f>'OddsRatio_working_3-way'!U29/(3*'OddsRatio_working_3-way'!X29^(1/3))*SIN(('OddsRatio_working_3-way'!Y29+2*PI())/3)</f>
        <v>-0.42772958931558136</v>
      </c>
      <c r="AK29" s="11">
        <f>'OddsRatio_working_3-way'!U29/(3*'OddsRatio_working_3-way'!X29^(1/3))*SIN(('OddsRatio_working_3-way'!Y29+4*PI())/3)</f>
        <v>0.47483126307301254</v>
      </c>
      <c r="AL29" s="11">
        <f>'OddsRatio_working_3-way'!Z29+'OddsRatio_working_3-way'!AF29</f>
        <v>1.0421875021731459</v>
      </c>
      <c r="AM29" s="11">
        <f>'OddsRatio_working_3-way'!AA29+'OddsRatio_working_3-way'!AG29</f>
        <v>-0.60267624315597734</v>
      </c>
      <c r="AN29" s="11">
        <f>'OddsRatio_working_3-way'!AB29+'OddsRatio_working_3-way'!AH29</f>
        <v>-0.43951125901716859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1.0421875021731459</v>
      </c>
      <c r="AS29" s="11">
        <f>IF(('OddsRatio_working_3-way'!X29=0),IF(Q29&gt;0,-Q29^(1/3),(-Q29)^(1/3)),'OddsRatio_working_3-way'!AM29-'OddsRatio_working_3-way'!R29/3)</f>
        <v>-0.60267624315597734</v>
      </c>
      <c r="AT29" s="11">
        <f>IF(('OddsRatio_working_3-way'!X29=0),IF(Q29&gt;0,-Q29^(1/3),(-Q29)^(1/3)),'OddsRatio_working_3-way'!AN29-'OddsRatio_working_3-way'!R29/3)</f>
        <v>-0.43951125901716859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1.9</v>
      </c>
      <c r="B30" s="4">
        <f>IF('True_Odds_Calculator_3-way'!B31="","",'True_Odds_Calculator_3-way'!B31)</f>
        <v>4.17</v>
      </c>
      <c r="C30" s="4">
        <f>IF('True_Odds_Calculator_3-way'!C31="","",'True_Odds_Calculator_3-way'!C31)</f>
        <v>3.79</v>
      </c>
      <c r="D30" s="9">
        <f t="shared" si="13"/>
        <v>0.51428004684909256</v>
      </c>
      <c r="E30" s="9">
        <f t="shared" si="14"/>
        <v>0.23112737058372546</v>
      </c>
      <c r="F30" s="9">
        <f t="shared" si="15"/>
        <v>0.25459258256718215</v>
      </c>
      <c r="G30" s="9">
        <f t="shared" si="16"/>
        <v>1.0494065249875519</v>
      </c>
      <c r="H30" s="9">
        <f t="shared" si="17"/>
        <v>1.9444658724887967</v>
      </c>
      <c r="I30" s="9">
        <f t="shared" si="18"/>
        <v>4.3266186842105396</v>
      </c>
      <c r="J30" s="9">
        <f t="shared" si="19"/>
        <v>3.9278442047152691</v>
      </c>
      <c r="K30" s="11">
        <f t="shared" si="20"/>
        <v>0.52631578947368418</v>
      </c>
      <c r="L30" s="11">
        <f t="shared" si="21"/>
        <v>0.23980815347721823</v>
      </c>
      <c r="M30" s="11">
        <f t="shared" si="22"/>
        <v>0.26385224274406333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-0.26508008979568198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0.2284521500977249</v>
      </c>
      <c r="Q30" s="11">
        <f>2*'OddsRatio_working_3-way'!K30*'OddsRatio_working_3-way'!L30*'OddsRatio_working_3-way'!M30</f>
        <v>6.6604125392922708E-2</v>
      </c>
      <c r="R30" s="11">
        <f t="shared" si="23"/>
        <v>0</v>
      </c>
      <c r="S30" s="11">
        <f t="shared" si="24"/>
        <v>-0.86182312022683749</v>
      </c>
      <c r="T30" s="11">
        <f t="shared" si="25"/>
        <v>-0.25126038490578351</v>
      </c>
      <c r="U30" s="11">
        <f>'OddsRatio_working_3-way'!S30-'OddsRatio_working_3-way'!R30^2/3</f>
        <v>-0.86182312022683749</v>
      </c>
      <c r="V30" s="11">
        <f>'OddsRatio_working_3-way'!S30*'OddsRatio_working_3-way'!R30/3-2*'OddsRatio_working_3-way'!R30^3/27-'OddsRatio_working_3-way'!T30</f>
        <v>0.25126038490578351</v>
      </c>
      <c r="W30" s="11">
        <f>'OddsRatio_working_3-way'!V30^2+4*'OddsRatio_working_3-way'!U30^3/27</f>
        <v>-3.1699288686438579E-2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0.15397326854801863</v>
      </c>
      <c r="Y30" s="11">
        <f>IF('OddsRatio_working_3-way'!W30&gt;=0,IF('OddsRatio_working_3-way'!V30+SQRT('OddsRatio_working_3-way'!W30)&gt;0,0,PI()),ACOS('OddsRatio_working_3-way'!V30/(2*'OddsRatio_working_3-way'!X30)))</f>
        <v>0.61647404172627085</v>
      </c>
      <c r="Z30" s="11">
        <f>'OddsRatio_working_3-way'!X30^(1/3)*COS('OddsRatio_working_3-way'!Y30/3)</f>
        <v>0.52470326249377586</v>
      </c>
      <c r="AA30" s="11">
        <f>'OddsRatio_working_3-way'!X30^(1/3)*COS(('OddsRatio_working_3-way'!Y30+2*PI())/3)</f>
        <v>-0.3570651192145482</v>
      </c>
      <c r="AB30" s="11">
        <f>'OddsRatio_working_3-way'!X30^(1/3)*COS(('OddsRatio_working_3-way'!Y30+4*PI())/3)</f>
        <v>-0.16763814327922782</v>
      </c>
      <c r="AC30" s="11">
        <f>'OddsRatio_working_3-way'!X30^(1/3)*SIN('OddsRatio_working_3-way'!Y30/3)</f>
        <v>0.10936571554803402</v>
      </c>
      <c r="AD30" s="11">
        <f>'OddsRatio_working_3-way'!X30^(1/3)*SIN(('OddsRatio_working_3-way'!Y30+2*PI())/3)</f>
        <v>0.39972349699416754</v>
      </c>
      <c r="AE30" s="11">
        <f>'OddsRatio_working_3-way'!X30^(1/3)*SIN(('OddsRatio_working_3-way'!Y30+4*PI())/3)</f>
        <v>-0.50908921254220152</v>
      </c>
      <c r="AF30" s="11">
        <f>-'OddsRatio_working_3-way'!U30/(3*'OddsRatio_working_3-way'!X30^(1/3))*COS(('OddsRatio_working_3-way'!Y30)/3)</f>
        <v>0.52470326249377597</v>
      </c>
      <c r="AG30" s="11">
        <f>-'OddsRatio_working_3-way'!U30/(3*'OddsRatio_working_3-way'!X30^(1/3))*COS(('OddsRatio_working_3-way'!Y30+2*PI())/3)</f>
        <v>-0.35706511921454825</v>
      </c>
      <c r="AH30" s="11">
        <f>-'OddsRatio_working_3-way'!U30/(3*'OddsRatio_working_3-way'!X30^(1/3))*COS(('OddsRatio_working_3-way'!Y30+4*PI())/3)</f>
        <v>-0.16763814327922788</v>
      </c>
      <c r="AI30" s="11">
        <f>'OddsRatio_working_3-way'!U30/(3*'OddsRatio_working_3-way'!X30^(1/3))*SIN(('OddsRatio_working_3-way'!Y30)/3)</f>
        <v>-0.10936571554803405</v>
      </c>
      <c r="AJ30" s="11">
        <f>'OddsRatio_working_3-way'!U30/(3*'OddsRatio_working_3-way'!X30^(1/3))*SIN(('OddsRatio_working_3-way'!Y30+2*PI())/3)</f>
        <v>-0.39972349699416765</v>
      </c>
      <c r="AK30" s="11">
        <f>'OddsRatio_working_3-way'!U30/(3*'OddsRatio_working_3-way'!X30^(1/3))*SIN(('OddsRatio_working_3-way'!Y30+4*PI())/3)</f>
        <v>0.50908921254220163</v>
      </c>
      <c r="AL30" s="11">
        <f>'OddsRatio_working_3-way'!Z30+'OddsRatio_working_3-way'!AF30</f>
        <v>1.0494065249875519</v>
      </c>
      <c r="AM30" s="11">
        <f>'OddsRatio_working_3-way'!AA30+'OddsRatio_working_3-way'!AG30</f>
        <v>-0.7141302384290964</v>
      </c>
      <c r="AN30" s="11">
        <f>'OddsRatio_working_3-way'!AB30+'OddsRatio_working_3-way'!AH30</f>
        <v>-0.33527628655845571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1.0494065249875519</v>
      </c>
      <c r="AS30" s="11">
        <f>IF(('OddsRatio_working_3-way'!X30=0),IF(Q30&gt;0,-Q30^(1/3),(-Q30)^(1/3)),'OddsRatio_working_3-way'!AM30-'OddsRatio_working_3-way'!R30/3)</f>
        <v>-0.7141302384290964</v>
      </c>
      <c r="AT30" s="11">
        <f>IF(('OddsRatio_working_3-way'!X30=0),IF(Q30&gt;0,-Q30^(1/3),(-Q30)^(1/3)),'OddsRatio_working_3-way'!AN30-'OddsRatio_working_3-way'!R30/3)</f>
        <v>-0.33527628655845571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2.76</v>
      </c>
      <c r="B31" s="4">
        <f>IF('True_Odds_Calculator_3-way'!B32="","",'True_Odds_Calculator_3-way'!B32)</f>
        <v>3.43</v>
      </c>
      <c r="C31" s="4">
        <f>IF('True_Odds_Calculator_3-way'!C32="","",'True_Odds_Calculator_3-way'!C32)</f>
        <v>2.67</v>
      </c>
      <c r="D31" s="9">
        <f t="shared" si="13"/>
        <v>0.35254649603267652</v>
      </c>
      <c r="E31" s="9">
        <f t="shared" si="14"/>
        <v>0.28283506842718154</v>
      </c>
      <c r="F31" s="9">
        <f t="shared" si="15"/>
        <v>0.36461843554014206</v>
      </c>
      <c r="G31" s="9">
        <f t="shared" si="16"/>
        <v>1.0434689132132122</v>
      </c>
      <c r="H31" s="9">
        <f t="shared" si="17"/>
        <v>2.8365052872552527</v>
      </c>
      <c r="I31" s="9">
        <f t="shared" si="18"/>
        <v>3.5356294591081059</v>
      </c>
      <c r="J31" s="9">
        <f t="shared" si="19"/>
        <v>2.7425930850660638</v>
      </c>
      <c r="K31" s="11">
        <f t="shared" si="20"/>
        <v>0.3623188405797102</v>
      </c>
      <c r="L31" s="11">
        <f t="shared" si="21"/>
        <v>0.29154518950437314</v>
      </c>
      <c r="M31" s="11">
        <f t="shared" si="22"/>
        <v>0.37453183520599254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-0.28256668010214769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0.23183721577588162</v>
      </c>
      <c r="Q31" s="11">
        <f>2*'OddsRatio_working_3-way'!K31*'OddsRatio_working_3-way'!L31*'OddsRatio_working_3-way'!M31</f>
        <v>7.9125329616341847E-2</v>
      </c>
      <c r="R31" s="11">
        <f t="shared" si="23"/>
        <v>0</v>
      </c>
      <c r="S31" s="11">
        <f t="shared" si="24"/>
        <v>-0.82046905067530462</v>
      </c>
      <c r="T31" s="11">
        <f t="shared" si="25"/>
        <v>-0.28002356678338042</v>
      </c>
      <c r="U31" s="11">
        <f>'OddsRatio_working_3-way'!S31-'OddsRatio_working_3-way'!R31^2/3</f>
        <v>-0.82046905067530462</v>
      </c>
      <c r="V31" s="11">
        <f>'OddsRatio_working_3-way'!S31*'OddsRatio_working_3-way'!R31/3-2*'OddsRatio_working_3-way'!R31^3/27-'OddsRatio_working_3-way'!T31</f>
        <v>0.28002356678338042</v>
      </c>
      <c r="W31" s="11">
        <f>'OddsRatio_working_3-way'!V31^2+4*'OddsRatio_working_3-way'!U31^3/27</f>
        <v>-3.4112035787163819E-3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0.14302482435997141</v>
      </c>
      <c r="Y31" s="11">
        <f>IF('OddsRatio_working_3-way'!W31&gt;=0,IF('OddsRatio_working_3-way'!V31+SQRT('OddsRatio_working_3-way'!W31)&gt;0,0,PI()),ACOS('OddsRatio_working_3-way'!V31/(2*'OddsRatio_working_3-way'!X31)))</f>
        <v>0.20562560388832352</v>
      </c>
      <c r="Z31" s="11">
        <f>'OddsRatio_working_3-way'!X31^(1/3)*COS('OddsRatio_working_3-way'!Y31/3)</f>
        <v>0.52173445660660611</v>
      </c>
      <c r="AA31" s="11">
        <f>'OddsRatio_working_3-way'!X31^(1/3)*COS(('OddsRatio_working_3-way'!Y31+2*PI())/3)</f>
        <v>-0.29188545296048279</v>
      </c>
      <c r="AB31" s="11">
        <f>'OddsRatio_working_3-way'!X31^(1/3)*COS(('OddsRatio_working_3-way'!Y31+4*PI())/3)</f>
        <v>-0.22984900364612315</v>
      </c>
      <c r="AC31" s="11">
        <f>'OddsRatio_working_3-way'!X31^(1/3)*SIN('OddsRatio_working_3-way'!Y31/3)</f>
        <v>3.5816760711214063E-2</v>
      </c>
      <c r="AD31" s="11">
        <f>'OddsRatio_working_3-way'!X31^(1/3)*SIN(('OddsRatio_working_3-way'!Y31+2*PI())/3)</f>
        <v>0.43392691309538367</v>
      </c>
      <c r="AE31" s="11">
        <f>'OddsRatio_working_3-way'!X31^(1/3)*SIN(('OddsRatio_working_3-way'!Y31+4*PI())/3)</f>
        <v>-0.46974367380659776</v>
      </c>
      <c r="AF31" s="11">
        <f>-'OddsRatio_working_3-way'!U31/(3*'OddsRatio_working_3-way'!X31^(1/3))*COS(('OddsRatio_working_3-way'!Y31)/3)</f>
        <v>0.52173445660660611</v>
      </c>
      <c r="AG31" s="11">
        <f>-'OddsRatio_working_3-way'!U31/(3*'OddsRatio_working_3-way'!X31^(1/3))*COS(('OddsRatio_working_3-way'!Y31+2*PI())/3)</f>
        <v>-0.29188545296048279</v>
      </c>
      <c r="AH31" s="11">
        <f>-'OddsRatio_working_3-way'!U31/(3*'OddsRatio_working_3-way'!X31^(1/3))*COS(('OddsRatio_working_3-way'!Y31+4*PI())/3)</f>
        <v>-0.22984900364612315</v>
      </c>
      <c r="AI31" s="11">
        <f>'OddsRatio_working_3-way'!U31/(3*'OddsRatio_working_3-way'!X31^(1/3))*SIN(('OddsRatio_working_3-way'!Y31)/3)</f>
        <v>-3.5816760711214063E-2</v>
      </c>
      <c r="AJ31" s="11">
        <f>'OddsRatio_working_3-way'!U31/(3*'OddsRatio_working_3-way'!X31^(1/3))*SIN(('OddsRatio_working_3-way'!Y31+2*PI())/3)</f>
        <v>-0.43392691309538367</v>
      </c>
      <c r="AK31" s="11">
        <f>'OddsRatio_working_3-way'!U31/(3*'OddsRatio_working_3-way'!X31^(1/3))*SIN(('OddsRatio_working_3-way'!Y31+4*PI())/3)</f>
        <v>0.46974367380659776</v>
      </c>
      <c r="AL31" s="11">
        <f>'OddsRatio_working_3-way'!Z31+'OddsRatio_working_3-way'!AF31</f>
        <v>1.0434689132132122</v>
      </c>
      <c r="AM31" s="11">
        <f>'OddsRatio_working_3-way'!AA31+'OddsRatio_working_3-way'!AG31</f>
        <v>-0.58377090592096559</v>
      </c>
      <c r="AN31" s="11">
        <f>'OddsRatio_working_3-way'!AB31+'OddsRatio_working_3-way'!AH31</f>
        <v>-0.4596980072922463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1.0434689132132122</v>
      </c>
      <c r="AS31" s="11">
        <f>IF(('OddsRatio_working_3-way'!X31=0),IF(Q31&gt;0,-Q31^(1/3),(-Q31)^(1/3)),'OddsRatio_working_3-way'!AM31-'OddsRatio_working_3-way'!R31/3)</f>
        <v>-0.58377090592096559</v>
      </c>
      <c r="AT31" s="11">
        <f>IF(('OddsRatio_working_3-way'!X31=0),IF(Q31&gt;0,-Q31^(1/3),(-Q31)^(1/3)),'OddsRatio_working_3-way'!AN31-'OddsRatio_working_3-way'!R31/3)</f>
        <v>-0.4596980072922463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1.23</v>
      </c>
      <c r="B32" s="4">
        <f>IF('True_Odds_Calculator_3-way'!B33="","",'True_Odds_Calculator_3-way'!B33)</f>
        <v>7.14</v>
      </c>
      <c r="C32" s="4">
        <f>IF('True_Odds_Calculator_3-way'!C33="","",'True_Odds_Calculator_3-way'!C33)</f>
        <v>11.46</v>
      </c>
      <c r="D32" s="9">
        <f t="shared" si="13"/>
        <v>0.79480444617430135</v>
      </c>
      <c r="E32" s="9">
        <f t="shared" si="14"/>
        <v>0.12670984781708439</v>
      </c>
      <c r="F32" s="9">
        <f t="shared" si="15"/>
        <v>7.8485706008614098E-2</v>
      </c>
      <c r="G32" s="9">
        <f t="shared" si="16"/>
        <v>1.1224831292088828</v>
      </c>
      <c r="H32" s="9">
        <f t="shared" si="17"/>
        <v>1.2581711197180432</v>
      </c>
      <c r="I32" s="9">
        <f t="shared" si="18"/>
        <v>7.8920464133425403</v>
      </c>
      <c r="J32" s="9">
        <f t="shared" si="19"/>
        <v>12.741173531524916</v>
      </c>
      <c r="K32" s="11">
        <f t="shared" si="20"/>
        <v>0.81300813008130079</v>
      </c>
      <c r="L32" s="11">
        <f t="shared" si="21"/>
        <v>0.14005602240896359</v>
      </c>
      <c r="M32" s="11">
        <f t="shared" si="22"/>
        <v>8.7260034904013961E-2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-0.14677089780562402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0.16722306340490481</v>
      </c>
      <c r="Q32" s="11">
        <f>2*'OddsRatio_working_3-way'!K32*'OddsRatio_working_3-way'!L32*'OddsRatio_working_3-way'!M32</f>
        <v>1.9872021794997599E-2</v>
      </c>
      <c r="R32" s="11">
        <f t="shared" si="23"/>
        <v>0</v>
      </c>
      <c r="S32" s="11">
        <f t="shared" si="24"/>
        <v>-1.1393475539433342</v>
      </c>
      <c r="T32" s="11">
        <f t="shared" si="25"/>
        <v>-0.13539483706991493</v>
      </c>
      <c r="U32" s="11">
        <f>'OddsRatio_working_3-way'!S32-'OddsRatio_working_3-way'!R32^2/3</f>
        <v>-1.1393475539433342</v>
      </c>
      <c r="V32" s="11">
        <f>'OddsRatio_working_3-way'!S32*'OddsRatio_working_3-way'!R32/3-2*'OddsRatio_working_3-way'!R32^3/27-'OddsRatio_working_3-way'!T32</f>
        <v>0.13539483706991493</v>
      </c>
      <c r="W32" s="11">
        <f>'OddsRatio_working_3-way'!V32^2+4*'OddsRatio_working_3-way'!U32^3/27</f>
        <v>-0.20077960089216892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0.23404666350824024</v>
      </c>
      <c r="Y32" s="11">
        <f>IF('OddsRatio_working_3-way'!W32&gt;=0,IF('OddsRatio_working_3-way'!V32+SQRT('OddsRatio_working_3-way'!W32)&gt;0,0,PI()),ACOS('OddsRatio_working_3-way'!V32/(2*'OddsRatio_working_3-way'!X32)))</f>
        <v>1.2773556571592279</v>
      </c>
      <c r="Z32" s="11">
        <f>'OddsRatio_working_3-way'!X32^(1/3)*COS('OddsRatio_working_3-way'!Y32/3)</f>
        <v>0.56124156460444141</v>
      </c>
      <c r="AA32" s="11">
        <f>'OddsRatio_working_3-way'!X32^(1/3)*COS(('OddsRatio_working_3-way'!Y32+2*PI())/3)</f>
        <v>-0.50105856968474394</v>
      </c>
      <c r="AB32" s="11">
        <f>'OddsRatio_working_3-way'!X32^(1/3)*COS(('OddsRatio_working_3-way'!Y32+4*PI())/3)</f>
        <v>-6.018299491969762E-2</v>
      </c>
      <c r="AC32" s="11">
        <f>'OddsRatio_working_3-way'!X32^(1/3)*SIN('OddsRatio_working_3-way'!Y32/3)</f>
        <v>0.25453963176973043</v>
      </c>
      <c r="AD32" s="11">
        <f>'OddsRatio_working_3-way'!X32^(1/3)*SIN(('OddsRatio_working_3-way'!Y32+2*PI())/3)</f>
        <v>0.35877963672230617</v>
      </c>
      <c r="AE32" s="11">
        <f>'OddsRatio_working_3-way'!X32^(1/3)*SIN(('OddsRatio_working_3-way'!Y32+4*PI())/3)</f>
        <v>-0.61331926849203666</v>
      </c>
      <c r="AF32" s="11">
        <f>-'OddsRatio_working_3-way'!U32/(3*'OddsRatio_working_3-way'!X32^(1/3))*COS(('OddsRatio_working_3-way'!Y32)/3)</f>
        <v>0.56124156460444141</v>
      </c>
      <c r="AG32" s="11">
        <f>-'OddsRatio_working_3-way'!U32/(3*'OddsRatio_working_3-way'!X32^(1/3))*COS(('OddsRatio_working_3-way'!Y32+2*PI())/3)</f>
        <v>-0.50105856968474394</v>
      </c>
      <c r="AH32" s="11">
        <f>-'OddsRatio_working_3-way'!U32/(3*'OddsRatio_working_3-way'!X32^(1/3))*COS(('OddsRatio_working_3-way'!Y32+4*PI())/3)</f>
        <v>-6.018299491969762E-2</v>
      </c>
      <c r="AI32" s="11">
        <f>'OddsRatio_working_3-way'!U32/(3*'OddsRatio_working_3-way'!X32^(1/3))*SIN(('OddsRatio_working_3-way'!Y32)/3)</f>
        <v>-0.25453963176973043</v>
      </c>
      <c r="AJ32" s="11">
        <f>'OddsRatio_working_3-way'!U32/(3*'OddsRatio_working_3-way'!X32^(1/3))*SIN(('OddsRatio_working_3-way'!Y32+2*PI())/3)</f>
        <v>-0.35877963672230617</v>
      </c>
      <c r="AK32" s="11">
        <f>'OddsRatio_working_3-way'!U32/(3*'OddsRatio_working_3-way'!X32^(1/3))*SIN(('OddsRatio_working_3-way'!Y32+4*PI())/3)</f>
        <v>0.61331926849203666</v>
      </c>
      <c r="AL32" s="11">
        <f>'OddsRatio_working_3-way'!Z32+'OddsRatio_working_3-way'!AF32</f>
        <v>1.1224831292088828</v>
      </c>
      <c r="AM32" s="11">
        <f>'OddsRatio_working_3-way'!AA32+'OddsRatio_working_3-way'!AG32</f>
        <v>-1.0021171393694879</v>
      </c>
      <c r="AN32" s="11">
        <f>'OddsRatio_working_3-way'!AB32+'OddsRatio_working_3-way'!AH32</f>
        <v>-0.12036598983939524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1.1224831292088828</v>
      </c>
      <c r="AS32" s="11">
        <f>IF(('OddsRatio_working_3-way'!X32=0),IF(Q32&gt;0,-Q32^(1/3),(-Q32)^(1/3)),'OddsRatio_working_3-way'!AM32-'OddsRatio_working_3-way'!R32/3)</f>
        <v>-1.0021171393694879</v>
      </c>
      <c r="AT32" s="11">
        <f>IF(('OddsRatio_working_3-way'!X32=0),IF(Q32&gt;0,-Q32^(1/3),(-Q32)^(1/3)),'OddsRatio_working_3-way'!AN32-'OddsRatio_working_3-way'!R32/3)</f>
        <v>-0.12036598983939524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4.12</v>
      </c>
      <c r="B33" s="4">
        <f>IF('True_Odds_Calculator_3-way'!B34="","",'True_Odds_Calculator_3-way'!B34)</f>
        <v>3.92</v>
      </c>
      <c r="C33" s="4">
        <f>IF('True_Odds_Calculator_3-way'!C34="","",'True_Odds_Calculator_3-way'!C34)</f>
        <v>1.88</v>
      </c>
      <c r="D33" s="9">
        <f t="shared" si="13"/>
        <v>0.23399297769966895</v>
      </c>
      <c r="E33" s="9">
        <f t="shared" si="14"/>
        <v>0.24607605366959612</v>
      </c>
      <c r="F33" s="9">
        <f t="shared" si="15"/>
        <v>0.51993096863073474</v>
      </c>
      <c r="G33" s="9">
        <f t="shared" si="16"/>
        <v>1.049241193747386</v>
      </c>
      <c r="H33" s="9">
        <f t="shared" si="17"/>
        <v>4.2736325244918438</v>
      </c>
      <c r="I33" s="9">
        <f t="shared" si="18"/>
        <v>4.0637842857423667</v>
      </c>
      <c r="J33" s="9">
        <f t="shared" si="19"/>
        <v>1.9233322504976997</v>
      </c>
      <c r="K33" s="11">
        <f t="shared" si="20"/>
        <v>0.24271844660194175</v>
      </c>
      <c r="L33" s="11">
        <f t="shared" si="21"/>
        <v>0.25510204081632654</v>
      </c>
      <c r="M33" s="11">
        <f t="shared" si="22"/>
        <v>0.53191489361702127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-0.26404563064639186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0.22791082969027321</v>
      </c>
      <c r="Q33" s="11">
        <f>2*'OddsRatio_working_3-way'!K33*'OddsRatio_working_3-way'!L33*'OddsRatio_working_3-way'!M33</f>
        <v>6.5870181991408427E-2</v>
      </c>
      <c r="R33" s="11">
        <f t="shared" si="23"/>
        <v>0</v>
      </c>
      <c r="S33" s="11">
        <f t="shared" si="24"/>
        <v>-0.8631494076699564</v>
      </c>
      <c r="T33" s="11">
        <f t="shared" si="25"/>
        <v>-0.24946514672542086</v>
      </c>
      <c r="U33" s="11">
        <f>'OddsRatio_working_3-way'!S33-'OddsRatio_working_3-way'!R33^2/3</f>
        <v>-0.8631494076699564</v>
      </c>
      <c r="V33" s="11">
        <f>'OddsRatio_working_3-way'!S33*'OddsRatio_working_3-way'!R33/3-2*'OddsRatio_working_3-way'!R33^3/27-'OddsRatio_working_3-way'!T33</f>
        <v>0.24946514672542086</v>
      </c>
      <c r="W33" s="11">
        <f>'OddsRatio_working_3-way'!V33^2+4*'OddsRatio_working_3-way'!U33^3/27</f>
        <v>-3.3036700184007652E-2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0.15432883691548335</v>
      </c>
      <c r="Y33" s="11">
        <f>IF('OddsRatio_working_3-way'!W33&gt;=0,IF('OddsRatio_working_3-way'!V33+SQRT('OddsRatio_working_3-way'!W33)&gt;0,0,PI()),ACOS('OddsRatio_working_3-way'!V33/(2*'OddsRatio_working_3-way'!X33)))</f>
        <v>0.62966306416833029</v>
      </c>
      <c r="Z33" s="11">
        <f>'OddsRatio_working_3-way'!X33^(1/3)*COS('OddsRatio_working_3-way'!Y33/3)</f>
        <v>0.52462059687369311</v>
      </c>
      <c r="AA33" s="11">
        <f>'OddsRatio_working_3-way'!X33^(1/3)*COS(('OddsRatio_working_3-way'!Y33+2*PI())/3)</f>
        <v>-0.35909497656002171</v>
      </c>
      <c r="AB33" s="11">
        <f>'OddsRatio_working_3-way'!X33^(1/3)*COS(('OddsRatio_working_3-way'!Y33+4*PI())/3)</f>
        <v>-0.16552562031367155</v>
      </c>
      <c r="AC33" s="11">
        <f>'OddsRatio_working_3-way'!X33^(1/3)*SIN('OddsRatio_working_3-way'!Y33/3)</f>
        <v>0.11175731993569307</v>
      </c>
      <c r="AD33" s="11">
        <f>'OddsRatio_working_3-way'!X33^(1/3)*SIN(('OddsRatio_working_3-way'!Y33+2*PI())/3)</f>
        <v>0.39845610427332689</v>
      </c>
      <c r="AE33" s="11">
        <f>'OddsRatio_working_3-way'!X33^(1/3)*SIN(('OddsRatio_working_3-way'!Y33+4*PI())/3)</f>
        <v>-0.51021342420901972</v>
      </c>
      <c r="AF33" s="11">
        <f>-'OddsRatio_working_3-way'!U33/(3*'OddsRatio_working_3-way'!X33^(1/3))*COS(('OddsRatio_working_3-way'!Y33)/3)</f>
        <v>0.524620596873693</v>
      </c>
      <c r="AG33" s="11">
        <f>-'OddsRatio_working_3-way'!U33/(3*'OddsRatio_working_3-way'!X33^(1/3))*COS(('OddsRatio_working_3-way'!Y33+2*PI())/3)</f>
        <v>-0.35909497656002165</v>
      </c>
      <c r="AH33" s="11">
        <f>-'OddsRatio_working_3-way'!U33/(3*'OddsRatio_working_3-way'!X33^(1/3))*COS(('OddsRatio_working_3-way'!Y33+4*PI())/3)</f>
        <v>-0.16552562031367152</v>
      </c>
      <c r="AI33" s="11">
        <f>'OddsRatio_working_3-way'!U33/(3*'OddsRatio_working_3-way'!X33^(1/3))*SIN(('OddsRatio_working_3-way'!Y33)/3)</f>
        <v>-0.11175731993569304</v>
      </c>
      <c r="AJ33" s="11">
        <f>'OddsRatio_working_3-way'!U33/(3*'OddsRatio_working_3-way'!X33^(1/3))*SIN(('OddsRatio_working_3-way'!Y33+2*PI())/3)</f>
        <v>-0.39845610427332678</v>
      </c>
      <c r="AK33" s="11">
        <f>'OddsRatio_working_3-way'!U33/(3*'OddsRatio_working_3-way'!X33^(1/3))*SIN(('OddsRatio_working_3-way'!Y33+4*PI())/3)</f>
        <v>0.51021342420901961</v>
      </c>
      <c r="AL33" s="11">
        <f>'OddsRatio_working_3-way'!Z33+'OddsRatio_working_3-way'!AF33</f>
        <v>1.049241193747386</v>
      </c>
      <c r="AM33" s="11">
        <f>'OddsRatio_working_3-way'!AA33+'OddsRatio_working_3-way'!AG33</f>
        <v>-0.7181899531200433</v>
      </c>
      <c r="AN33" s="11">
        <f>'OddsRatio_working_3-way'!AB33+'OddsRatio_working_3-way'!AH33</f>
        <v>-0.33105124062734304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1.049241193747386</v>
      </c>
      <c r="AS33" s="11">
        <f>IF(('OddsRatio_working_3-way'!X33=0),IF(Q33&gt;0,-Q33^(1/3),(-Q33)^(1/3)),'OddsRatio_working_3-way'!AM33-'OddsRatio_working_3-way'!R33/3)</f>
        <v>-0.7181899531200433</v>
      </c>
      <c r="AT33" s="11">
        <f>IF(('OddsRatio_working_3-way'!X33=0),IF(Q33&gt;0,-Q33^(1/3),(-Q33)^(1/3)),'OddsRatio_working_3-way'!AN33-'OddsRatio_working_3-way'!R33/3)</f>
        <v>-0.33105124062734304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2.85</v>
      </c>
      <c r="B34" s="4">
        <f>IF('True_Odds_Calculator_3-way'!B35="","",'True_Odds_Calculator_3-way'!B35)</f>
        <v>3.82</v>
      </c>
      <c r="C34" s="4">
        <f>IF('True_Odds_Calculator_3-way'!C35="","",'True_Odds_Calculator_3-way'!C35)</f>
        <v>2.41</v>
      </c>
      <c r="D34" s="9">
        <f t="shared" si="13"/>
        <v>0.34140756601405448</v>
      </c>
      <c r="E34" s="9">
        <f t="shared" si="14"/>
        <v>0.25377499238167989</v>
      </c>
      <c r="F34" s="9">
        <f t="shared" si="15"/>
        <v>0.40481744160426608</v>
      </c>
      <c r="G34" s="9">
        <f t="shared" si="16"/>
        <v>1.0427299969328105</v>
      </c>
      <c r="H34" s="9">
        <f t="shared" si="17"/>
        <v>2.9290504943256992</v>
      </c>
      <c r="I34" s="9">
        <f t="shared" si="18"/>
        <v>3.9404985913505257</v>
      </c>
      <c r="J34" s="9">
        <f t="shared" si="19"/>
        <v>2.4702492956752624</v>
      </c>
      <c r="K34" s="11">
        <f t="shared" si="20"/>
        <v>0.35087719298245612</v>
      </c>
      <c r="L34" s="11">
        <f t="shared" si="21"/>
        <v>0.26178010471204188</v>
      </c>
      <c r="M34" s="11">
        <f t="shared" si="22"/>
        <v>0.41493775933609955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-0.28035911725393325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0.2317278935210329</v>
      </c>
      <c r="Q34" s="11">
        <f>2*'OddsRatio_working_3-way'!K34*'OddsRatio_working_3-way'!L34*'OddsRatio_working_3-way'!M34</f>
        <v>7.6226280763497661E-2</v>
      </c>
      <c r="R34" s="11">
        <f t="shared" si="23"/>
        <v>0</v>
      </c>
      <c r="S34" s="11">
        <f t="shared" si="24"/>
        <v>-0.82653953183604523</v>
      </c>
      <c r="T34" s="11">
        <f t="shared" si="25"/>
        <v>-0.27188800389343593</v>
      </c>
      <c r="U34" s="11">
        <f>'OddsRatio_working_3-way'!S34-'OddsRatio_working_3-way'!R34^2/3</f>
        <v>-0.82653953183604523</v>
      </c>
      <c r="V34" s="11">
        <f>'OddsRatio_working_3-way'!S34*'OddsRatio_working_3-way'!R34/3-2*'OddsRatio_working_3-way'!R34^3/27-'OddsRatio_working_3-way'!T34</f>
        <v>0.27188800389343593</v>
      </c>
      <c r="W34" s="11">
        <f>'OddsRatio_working_3-way'!V34^2+4*'OddsRatio_working_3-way'!U34^3/27</f>
        <v>-9.7309913178633412E-3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0.14461507353922376</v>
      </c>
      <c r="Y34" s="11">
        <f>IF('OddsRatio_working_3-way'!W34&gt;=0,IF('OddsRatio_working_3-way'!V34+SQRT('OddsRatio_working_3-way'!W34)&gt;0,0,PI()),ACOS('OddsRatio_working_3-way'!V34/(2*'OddsRatio_working_3-way'!X34)))</f>
        <v>0.34804778267894321</v>
      </c>
      <c r="Z34" s="11">
        <f>'OddsRatio_working_3-way'!X34^(1/3)*COS('OddsRatio_working_3-way'!Y34/3)</f>
        <v>0.52136499846640527</v>
      </c>
      <c r="AA34" s="11">
        <f>'OddsRatio_working_3-way'!X34^(1/3)*COS(('OddsRatio_working_3-way'!Y34+2*PI())/3)</f>
        <v>-0.31330176129193166</v>
      </c>
      <c r="AB34" s="11">
        <f>'OddsRatio_working_3-way'!X34^(1/3)*COS(('OddsRatio_working_3-way'!Y34+4*PI())/3)</f>
        <v>-0.2080632371744737</v>
      </c>
      <c r="AC34" s="11">
        <f>'OddsRatio_working_3-way'!X34^(1/3)*SIN('OddsRatio_working_3-way'!Y34/3)</f>
        <v>6.0759490228333463E-2</v>
      </c>
      <c r="AD34" s="11">
        <f>'OddsRatio_working_3-way'!X34^(1/3)*SIN(('OddsRatio_working_3-way'!Y34+2*PI())/3)</f>
        <v>0.42113558820177521</v>
      </c>
      <c r="AE34" s="11">
        <f>'OddsRatio_working_3-way'!X34^(1/3)*SIN(('OddsRatio_working_3-way'!Y34+4*PI())/3)</f>
        <v>-0.48189507843010854</v>
      </c>
      <c r="AF34" s="11">
        <f>-'OddsRatio_working_3-way'!U34/(3*'OddsRatio_working_3-way'!X34^(1/3))*COS(('OddsRatio_working_3-way'!Y34)/3)</f>
        <v>0.52136499846640538</v>
      </c>
      <c r="AG34" s="11">
        <f>-'OddsRatio_working_3-way'!U34/(3*'OddsRatio_working_3-way'!X34^(1/3))*COS(('OddsRatio_working_3-way'!Y34+2*PI())/3)</f>
        <v>-0.31330176129193171</v>
      </c>
      <c r="AH34" s="11">
        <f>-'OddsRatio_working_3-way'!U34/(3*'OddsRatio_working_3-way'!X34^(1/3))*COS(('OddsRatio_working_3-way'!Y34+4*PI())/3)</f>
        <v>-0.20806323717447375</v>
      </c>
      <c r="AI34" s="11">
        <f>'OddsRatio_working_3-way'!U34/(3*'OddsRatio_working_3-way'!X34^(1/3))*SIN(('OddsRatio_working_3-way'!Y34)/3)</f>
        <v>-6.0759490228333476E-2</v>
      </c>
      <c r="AJ34" s="11">
        <f>'OddsRatio_working_3-way'!U34/(3*'OddsRatio_working_3-way'!X34^(1/3))*SIN(('OddsRatio_working_3-way'!Y34+2*PI())/3)</f>
        <v>-0.42113558820177527</v>
      </c>
      <c r="AK34" s="11">
        <f>'OddsRatio_working_3-way'!U34/(3*'OddsRatio_working_3-way'!X34^(1/3))*SIN(('OddsRatio_working_3-way'!Y34+4*PI())/3)</f>
        <v>0.48189507843010859</v>
      </c>
      <c r="AL34" s="11">
        <f>'OddsRatio_working_3-way'!Z34+'OddsRatio_working_3-way'!AF34</f>
        <v>1.0427299969328105</v>
      </c>
      <c r="AM34" s="11">
        <f>'OddsRatio_working_3-way'!AA34+'OddsRatio_working_3-way'!AG34</f>
        <v>-0.62660352258386331</v>
      </c>
      <c r="AN34" s="11">
        <f>'OddsRatio_working_3-way'!AB34+'OddsRatio_working_3-way'!AH34</f>
        <v>-0.41612647434894745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1.0427299969328105</v>
      </c>
      <c r="AS34" s="11">
        <f>IF(('OddsRatio_working_3-way'!X34=0),IF(Q34&gt;0,-Q34^(1/3),(-Q34)^(1/3)),'OddsRatio_working_3-way'!AM34-'OddsRatio_working_3-way'!R34/3)</f>
        <v>-0.62660352258386331</v>
      </c>
      <c r="AT34" s="11">
        <f>IF(('OddsRatio_working_3-way'!X34=0),IF(Q34&gt;0,-Q34^(1/3),(-Q34)^(1/3)),'OddsRatio_working_3-way'!AN34-'OddsRatio_working_3-way'!R34/3)</f>
        <v>-0.41612647434894745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1.73</v>
      </c>
      <c r="B35" s="4">
        <f>IF('True_Odds_Calculator_3-way'!B36="","",'True_Odds_Calculator_3-way'!B36)</f>
        <v>4.0999999999999996</v>
      </c>
      <c r="C35" s="4">
        <f>IF('True_Odds_Calculator_3-way'!C36="","",'True_Odds_Calculator_3-way'!C36)</f>
        <v>4.8</v>
      </c>
      <c r="D35" s="9">
        <f t="shared" si="13"/>
        <v>0.56545767889199616</v>
      </c>
      <c r="E35" s="9">
        <f t="shared" si="14"/>
        <v>0.2345543749004606</v>
      </c>
      <c r="F35" s="9">
        <f t="shared" si="15"/>
        <v>0.19998794620754318</v>
      </c>
      <c r="G35" s="9">
        <f t="shared" si="16"/>
        <v>1.0527108849932252</v>
      </c>
      <c r="H35" s="9">
        <f t="shared" si="17"/>
        <v>1.7684789460450541</v>
      </c>
      <c r="I35" s="9">
        <f t="shared" si="18"/>
        <v>4.2634037434789978</v>
      </c>
      <c r="J35" s="9">
        <f t="shared" si="19"/>
        <v>5.0003013629742545</v>
      </c>
      <c r="K35" s="11">
        <f t="shared" si="20"/>
        <v>0.5780346820809249</v>
      </c>
      <c r="L35" s="11">
        <f t="shared" si="21"/>
        <v>0.24390243902439027</v>
      </c>
      <c r="M35" s="11">
        <f t="shared" si="22"/>
        <v>0.20833333333333334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-0.252578833591804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0.22410592603035862</v>
      </c>
      <c r="Q35" s="11">
        <f>2*'OddsRatio_working_3-way'!K35*'OddsRatio_working_3-way'!L35*'OddsRatio_working_3-way'!M35</f>
        <v>5.8743362000094002E-2</v>
      </c>
      <c r="R35" s="11">
        <f t="shared" si="23"/>
        <v>0</v>
      </c>
      <c r="S35" s="11">
        <f t="shared" si="24"/>
        <v>-0.88727120496778911</v>
      </c>
      <c r="T35" s="11">
        <f t="shared" si="25"/>
        <v>-0.23257436565341785</v>
      </c>
      <c r="U35" s="11">
        <f>'OddsRatio_working_3-way'!S35-'OddsRatio_working_3-way'!R35^2/3</f>
        <v>-0.88727120496778911</v>
      </c>
      <c r="V35" s="11">
        <f>'OddsRatio_working_3-way'!S35*'OddsRatio_working_3-way'!R35/3-2*'OddsRatio_working_3-way'!R35^3/27-'OddsRatio_working_3-way'!T35</f>
        <v>0.23257436565341785</v>
      </c>
      <c r="W35" s="11">
        <f>'OddsRatio_working_3-way'!V35^2+4*'OddsRatio_working_3-way'!U35^3/27</f>
        <v>-4.9391301585515496E-2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0.16084319782369194</v>
      </c>
      <c r="Y35" s="11">
        <f>IF('OddsRatio_working_3-way'!W35&gt;=0,IF('OddsRatio_working_3-way'!V35+SQRT('OddsRatio_working_3-way'!W35)&gt;0,0,PI()),ACOS('OddsRatio_working_3-way'!V35/(2*'OddsRatio_working_3-way'!X35)))</f>
        <v>0.76268336926562952</v>
      </c>
      <c r="Z35" s="11">
        <f>'OddsRatio_working_3-way'!X35^(1/3)*COS('OddsRatio_working_3-way'!Y35/3)</f>
        <v>0.52635544249661259</v>
      </c>
      <c r="AA35" s="11">
        <f>'OddsRatio_working_3-way'!X35^(1/3)*COS(('OddsRatio_working_3-way'!Y35+2*PI())/3)</f>
        <v>-0.3816271296790521</v>
      </c>
      <c r="AB35" s="11">
        <f>'OddsRatio_working_3-way'!X35^(1/3)*COS(('OddsRatio_working_3-way'!Y35+4*PI())/3)</f>
        <v>-0.1447283128175606</v>
      </c>
      <c r="AC35" s="11">
        <f>'OddsRatio_working_3-way'!X35^(1/3)*SIN('OddsRatio_working_3-way'!Y35/3)</f>
        <v>0.13677359568568614</v>
      </c>
      <c r="AD35" s="11">
        <f>'OddsRatio_working_3-way'!X35^(1/3)*SIN(('OddsRatio_working_3-way'!Y35+2*PI())/3)</f>
        <v>0.38745038677942278</v>
      </c>
      <c r="AE35" s="11">
        <f>'OddsRatio_working_3-way'!X35^(1/3)*SIN(('OddsRatio_working_3-way'!Y35+4*PI())/3)</f>
        <v>-0.52422398246510882</v>
      </c>
      <c r="AF35" s="11">
        <f>-'OddsRatio_working_3-way'!U35/(3*'OddsRatio_working_3-way'!X35^(1/3))*COS(('OddsRatio_working_3-way'!Y35)/3)</f>
        <v>0.52635544249661259</v>
      </c>
      <c r="AG35" s="11">
        <f>-'OddsRatio_working_3-way'!U35/(3*'OddsRatio_working_3-way'!X35^(1/3))*COS(('OddsRatio_working_3-way'!Y35+2*PI())/3)</f>
        <v>-0.3816271296790521</v>
      </c>
      <c r="AH35" s="11">
        <f>-'OddsRatio_working_3-way'!U35/(3*'OddsRatio_working_3-way'!X35^(1/3))*COS(('OddsRatio_working_3-way'!Y35+4*PI())/3)</f>
        <v>-0.1447283128175606</v>
      </c>
      <c r="AI35" s="11">
        <f>'OddsRatio_working_3-way'!U35/(3*'OddsRatio_working_3-way'!X35^(1/3))*SIN(('OddsRatio_working_3-way'!Y35)/3)</f>
        <v>-0.13677359568568614</v>
      </c>
      <c r="AJ35" s="11">
        <f>'OddsRatio_working_3-way'!U35/(3*'OddsRatio_working_3-way'!X35^(1/3))*SIN(('OddsRatio_working_3-way'!Y35+2*PI())/3)</f>
        <v>-0.38745038677942278</v>
      </c>
      <c r="AK35" s="11">
        <f>'OddsRatio_working_3-way'!U35/(3*'OddsRatio_working_3-way'!X35^(1/3))*SIN(('OddsRatio_working_3-way'!Y35+4*PI())/3)</f>
        <v>0.52422398246510882</v>
      </c>
      <c r="AL35" s="11">
        <f>'OddsRatio_working_3-way'!Z35+'OddsRatio_working_3-way'!AF35</f>
        <v>1.0527108849932252</v>
      </c>
      <c r="AM35" s="11">
        <f>'OddsRatio_working_3-way'!AA35+'OddsRatio_working_3-way'!AG35</f>
        <v>-0.7632542593581042</v>
      </c>
      <c r="AN35" s="11">
        <f>'OddsRatio_working_3-way'!AB35+'OddsRatio_working_3-way'!AH35</f>
        <v>-0.2894566256351212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1.0527108849932252</v>
      </c>
      <c r="AS35" s="11">
        <f>IF(('OddsRatio_working_3-way'!X35=0),IF(Q35&gt;0,-Q35^(1/3),(-Q35)^(1/3)),'OddsRatio_working_3-way'!AM35-'OddsRatio_working_3-way'!R35/3)</f>
        <v>-0.7632542593581042</v>
      </c>
      <c r="AT35" s="11">
        <f>IF(('OddsRatio_working_3-way'!X35=0),IF(Q35&gt;0,-Q35^(1/3),(-Q35)^(1/3)),'OddsRatio_working_3-way'!AN35-'OddsRatio_working_3-way'!R35/3)</f>
        <v>-0.2894566256351212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3.88</v>
      </c>
      <c r="B36" s="4">
        <f>IF('True_Odds_Calculator_3-way'!B37="","",'True_Odds_Calculator_3-way'!B37)</f>
        <v>3.98</v>
      </c>
      <c r="C36" s="4">
        <f>IF('True_Odds_Calculator_3-way'!C37="","",'True_Odds_Calculator_3-way'!C37)</f>
        <v>1.93</v>
      </c>
      <c r="D36" s="9">
        <f t="shared" si="13"/>
        <v>0.24952021060308952</v>
      </c>
      <c r="E36" s="9">
        <f t="shared" si="14"/>
        <v>0.24318326188218001</v>
      </c>
      <c r="F36" s="9">
        <f t="shared" si="15"/>
        <v>0.50729652751473053</v>
      </c>
      <c r="G36" s="9">
        <f t="shared" si="16"/>
        <v>1.044337288660633</v>
      </c>
      <c r="H36" s="9">
        <f t="shared" si="17"/>
        <v>4.0076913913426226</v>
      </c>
      <c r="I36" s="9">
        <f t="shared" si="18"/>
        <v>4.1121251202086864</v>
      </c>
      <c r="J36" s="9">
        <f t="shared" si="19"/>
        <v>1.9712336784543882</v>
      </c>
      <c r="K36" s="11">
        <f t="shared" si="20"/>
        <v>0.25773195876288663</v>
      </c>
      <c r="L36" s="11">
        <f t="shared" si="21"/>
        <v>0.25125628140703515</v>
      </c>
      <c r="M36" s="11">
        <f t="shared" si="22"/>
        <v>0.5181347150259068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-0.26780556272092793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0.22782305308928064</v>
      </c>
      <c r="Q36" s="11">
        <f>2*'OddsRatio_working_3-way'!K36*'OddsRatio_working_3-way'!L36*'OddsRatio_working_3-way'!M36</f>
        <v>6.7105464827475883E-2</v>
      </c>
      <c r="R36" s="11">
        <f t="shared" si="23"/>
        <v>0</v>
      </c>
      <c r="S36" s="11">
        <f t="shared" si="24"/>
        <v>-0.85070321458067755</v>
      </c>
      <c r="T36" s="11">
        <f t="shared" si="25"/>
        <v>-0.25057532093687113</v>
      </c>
      <c r="U36" s="11">
        <f>'OddsRatio_working_3-way'!S36-'OddsRatio_working_3-way'!R36^2/3</f>
        <v>-0.85070321458067755</v>
      </c>
      <c r="V36" s="11">
        <f>'OddsRatio_working_3-way'!S36*'OddsRatio_working_3-way'!R36/3-2*'OddsRatio_working_3-way'!R36^3/27-'OddsRatio_working_3-way'!T36</f>
        <v>0.25057532093687113</v>
      </c>
      <c r="W36" s="11">
        <f>'OddsRatio_working_3-way'!V36^2+4*'OddsRatio_working_3-way'!U36^3/27</f>
        <v>-2.8419486900905414E-2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0.15100287941254745</v>
      </c>
      <c r="Y36" s="11">
        <f>IF('OddsRatio_working_3-way'!W36&gt;=0,IF('OddsRatio_working_3-way'!V36+SQRT('OddsRatio_working_3-way'!W36)&gt;0,0,PI()),ACOS('OddsRatio_working_3-way'!V36/(2*'OddsRatio_working_3-way'!X36)))</f>
        <v>0.59221951070842904</v>
      </c>
      <c r="Z36" s="11">
        <f>'OddsRatio_working_3-way'!X36^(1/3)*COS('OddsRatio_working_3-way'!Y36/3)</f>
        <v>0.52216864433031651</v>
      </c>
      <c r="AA36" s="11">
        <f>'OddsRatio_working_3-way'!X36^(1/3)*COS(('OddsRatio_working_3-way'!Y36+2*PI())/3)</f>
        <v>-0.35153173121510822</v>
      </c>
      <c r="AB36" s="11">
        <f>'OddsRatio_working_3-way'!X36^(1/3)*COS(('OddsRatio_working_3-way'!Y36+4*PI())/3)</f>
        <v>-0.17063691311520837</v>
      </c>
      <c r="AC36" s="11">
        <f>'OddsRatio_working_3-way'!X36^(1/3)*SIN('OddsRatio_working_3-way'!Y36/3)</f>
        <v>0.10443967192498553</v>
      </c>
      <c r="AD36" s="11">
        <f>'OddsRatio_working_3-way'!X36^(1/3)*SIN(('OddsRatio_working_3-way'!Y36+2*PI())/3)</f>
        <v>0.39999147508724248</v>
      </c>
      <c r="AE36" s="11">
        <f>'OddsRatio_working_3-way'!X36^(1/3)*SIN(('OddsRatio_working_3-way'!Y36+4*PI())/3)</f>
        <v>-0.50443114701222802</v>
      </c>
      <c r="AF36" s="11">
        <f>-'OddsRatio_working_3-way'!U36/(3*'OddsRatio_working_3-way'!X36^(1/3))*COS(('OddsRatio_working_3-way'!Y36)/3)</f>
        <v>0.52216864433031651</v>
      </c>
      <c r="AG36" s="11">
        <f>-'OddsRatio_working_3-way'!U36/(3*'OddsRatio_working_3-way'!X36^(1/3))*COS(('OddsRatio_working_3-way'!Y36+2*PI())/3)</f>
        <v>-0.35153173121510822</v>
      </c>
      <c r="AH36" s="11">
        <f>-'OddsRatio_working_3-way'!U36/(3*'OddsRatio_working_3-way'!X36^(1/3))*COS(('OddsRatio_working_3-way'!Y36+4*PI())/3)</f>
        <v>-0.17063691311520837</v>
      </c>
      <c r="AI36" s="11">
        <f>'OddsRatio_working_3-way'!U36/(3*'OddsRatio_working_3-way'!X36^(1/3))*SIN(('OddsRatio_working_3-way'!Y36)/3)</f>
        <v>-0.10443967192498553</v>
      </c>
      <c r="AJ36" s="11">
        <f>'OddsRatio_working_3-way'!U36/(3*'OddsRatio_working_3-way'!X36^(1/3))*SIN(('OddsRatio_working_3-way'!Y36+2*PI())/3)</f>
        <v>-0.39999147508724248</v>
      </c>
      <c r="AK36" s="11">
        <f>'OddsRatio_working_3-way'!U36/(3*'OddsRatio_working_3-way'!X36^(1/3))*SIN(('OddsRatio_working_3-way'!Y36+4*PI())/3)</f>
        <v>0.50443114701222802</v>
      </c>
      <c r="AL36" s="11">
        <f>'OddsRatio_working_3-way'!Z36+'OddsRatio_working_3-way'!AF36</f>
        <v>1.044337288660633</v>
      </c>
      <c r="AM36" s="11">
        <f>'OddsRatio_working_3-way'!AA36+'OddsRatio_working_3-way'!AG36</f>
        <v>-0.70306346243021645</v>
      </c>
      <c r="AN36" s="11">
        <f>'OddsRatio_working_3-way'!AB36+'OddsRatio_working_3-way'!AH36</f>
        <v>-0.34127382623041674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1.044337288660633</v>
      </c>
      <c r="AS36" s="11">
        <f>IF(('OddsRatio_working_3-way'!X36=0),IF(Q36&gt;0,-Q36^(1/3),(-Q36)^(1/3)),'OddsRatio_working_3-way'!AM36-'OddsRatio_working_3-way'!R36/3)</f>
        <v>-0.70306346243021645</v>
      </c>
      <c r="AT36" s="11">
        <f>IF(('OddsRatio_working_3-way'!X36=0),IF(Q36&gt;0,-Q36^(1/3),(-Q36)^(1/3)),'OddsRatio_working_3-way'!AN36-'OddsRatio_working_3-way'!R36/3)</f>
        <v>-0.34127382623041674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1.93</v>
      </c>
      <c r="B37" s="4">
        <f>IF('True_Odds_Calculator_3-way'!B38="","",'True_Odds_Calculator_3-way'!B38)</f>
        <v>3.77</v>
      </c>
      <c r="C37" s="4">
        <f>IF('True_Odds_Calculator_3-way'!C38="","",'True_Odds_Calculator_3-way'!C38)</f>
        <v>4.04</v>
      </c>
      <c r="D37" s="9">
        <f t="shared" si="13"/>
        <v>0.50580535045721042</v>
      </c>
      <c r="E37" s="9">
        <f t="shared" si="14"/>
        <v>0.25574638873969596</v>
      </c>
      <c r="F37" s="9">
        <f t="shared" si="15"/>
        <v>0.23844826080309336</v>
      </c>
      <c r="G37" s="9">
        <f t="shared" si="16"/>
        <v>1.0505861509812631</v>
      </c>
      <c r="H37" s="9">
        <f t="shared" si="17"/>
        <v>1.9770451204125745</v>
      </c>
      <c r="I37" s="9">
        <f t="shared" si="18"/>
        <v>3.9101236382180979</v>
      </c>
      <c r="J37" s="9">
        <f t="shared" si="19"/>
        <v>4.1937818989830395</v>
      </c>
      <c r="K37" s="11">
        <f t="shared" si="20"/>
        <v>0.5181347150259068</v>
      </c>
      <c r="L37" s="11">
        <f t="shared" si="21"/>
        <v>0.26525198938992045</v>
      </c>
      <c r="M37" s="11">
        <f t="shared" si="22"/>
        <v>0.24752475247524752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-0.26641352993341394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0.22928723240240906</v>
      </c>
      <c r="Q37" s="11">
        <f>2*'OddsRatio_working_3-way'!K37*'OddsRatio_working_3-way'!L37*'OddsRatio_working_3-way'!M37</f>
        <v>6.8037754422079835E-2</v>
      </c>
      <c r="R37" s="11">
        <f t="shared" si="23"/>
        <v>0</v>
      </c>
      <c r="S37" s="11">
        <f t="shared" si="24"/>
        <v>-0.86064409889286009</v>
      </c>
      <c r="T37" s="11">
        <f t="shared" si="25"/>
        <v>-0.25538400560618996</v>
      </c>
      <c r="U37" s="11">
        <f>'OddsRatio_working_3-way'!S37-'OddsRatio_working_3-way'!R37^2/3</f>
        <v>-0.86064409889286009</v>
      </c>
      <c r="V37" s="11">
        <f>'OddsRatio_working_3-way'!S37*'OddsRatio_working_3-way'!R37/3-2*'OddsRatio_working_3-way'!R37^3/27-'OddsRatio_working_3-way'!T37</f>
        <v>0.25538400560618996</v>
      </c>
      <c r="W37" s="11">
        <f>'OddsRatio_working_3-way'!V37^2+4*'OddsRatio_working_3-way'!U37^3/27</f>
        <v>-2.9221409271385126E-2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0.15365741081285958</v>
      </c>
      <c r="Y37" s="11">
        <f>IF('OddsRatio_working_3-way'!W37&gt;=0,IF('OddsRatio_working_3-way'!V37+SQRT('OddsRatio_working_3-way'!W37)&gt;0,0,PI()),ACOS('OddsRatio_working_3-way'!V37/(2*'OddsRatio_working_3-way'!X37)))</f>
        <v>0.58986184499972028</v>
      </c>
      <c r="Z37" s="11">
        <f>'OddsRatio_working_3-way'!X37^(1/3)*COS('OddsRatio_working_3-way'!Y37/3)</f>
        <v>0.52529307549063153</v>
      </c>
      <c r="AA37" s="11">
        <f>'OddsRatio_working_3-way'!X37^(1/3)*COS(('OddsRatio_working_3-way'!Y37+2*PI())/3)</f>
        <v>-0.35326338692034676</v>
      </c>
      <c r="AB37" s="11">
        <f>'OddsRatio_working_3-way'!X37^(1/3)*COS(('OddsRatio_working_3-way'!Y37+4*PI())/3)</f>
        <v>-0.17202968857028467</v>
      </c>
      <c r="AC37" s="11">
        <f>'OddsRatio_working_3-way'!X37^(1/3)*SIN('OddsRatio_working_3-way'!Y37/3)</f>
        <v>0.10463532452863983</v>
      </c>
      <c r="AD37" s="11">
        <f>'OddsRatio_working_3-way'!X37^(1/3)*SIN(('OddsRatio_working_3-way'!Y37+2*PI())/3)</f>
        <v>0.40259948554262392</v>
      </c>
      <c r="AE37" s="11">
        <f>'OddsRatio_working_3-way'!X37^(1/3)*SIN(('OddsRatio_working_3-way'!Y37+4*PI())/3)</f>
        <v>-0.5072348100712637</v>
      </c>
      <c r="AF37" s="11">
        <f>-'OddsRatio_working_3-way'!U37/(3*'OddsRatio_working_3-way'!X37^(1/3))*COS(('OddsRatio_working_3-way'!Y37)/3)</f>
        <v>0.52529307549063153</v>
      </c>
      <c r="AG37" s="11">
        <f>-'OddsRatio_working_3-way'!U37/(3*'OddsRatio_working_3-way'!X37^(1/3))*COS(('OddsRatio_working_3-way'!Y37+2*PI())/3)</f>
        <v>-0.35326338692034676</v>
      </c>
      <c r="AH37" s="11">
        <f>-'OddsRatio_working_3-way'!U37/(3*'OddsRatio_working_3-way'!X37^(1/3))*COS(('OddsRatio_working_3-way'!Y37+4*PI())/3)</f>
        <v>-0.17202968857028467</v>
      </c>
      <c r="AI37" s="11">
        <f>'OddsRatio_working_3-way'!U37/(3*'OddsRatio_working_3-way'!X37^(1/3))*SIN(('OddsRatio_working_3-way'!Y37)/3)</f>
        <v>-0.10463532452863983</v>
      </c>
      <c r="AJ37" s="11">
        <f>'OddsRatio_working_3-way'!U37/(3*'OddsRatio_working_3-way'!X37^(1/3))*SIN(('OddsRatio_working_3-way'!Y37+2*PI())/3)</f>
        <v>-0.40259948554262392</v>
      </c>
      <c r="AK37" s="11">
        <f>'OddsRatio_working_3-way'!U37/(3*'OddsRatio_working_3-way'!X37^(1/3))*SIN(('OddsRatio_working_3-way'!Y37+4*PI())/3)</f>
        <v>0.5072348100712637</v>
      </c>
      <c r="AL37" s="11">
        <f>'OddsRatio_working_3-way'!Z37+'OddsRatio_working_3-way'!AF37</f>
        <v>1.0505861509812631</v>
      </c>
      <c r="AM37" s="11">
        <f>'OddsRatio_working_3-way'!AA37+'OddsRatio_working_3-way'!AG37</f>
        <v>-0.70652677384069351</v>
      </c>
      <c r="AN37" s="11">
        <f>'OddsRatio_working_3-way'!AB37+'OddsRatio_working_3-way'!AH37</f>
        <v>-0.34405937714056933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1.0505861509812631</v>
      </c>
      <c r="AS37" s="11">
        <f>IF(('OddsRatio_working_3-way'!X37=0),IF(Q37&gt;0,-Q37^(1/3),(-Q37)^(1/3)),'OddsRatio_working_3-way'!AM37-'OddsRatio_working_3-way'!R37/3)</f>
        <v>-0.70652677384069351</v>
      </c>
      <c r="AT37" s="11">
        <f>IF(('OddsRatio_working_3-way'!X37=0),IF(Q37&gt;0,-Q37^(1/3),(-Q37)^(1/3)),'OddsRatio_working_3-way'!AN37-'OddsRatio_working_3-way'!R37/3)</f>
        <v>-0.34405937714056933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2.29</v>
      </c>
      <c r="B38" s="4">
        <f>IF('True_Odds_Calculator_3-way'!B39="","",'True_Odds_Calculator_3-way'!B39)</f>
        <v>3.27</v>
      </c>
      <c r="C38" s="4">
        <f>IF('True_Odds_Calculator_3-way'!C39="","",'True_Odds_Calculator_3-way'!C39)</f>
        <v>3.5</v>
      </c>
      <c r="D38" s="9">
        <f t="shared" si="13"/>
        <v>0.42616649022257103</v>
      </c>
      <c r="E38" s="9">
        <f t="shared" si="14"/>
        <v>0.29678664533730381</v>
      </c>
      <c r="F38" s="9">
        <f t="shared" si="15"/>
        <v>0.27704686444012511</v>
      </c>
      <c r="G38" s="9">
        <f t="shared" si="16"/>
        <v>1.0437990511401272</v>
      </c>
      <c r="H38" s="9">
        <f t="shared" si="17"/>
        <v>2.3465007759707643</v>
      </c>
      <c r="I38" s="9">
        <f t="shared" si="18"/>
        <v>3.3694238460880896</v>
      </c>
      <c r="J38" s="9">
        <f t="shared" si="19"/>
        <v>3.6094976278503172</v>
      </c>
      <c r="K38" s="11">
        <f t="shared" si="20"/>
        <v>0.4366812227074236</v>
      </c>
      <c r="L38" s="11">
        <f t="shared" si="21"/>
        <v>0.3058103975535168</v>
      </c>
      <c r="M38" s="11">
        <f t="shared" si="22"/>
        <v>0.2857142857142857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-0.27932145575669465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0.23121784269174198</v>
      </c>
      <c r="Q38" s="11">
        <f>2*'OddsRatio_working_3-way'!K38*'OddsRatio_working_3-way'!L38*'OddsRatio_working_3-way'!M38</f>
        <v>7.6309519040178853E-2</v>
      </c>
      <c r="R38" s="11">
        <f t="shared" si="23"/>
        <v>0</v>
      </c>
      <c r="S38" s="11">
        <f t="shared" si="24"/>
        <v>-0.82778403852064364</v>
      </c>
      <c r="T38" s="11">
        <f t="shared" si="25"/>
        <v>-0.27319605231704402</v>
      </c>
      <c r="U38" s="11">
        <f>'OddsRatio_working_3-way'!S38-'OddsRatio_working_3-way'!R38^2/3</f>
        <v>-0.82778403852064364</v>
      </c>
      <c r="V38" s="11">
        <f>'OddsRatio_working_3-way'!S38*'OddsRatio_working_3-way'!R38/3-2*'OddsRatio_working_3-way'!R38^3/27-'OddsRatio_working_3-way'!T38</f>
        <v>0.27319605231704402</v>
      </c>
      <c r="W38" s="11">
        <f>'OddsRatio_working_3-way'!V38^2+4*'OddsRatio_working_3-way'!U38^3/27</f>
        <v>-9.3964338335696396E-3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0.14494181318307245</v>
      </c>
      <c r="Y38" s="11">
        <f>IF('OddsRatio_working_3-way'!W38&gt;=0,IF('OddsRatio_working_3-way'!V38+SQRT('OddsRatio_working_3-way'!W38)&gt;0,0,PI()),ACOS('OddsRatio_working_3-way'!V38/(2*'OddsRatio_working_3-way'!X38)))</f>
        <v>0.34096162410749886</v>
      </c>
      <c r="Z38" s="11">
        <f>'OddsRatio_working_3-way'!X38^(1/3)*COS('OddsRatio_working_3-way'!Y38/3)</f>
        <v>0.52189952557006369</v>
      </c>
      <c r="AA38" s="11">
        <f>'OddsRatio_working_3-way'!X38^(1/3)*COS(('OddsRatio_working_3-way'!Y38+2*PI())/3)</f>
        <v>-0.31254117231673373</v>
      </c>
      <c r="AB38" s="11">
        <f>'OddsRatio_working_3-way'!X38^(1/3)*COS(('OddsRatio_working_3-way'!Y38+4*PI())/3)</f>
        <v>-0.20935835325333005</v>
      </c>
      <c r="AC38" s="11">
        <f>'OddsRatio_working_3-way'!X38^(1/3)*SIN('OddsRatio_working_3-way'!Y38/3)</f>
        <v>5.9572628362000564E-2</v>
      </c>
      <c r="AD38" s="11">
        <f>'OddsRatio_working_3-way'!X38^(1/3)*SIN(('OddsRatio_working_3-way'!Y38+2*PI())/3)</f>
        <v>0.42219193318572101</v>
      </c>
      <c r="AE38" s="11">
        <f>'OddsRatio_working_3-way'!X38^(1/3)*SIN(('OddsRatio_working_3-way'!Y38+4*PI())/3)</f>
        <v>-0.48176456154772163</v>
      </c>
      <c r="AF38" s="11">
        <f>-'OddsRatio_working_3-way'!U38/(3*'OddsRatio_working_3-way'!X38^(1/3))*COS(('OddsRatio_working_3-way'!Y38)/3)</f>
        <v>0.52189952557006358</v>
      </c>
      <c r="AG38" s="11">
        <f>-'OddsRatio_working_3-way'!U38/(3*'OddsRatio_working_3-way'!X38^(1/3))*COS(('OddsRatio_working_3-way'!Y38+2*PI())/3)</f>
        <v>-0.31254117231673367</v>
      </c>
      <c r="AH38" s="11">
        <f>-'OddsRatio_working_3-way'!U38/(3*'OddsRatio_working_3-way'!X38^(1/3))*COS(('OddsRatio_working_3-way'!Y38+4*PI())/3)</f>
        <v>-0.20935835325333002</v>
      </c>
      <c r="AI38" s="11">
        <f>'OddsRatio_working_3-way'!U38/(3*'OddsRatio_working_3-way'!X38^(1/3))*SIN(('OddsRatio_working_3-way'!Y38)/3)</f>
        <v>-5.957262836200055E-2</v>
      </c>
      <c r="AJ38" s="11">
        <f>'OddsRatio_working_3-way'!U38/(3*'OddsRatio_working_3-way'!X38^(1/3))*SIN(('OddsRatio_working_3-way'!Y38+2*PI())/3)</f>
        <v>-0.42219193318572096</v>
      </c>
      <c r="AK38" s="11">
        <f>'OddsRatio_working_3-way'!U38/(3*'OddsRatio_working_3-way'!X38^(1/3))*SIN(('OddsRatio_working_3-way'!Y38+4*PI())/3)</f>
        <v>0.48176456154772151</v>
      </c>
      <c r="AL38" s="11">
        <f>'OddsRatio_working_3-way'!Z38+'OddsRatio_working_3-way'!AF38</f>
        <v>1.0437990511401272</v>
      </c>
      <c r="AM38" s="11">
        <f>'OddsRatio_working_3-way'!AA38+'OddsRatio_working_3-way'!AG38</f>
        <v>-0.62508234463346746</v>
      </c>
      <c r="AN38" s="11">
        <f>'OddsRatio_working_3-way'!AB38+'OddsRatio_working_3-way'!AH38</f>
        <v>-0.41871670650666004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1.0437990511401272</v>
      </c>
      <c r="AS38" s="11">
        <f>IF(('OddsRatio_working_3-way'!X38=0),IF(Q38&gt;0,-Q38^(1/3),(-Q38)^(1/3)),'OddsRatio_working_3-way'!AM38-'OddsRatio_working_3-way'!R38/3)</f>
        <v>-0.62508234463346746</v>
      </c>
      <c r="AT38" s="11">
        <f>IF(('OddsRatio_working_3-way'!X38=0),IF(Q38&gt;0,-Q38^(1/3),(-Q38)^(1/3)),'OddsRatio_working_3-way'!AN38-'OddsRatio_working_3-way'!R38/3)</f>
        <v>-0.41871670650666004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1.54</v>
      </c>
      <c r="B39" s="4">
        <f>IF('True_Odds_Calculator_3-way'!B40="","",'True_Odds_Calculator_3-way'!B40)</f>
        <v>4.49</v>
      </c>
      <c r="C39" s="4">
        <f>IF('True_Odds_Calculator_3-way'!C40="","",'True_Odds_Calculator_3-way'!C40)</f>
        <v>6.29</v>
      </c>
      <c r="D39" s="9">
        <f t="shared" si="13"/>
        <v>0.63592261396111693</v>
      </c>
      <c r="E39" s="9">
        <f t="shared" si="14"/>
        <v>0.21275848380029608</v>
      </c>
      <c r="F39" s="9">
        <f t="shared" si="15"/>
        <v>0.15131890223858718</v>
      </c>
      <c r="G39" s="9">
        <f t="shared" si="16"/>
        <v>1.0602192259744232</v>
      </c>
      <c r="H39" s="9">
        <f t="shared" si="17"/>
        <v>1.5725183820261883</v>
      </c>
      <c r="I39" s="9">
        <f t="shared" si="18"/>
        <v>4.7001650986507375</v>
      </c>
      <c r="J39" s="9">
        <f t="shared" si="19"/>
        <v>6.6085597054046978</v>
      </c>
      <c r="K39" s="11">
        <f t="shared" si="20"/>
        <v>0.64935064935064934</v>
      </c>
      <c r="L39" s="11">
        <f t="shared" si="21"/>
        <v>0.22271714922048996</v>
      </c>
      <c r="M39" s="11">
        <f t="shared" si="22"/>
        <v>0.1589825119236884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-0.22922245076050929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0.21428817446110776</v>
      </c>
      <c r="Q39" s="11">
        <f>2*'OddsRatio_working_3-way'!K39*'OddsRatio_working_3-way'!L39*'OddsRatio_working_3-way'!M39</f>
        <v>4.5984586794229135E-2</v>
      </c>
      <c r="R39" s="11">
        <f t="shared" si="23"/>
        <v>0</v>
      </c>
      <c r="S39" s="11">
        <f t="shared" si="24"/>
        <v>-0.9348481082465836</v>
      </c>
      <c r="T39" s="11">
        <f t="shared" si="25"/>
        <v>-0.20061118202716385</v>
      </c>
      <c r="U39" s="11">
        <f>'OddsRatio_working_3-way'!S39-'OddsRatio_working_3-way'!R39^2/3</f>
        <v>-0.9348481082465836</v>
      </c>
      <c r="V39" s="11">
        <f>'OddsRatio_working_3-way'!S39*'OddsRatio_working_3-way'!R39/3-2*'OddsRatio_working_3-way'!R39^3/27-'OddsRatio_working_3-way'!T39</f>
        <v>0.20061118202716385</v>
      </c>
      <c r="W39" s="11">
        <f>'OddsRatio_working_3-way'!V39^2+4*'OddsRatio_working_3-way'!U39^3/27</f>
        <v>-8.0792498387375705E-2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0.17395210888468093</v>
      </c>
      <c r="Y39" s="11">
        <f>IF('OddsRatio_working_3-way'!W39&gt;=0,IF('OddsRatio_working_3-way'!V39+SQRT('OddsRatio_working_3-way'!W39)&gt;0,0,PI()),ACOS('OddsRatio_working_3-way'!V39/(2*'OddsRatio_working_3-way'!X39)))</f>
        <v>0.95620139902075629</v>
      </c>
      <c r="Z39" s="11">
        <f>'OddsRatio_working_3-way'!X39^(1/3)*COS('OddsRatio_working_3-way'!Y39/3)</f>
        <v>0.5301096129872116</v>
      </c>
      <c r="AA39" s="11">
        <f>'OddsRatio_working_3-way'!X39^(1/3)*COS(('OddsRatio_working_3-way'!Y39+2*PI())/3)</f>
        <v>-0.41654697040170169</v>
      </c>
      <c r="AB39" s="11">
        <f>'OddsRatio_working_3-way'!X39^(1/3)*COS(('OddsRatio_working_3-way'!Y39+4*PI())/3)</f>
        <v>-0.11356264258550981</v>
      </c>
      <c r="AC39" s="11">
        <f>'OddsRatio_working_3-way'!X39^(1/3)*SIN('OddsRatio_working_3-way'!Y39/3)</f>
        <v>0.17492808322491624</v>
      </c>
      <c r="AD39" s="11">
        <f>'OddsRatio_working_3-way'!X39^(1/3)*SIN(('OddsRatio_working_3-way'!Y39+2*PI())/3)</f>
        <v>0.37162435002480443</v>
      </c>
      <c r="AE39" s="11">
        <f>'OddsRatio_working_3-way'!X39^(1/3)*SIN(('OddsRatio_working_3-way'!Y39+4*PI())/3)</f>
        <v>-0.54655243324972058</v>
      </c>
      <c r="AF39" s="11">
        <f>-'OddsRatio_working_3-way'!U39/(3*'OddsRatio_working_3-way'!X39^(1/3))*COS(('OddsRatio_working_3-way'!Y39)/3)</f>
        <v>0.5301096129872116</v>
      </c>
      <c r="AG39" s="11">
        <f>-'OddsRatio_working_3-way'!U39/(3*'OddsRatio_working_3-way'!X39^(1/3))*COS(('OddsRatio_working_3-way'!Y39+2*PI())/3)</f>
        <v>-0.41654697040170169</v>
      </c>
      <c r="AH39" s="11">
        <f>-'OddsRatio_working_3-way'!U39/(3*'OddsRatio_working_3-way'!X39^(1/3))*COS(('OddsRatio_working_3-way'!Y39+4*PI())/3)</f>
        <v>-0.11356264258550981</v>
      </c>
      <c r="AI39" s="11">
        <f>'OddsRatio_working_3-way'!U39/(3*'OddsRatio_working_3-way'!X39^(1/3))*SIN(('OddsRatio_working_3-way'!Y39)/3)</f>
        <v>-0.17492808322491624</v>
      </c>
      <c r="AJ39" s="11">
        <f>'OddsRatio_working_3-way'!U39/(3*'OddsRatio_working_3-way'!X39^(1/3))*SIN(('OddsRatio_working_3-way'!Y39+2*PI())/3)</f>
        <v>-0.37162435002480443</v>
      </c>
      <c r="AK39" s="11">
        <f>'OddsRatio_working_3-way'!U39/(3*'OddsRatio_working_3-way'!X39^(1/3))*SIN(('OddsRatio_working_3-way'!Y39+4*PI())/3)</f>
        <v>0.54655243324972058</v>
      </c>
      <c r="AL39" s="11">
        <f>'OddsRatio_working_3-way'!Z39+'OddsRatio_working_3-way'!AF39</f>
        <v>1.0602192259744232</v>
      </c>
      <c r="AM39" s="11">
        <f>'OddsRatio_working_3-way'!AA39+'OddsRatio_working_3-way'!AG39</f>
        <v>-0.83309394080340338</v>
      </c>
      <c r="AN39" s="11">
        <f>'OddsRatio_working_3-way'!AB39+'OddsRatio_working_3-way'!AH39</f>
        <v>-0.22712528517101963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1.0602192259744232</v>
      </c>
      <c r="AS39" s="11">
        <f>IF(('OddsRatio_working_3-way'!X39=0),IF(Q39&gt;0,-Q39^(1/3),(-Q39)^(1/3)),'OddsRatio_working_3-way'!AM39-'OddsRatio_working_3-way'!R39/3)</f>
        <v>-0.83309394080340338</v>
      </c>
      <c r="AT39" s="11">
        <f>IF(('OddsRatio_working_3-way'!X39=0),IF(Q39&gt;0,-Q39^(1/3),(-Q39)^(1/3)),'OddsRatio_working_3-way'!AN39-'OddsRatio_working_3-way'!R39/3)</f>
        <v>-0.22712528517101963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1.78</v>
      </c>
      <c r="B40" s="4">
        <f>IF('True_Odds_Calculator_3-way'!B41="","",'True_Odds_Calculator_3-way'!B41)</f>
        <v>4.01</v>
      </c>
      <c r="C40" s="4">
        <f>IF('True_Odds_Calculator_3-way'!C41="","",'True_Odds_Calculator_3-way'!C41)</f>
        <v>4.6100000000000003</v>
      </c>
      <c r="D40" s="9">
        <f t="shared" si="13"/>
        <v>0.55022861879495555</v>
      </c>
      <c r="E40" s="9">
        <f t="shared" si="14"/>
        <v>0.24070705910397316</v>
      </c>
      <c r="F40" s="9">
        <f t="shared" si="15"/>
        <v>0.20906432210107143</v>
      </c>
      <c r="G40" s="9">
        <f t="shared" si="16"/>
        <v>1.0479825225499337</v>
      </c>
      <c r="H40" s="9">
        <f t="shared" si="17"/>
        <v>1.8174263675889479</v>
      </c>
      <c r="I40" s="9">
        <f t="shared" si="18"/>
        <v>4.1544273928753004</v>
      </c>
      <c r="J40" s="9">
        <f t="shared" si="19"/>
        <v>4.7832169064052614</v>
      </c>
      <c r="K40" s="11">
        <f t="shared" si="20"/>
        <v>0.5617977528089888</v>
      </c>
      <c r="L40" s="11">
        <f t="shared" si="21"/>
        <v>0.24937655860349128</v>
      </c>
      <c r="M40" s="11">
        <f t="shared" si="22"/>
        <v>0.21691973969631234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-0.25757457972218301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0.22488807107970404</v>
      </c>
      <c r="Q40" s="11">
        <f>2*'OddsRatio_working_3-way'!K40*'OddsRatio_working_3-way'!L40*'OddsRatio_working_3-way'!M40</f>
        <v>6.0780559751271356E-2</v>
      </c>
      <c r="R40" s="11">
        <f t="shared" si="23"/>
        <v>0</v>
      </c>
      <c r="S40" s="11">
        <f t="shared" si="24"/>
        <v>-0.87309885673604026</v>
      </c>
      <c r="T40" s="11">
        <f t="shared" si="25"/>
        <v>-0.23597266398271355</v>
      </c>
      <c r="U40" s="11">
        <f>'OddsRatio_working_3-way'!S40-'OddsRatio_working_3-way'!R40^2/3</f>
        <v>-0.87309885673604026</v>
      </c>
      <c r="V40" s="11">
        <f>'OddsRatio_working_3-way'!S40*'OddsRatio_working_3-way'!R40/3-2*'OddsRatio_working_3-way'!R40^3/27-'OddsRatio_working_3-way'!T40</f>
        <v>0.23597266398271355</v>
      </c>
      <c r="W40" s="11">
        <f>'OddsRatio_working_3-way'!V40^2+4*'OddsRatio_working_3-way'!U40^3/27</f>
        <v>-4.2919074793892842E-2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0.1570049146850119</v>
      </c>
      <c r="Y40" s="11">
        <f>IF('OddsRatio_working_3-way'!W40&gt;=0,IF('OddsRatio_working_3-way'!V40+SQRT('OddsRatio_working_3-way'!W40)&gt;0,0,PI()),ACOS('OddsRatio_working_3-way'!V40/(2*'OddsRatio_working_3-way'!X40)))</f>
        <v>0.72049115995156288</v>
      </c>
      <c r="Z40" s="11">
        <f>'OddsRatio_working_3-way'!X40^(1/3)*COS('OddsRatio_working_3-way'!Y40/3)</f>
        <v>0.52399126127496687</v>
      </c>
      <c r="AA40" s="11">
        <f>'OddsRatio_working_3-way'!X40^(1/3)*COS(('OddsRatio_working_3-way'!Y40+2*PI())/3)</f>
        <v>-0.37312430724533341</v>
      </c>
      <c r="AB40" s="11">
        <f>'OddsRatio_working_3-way'!X40^(1/3)*COS(('OddsRatio_working_3-way'!Y40+4*PI())/3)</f>
        <v>-0.15086695402963352</v>
      </c>
      <c r="AC40" s="11">
        <f>'OddsRatio_working_3-way'!X40^(1/3)*SIN('OddsRatio_working_3-way'!Y40/3)</f>
        <v>0.12832034270845807</v>
      </c>
      <c r="AD40" s="11">
        <f>'OddsRatio_working_3-way'!X40^(1/3)*SIN(('OddsRatio_working_3-way'!Y40+2*PI())/3)</f>
        <v>0.38962957227094142</v>
      </c>
      <c r="AE40" s="11">
        <f>'OddsRatio_working_3-way'!X40^(1/3)*SIN(('OddsRatio_working_3-way'!Y40+4*PI())/3)</f>
        <v>-0.51794991497939946</v>
      </c>
      <c r="AF40" s="11">
        <f>-'OddsRatio_working_3-way'!U40/(3*'OddsRatio_working_3-way'!X40^(1/3))*COS(('OddsRatio_working_3-way'!Y40)/3)</f>
        <v>0.52399126127496698</v>
      </c>
      <c r="AG40" s="11">
        <f>-'OddsRatio_working_3-way'!U40/(3*'OddsRatio_working_3-way'!X40^(1/3))*COS(('OddsRatio_working_3-way'!Y40+2*PI())/3)</f>
        <v>-0.37312430724533352</v>
      </c>
      <c r="AH40" s="11">
        <f>-'OddsRatio_working_3-way'!U40/(3*'OddsRatio_working_3-way'!X40^(1/3))*COS(('OddsRatio_working_3-way'!Y40+4*PI())/3)</f>
        <v>-0.15086695402963354</v>
      </c>
      <c r="AI40" s="11">
        <f>'OddsRatio_working_3-way'!U40/(3*'OddsRatio_working_3-way'!X40^(1/3))*SIN(('OddsRatio_working_3-way'!Y40)/3)</f>
        <v>-0.1283203427084581</v>
      </c>
      <c r="AJ40" s="11">
        <f>'OddsRatio_working_3-way'!U40/(3*'OddsRatio_working_3-way'!X40^(1/3))*SIN(('OddsRatio_working_3-way'!Y40+2*PI())/3)</f>
        <v>-0.38962957227094147</v>
      </c>
      <c r="AK40" s="11">
        <f>'OddsRatio_working_3-way'!U40/(3*'OddsRatio_working_3-way'!X40^(1/3))*SIN(('OddsRatio_working_3-way'!Y40+4*PI())/3)</f>
        <v>0.51794991497939957</v>
      </c>
      <c r="AL40" s="11">
        <f>'OddsRatio_working_3-way'!Z40+'OddsRatio_working_3-way'!AF40</f>
        <v>1.0479825225499337</v>
      </c>
      <c r="AM40" s="11">
        <f>'OddsRatio_working_3-way'!AA40+'OddsRatio_working_3-way'!AG40</f>
        <v>-0.74624861449066693</v>
      </c>
      <c r="AN40" s="11">
        <f>'OddsRatio_working_3-way'!AB40+'OddsRatio_working_3-way'!AH40</f>
        <v>-0.30173390805926703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1.0479825225499337</v>
      </c>
      <c r="AS40" s="11">
        <f>IF(('OddsRatio_working_3-way'!X40=0),IF(Q40&gt;0,-Q40^(1/3),(-Q40)^(1/3)),'OddsRatio_working_3-way'!AM40-'OddsRatio_working_3-way'!R40/3)</f>
        <v>-0.74624861449066693</v>
      </c>
      <c r="AT40" s="11">
        <f>IF(('OddsRatio_working_3-way'!X40=0),IF(Q40&gt;0,-Q40^(1/3),(-Q40)^(1/3)),'OddsRatio_working_3-way'!AN40-'OddsRatio_working_3-way'!R40/3)</f>
        <v>-0.30173390805926703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4.51</v>
      </c>
      <c r="B41" s="4">
        <f>IF('True_Odds_Calculator_3-way'!B42="","",'True_Odds_Calculator_3-way'!B42)</f>
        <v>3.63</v>
      </c>
      <c r="C41" s="4">
        <f>IF('True_Odds_Calculator_3-way'!C42="","",'True_Odds_Calculator_3-way'!C42)</f>
        <v>1.88</v>
      </c>
      <c r="D41" s="9">
        <f t="shared" si="13"/>
        <v>0.21369125673420278</v>
      </c>
      <c r="E41" s="9">
        <f t="shared" si="14"/>
        <v>0.26616162312042402</v>
      </c>
      <c r="F41" s="9">
        <f t="shared" si="15"/>
        <v>0.52014712014537323</v>
      </c>
      <c r="G41" s="9">
        <f t="shared" si="16"/>
        <v>1.0483329472607044</v>
      </c>
      <c r="H41" s="9">
        <f t="shared" si="17"/>
        <v>4.6796486448850718</v>
      </c>
      <c r="I41" s="9">
        <f t="shared" si="18"/>
        <v>3.7571156512956527</v>
      </c>
      <c r="J41" s="9">
        <f t="shared" si="19"/>
        <v>1.9225329935894198</v>
      </c>
      <c r="K41" s="11">
        <f t="shared" si="20"/>
        <v>0.22172949002217296</v>
      </c>
      <c r="L41" s="11">
        <f t="shared" si="21"/>
        <v>0.27548209366391185</v>
      </c>
      <c r="M41" s="11">
        <f t="shared" si="22"/>
        <v>0.53191489361702127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-0.26393957978616189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0.22808466970805552</v>
      </c>
      <c r="Q41" s="11">
        <f>2*'OddsRatio_working_3-way'!K41*'OddsRatio_working_3-way'!L41*'OddsRatio_working_3-way'!M41</f>
        <v>6.498138738121241E-2</v>
      </c>
      <c r="R41" s="11">
        <f t="shared" si="23"/>
        <v>0</v>
      </c>
      <c r="S41" s="11">
        <f t="shared" si="24"/>
        <v>-0.86415485655029367</v>
      </c>
      <c r="T41" s="11">
        <f t="shared" si="25"/>
        <v>-0.24619796482914355</v>
      </c>
      <c r="U41" s="11">
        <f>'OddsRatio_working_3-way'!S41-'OddsRatio_working_3-way'!R41^2/3</f>
        <v>-0.86415485655029367</v>
      </c>
      <c r="V41" s="11">
        <f>'OddsRatio_working_3-way'!S41*'OddsRatio_working_3-way'!R41/3-2*'OddsRatio_working_3-way'!R41^3/27-'OddsRatio_working_3-way'!T41</f>
        <v>0.24619796482914355</v>
      </c>
      <c r="W41" s="11">
        <f>'OddsRatio_working_3-way'!V41^2+4*'OddsRatio_working_3-way'!U41^3/27</f>
        <v>-3.4989437009899822E-2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0.15459857283939593</v>
      </c>
      <c r="Y41" s="11">
        <f>IF('OddsRatio_working_3-way'!W41&gt;=0,IF('OddsRatio_working_3-way'!V41+SQRT('OddsRatio_working_3-way'!W41)&gt;0,0,PI()),ACOS('OddsRatio_working_3-way'!V41/(2*'OddsRatio_working_3-way'!X41)))</f>
        <v>0.64972672474041304</v>
      </c>
      <c r="Z41" s="11">
        <f>'OddsRatio_working_3-way'!X41^(1/3)*COS('OddsRatio_working_3-way'!Y41/3)</f>
        <v>0.52416647363035218</v>
      </c>
      <c r="AA41" s="11">
        <f>'OddsRatio_working_3-way'!X41^(1/3)*COS(('OddsRatio_working_3-way'!Y41+2*PI())/3)</f>
        <v>-0.36196238918950502</v>
      </c>
      <c r="AB41" s="11">
        <f>'OddsRatio_working_3-way'!X41^(1/3)*COS(('OddsRatio_working_3-way'!Y41+4*PI())/3)</f>
        <v>-0.16220408444084733</v>
      </c>
      <c r="AC41" s="11">
        <f>'OddsRatio_working_3-way'!X41^(1/3)*SIN('OddsRatio_working_3-way'!Y41/3)</f>
        <v>0.11533051101950084</v>
      </c>
      <c r="AD41" s="11">
        <f>'OddsRatio_working_3-way'!X41^(1/3)*SIN(('OddsRatio_working_3-way'!Y41+2*PI())/3)</f>
        <v>0.39627622646624067</v>
      </c>
      <c r="AE41" s="11">
        <f>'OddsRatio_working_3-way'!X41^(1/3)*SIN(('OddsRatio_working_3-way'!Y41+4*PI())/3)</f>
        <v>-0.51160673748574148</v>
      </c>
      <c r="AF41" s="11">
        <f>-'OddsRatio_working_3-way'!U41/(3*'OddsRatio_working_3-way'!X41^(1/3))*COS(('OddsRatio_working_3-way'!Y41)/3)</f>
        <v>0.52416647363035207</v>
      </c>
      <c r="AG41" s="11">
        <f>-'OddsRatio_working_3-way'!U41/(3*'OddsRatio_working_3-way'!X41^(1/3))*COS(('OddsRatio_working_3-way'!Y41+2*PI())/3)</f>
        <v>-0.36196238918950491</v>
      </c>
      <c r="AH41" s="11">
        <f>-'OddsRatio_working_3-way'!U41/(3*'OddsRatio_working_3-way'!X41^(1/3))*COS(('OddsRatio_working_3-way'!Y41+4*PI())/3)</f>
        <v>-0.1622040844408473</v>
      </c>
      <c r="AI41" s="11">
        <f>'OddsRatio_working_3-way'!U41/(3*'OddsRatio_working_3-way'!X41^(1/3))*SIN(('OddsRatio_working_3-way'!Y41)/3)</f>
        <v>-0.11533051101950083</v>
      </c>
      <c r="AJ41" s="11">
        <f>'OddsRatio_working_3-way'!U41/(3*'OddsRatio_working_3-way'!X41^(1/3))*SIN(('OddsRatio_working_3-way'!Y41+2*PI())/3)</f>
        <v>-0.39627622646624056</v>
      </c>
      <c r="AK41" s="11">
        <f>'OddsRatio_working_3-way'!U41/(3*'OddsRatio_working_3-way'!X41^(1/3))*SIN(('OddsRatio_working_3-way'!Y41+4*PI())/3)</f>
        <v>0.51160673748574137</v>
      </c>
      <c r="AL41" s="11">
        <f>'OddsRatio_working_3-way'!Z41+'OddsRatio_working_3-way'!AF41</f>
        <v>1.0483329472607044</v>
      </c>
      <c r="AM41" s="11">
        <f>'OddsRatio_working_3-way'!AA41+'OddsRatio_working_3-way'!AG41</f>
        <v>-0.72392477837900993</v>
      </c>
      <c r="AN41" s="11">
        <f>'OddsRatio_working_3-way'!AB41+'OddsRatio_working_3-way'!AH41</f>
        <v>-0.32440816888169466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1.0483329472607044</v>
      </c>
      <c r="AS41" s="11">
        <f>IF(('OddsRatio_working_3-way'!X41=0),IF(Q41&gt;0,-Q41^(1/3),(-Q41)^(1/3)),'OddsRatio_working_3-way'!AM41-'OddsRatio_working_3-way'!R41/3)</f>
        <v>-0.72392477837900993</v>
      </c>
      <c r="AT41" s="11">
        <f>IF(('OddsRatio_working_3-way'!X41=0),IF(Q41&gt;0,-Q41^(1/3),(-Q41)^(1/3)),'OddsRatio_working_3-way'!AN41-'OddsRatio_working_3-way'!R41/3)</f>
        <v>-0.32440816888169466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2.61</v>
      </c>
      <c r="B42" s="4">
        <f>IF('True_Odds_Calculator_3-way'!B43="","",'True_Odds_Calculator_3-way'!B43)</f>
        <v>3.24</v>
      </c>
      <c r="C42" s="4">
        <f>IF('True_Odds_Calculator_3-way'!C43="","",'True_Odds_Calculator_3-way'!C43)</f>
        <v>2.99</v>
      </c>
      <c r="D42" s="9">
        <f t="shared" si="13"/>
        <v>0.37390599439261624</v>
      </c>
      <c r="E42" s="9">
        <f t="shared" si="14"/>
        <v>0.30032771455707141</v>
      </c>
      <c r="F42" s="9">
        <f t="shared" si="15"/>
        <v>0.3257662910503123</v>
      </c>
      <c r="G42" s="9">
        <f t="shared" si="16"/>
        <v>1.0400428722308059</v>
      </c>
      <c r="H42" s="9">
        <f t="shared" si="17"/>
        <v>2.6744690242915978</v>
      </c>
      <c r="I42" s="9">
        <f t="shared" si="18"/>
        <v>3.3296960337970058</v>
      </c>
      <c r="J42" s="9">
        <f t="shared" si="19"/>
        <v>3.0696853157393043</v>
      </c>
      <c r="K42" s="11">
        <f t="shared" si="20"/>
        <v>0.38314176245210729</v>
      </c>
      <c r="L42" s="11">
        <f t="shared" si="21"/>
        <v>0.30864197530864196</v>
      </c>
      <c r="M42" s="11">
        <f t="shared" si="22"/>
        <v>0.33444816053511706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-0.28383782151342818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0.23097030149059689</v>
      </c>
      <c r="Q42" s="11">
        <f>2*'OddsRatio_working_3-way'!K42*'OddsRatio_working_3-way'!L42*'OddsRatio_working_3-way'!M42</f>
        <v>7.9099418318697573E-2</v>
      </c>
      <c r="R42" s="11">
        <f t="shared" si="23"/>
        <v>0</v>
      </c>
      <c r="S42" s="11">
        <f t="shared" si="24"/>
        <v>-0.81374039674860543</v>
      </c>
      <c r="T42" s="11">
        <f t="shared" si="25"/>
        <v>-0.27867821806459092</v>
      </c>
      <c r="U42" s="11">
        <f>'OddsRatio_working_3-way'!S42-'OddsRatio_working_3-way'!R42^2/3</f>
        <v>-0.81374039674860543</v>
      </c>
      <c r="V42" s="11">
        <f>'OddsRatio_working_3-way'!S42*'OddsRatio_working_3-way'!R42/3-2*'OddsRatio_working_3-way'!R42^3/27-'OddsRatio_working_3-way'!T42</f>
        <v>0.27867821806459092</v>
      </c>
      <c r="W42" s="11">
        <f>'OddsRatio_working_3-way'!V42^2+4*'OddsRatio_working_3-way'!U42^3/27</f>
        <v>-2.1661948252922197E-3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0.14126902000168676</v>
      </c>
      <c r="Y42" s="11">
        <f>IF('OddsRatio_working_3-way'!W42&gt;=0,IF('OddsRatio_working_3-way'!V42+SQRT('OddsRatio_working_3-way'!W42)&gt;0,0,PI()),ACOS('OddsRatio_working_3-way'!V42/(2*'OddsRatio_working_3-way'!X42)))</f>
        <v>0.16548393103521719</v>
      </c>
      <c r="Z42" s="11">
        <f>'OddsRatio_working_3-way'!X42^(1/3)*COS('OddsRatio_working_3-way'!Y42/3)</f>
        <v>0.52002143611540308</v>
      </c>
      <c r="AA42" s="11">
        <f>'OddsRatio_working_3-way'!X42^(1/3)*COS(('OddsRatio_working_3-way'!Y42+2*PI())/3)</f>
        <v>-0.28487793890175056</v>
      </c>
      <c r="AB42" s="11">
        <f>'OddsRatio_working_3-way'!X42^(1/3)*COS(('OddsRatio_working_3-way'!Y42+4*PI())/3)</f>
        <v>-0.23514349721365269</v>
      </c>
      <c r="AC42" s="11">
        <f>'OddsRatio_working_3-way'!X42^(1/3)*SIN('OddsRatio_working_3-way'!Y42/3)</f>
        <v>2.8714193296619266E-2</v>
      </c>
      <c r="AD42" s="11">
        <f>'OddsRatio_working_3-way'!X42^(1/3)*SIN(('OddsRatio_working_3-way'!Y42+2*PI())/3)</f>
        <v>0.43599467754009608</v>
      </c>
      <c r="AE42" s="11">
        <f>'OddsRatio_working_3-way'!X42^(1/3)*SIN(('OddsRatio_working_3-way'!Y42+4*PI())/3)</f>
        <v>-0.46470887083671514</v>
      </c>
      <c r="AF42" s="11">
        <f>-'OddsRatio_working_3-way'!U42/(3*'OddsRatio_working_3-way'!X42^(1/3))*COS(('OddsRatio_working_3-way'!Y42)/3)</f>
        <v>0.52002143611540297</v>
      </c>
      <c r="AG42" s="11">
        <f>-'OddsRatio_working_3-way'!U42/(3*'OddsRatio_working_3-way'!X42^(1/3))*COS(('OddsRatio_working_3-way'!Y42+2*PI())/3)</f>
        <v>-0.2848779389017505</v>
      </c>
      <c r="AH42" s="11">
        <f>-'OddsRatio_working_3-way'!U42/(3*'OddsRatio_working_3-way'!X42^(1/3))*COS(('OddsRatio_working_3-way'!Y42+4*PI())/3)</f>
        <v>-0.23514349721365263</v>
      </c>
      <c r="AI42" s="11">
        <f>'OddsRatio_working_3-way'!U42/(3*'OddsRatio_working_3-way'!X42^(1/3))*SIN(('OddsRatio_working_3-way'!Y42)/3)</f>
        <v>-2.8714193296619259E-2</v>
      </c>
      <c r="AJ42" s="11">
        <f>'OddsRatio_working_3-way'!U42/(3*'OddsRatio_working_3-way'!X42^(1/3))*SIN(('OddsRatio_working_3-way'!Y42+2*PI())/3)</f>
        <v>-0.43599467754009597</v>
      </c>
      <c r="AK42" s="11">
        <f>'OddsRatio_working_3-way'!U42/(3*'OddsRatio_working_3-way'!X42^(1/3))*SIN(('OddsRatio_working_3-way'!Y42+4*PI())/3)</f>
        <v>0.46470887083671503</v>
      </c>
      <c r="AL42" s="11">
        <f>'OddsRatio_working_3-way'!Z42+'OddsRatio_working_3-way'!AF42</f>
        <v>1.0400428722308059</v>
      </c>
      <c r="AM42" s="11">
        <f>'OddsRatio_working_3-way'!AA42+'OddsRatio_working_3-way'!AG42</f>
        <v>-0.56975587780350101</v>
      </c>
      <c r="AN42" s="11">
        <f>'OddsRatio_working_3-way'!AB42+'OddsRatio_working_3-way'!AH42</f>
        <v>-0.47028699442730532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1.0400428722308059</v>
      </c>
      <c r="AS42" s="11">
        <f>IF(('OddsRatio_working_3-way'!X42=0),IF(Q42&gt;0,-Q42^(1/3),(-Q42)^(1/3)),'OddsRatio_working_3-way'!AM42-'OddsRatio_working_3-way'!R42/3)</f>
        <v>-0.56975587780350101</v>
      </c>
      <c r="AT42" s="11">
        <f>IF(('OddsRatio_working_3-way'!X42=0),IF(Q42&gt;0,-Q42^(1/3),(-Q42)^(1/3)),'OddsRatio_working_3-way'!AN42-'OddsRatio_working_3-way'!R42/3)</f>
        <v>-0.47028699442730532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2.25</v>
      </c>
      <c r="B43" s="4">
        <f>IF('True_Odds_Calculator_3-way'!B44="","",'True_Odds_Calculator_3-way'!B44)</f>
        <v>3.53</v>
      </c>
      <c r="C43" s="4">
        <f>IF('True_Odds_Calculator_3-way'!C44="","",'True_Odds_Calculator_3-way'!C44)</f>
        <v>3.34</v>
      </c>
      <c r="D43" s="9">
        <f t="shared" si="13"/>
        <v>0.43424962370726816</v>
      </c>
      <c r="E43" s="9">
        <f t="shared" si="14"/>
        <v>0.27495841127318704</v>
      </c>
      <c r="F43" s="9">
        <f t="shared" si="15"/>
        <v>0.29079196501954474</v>
      </c>
      <c r="G43" s="9">
        <f t="shared" si="16"/>
        <v>1.0422583609175162</v>
      </c>
      <c r="H43" s="9">
        <f t="shared" si="17"/>
        <v>2.3028229511468949</v>
      </c>
      <c r="I43" s="9">
        <f t="shared" si="18"/>
        <v>3.6369136531213164</v>
      </c>
      <c r="J43" s="9">
        <f t="shared" si="19"/>
        <v>3.4388845645469877</v>
      </c>
      <c r="K43" s="11">
        <f t="shared" si="20"/>
        <v>0.44444444444444442</v>
      </c>
      <c r="L43" s="11">
        <f t="shared" si="21"/>
        <v>0.28328611898016998</v>
      </c>
      <c r="M43" s="11">
        <f t="shared" si="22"/>
        <v>0.29940119760479045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-0.27896049261250866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0.2307000729419349</v>
      </c>
      <c r="Q43" s="11">
        <f>2*'OddsRatio_working_3-way'!K43*'OddsRatio_working_3-way'!L43*'OddsRatio_working_3-way'!M43</f>
        <v>7.5392180699978717E-2</v>
      </c>
      <c r="R43" s="11">
        <f t="shared" si="23"/>
        <v>0</v>
      </c>
      <c r="S43" s="11">
        <f t="shared" si="24"/>
        <v>-0.82699908786865339</v>
      </c>
      <c r="T43" s="11">
        <f t="shared" si="25"/>
        <v>-0.2702611398263573</v>
      </c>
      <c r="U43" s="11">
        <f>'OddsRatio_working_3-way'!S43-'OddsRatio_working_3-way'!R43^2/3</f>
        <v>-0.82699908786865339</v>
      </c>
      <c r="V43" s="11">
        <f>'OddsRatio_working_3-way'!S43*'OddsRatio_working_3-way'!R43/3-2*'OddsRatio_working_3-way'!R43^3/27-'OddsRatio_working_3-way'!T43</f>
        <v>0.2702611398263573</v>
      </c>
      <c r="W43" s="11">
        <f>'OddsRatio_working_3-way'!V43^2+4*'OddsRatio_working_3-way'!U43^3/27</f>
        <v>-1.0752606892769245E-2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0.14473569928753852</v>
      </c>
      <c r="Y43" s="11">
        <f>IF('OddsRatio_working_3-way'!W43&gt;=0,IF('OddsRatio_working_3-way'!V43+SQRT('OddsRatio_working_3-way'!W43)&gt;0,0,PI()),ACOS('OddsRatio_working_3-way'!V43/(2*'OddsRatio_working_3-way'!X43)))</f>
        <v>0.36636190505772448</v>
      </c>
      <c r="Z43" s="11">
        <f>'OddsRatio_working_3-way'!X43^(1/3)*COS('OddsRatio_working_3-way'!Y43/3)</f>
        <v>0.52112918045875811</v>
      </c>
      <c r="AA43" s="11">
        <f>'OddsRatio_working_3-way'!X43^(1/3)*COS(('OddsRatio_working_3-way'!Y43+2*PI())/3)</f>
        <v>-0.315954615711867</v>
      </c>
      <c r="AB43" s="11">
        <f>'OddsRatio_working_3-way'!X43^(1/3)*COS(('OddsRatio_working_3-way'!Y43+4*PI())/3)</f>
        <v>-0.20517456474689125</v>
      </c>
      <c r="AC43" s="11">
        <f>'OddsRatio_working_3-way'!X43^(1/3)*SIN('OddsRatio_working_3-way'!Y43/3)</f>
        <v>6.395889224546944E-2</v>
      </c>
      <c r="AD43" s="11">
        <f>'OddsRatio_working_3-way'!X43^(1/3)*SIN(('OddsRatio_working_3-way'!Y43+2*PI())/3)</f>
        <v>0.41933166280791501</v>
      </c>
      <c r="AE43" s="11">
        <f>'OddsRatio_working_3-way'!X43^(1/3)*SIN(('OddsRatio_working_3-way'!Y43+4*PI())/3)</f>
        <v>-0.4832905550533842</v>
      </c>
      <c r="AF43" s="11">
        <f>-'OddsRatio_working_3-way'!U43/(3*'OddsRatio_working_3-way'!X43^(1/3))*COS(('OddsRatio_working_3-way'!Y43)/3)</f>
        <v>0.52112918045875811</v>
      </c>
      <c r="AG43" s="11">
        <f>-'OddsRatio_working_3-way'!U43/(3*'OddsRatio_working_3-way'!X43^(1/3))*COS(('OddsRatio_working_3-way'!Y43+2*PI())/3)</f>
        <v>-0.315954615711867</v>
      </c>
      <c r="AH43" s="11">
        <f>-'OddsRatio_working_3-way'!U43/(3*'OddsRatio_working_3-way'!X43^(1/3))*COS(('OddsRatio_working_3-way'!Y43+4*PI())/3)</f>
        <v>-0.20517456474689125</v>
      </c>
      <c r="AI43" s="11">
        <f>'OddsRatio_working_3-way'!U43/(3*'OddsRatio_working_3-way'!X43^(1/3))*SIN(('OddsRatio_working_3-way'!Y43)/3)</f>
        <v>-6.395889224546944E-2</v>
      </c>
      <c r="AJ43" s="11">
        <f>'OddsRatio_working_3-way'!U43/(3*'OddsRatio_working_3-way'!X43^(1/3))*SIN(('OddsRatio_working_3-way'!Y43+2*PI())/3)</f>
        <v>-0.41933166280791501</v>
      </c>
      <c r="AK43" s="11">
        <f>'OddsRatio_working_3-way'!U43/(3*'OddsRatio_working_3-way'!X43^(1/3))*SIN(('OddsRatio_working_3-way'!Y43+4*PI())/3)</f>
        <v>0.4832905550533842</v>
      </c>
      <c r="AL43" s="11">
        <f>'OddsRatio_working_3-way'!Z43+'OddsRatio_working_3-way'!AF43</f>
        <v>1.0422583609175162</v>
      </c>
      <c r="AM43" s="11">
        <f>'OddsRatio_working_3-way'!AA43+'OddsRatio_working_3-way'!AG43</f>
        <v>-0.63190923142373401</v>
      </c>
      <c r="AN43" s="11">
        <f>'OddsRatio_working_3-way'!AB43+'OddsRatio_working_3-way'!AH43</f>
        <v>-0.41034912949378249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1.0422583609175162</v>
      </c>
      <c r="AS43" s="11">
        <f>IF(('OddsRatio_working_3-way'!X43=0),IF(Q43&gt;0,-Q43^(1/3),(-Q43)^(1/3)),'OddsRatio_working_3-way'!AM43-'OddsRatio_working_3-way'!R43/3)</f>
        <v>-0.63190923142373401</v>
      </c>
      <c r="AT43" s="11">
        <f>IF(('OddsRatio_working_3-way'!X43=0),IF(Q43&gt;0,-Q43^(1/3),(-Q43)^(1/3)),'OddsRatio_working_3-way'!AN43-'OddsRatio_working_3-way'!R43/3)</f>
        <v>-0.41034912949378249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1.66</v>
      </c>
      <c r="B44" s="4">
        <f>IF('True_Odds_Calculator_3-way'!B45="","",'True_Odds_Calculator_3-way'!B45)</f>
        <v>4.18</v>
      </c>
      <c r="C44" s="4">
        <f>IF('True_Odds_Calculator_3-way'!C45="","",'True_Odds_Calculator_3-way'!C45)</f>
        <v>5.32</v>
      </c>
      <c r="D44" s="9">
        <f t="shared" si="13"/>
        <v>0.58991187231642161</v>
      </c>
      <c r="E44" s="9">
        <f t="shared" si="14"/>
        <v>0.22991423102478223</v>
      </c>
      <c r="F44" s="9">
        <f t="shared" si="15"/>
        <v>0.18017389665879618</v>
      </c>
      <c r="G44" s="9">
        <f t="shared" si="16"/>
        <v>1.0532855451197629</v>
      </c>
      <c r="H44" s="9">
        <f t="shared" si="17"/>
        <v>1.6951684597790431</v>
      </c>
      <c r="I44" s="9">
        <f t="shared" si="18"/>
        <v>4.3494480334808463</v>
      </c>
      <c r="J44" s="9">
        <f t="shared" si="19"/>
        <v>5.5501935549173762</v>
      </c>
      <c r="K44" s="11">
        <f t="shared" si="20"/>
        <v>0.60240963855421692</v>
      </c>
      <c r="L44" s="11">
        <f t="shared" si="21"/>
        <v>0.23923444976076558</v>
      </c>
      <c r="M44" s="11">
        <f t="shared" si="22"/>
        <v>0.18796992481203006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-0.24561721361107269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0.22105185139594249</v>
      </c>
      <c r="Q44" s="11">
        <f>2*'OddsRatio_working_3-way'!K44*'OddsRatio_working_3-way'!L44*'OddsRatio_working_3-way'!M44</f>
        <v>5.4179375342142767E-2</v>
      </c>
      <c r="R44" s="11">
        <f t="shared" si="23"/>
        <v>0</v>
      </c>
      <c r="S44" s="11">
        <f t="shared" si="24"/>
        <v>-0.89998517671473677</v>
      </c>
      <c r="T44" s="11">
        <f t="shared" si="25"/>
        <v>-0.22058460213596487</v>
      </c>
      <c r="U44" s="11">
        <f>'OddsRatio_working_3-way'!S44-'OddsRatio_working_3-way'!R44^2/3</f>
        <v>-0.89998517671473677</v>
      </c>
      <c r="V44" s="11">
        <f>'OddsRatio_working_3-way'!S44*'OddsRatio_working_3-way'!R44/3-2*'OddsRatio_working_3-way'!R44^3/27-'OddsRatio_working_3-way'!T44</f>
        <v>0.22058460213596487</v>
      </c>
      <c r="W44" s="11">
        <f>'OddsRatio_working_3-way'!V44^2+4*'OddsRatio_working_3-way'!U44^3/27</f>
        <v>-5.9337097005714753E-2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0.16431270774440779</v>
      </c>
      <c r="Y44" s="11">
        <f>IF('OddsRatio_working_3-way'!W44&gt;=0,IF('OddsRatio_working_3-way'!V44+SQRT('OddsRatio_working_3-way'!W44)&gt;0,0,PI()),ACOS('OddsRatio_working_3-way'!V44/(2*'OddsRatio_working_3-way'!X44)))</f>
        <v>0.83492382073461602</v>
      </c>
      <c r="Z44" s="11">
        <f>'OddsRatio_working_3-way'!X44^(1/3)*COS('OddsRatio_working_3-way'!Y44/3)</f>
        <v>0.52664277255988146</v>
      </c>
      <c r="AA44" s="11">
        <f>'OddsRatio_working_3-way'!X44^(1/3)*COS(('OddsRatio_working_3-way'!Y44+2*PI())/3)</f>
        <v>-0.39363576292931474</v>
      </c>
      <c r="AB44" s="11">
        <f>'OddsRatio_working_3-way'!X44^(1/3)*COS(('OddsRatio_working_3-way'!Y44+4*PI())/3)</f>
        <v>-0.13300700963056694</v>
      </c>
      <c r="AC44" s="11">
        <f>'OddsRatio_working_3-way'!X44^(1/3)*SIN('OddsRatio_working_3-way'!Y44/3)</f>
        <v>0.15047408087558872</v>
      </c>
      <c r="AD44" s="11">
        <f>'OddsRatio_working_3-way'!X44^(1/3)*SIN(('OddsRatio_working_3-way'!Y44+2*PI())/3)</f>
        <v>0.38084897931853334</v>
      </c>
      <c r="AE44" s="11">
        <f>'OddsRatio_working_3-way'!X44^(1/3)*SIN(('OddsRatio_working_3-way'!Y44+4*PI())/3)</f>
        <v>-0.53132306019412201</v>
      </c>
      <c r="AF44" s="11">
        <f>-'OddsRatio_working_3-way'!U44/(3*'OddsRatio_working_3-way'!X44^(1/3))*COS(('OddsRatio_working_3-way'!Y44)/3)</f>
        <v>0.52664277255988134</v>
      </c>
      <c r="AG44" s="11">
        <f>-'OddsRatio_working_3-way'!U44/(3*'OddsRatio_working_3-way'!X44^(1/3))*COS(('OddsRatio_working_3-way'!Y44+2*PI())/3)</f>
        <v>-0.39363576292931463</v>
      </c>
      <c r="AH44" s="11">
        <f>-'OddsRatio_working_3-way'!U44/(3*'OddsRatio_working_3-way'!X44^(1/3))*COS(('OddsRatio_working_3-way'!Y44+4*PI())/3)</f>
        <v>-0.13300700963056691</v>
      </c>
      <c r="AI44" s="11">
        <f>'OddsRatio_working_3-way'!U44/(3*'OddsRatio_working_3-way'!X44^(1/3))*SIN(('OddsRatio_working_3-way'!Y44)/3)</f>
        <v>-0.15047408087558869</v>
      </c>
      <c r="AJ44" s="11">
        <f>'OddsRatio_working_3-way'!U44/(3*'OddsRatio_working_3-way'!X44^(1/3))*SIN(('OddsRatio_working_3-way'!Y44+2*PI())/3)</f>
        <v>-0.38084897931853323</v>
      </c>
      <c r="AK44" s="11">
        <f>'OddsRatio_working_3-way'!U44/(3*'OddsRatio_working_3-way'!X44^(1/3))*SIN(('OddsRatio_working_3-way'!Y44+4*PI())/3)</f>
        <v>0.5313230601941219</v>
      </c>
      <c r="AL44" s="11">
        <f>'OddsRatio_working_3-way'!Z44+'OddsRatio_working_3-way'!AF44</f>
        <v>1.0532855451197629</v>
      </c>
      <c r="AM44" s="11">
        <f>'OddsRatio_working_3-way'!AA44+'OddsRatio_working_3-way'!AG44</f>
        <v>-0.78727152585862936</v>
      </c>
      <c r="AN44" s="11">
        <f>'OddsRatio_working_3-way'!AB44+'OddsRatio_working_3-way'!AH44</f>
        <v>-0.26601401926113388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1.0532855451197629</v>
      </c>
      <c r="AS44" s="11">
        <f>IF(('OddsRatio_working_3-way'!X44=0),IF(Q44&gt;0,-Q44^(1/3),(-Q44)^(1/3)),'OddsRatio_working_3-way'!AM44-'OddsRatio_working_3-way'!R44/3)</f>
        <v>-0.78727152585862936</v>
      </c>
      <c r="AT44" s="11">
        <f>IF(('OddsRatio_working_3-way'!X44=0),IF(Q44&gt;0,-Q44^(1/3),(-Q44)^(1/3)),'OddsRatio_working_3-way'!AN44-'OddsRatio_working_3-way'!R44/3)</f>
        <v>-0.26601401926113388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2.4300000000000002</v>
      </c>
      <c r="B45" s="4">
        <f>IF('True_Odds_Calculator_3-way'!B46="","",'True_Odds_Calculator_3-way'!B46)</f>
        <v>3.53</v>
      </c>
      <c r="C45" s="4">
        <f>IF('True_Odds_Calculator_3-way'!C46="","",'True_Odds_Calculator_3-way'!C46)</f>
        <v>3.01</v>
      </c>
      <c r="D45" s="9">
        <f t="shared" si="13"/>
        <v>0.40168181677187625</v>
      </c>
      <c r="E45" s="9">
        <f t="shared" si="14"/>
        <v>0.27507841752611351</v>
      </c>
      <c r="F45" s="9">
        <f t="shared" si="15"/>
        <v>0.32323976570201024</v>
      </c>
      <c r="G45" s="9">
        <f t="shared" si="16"/>
        <v>1.0416312276673745</v>
      </c>
      <c r="H45" s="9">
        <f t="shared" si="17"/>
        <v>2.4895326555643456</v>
      </c>
      <c r="I45" s="9">
        <f t="shared" si="18"/>
        <v>3.6353270059984579</v>
      </c>
      <c r="J45" s="9">
        <f t="shared" si="19"/>
        <v>3.0936787676114226</v>
      </c>
      <c r="K45" s="11">
        <f t="shared" si="20"/>
        <v>0.41152263374485593</v>
      </c>
      <c r="L45" s="11">
        <f t="shared" si="21"/>
        <v>0.28328611898016998</v>
      </c>
      <c r="M45" s="11">
        <f t="shared" si="22"/>
        <v>0.33222591362126247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-0.28164700767199835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0.23122077715046066</v>
      </c>
      <c r="Q45" s="11">
        <f>2*'OddsRatio_working_3-way'!K45*'OddsRatio_working_3-way'!L45*'OddsRatio_working_3-way'!M45</f>
        <v>7.7460896867826021E-2</v>
      </c>
      <c r="R45" s="11">
        <f t="shared" si="23"/>
        <v>0</v>
      </c>
      <c r="S45" s="11">
        <f t="shared" si="24"/>
        <v>-0.82095946646710594</v>
      </c>
      <c r="T45" s="11">
        <f t="shared" si="25"/>
        <v>-0.27502829697390485</v>
      </c>
      <c r="U45" s="11">
        <f>'OddsRatio_working_3-way'!S45-'OddsRatio_working_3-way'!R45^2/3</f>
        <v>-0.82095946646710594</v>
      </c>
      <c r="V45" s="11">
        <f>'OddsRatio_working_3-way'!S45*'OddsRatio_working_3-way'!R45/3-2*'OddsRatio_working_3-way'!R45^3/27-'OddsRatio_working_3-way'!T45</f>
        <v>0.27502829697390485</v>
      </c>
      <c r="W45" s="11">
        <f>'OddsRatio_working_3-way'!V45^2+4*'OddsRatio_working_3-way'!U45^3/27</f>
        <v>-6.3306508647336668E-3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0.14315307803283525</v>
      </c>
      <c r="Y45" s="11">
        <f>IF('OddsRatio_working_3-way'!W45&gt;=0,IF('OddsRatio_working_3-way'!V45+SQRT('OddsRatio_working_3-way'!W45)&gt;0,0,PI()),ACOS('OddsRatio_working_3-way'!V45/(2*'OddsRatio_working_3-way'!X45)))</f>
        <v>0.28161060118128112</v>
      </c>
      <c r="Z45" s="11">
        <f>'OddsRatio_working_3-way'!X45^(1/3)*COS('OddsRatio_working_3-way'!Y45/3)</f>
        <v>0.52081561383368724</v>
      </c>
      <c r="AA45" s="11">
        <f>'OddsRatio_working_3-way'!X45^(1/3)*COS(('OddsRatio_working_3-way'!Y45+2*PI())/3)</f>
        <v>-0.30287177878778576</v>
      </c>
      <c r="AB45" s="11">
        <f>'OddsRatio_working_3-way'!X45^(1/3)*COS(('OddsRatio_working_3-way'!Y45+4*PI())/3)</f>
        <v>-0.21794383504590131</v>
      </c>
      <c r="AC45" s="11">
        <f>'OddsRatio_working_3-way'!X45^(1/3)*SIN('OddsRatio_working_3-way'!Y45/3)</f>
        <v>4.9033171181098331E-2</v>
      </c>
      <c r="AD45" s="11">
        <f>'OddsRatio_working_3-way'!X45^(1/3)*SIN(('OddsRatio_working_3-way'!Y45+2*PI())/3)</f>
        <v>0.42652296667701006</v>
      </c>
      <c r="AE45" s="11">
        <f>'OddsRatio_working_3-way'!X45^(1/3)*SIN(('OddsRatio_working_3-way'!Y45+4*PI())/3)</f>
        <v>-0.47555613785810846</v>
      </c>
      <c r="AF45" s="11">
        <f>-'OddsRatio_working_3-way'!U45/(3*'OddsRatio_working_3-way'!X45^(1/3))*COS(('OddsRatio_working_3-way'!Y45)/3)</f>
        <v>0.52081561383368735</v>
      </c>
      <c r="AG45" s="11">
        <f>-'OddsRatio_working_3-way'!U45/(3*'OddsRatio_working_3-way'!X45^(1/3))*COS(('OddsRatio_working_3-way'!Y45+2*PI())/3)</f>
        <v>-0.30287177878778582</v>
      </c>
      <c r="AH45" s="11">
        <f>-'OddsRatio_working_3-way'!U45/(3*'OddsRatio_working_3-way'!X45^(1/3))*COS(('OddsRatio_working_3-way'!Y45+4*PI())/3)</f>
        <v>-0.21794383504590137</v>
      </c>
      <c r="AI45" s="11">
        <f>'OddsRatio_working_3-way'!U45/(3*'OddsRatio_working_3-way'!X45^(1/3))*SIN(('OddsRatio_working_3-way'!Y45)/3)</f>
        <v>-4.9033171181098338E-2</v>
      </c>
      <c r="AJ45" s="11">
        <f>'OddsRatio_working_3-way'!U45/(3*'OddsRatio_working_3-way'!X45^(1/3))*SIN(('OddsRatio_working_3-way'!Y45+2*PI())/3)</f>
        <v>-0.42652296667701012</v>
      </c>
      <c r="AK45" s="11">
        <f>'OddsRatio_working_3-way'!U45/(3*'OddsRatio_working_3-way'!X45^(1/3))*SIN(('OddsRatio_working_3-way'!Y45+4*PI())/3)</f>
        <v>0.47555613785810857</v>
      </c>
      <c r="AL45" s="11">
        <f>'OddsRatio_working_3-way'!Z45+'OddsRatio_working_3-way'!AF45</f>
        <v>1.0416312276673745</v>
      </c>
      <c r="AM45" s="11">
        <f>'OddsRatio_working_3-way'!AA45+'OddsRatio_working_3-way'!AG45</f>
        <v>-0.60574355757557163</v>
      </c>
      <c r="AN45" s="11">
        <f>'OddsRatio_working_3-way'!AB45+'OddsRatio_working_3-way'!AH45</f>
        <v>-0.43588767009180268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1.0416312276673745</v>
      </c>
      <c r="AS45" s="11">
        <f>IF(('OddsRatio_working_3-way'!X45=0),IF(Q45&gt;0,-Q45^(1/3),(-Q45)^(1/3)),'OddsRatio_working_3-way'!AM45-'OddsRatio_working_3-way'!R45/3)</f>
        <v>-0.60574355757557163</v>
      </c>
      <c r="AT45" s="11">
        <f>IF(('OddsRatio_working_3-way'!X45=0),IF(Q45&gt;0,-Q45^(1/3),(-Q45)^(1/3)),'OddsRatio_working_3-way'!AN45-'OddsRatio_working_3-way'!R45/3)</f>
        <v>-0.43588767009180268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1.79</v>
      </c>
      <c r="B46" s="4">
        <f>IF('True_Odds_Calculator_3-way'!B47="","",'True_Odds_Calculator_3-way'!B47)</f>
        <v>3.81</v>
      </c>
      <c r="C46" s="4">
        <f>IF('True_Odds_Calculator_3-way'!C47="","",'True_Odds_Calculator_3-way'!C47)</f>
        <v>4.63</v>
      </c>
      <c r="D46" s="9">
        <f t="shared" si="13"/>
        <v>0.54347325050422612</v>
      </c>
      <c r="E46" s="9">
        <f t="shared" si="14"/>
        <v>0.25075801396182568</v>
      </c>
      <c r="F46" s="9">
        <f t="shared" si="15"/>
        <v>0.20576873553394823</v>
      </c>
      <c r="G46" s="9">
        <f t="shared" si="16"/>
        <v>1.0633126117079454</v>
      </c>
      <c r="H46" s="9">
        <f t="shared" si="17"/>
        <v>1.8400169632492775</v>
      </c>
      <c r="I46" s="9">
        <f t="shared" si="18"/>
        <v>3.9879084388993276</v>
      </c>
      <c r="J46" s="9">
        <f t="shared" si="19"/>
        <v>4.8598247804998422</v>
      </c>
      <c r="K46" s="11">
        <f t="shared" si="20"/>
        <v>0.55865921787709494</v>
      </c>
      <c r="L46" s="11">
        <f t="shared" si="21"/>
        <v>0.26246719160104987</v>
      </c>
      <c r="M46" s="11">
        <f t="shared" si="22"/>
        <v>0.21598272138228941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-0.25520021654327141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0.22897037721872054</v>
      </c>
      <c r="Q46" s="11">
        <f>2*'OddsRatio_working_3-way'!K46*'OddsRatio_working_3-way'!L46*'OddsRatio_working_3-way'!M46</f>
        <v>6.3338970184984938E-2</v>
      </c>
      <c r="R46" s="11">
        <f t="shared" si="23"/>
        <v>0</v>
      </c>
      <c r="S46" s="11">
        <f t="shared" si="24"/>
        <v>-0.89721858515702568</v>
      </c>
      <c r="T46" s="11">
        <f t="shared" si="25"/>
        <v>-0.24819324623984113</v>
      </c>
      <c r="U46" s="11">
        <f>'OddsRatio_working_3-way'!S46-'OddsRatio_working_3-way'!R46^2/3</f>
        <v>-0.89721858515702568</v>
      </c>
      <c r="V46" s="11">
        <f>'OddsRatio_working_3-way'!S46*'OddsRatio_working_3-way'!R46/3-2*'OddsRatio_working_3-way'!R46^3/27-'OddsRatio_working_3-way'!T46</f>
        <v>0.24819324623984113</v>
      </c>
      <c r="W46" s="11">
        <f>'OddsRatio_working_3-way'!V46^2+4*'OddsRatio_working_3-way'!U46^3/27</f>
        <v>-4.5401894497052217E-2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0.16355563424728192</v>
      </c>
      <c r="Y46" s="11">
        <f>IF('OddsRatio_working_3-way'!W46&gt;=0,IF('OddsRatio_working_3-way'!V46+SQRT('OddsRatio_working_3-way'!W46)&gt;0,0,PI()),ACOS('OddsRatio_working_3-way'!V46/(2*'OddsRatio_working_3-way'!X46)))</f>
        <v>0.70941575798379741</v>
      </c>
      <c r="Z46" s="11">
        <f>'OddsRatio_working_3-way'!X46^(1/3)*COS('OddsRatio_working_3-way'!Y46/3)</f>
        <v>0.53165630585397272</v>
      </c>
      <c r="AA46" s="11">
        <f>'OddsRatio_working_3-way'!X46^(1/3)*COS(('OddsRatio_working_3-way'!Y46+2*PI())/3)</f>
        <v>-0.37678231293704029</v>
      </c>
      <c r="AB46" s="11">
        <f>'OddsRatio_working_3-way'!X46^(1/3)*COS(('OddsRatio_working_3-way'!Y46+4*PI())/3)</f>
        <v>-0.15487399291693263</v>
      </c>
      <c r="AC46" s="11">
        <f>'OddsRatio_working_3-way'!X46^(1/3)*SIN('OddsRatio_working_3-way'!Y46/3)</f>
        <v>0.12811882829902677</v>
      </c>
      <c r="AD46" s="11">
        <f>'OddsRatio_working_3-way'!X46^(1/3)*SIN(('OddsRatio_working_3-way'!Y46+2*PI())/3)</f>
        <v>0.39636845280221639</v>
      </c>
      <c r="AE46" s="11">
        <f>'OddsRatio_working_3-way'!X46^(1/3)*SIN(('OddsRatio_working_3-way'!Y46+4*PI())/3)</f>
        <v>-0.52448728110124321</v>
      </c>
      <c r="AF46" s="11">
        <f>-'OddsRatio_working_3-way'!U46/(3*'OddsRatio_working_3-way'!X46^(1/3))*COS(('OddsRatio_working_3-way'!Y46)/3)</f>
        <v>0.53165630585397272</v>
      </c>
      <c r="AG46" s="11">
        <f>-'OddsRatio_working_3-way'!U46/(3*'OddsRatio_working_3-way'!X46^(1/3))*COS(('OddsRatio_working_3-way'!Y46+2*PI())/3)</f>
        <v>-0.37678231293704029</v>
      </c>
      <c r="AH46" s="11">
        <f>-'OddsRatio_working_3-way'!U46/(3*'OddsRatio_working_3-way'!X46^(1/3))*COS(('OddsRatio_working_3-way'!Y46+4*PI())/3)</f>
        <v>-0.15487399291693263</v>
      </c>
      <c r="AI46" s="11">
        <f>'OddsRatio_working_3-way'!U46/(3*'OddsRatio_working_3-way'!X46^(1/3))*SIN(('OddsRatio_working_3-way'!Y46)/3)</f>
        <v>-0.12811882829902677</v>
      </c>
      <c r="AJ46" s="11">
        <f>'OddsRatio_working_3-way'!U46/(3*'OddsRatio_working_3-way'!X46^(1/3))*SIN(('OddsRatio_working_3-way'!Y46+2*PI())/3)</f>
        <v>-0.39636845280221639</v>
      </c>
      <c r="AK46" s="11">
        <f>'OddsRatio_working_3-way'!U46/(3*'OddsRatio_working_3-way'!X46^(1/3))*SIN(('OddsRatio_working_3-way'!Y46+4*PI())/3)</f>
        <v>0.52448728110124321</v>
      </c>
      <c r="AL46" s="11">
        <f>'OddsRatio_working_3-way'!Z46+'OddsRatio_working_3-way'!AF46</f>
        <v>1.0633126117079454</v>
      </c>
      <c r="AM46" s="11">
        <f>'OddsRatio_working_3-way'!AA46+'OddsRatio_working_3-way'!AG46</f>
        <v>-0.75356462587408057</v>
      </c>
      <c r="AN46" s="11">
        <f>'OddsRatio_working_3-way'!AB46+'OddsRatio_working_3-way'!AH46</f>
        <v>-0.30974798583386526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1.0633126117079454</v>
      </c>
      <c r="AS46" s="11">
        <f>IF(('OddsRatio_working_3-way'!X46=0),IF(Q46&gt;0,-Q46^(1/3),(-Q46)^(1/3)),'OddsRatio_working_3-way'!AM46-'OddsRatio_working_3-way'!R46/3)</f>
        <v>-0.75356462587408057</v>
      </c>
      <c r="AT46" s="11">
        <f>IF(('OddsRatio_working_3-way'!X46=0),IF(Q46&gt;0,-Q46^(1/3),(-Q46)^(1/3)),'OddsRatio_working_3-way'!AN46-'OddsRatio_working_3-way'!R46/3)</f>
        <v>-0.30974798583386526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2.13</v>
      </c>
      <c r="B47" s="4">
        <f>IF('True_Odds_Calculator_3-way'!B48="","",'True_Odds_Calculator_3-way'!B48)</f>
        <v>3.54</v>
      </c>
      <c r="C47" s="4">
        <f>IF('True_Odds_Calculator_3-way'!C48="","",'True_Odds_Calculator_3-way'!C48)</f>
        <v>3.56</v>
      </c>
      <c r="D47" s="9">
        <f t="shared" si="13"/>
        <v>0.45688791261238021</v>
      </c>
      <c r="E47" s="9">
        <f t="shared" si="14"/>
        <v>0.27233178471577579</v>
      </c>
      <c r="F47" s="9">
        <f t="shared" si="15"/>
        <v>0.270780302671844</v>
      </c>
      <c r="G47" s="9">
        <f t="shared" si="16"/>
        <v>1.0519651594230606</v>
      </c>
      <c r="H47" s="9">
        <f t="shared" si="17"/>
        <v>2.1887206301480586</v>
      </c>
      <c r="I47" s="9">
        <f t="shared" si="18"/>
        <v>3.6719915049345739</v>
      </c>
      <c r="J47" s="9">
        <f t="shared" si="19"/>
        <v>3.693030808123035</v>
      </c>
      <c r="K47" s="11">
        <f t="shared" si="20"/>
        <v>0.46948356807511737</v>
      </c>
      <c r="L47" s="11">
        <f t="shared" si="21"/>
        <v>0.2824858757062147</v>
      </c>
      <c r="M47" s="11">
        <f t="shared" si="22"/>
        <v>0.2808988764044944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-0.2737280237850217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0.23208933450041117</v>
      </c>
      <c r="Q47" s="11">
        <f>2*'OddsRatio_working_3-way'!K47*'OddsRatio_working_3-way'!L47*'OddsRatio_working_3-way'!M47</f>
        <v>7.4507009470436966E-2</v>
      </c>
      <c r="R47" s="11">
        <f t="shared" si="23"/>
        <v>0</v>
      </c>
      <c r="S47" s="11">
        <f t="shared" si="24"/>
        <v>-0.84788298724827538</v>
      </c>
      <c r="T47" s="11">
        <f t="shared" si="25"/>
        <v>-0.27219357536060201</v>
      </c>
      <c r="U47" s="11">
        <f>'OddsRatio_working_3-way'!S47-'OddsRatio_working_3-way'!R47^2/3</f>
        <v>-0.84788298724827538</v>
      </c>
      <c r="V47" s="11">
        <f>'OddsRatio_working_3-way'!S47*'OddsRatio_working_3-way'!R47/3-2*'OddsRatio_working_3-way'!R47^3/27-'OddsRatio_working_3-way'!T47</f>
        <v>0.27219357536060201</v>
      </c>
      <c r="W47" s="11">
        <f>'OddsRatio_working_3-way'!V47^2+4*'OddsRatio_working_3-way'!U47^3/27</f>
        <v>-1.6214034394242918E-2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0.15025260136003524</v>
      </c>
      <c r="Y47" s="11">
        <f>IF('OddsRatio_working_3-way'!W47&gt;=0,IF('OddsRatio_working_3-way'!V47+SQRT('OddsRatio_working_3-way'!W47)&gt;0,0,PI()),ACOS('OddsRatio_working_3-way'!V47/(2*'OddsRatio_working_3-way'!X47)))</f>
        <v>0.43756400285553299</v>
      </c>
      <c r="Z47" s="11">
        <f>'OddsRatio_working_3-way'!X47^(1/3)*COS('OddsRatio_working_3-way'!Y47/3)</f>
        <v>0.52598257971153028</v>
      </c>
      <c r="AA47" s="11">
        <f>'OddsRatio_working_3-way'!X47^(1/3)*COS(('OddsRatio_working_3-way'!Y47+2*PI())/3)</f>
        <v>-0.32990534811015276</v>
      </c>
      <c r="AB47" s="11">
        <f>'OddsRatio_working_3-way'!X47^(1/3)*COS(('OddsRatio_working_3-way'!Y47+4*PI())/3)</f>
        <v>-0.19607723160137747</v>
      </c>
      <c r="AC47" s="11">
        <f>'OddsRatio_working_3-way'!X47^(1/3)*SIN('OddsRatio_working_3-way'!Y47/3)</f>
        <v>7.7265699091481996E-2</v>
      </c>
      <c r="AD47" s="11">
        <f>'OddsRatio_working_3-way'!X47^(1/3)*SIN(('OddsRatio_working_3-way'!Y47+2*PI())/3)</f>
        <v>0.41688142643251774</v>
      </c>
      <c r="AE47" s="11">
        <f>'OddsRatio_working_3-way'!X47^(1/3)*SIN(('OddsRatio_working_3-way'!Y47+4*PI())/3)</f>
        <v>-0.49414712552399975</v>
      </c>
      <c r="AF47" s="11">
        <f>-'OddsRatio_working_3-way'!U47/(3*'OddsRatio_working_3-way'!X47^(1/3))*COS(('OddsRatio_working_3-way'!Y47)/3)</f>
        <v>0.52598257971153028</v>
      </c>
      <c r="AG47" s="11">
        <f>-'OddsRatio_working_3-way'!U47/(3*'OddsRatio_working_3-way'!X47^(1/3))*COS(('OddsRatio_working_3-way'!Y47+2*PI())/3)</f>
        <v>-0.32990534811015276</v>
      </c>
      <c r="AH47" s="11">
        <f>-'OddsRatio_working_3-way'!U47/(3*'OddsRatio_working_3-way'!X47^(1/3))*COS(('OddsRatio_working_3-way'!Y47+4*PI())/3)</f>
        <v>-0.19607723160137747</v>
      </c>
      <c r="AI47" s="11">
        <f>'OddsRatio_working_3-way'!U47/(3*'OddsRatio_working_3-way'!X47^(1/3))*SIN(('OddsRatio_working_3-way'!Y47)/3)</f>
        <v>-7.7265699091481996E-2</v>
      </c>
      <c r="AJ47" s="11">
        <f>'OddsRatio_working_3-way'!U47/(3*'OddsRatio_working_3-way'!X47^(1/3))*SIN(('OddsRatio_working_3-way'!Y47+2*PI())/3)</f>
        <v>-0.41688142643251774</v>
      </c>
      <c r="AK47" s="11">
        <f>'OddsRatio_working_3-way'!U47/(3*'OddsRatio_working_3-way'!X47^(1/3))*SIN(('OddsRatio_working_3-way'!Y47+4*PI())/3)</f>
        <v>0.49414712552399975</v>
      </c>
      <c r="AL47" s="11">
        <f>'OddsRatio_working_3-way'!Z47+'OddsRatio_working_3-way'!AF47</f>
        <v>1.0519651594230606</v>
      </c>
      <c r="AM47" s="11">
        <f>'OddsRatio_working_3-way'!AA47+'OddsRatio_working_3-way'!AG47</f>
        <v>-0.65981069622030553</v>
      </c>
      <c r="AN47" s="11">
        <f>'OddsRatio_working_3-way'!AB47+'OddsRatio_working_3-way'!AH47</f>
        <v>-0.39215446320275493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1.0519651594230606</v>
      </c>
      <c r="AS47" s="11">
        <f>IF(('OddsRatio_working_3-way'!X47=0),IF(Q47&gt;0,-Q47^(1/3),(-Q47)^(1/3)),'OddsRatio_working_3-way'!AM47-'OddsRatio_working_3-way'!R47/3)</f>
        <v>-0.65981069622030553</v>
      </c>
      <c r="AT47" s="11">
        <f>IF(('OddsRatio_working_3-way'!X47=0),IF(Q47&gt;0,-Q47^(1/3),(-Q47)^(1/3)),'OddsRatio_working_3-way'!AN47-'OddsRatio_working_3-way'!R47/3)</f>
        <v>-0.39215446320275493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1.65</v>
      </c>
      <c r="B48" s="4">
        <f>IF('True_Odds_Calculator_3-way'!B49="","",'True_Odds_Calculator_3-way'!B49)</f>
        <v>4.18</v>
      </c>
      <c r="C48" s="4">
        <f>IF('True_Odds_Calculator_3-way'!C49="","",'True_Odds_Calculator_3-way'!C49)</f>
        <v>5.28</v>
      </c>
      <c r="D48" s="9">
        <f t="shared" si="13"/>
        <v>0.59143985873734373</v>
      </c>
      <c r="E48" s="9">
        <f t="shared" si="14"/>
        <v>0.22833384248738173</v>
      </c>
      <c r="F48" s="9">
        <f t="shared" si="15"/>
        <v>0.18022629877527452</v>
      </c>
      <c r="G48" s="9">
        <f t="shared" si="16"/>
        <v>1.0627522886653273</v>
      </c>
      <c r="H48" s="9">
        <f t="shared" si="17"/>
        <v>1.6907889876324624</v>
      </c>
      <c r="I48" s="9">
        <f t="shared" si="18"/>
        <v>4.3795522779557414</v>
      </c>
      <c r="J48" s="9">
        <f t="shared" si="19"/>
        <v>5.5485797954876013</v>
      </c>
      <c r="K48" s="11">
        <f t="shared" si="20"/>
        <v>0.60606060606060608</v>
      </c>
      <c r="L48" s="11">
        <f t="shared" si="21"/>
        <v>0.23923444976076558</v>
      </c>
      <c r="M48" s="11">
        <f t="shared" si="22"/>
        <v>0.18939393939393939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-0.24293500467924123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0.22270332731402762</v>
      </c>
      <c r="Q48" s="11">
        <f>2*'OddsRatio_working_3-way'!K48*'OddsRatio_working_3-way'!L48*'OddsRatio_working_3-way'!M48</f>
        <v>5.4920672580524701E-2</v>
      </c>
      <c r="R48" s="11">
        <f t="shared" si="23"/>
        <v>0</v>
      </c>
      <c r="S48" s="11">
        <f t="shared" si="24"/>
        <v>-0.91671979346110921</v>
      </c>
      <c r="T48" s="11">
        <f t="shared" si="25"/>
        <v>-0.22607146571174092</v>
      </c>
      <c r="U48" s="11">
        <f>'OddsRatio_working_3-way'!S48-'OddsRatio_working_3-way'!R48^2/3</f>
        <v>-0.91671979346110921</v>
      </c>
      <c r="V48" s="11">
        <f>'OddsRatio_working_3-way'!S48*'OddsRatio_working_3-way'!R48/3-2*'OddsRatio_working_3-way'!R48^3/27-'OddsRatio_working_3-way'!T48</f>
        <v>0.22607146571174092</v>
      </c>
      <c r="W48" s="11">
        <f>'OddsRatio_working_3-way'!V48^2+4*'OddsRatio_working_3-way'!U48^3/27</f>
        <v>-6.3023331085146378E-2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0.16891687208076731</v>
      </c>
      <c r="Y48" s="11">
        <f>IF('OddsRatio_working_3-way'!W48&gt;=0,IF('OddsRatio_working_3-way'!V48+SQRT('OddsRatio_working_3-way'!W48)&gt;0,0,PI()),ACOS('OddsRatio_working_3-way'!V48/(2*'OddsRatio_working_3-way'!X48)))</f>
        <v>0.83769204810945419</v>
      </c>
      <c r="Z48" s="11">
        <f>'OddsRatio_working_3-way'!X48^(1/3)*COS('OddsRatio_working_3-way'!Y48/3)</f>
        <v>0.53137614433266367</v>
      </c>
      <c r="AA48" s="11">
        <f>'OddsRatio_working_3-way'!X48^(1/3)*COS(('OddsRatio_working_3-way'!Y48+2*PI())/3)</f>
        <v>-0.39763311106848781</v>
      </c>
      <c r="AB48" s="11">
        <f>'OddsRatio_working_3-way'!X48^(1/3)*COS(('OddsRatio_working_3-way'!Y48+4*PI())/3)</f>
        <v>-0.13374303326417578</v>
      </c>
      <c r="AC48" s="11">
        <f>'OddsRatio_working_3-way'!X48^(1/3)*SIN('OddsRatio_working_3-way'!Y48/3)</f>
        <v>0.15235700745679087</v>
      </c>
      <c r="AD48" s="11">
        <f>'OddsRatio_working_3-way'!X48^(1/3)*SIN(('OddsRatio_working_3-way'!Y48+2*PI())/3)</f>
        <v>0.38400673622871778</v>
      </c>
      <c r="AE48" s="11">
        <f>'OddsRatio_working_3-way'!X48^(1/3)*SIN(('OddsRatio_working_3-way'!Y48+4*PI())/3)</f>
        <v>-0.53636374368550865</v>
      </c>
      <c r="AF48" s="11">
        <f>-'OddsRatio_working_3-way'!U48/(3*'OddsRatio_working_3-way'!X48^(1/3))*COS(('OddsRatio_working_3-way'!Y48)/3)</f>
        <v>0.53137614433266367</v>
      </c>
      <c r="AG48" s="11">
        <f>-'OddsRatio_working_3-way'!U48/(3*'OddsRatio_working_3-way'!X48^(1/3))*COS(('OddsRatio_working_3-way'!Y48+2*PI())/3)</f>
        <v>-0.39763311106848781</v>
      </c>
      <c r="AH48" s="11">
        <f>-'OddsRatio_working_3-way'!U48/(3*'OddsRatio_working_3-way'!X48^(1/3))*COS(('OddsRatio_working_3-way'!Y48+4*PI())/3)</f>
        <v>-0.13374303326417578</v>
      </c>
      <c r="AI48" s="11">
        <f>'OddsRatio_working_3-way'!U48/(3*'OddsRatio_working_3-way'!X48^(1/3))*SIN(('OddsRatio_working_3-way'!Y48)/3)</f>
        <v>-0.15235700745679087</v>
      </c>
      <c r="AJ48" s="11">
        <f>'OddsRatio_working_3-way'!U48/(3*'OddsRatio_working_3-way'!X48^(1/3))*SIN(('OddsRatio_working_3-way'!Y48+2*PI())/3)</f>
        <v>-0.38400673622871778</v>
      </c>
      <c r="AK48" s="11">
        <f>'OddsRatio_working_3-way'!U48/(3*'OddsRatio_working_3-way'!X48^(1/3))*SIN(('OddsRatio_working_3-way'!Y48+4*PI())/3)</f>
        <v>0.53636374368550865</v>
      </c>
      <c r="AL48" s="11">
        <f>'OddsRatio_working_3-way'!Z48+'OddsRatio_working_3-way'!AF48</f>
        <v>1.0627522886653273</v>
      </c>
      <c r="AM48" s="11">
        <f>'OddsRatio_working_3-way'!AA48+'OddsRatio_working_3-way'!AG48</f>
        <v>-0.79526622213697562</v>
      </c>
      <c r="AN48" s="11">
        <f>'OddsRatio_working_3-way'!AB48+'OddsRatio_working_3-way'!AH48</f>
        <v>-0.26748606652835155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1.0627522886653273</v>
      </c>
      <c r="AS48" s="11">
        <f>IF(('OddsRatio_working_3-way'!X48=0),IF(Q48&gt;0,-Q48^(1/3),(-Q48)^(1/3)),'OddsRatio_working_3-way'!AM48-'OddsRatio_working_3-way'!R48/3)</f>
        <v>-0.79526622213697562</v>
      </c>
      <c r="AT48" s="11">
        <f>IF(('OddsRatio_working_3-way'!X48=0),IF(Q48&gt;0,-Q48^(1/3),(-Q48)^(1/3)),'OddsRatio_working_3-way'!AN48-'OddsRatio_working_3-way'!R48/3)</f>
        <v>-0.26748606652835155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2.82</v>
      </c>
      <c r="B49" s="4">
        <f>IF('True_Odds_Calculator_3-way'!B50="","",'True_Odds_Calculator_3-way'!B50)</f>
        <v>3.45</v>
      </c>
      <c r="C49" s="4">
        <f>IF('True_Odds_Calculator_3-way'!C50="","",'True_Odds_Calculator_3-way'!C50)</f>
        <v>2.5299999999999998</v>
      </c>
      <c r="D49" s="9">
        <f t="shared" si="13"/>
        <v>0.34111246279250501</v>
      </c>
      <c r="E49" s="9">
        <f t="shared" si="14"/>
        <v>0.27776158508022641</v>
      </c>
      <c r="F49" s="9">
        <f t="shared" si="15"/>
        <v>0.38112595212726835</v>
      </c>
      <c r="G49" s="9">
        <f t="shared" si="16"/>
        <v>1.0613101508548339</v>
      </c>
      <c r="H49" s="9">
        <f t="shared" si="17"/>
        <v>2.9315844745557982</v>
      </c>
      <c r="I49" s="9">
        <f t="shared" si="18"/>
        <v>3.6002098695943432</v>
      </c>
      <c r="J49" s="9">
        <f t="shared" si="19"/>
        <v>2.6238045308078961</v>
      </c>
      <c r="K49" s="11">
        <f t="shared" si="20"/>
        <v>0.3546099290780142</v>
      </c>
      <c r="L49" s="11">
        <f t="shared" si="21"/>
        <v>0.28985507246376813</v>
      </c>
      <c r="M49" s="11">
        <f t="shared" si="22"/>
        <v>0.39525691699604748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-0.27716614319196453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0.2356347125683087</v>
      </c>
      <c r="Q49" s="11">
        <f>2*'OddsRatio_working_3-way'!K49*'OddsRatio_working_3-way'!L49*'OddsRatio_working_3-way'!M49</f>
        <v>8.1253349161485758E-2</v>
      </c>
      <c r="R49" s="11">
        <f t="shared" si="23"/>
        <v>0</v>
      </c>
      <c r="S49" s="11">
        <f t="shared" si="24"/>
        <v>-0.8501569125818832</v>
      </c>
      <c r="T49" s="11">
        <f t="shared" si="25"/>
        <v>-0.29315755606271832</v>
      </c>
      <c r="U49" s="11">
        <f>'OddsRatio_working_3-way'!S49-'OddsRatio_working_3-way'!R49^2/3</f>
        <v>-0.8501569125818832</v>
      </c>
      <c r="V49" s="11">
        <f>'OddsRatio_working_3-way'!S49*'OddsRatio_working_3-way'!R49/3-2*'OddsRatio_working_3-way'!R49^3/27-'OddsRatio_working_3-way'!T49</f>
        <v>0.29315755606271832</v>
      </c>
      <c r="W49" s="11">
        <f>'OddsRatio_working_3-way'!V49^2+4*'OddsRatio_working_3-way'!U49^3/27</f>
        <v>-5.0905244803814281E-3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0.15085744691350778</v>
      </c>
      <c r="Y49" s="11">
        <f>IF('OddsRatio_working_3-way'!W49&gt;=0,IF('OddsRatio_working_3-way'!V49+SQRT('OddsRatio_working_3-way'!W49)&gt;0,0,PI()),ACOS('OddsRatio_working_3-way'!V49/(2*'OddsRatio_working_3-way'!X49)))</f>
        <v>0.23873594163802769</v>
      </c>
      <c r="Z49" s="11">
        <f>'OddsRatio_working_3-way'!X49^(1/3)*COS('OddsRatio_working_3-way'!Y49/3)</f>
        <v>0.53065507542741697</v>
      </c>
      <c r="AA49" s="11">
        <f>'OddsRatio_working_3-way'!X49^(1/3)*COS(('OddsRatio_working_3-way'!Y49+2*PI())/3)</f>
        <v>-0.30197615757602497</v>
      </c>
      <c r="AB49" s="11">
        <f>'OddsRatio_working_3-way'!X49^(1/3)*COS(('OddsRatio_working_3-way'!Y49+4*PI())/3)</f>
        <v>-0.22867891785139222</v>
      </c>
      <c r="AC49" s="11">
        <f>'OddsRatio_working_3-way'!X49^(1/3)*SIN('OddsRatio_working_3-way'!Y49/3)</f>
        <v>4.2318181085873346E-2</v>
      </c>
      <c r="AD49" s="11">
        <f>'OddsRatio_working_3-way'!X49^(1/3)*SIN(('OddsRatio_working_3-way'!Y49+2*PI())/3)</f>
        <v>0.43840168542435393</v>
      </c>
      <c r="AE49" s="11">
        <f>'OddsRatio_working_3-way'!X49^(1/3)*SIN(('OddsRatio_working_3-way'!Y49+4*PI())/3)</f>
        <v>-0.48071986651022719</v>
      </c>
      <c r="AF49" s="11">
        <f>-'OddsRatio_working_3-way'!U49/(3*'OddsRatio_working_3-way'!X49^(1/3))*COS(('OddsRatio_working_3-way'!Y49)/3)</f>
        <v>0.53065507542741697</v>
      </c>
      <c r="AG49" s="11">
        <f>-'OddsRatio_working_3-way'!U49/(3*'OddsRatio_working_3-way'!X49^(1/3))*COS(('OddsRatio_working_3-way'!Y49+2*PI())/3)</f>
        <v>-0.30197615757602497</v>
      </c>
      <c r="AH49" s="11">
        <f>-'OddsRatio_working_3-way'!U49/(3*'OddsRatio_working_3-way'!X49^(1/3))*COS(('OddsRatio_working_3-way'!Y49+4*PI())/3)</f>
        <v>-0.22867891785139222</v>
      </c>
      <c r="AI49" s="11">
        <f>'OddsRatio_working_3-way'!U49/(3*'OddsRatio_working_3-way'!X49^(1/3))*SIN(('OddsRatio_working_3-way'!Y49)/3)</f>
        <v>-4.2318181085873346E-2</v>
      </c>
      <c r="AJ49" s="11">
        <f>'OddsRatio_working_3-way'!U49/(3*'OddsRatio_working_3-way'!X49^(1/3))*SIN(('OddsRatio_working_3-way'!Y49+2*PI())/3)</f>
        <v>-0.43840168542435393</v>
      </c>
      <c r="AK49" s="11">
        <f>'OddsRatio_working_3-way'!U49/(3*'OddsRatio_working_3-way'!X49^(1/3))*SIN(('OddsRatio_working_3-way'!Y49+4*PI())/3)</f>
        <v>0.48071986651022719</v>
      </c>
      <c r="AL49" s="11">
        <f>'OddsRatio_working_3-way'!Z49+'OddsRatio_working_3-way'!AF49</f>
        <v>1.0613101508548339</v>
      </c>
      <c r="AM49" s="11">
        <f>'OddsRatio_working_3-way'!AA49+'OddsRatio_working_3-way'!AG49</f>
        <v>-0.60395231515204995</v>
      </c>
      <c r="AN49" s="11">
        <f>'OddsRatio_working_3-way'!AB49+'OddsRatio_working_3-way'!AH49</f>
        <v>-0.45735783570278443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1.0613101508548339</v>
      </c>
      <c r="AS49" s="11">
        <f>IF(('OddsRatio_working_3-way'!X49=0),IF(Q49&gt;0,-Q49^(1/3),(-Q49)^(1/3)),'OddsRatio_working_3-way'!AM49-'OddsRatio_working_3-way'!R49/3)</f>
        <v>-0.60395231515204995</v>
      </c>
      <c r="AT49" s="11">
        <f>IF(('OddsRatio_working_3-way'!X49=0),IF(Q49&gt;0,-Q49^(1/3),(-Q49)^(1/3)),'OddsRatio_working_3-way'!AN49-'OddsRatio_working_3-way'!R49/3)</f>
        <v>-0.45735783570278443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2.72</v>
      </c>
      <c r="B50" s="4">
        <f>IF('True_Odds_Calculator_3-way'!B51="","",'True_Odds_Calculator_3-way'!B51)</f>
        <v>3.31</v>
      </c>
      <c r="C50" s="4">
        <f>IF('True_Odds_Calculator_3-way'!C51="","",'True_Odds_Calculator_3-way'!C51)</f>
        <v>2.75</v>
      </c>
      <c r="D50" s="9">
        <f t="shared" si="13"/>
        <v>0.35612702638856791</v>
      </c>
      <c r="E50" s="9">
        <f t="shared" si="14"/>
        <v>0.29170095958151826</v>
      </c>
      <c r="F50" s="9">
        <f t="shared" si="15"/>
        <v>0.35217201402991383</v>
      </c>
      <c r="G50" s="9">
        <f t="shared" si="16"/>
        <v>1.0511551338741265</v>
      </c>
      <c r="H50" s="9">
        <f t="shared" si="17"/>
        <v>2.807986830263498</v>
      </c>
      <c r="I50" s="9">
        <f t="shared" si="18"/>
        <v>3.428168359249232</v>
      </c>
      <c r="J50" s="9">
        <f t="shared" si="19"/>
        <v>2.8395214842797221</v>
      </c>
      <c r="K50" s="11">
        <f t="shared" si="20"/>
        <v>0.36764705882352938</v>
      </c>
      <c r="L50" s="11">
        <f t="shared" si="21"/>
        <v>0.30211480362537763</v>
      </c>
      <c r="M50" s="11">
        <f t="shared" si="22"/>
        <v>0.36363636363636365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-0.28083348142882547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0.23345234825597366</v>
      </c>
      <c r="Q50" s="11">
        <f>2*'OddsRatio_working_3-way'!K50*'OddsRatio_working_3-way'!L50*'OddsRatio_working_3-way'!M50</f>
        <v>8.0779359258122366E-2</v>
      </c>
      <c r="R50" s="11">
        <f t="shared" si="23"/>
        <v>0</v>
      </c>
      <c r="S50" s="11">
        <f t="shared" si="24"/>
        <v>-0.83128388776229267</v>
      </c>
      <c r="T50" s="11">
        <f t="shared" si="25"/>
        <v>-0.28764148365477255</v>
      </c>
      <c r="U50" s="11">
        <f>'OddsRatio_working_3-way'!S50-'OddsRatio_working_3-way'!R50^2/3</f>
        <v>-0.83128388776229267</v>
      </c>
      <c r="V50" s="11">
        <f>'OddsRatio_working_3-way'!S50*'OddsRatio_working_3-way'!R50/3-2*'OddsRatio_working_3-way'!R50^3/27-'OddsRatio_working_3-way'!T50</f>
        <v>0.28764148365477255</v>
      </c>
      <c r="W50" s="11">
        <f>'OddsRatio_working_3-way'!V50^2+4*'OddsRatio_working_3-way'!U50^3/27</f>
        <v>-2.3652683461311413E-3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0.14586199939090538</v>
      </c>
      <c r="Y50" s="11">
        <f>IF('OddsRatio_working_3-way'!W50&gt;=0,IF('OddsRatio_working_3-way'!V50+SQRT('OddsRatio_working_3-way'!W50)&gt;0,0,PI()),ACOS('OddsRatio_working_3-way'!V50/(2*'OddsRatio_working_3-way'!X50)))</f>
        <v>0.16749451917120783</v>
      </c>
      <c r="Z50" s="11">
        <f>'OddsRatio_working_3-way'!X50^(1/3)*COS('OddsRatio_working_3-way'!Y50/3)</f>
        <v>0.52557756693706326</v>
      </c>
      <c r="AA50" s="11">
        <f>'OddsRatio_working_3-way'!X50^(1/3)*COS(('OddsRatio_working_3-way'!Y50+2*PI())/3)</f>
        <v>-0.28822768654945802</v>
      </c>
      <c r="AB50" s="11">
        <f>'OddsRatio_working_3-way'!X50^(1/3)*COS(('OddsRatio_working_3-way'!Y50+4*PI())/3)</f>
        <v>-0.23734988038760527</v>
      </c>
      <c r="AC50" s="11">
        <f>'OddsRatio_working_3-way'!X50^(1/3)*SIN('OddsRatio_working_3-way'!Y50/3)</f>
        <v>2.9374315083323322E-2</v>
      </c>
      <c r="AD50" s="11">
        <f>'OddsRatio_working_3-way'!X50^(1/3)*SIN(('OddsRatio_working_3-way'!Y50+2*PI())/3)</f>
        <v>0.44047636708505133</v>
      </c>
      <c r="AE50" s="11">
        <f>'OddsRatio_working_3-way'!X50^(1/3)*SIN(('OddsRatio_working_3-way'!Y50+4*PI())/3)</f>
        <v>-0.46985068216837467</v>
      </c>
      <c r="AF50" s="11">
        <f>-'OddsRatio_working_3-way'!U50/(3*'OddsRatio_working_3-way'!X50^(1/3))*COS(('OddsRatio_working_3-way'!Y50)/3)</f>
        <v>0.52557756693706326</v>
      </c>
      <c r="AG50" s="11">
        <f>-'OddsRatio_working_3-way'!U50/(3*'OddsRatio_working_3-way'!X50^(1/3))*COS(('OddsRatio_working_3-way'!Y50+2*PI())/3)</f>
        <v>-0.28822768654945802</v>
      </c>
      <c r="AH50" s="11">
        <f>-'OddsRatio_working_3-way'!U50/(3*'OddsRatio_working_3-way'!X50^(1/3))*COS(('OddsRatio_working_3-way'!Y50+4*PI())/3)</f>
        <v>-0.23734988038760527</v>
      </c>
      <c r="AI50" s="11">
        <f>'OddsRatio_working_3-way'!U50/(3*'OddsRatio_working_3-way'!X50^(1/3))*SIN(('OddsRatio_working_3-way'!Y50)/3)</f>
        <v>-2.9374315083323322E-2</v>
      </c>
      <c r="AJ50" s="11">
        <f>'OddsRatio_working_3-way'!U50/(3*'OddsRatio_working_3-way'!X50^(1/3))*SIN(('OddsRatio_working_3-way'!Y50+2*PI())/3)</f>
        <v>-0.44047636708505133</v>
      </c>
      <c r="AK50" s="11">
        <f>'OddsRatio_working_3-way'!U50/(3*'OddsRatio_working_3-way'!X50^(1/3))*SIN(('OddsRatio_working_3-way'!Y50+4*PI())/3)</f>
        <v>0.46985068216837467</v>
      </c>
      <c r="AL50" s="11">
        <f>'OddsRatio_working_3-way'!Z50+'OddsRatio_working_3-way'!AF50</f>
        <v>1.0511551338741265</v>
      </c>
      <c r="AM50" s="11">
        <f>'OddsRatio_working_3-way'!AA50+'OddsRatio_working_3-way'!AG50</f>
        <v>-0.57645537309891604</v>
      </c>
      <c r="AN50" s="11">
        <f>'OddsRatio_working_3-way'!AB50+'OddsRatio_working_3-way'!AH50</f>
        <v>-0.47469976077521053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1.0511551338741265</v>
      </c>
      <c r="AS50" s="11">
        <f>IF(('OddsRatio_working_3-way'!X50=0),IF(Q50&gt;0,-Q50^(1/3),(-Q50)^(1/3)),'OddsRatio_working_3-way'!AM50-'OddsRatio_working_3-way'!R50/3)</f>
        <v>-0.57645537309891604</v>
      </c>
      <c r="AT50" s="11">
        <f>IF(('OddsRatio_working_3-way'!X50=0),IF(Q50&gt;0,-Q50^(1/3),(-Q50)^(1/3)),'OddsRatio_working_3-way'!AN50-'OddsRatio_working_3-way'!R50/3)</f>
        <v>-0.47469976077521053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1.98</v>
      </c>
      <c r="B51" s="4">
        <f>IF('True_Odds_Calculator_3-way'!B52="","",'True_Odds_Calculator_3-way'!B52)</f>
        <v>3.71</v>
      </c>
      <c r="C51" s="4">
        <f>IF('True_Odds_Calculator_3-way'!C52="","",'True_Odds_Calculator_3-way'!C52)</f>
        <v>3.86</v>
      </c>
      <c r="D51" s="9">
        <f t="shared" si="13"/>
        <v>0.49177721259405494</v>
      </c>
      <c r="E51" s="9">
        <f t="shared" si="14"/>
        <v>0.25921637182042906</v>
      </c>
      <c r="F51" s="9">
        <f t="shared" si="15"/>
        <v>0.24900641558551606</v>
      </c>
      <c r="G51" s="9">
        <f t="shared" si="16"/>
        <v>1.054531742719353</v>
      </c>
      <c r="H51" s="9">
        <f t="shared" si="17"/>
        <v>2.0334411078649661</v>
      </c>
      <c r="I51" s="9">
        <f t="shared" si="18"/>
        <v>3.8577810227694469</v>
      </c>
      <c r="J51" s="9">
        <f t="shared" si="19"/>
        <v>4.0159607841773495</v>
      </c>
      <c r="K51" s="11">
        <f t="shared" si="20"/>
        <v>0.50505050505050508</v>
      </c>
      <c r="L51" s="11">
        <f t="shared" si="21"/>
        <v>0.26954177897574122</v>
      </c>
      <c r="M51" s="11">
        <f t="shared" si="22"/>
        <v>0.2590673575129534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-0.26787673390469358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0.23100155077865514</v>
      </c>
      <c r="Q51" s="11">
        <f>2*'OddsRatio_working_3-way'!K51*'OddsRatio_working_3-way'!L51*'OddsRatio_working_3-way'!M51</f>
        <v>7.0534824665238194E-2</v>
      </c>
      <c r="R51" s="11">
        <f t="shared" si="23"/>
        <v>0</v>
      </c>
      <c r="S51" s="11">
        <f t="shared" si="24"/>
        <v>-0.86234271790413097</v>
      </c>
      <c r="T51" s="11">
        <f t="shared" si="25"/>
        <v>-0.26331075355851324</v>
      </c>
      <c r="U51" s="11">
        <f>'OddsRatio_working_3-way'!S51-'OddsRatio_working_3-way'!R51^2/3</f>
        <v>-0.86234271790413097</v>
      </c>
      <c r="V51" s="11">
        <f>'OddsRatio_working_3-way'!S51*'OddsRatio_working_3-way'!R51/3-2*'OddsRatio_working_3-way'!R51^3/27-'OddsRatio_working_3-way'!T51</f>
        <v>0.26331075355851324</v>
      </c>
      <c r="W51" s="11">
        <f>'OddsRatio_working_3-way'!V51^2+4*'OddsRatio_working_3-way'!U51^3/27</f>
        <v>-2.5670142649693584E-2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0.15411253647030607</v>
      </c>
      <c r="Y51" s="11">
        <f>IF('OddsRatio_working_3-way'!W51&gt;=0,IF('OddsRatio_working_3-way'!V51+SQRT('OddsRatio_working_3-way'!W51)&gt;0,0,PI()),ACOS('OddsRatio_working_3-way'!V51/(2*'OddsRatio_working_3-way'!X51)))</f>
        <v>0.54663069392426955</v>
      </c>
      <c r="Z51" s="11">
        <f>'OddsRatio_working_3-way'!X51^(1/3)*COS('OddsRatio_working_3-way'!Y51/3)</f>
        <v>0.52726587135967662</v>
      </c>
      <c r="AA51" s="11">
        <f>'OddsRatio_working_3-way'!X51^(1/3)*COS(('OddsRatio_working_3-way'!Y51+2*PI())/3)</f>
        <v>-0.34776797683703653</v>
      </c>
      <c r="AB51" s="11">
        <f>'OddsRatio_working_3-way'!X51^(1/3)*COS(('OddsRatio_working_3-way'!Y51+4*PI())/3)</f>
        <v>-0.17949789452264003</v>
      </c>
      <c r="AC51" s="11">
        <f>'OddsRatio_working_3-way'!X51^(1/3)*SIN('OddsRatio_working_3-way'!Y51/3)</f>
        <v>9.7150777320777301E-2</v>
      </c>
      <c r="AD51" s="11">
        <f>'OddsRatio_working_3-way'!X51^(1/3)*SIN(('OddsRatio_working_3-way'!Y51+2*PI())/3)</f>
        <v>0.40805025048562921</v>
      </c>
      <c r="AE51" s="11">
        <f>'OddsRatio_working_3-way'!X51^(1/3)*SIN(('OddsRatio_working_3-way'!Y51+4*PI())/3)</f>
        <v>-0.50520102780640652</v>
      </c>
      <c r="AF51" s="11">
        <f>-'OddsRatio_working_3-way'!U51/(3*'OddsRatio_working_3-way'!X51^(1/3))*COS(('OddsRatio_working_3-way'!Y51)/3)</f>
        <v>0.52726587135967651</v>
      </c>
      <c r="AG51" s="11">
        <f>-'OddsRatio_working_3-way'!U51/(3*'OddsRatio_working_3-way'!X51^(1/3))*COS(('OddsRatio_working_3-way'!Y51+2*PI())/3)</f>
        <v>-0.34776797683703647</v>
      </c>
      <c r="AH51" s="11">
        <f>-'OddsRatio_working_3-way'!U51/(3*'OddsRatio_working_3-way'!X51^(1/3))*COS(('OddsRatio_working_3-way'!Y51+4*PI())/3)</f>
        <v>-0.17949789452264001</v>
      </c>
      <c r="AI51" s="11">
        <f>'OddsRatio_working_3-way'!U51/(3*'OddsRatio_working_3-way'!X51^(1/3))*SIN(('OddsRatio_working_3-way'!Y51)/3)</f>
        <v>-9.7150777320777287E-2</v>
      </c>
      <c r="AJ51" s="11">
        <f>'OddsRatio_working_3-way'!U51/(3*'OddsRatio_working_3-way'!X51^(1/3))*SIN(('OddsRatio_working_3-way'!Y51+2*PI())/3)</f>
        <v>-0.40805025048562915</v>
      </c>
      <c r="AK51" s="11">
        <f>'OddsRatio_working_3-way'!U51/(3*'OddsRatio_working_3-way'!X51^(1/3))*SIN(('OddsRatio_working_3-way'!Y51+4*PI())/3)</f>
        <v>0.50520102780640641</v>
      </c>
      <c r="AL51" s="11">
        <f>'OddsRatio_working_3-way'!Z51+'OddsRatio_working_3-way'!AF51</f>
        <v>1.054531742719353</v>
      </c>
      <c r="AM51" s="11">
        <f>'OddsRatio_working_3-way'!AA51+'OddsRatio_working_3-way'!AG51</f>
        <v>-0.69553595367407306</v>
      </c>
      <c r="AN51" s="11">
        <f>'OddsRatio_working_3-way'!AB51+'OddsRatio_working_3-way'!AH51</f>
        <v>-0.35899578904528007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1.054531742719353</v>
      </c>
      <c r="AS51" s="11">
        <f>IF(('OddsRatio_working_3-way'!X51=0),IF(Q51&gt;0,-Q51^(1/3),(-Q51)^(1/3)),'OddsRatio_working_3-way'!AM51-'OddsRatio_working_3-way'!R51/3)</f>
        <v>-0.69553595367407306</v>
      </c>
      <c r="AT51" s="11">
        <f>IF(('OddsRatio_working_3-way'!X51=0),IF(Q51&gt;0,-Q51^(1/3),(-Q51)^(1/3)),'OddsRatio_working_3-way'!AN51-'OddsRatio_working_3-way'!R51/3)</f>
        <v>-0.35899578904528007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1.57</v>
      </c>
      <c r="B52" s="4">
        <f>IF('True_Odds_Calculator_3-way'!B53="","",'True_Odds_Calculator_3-way'!B53)</f>
        <v>4.3</v>
      </c>
      <c r="C52" s="4">
        <f>IF('True_Odds_Calculator_3-way'!C53="","",'True_Odds_Calculator_3-way'!C53)</f>
        <v>5.9</v>
      </c>
      <c r="D52" s="9">
        <f t="shared" si="13"/>
        <v>0.62027075426956568</v>
      </c>
      <c r="E52" s="9">
        <f t="shared" si="14"/>
        <v>0.22005536012684979</v>
      </c>
      <c r="F52" s="9">
        <f t="shared" si="15"/>
        <v>0.15967388560358461</v>
      </c>
      <c r="G52" s="9">
        <f t="shared" si="16"/>
        <v>1.074033645130845</v>
      </c>
      <c r="H52" s="9">
        <f t="shared" si="17"/>
        <v>1.6121991777245819</v>
      </c>
      <c r="I52" s="9">
        <f t="shared" si="18"/>
        <v>4.5443110289317881</v>
      </c>
      <c r="J52" s="9">
        <f t="shared" si="19"/>
        <v>6.2627648611411404</v>
      </c>
      <c r="K52" s="11">
        <f t="shared" si="20"/>
        <v>0.63694267515923564</v>
      </c>
      <c r="L52" s="11">
        <f t="shared" si="21"/>
        <v>0.23255813953488372</v>
      </c>
      <c r="M52" s="11">
        <f t="shared" si="22"/>
        <v>0.16949152542372881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-0.23140074665649046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0.2201808143928457</v>
      </c>
      <c r="Q52" s="11">
        <f>2*'OddsRatio_working_3-way'!K52*'OddsRatio_working_3-way'!L52*'OddsRatio_working_3-way'!M52</f>
        <v>5.0212272381492749E-2</v>
      </c>
      <c r="R52" s="11">
        <f t="shared" si="23"/>
        <v>0</v>
      </c>
      <c r="S52" s="11">
        <f t="shared" si="24"/>
        <v>-0.95151298158816866</v>
      </c>
      <c r="T52" s="11">
        <f t="shared" si="25"/>
        <v>-0.21699269819570552</v>
      </c>
      <c r="U52" s="11">
        <f>'OddsRatio_working_3-way'!S52-'OddsRatio_working_3-way'!R52^2/3</f>
        <v>-0.95151298158816866</v>
      </c>
      <c r="V52" s="11">
        <f>'OddsRatio_working_3-way'!S52*'OddsRatio_working_3-way'!R52/3-2*'OddsRatio_working_3-way'!R52^3/27-'OddsRatio_working_3-way'!T52</f>
        <v>0.21699269819570552</v>
      </c>
      <c r="W52" s="11">
        <f>'OddsRatio_working_3-way'!V52^2+4*'OddsRatio_working_3-way'!U52^3/27</f>
        <v>-8.0540528201779787E-2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0.17862415799104017</v>
      </c>
      <c r="Y52" s="11">
        <f>IF('OddsRatio_working_3-way'!W52&gt;=0,IF('OddsRatio_working_3-way'!V52+SQRT('OddsRatio_working_3-way'!W52)&gt;0,0,PI()),ACOS('OddsRatio_working_3-way'!V52/(2*'OddsRatio_working_3-way'!X52)))</f>
        <v>0.91801252309718828</v>
      </c>
      <c r="Z52" s="11">
        <f>'OddsRatio_working_3-way'!X52^(1/3)*COS('OddsRatio_working_3-way'!Y52/3)</f>
        <v>0.53701682256542249</v>
      </c>
      <c r="AA52" s="11">
        <f>'OddsRatio_working_3-way'!X52^(1/3)*COS(('OddsRatio_working_3-way'!Y52+2*PI())/3)</f>
        <v>-0.41543677685023983</v>
      </c>
      <c r="AB52" s="11">
        <f>'OddsRatio_working_3-way'!X52^(1/3)*COS(('OddsRatio_working_3-way'!Y52+4*PI())/3)</f>
        <v>-0.12158004571518276</v>
      </c>
      <c r="AC52" s="11">
        <f>'OddsRatio_working_3-way'!X52^(1/3)*SIN('OddsRatio_working_3-way'!Y52/3)</f>
        <v>0.16965826282400878</v>
      </c>
      <c r="AD52" s="11">
        <f>'OddsRatio_working_3-way'!X52^(1/3)*SIN(('OddsRatio_working_3-way'!Y52+2*PI())/3)</f>
        <v>0.38024107918925182</v>
      </c>
      <c r="AE52" s="11">
        <f>'OddsRatio_working_3-way'!X52^(1/3)*SIN(('OddsRatio_working_3-way'!Y52+4*PI())/3)</f>
        <v>-0.54989934201326052</v>
      </c>
      <c r="AF52" s="11">
        <f>-'OddsRatio_working_3-way'!U52/(3*'OddsRatio_working_3-way'!X52^(1/3))*COS(('OddsRatio_working_3-way'!Y52)/3)</f>
        <v>0.53701682256542249</v>
      </c>
      <c r="AG52" s="11">
        <f>-'OddsRatio_working_3-way'!U52/(3*'OddsRatio_working_3-way'!X52^(1/3))*COS(('OddsRatio_working_3-way'!Y52+2*PI())/3)</f>
        <v>-0.41543677685023983</v>
      </c>
      <c r="AH52" s="11">
        <f>-'OddsRatio_working_3-way'!U52/(3*'OddsRatio_working_3-way'!X52^(1/3))*COS(('OddsRatio_working_3-way'!Y52+4*PI())/3)</f>
        <v>-0.12158004571518276</v>
      </c>
      <c r="AI52" s="11">
        <f>'OddsRatio_working_3-way'!U52/(3*'OddsRatio_working_3-way'!X52^(1/3))*SIN(('OddsRatio_working_3-way'!Y52)/3)</f>
        <v>-0.16965826282400878</v>
      </c>
      <c r="AJ52" s="11">
        <f>'OddsRatio_working_3-way'!U52/(3*'OddsRatio_working_3-way'!X52^(1/3))*SIN(('OddsRatio_working_3-way'!Y52+2*PI())/3)</f>
        <v>-0.38024107918925182</v>
      </c>
      <c r="AK52" s="11">
        <f>'OddsRatio_working_3-way'!U52/(3*'OddsRatio_working_3-way'!X52^(1/3))*SIN(('OddsRatio_working_3-way'!Y52+4*PI())/3)</f>
        <v>0.54989934201326052</v>
      </c>
      <c r="AL52" s="11">
        <f>'OddsRatio_working_3-way'!Z52+'OddsRatio_working_3-way'!AF52</f>
        <v>1.074033645130845</v>
      </c>
      <c r="AM52" s="11">
        <f>'OddsRatio_working_3-way'!AA52+'OddsRatio_working_3-way'!AG52</f>
        <v>-0.83087355370047966</v>
      </c>
      <c r="AN52" s="11">
        <f>'OddsRatio_working_3-way'!AB52+'OddsRatio_working_3-way'!AH52</f>
        <v>-0.24316009143036552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1.074033645130845</v>
      </c>
      <c r="AS52" s="11">
        <f>IF(('OddsRatio_working_3-way'!X52=0),IF(Q52&gt;0,-Q52^(1/3),(-Q52)^(1/3)),'OddsRatio_working_3-way'!AM52-'OddsRatio_working_3-way'!R52/3)</f>
        <v>-0.83087355370047966</v>
      </c>
      <c r="AT52" s="11">
        <f>IF(('OddsRatio_working_3-way'!X52=0),IF(Q52&gt;0,-Q52^(1/3),(-Q52)^(1/3)),'OddsRatio_working_3-way'!AN52-'OddsRatio_working_3-way'!R52/3)</f>
        <v>-0.24316009143036552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3.46</v>
      </c>
      <c r="B53" s="4">
        <f>IF('True_Odds_Calculator_3-way'!B54="","",'True_Odds_Calculator_3-way'!B54)</f>
        <v>3.7</v>
      </c>
      <c r="C53" s="4">
        <f>IF('True_Odds_Calculator_3-way'!C54="","",'True_Odds_Calculator_3-way'!C54)</f>
        <v>2.11</v>
      </c>
      <c r="D53" s="9">
        <f t="shared" si="13"/>
        <v>0.27858254672166349</v>
      </c>
      <c r="E53" s="9">
        <f t="shared" si="14"/>
        <v>0.26026455706904261</v>
      </c>
      <c r="F53" s="9">
        <f t="shared" si="15"/>
        <v>0.46115289620929406</v>
      </c>
      <c r="G53" s="9">
        <f t="shared" si="16"/>
        <v>1.0526830585762341</v>
      </c>
      <c r="H53" s="9">
        <f t="shared" si="17"/>
        <v>3.5896003240975349</v>
      </c>
      <c r="I53" s="9">
        <f t="shared" si="18"/>
        <v>3.8422442581558327</v>
      </c>
      <c r="J53" s="9">
        <f t="shared" si="19"/>
        <v>2.1684781950196195</v>
      </c>
      <c r="K53" s="11">
        <f t="shared" si="20"/>
        <v>0.28901734104046245</v>
      </c>
      <c r="L53" s="11">
        <f t="shared" si="21"/>
        <v>0.27027027027027023</v>
      </c>
      <c r="M53" s="11">
        <f t="shared" si="22"/>
        <v>0.47393364928909953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-0.27293647097498852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0.2321171677115024</v>
      </c>
      <c r="Q53" s="11">
        <f>2*'OddsRatio_working_3-way'!K53*'OddsRatio_working_3-way'!L53*'OddsRatio_working_3-way'!M53</f>
        <v>7.4040563863318157E-2</v>
      </c>
      <c r="R53" s="11">
        <f t="shared" si="23"/>
        <v>0</v>
      </c>
      <c r="S53" s="11">
        <f t="shared" si="24"/>
        <v>-0.85044393987483358</v>
      </c>
      <c r="T53" s="11">
        <f t="shared" si="25"/>
        <v>-0.27127398401111119</v>
      </c>
      <c r="U53" s="11">
        <f>'OddsRatio_working_3-way'!S53-'OddsRatio_working_3-way'!R53^2/3</f>
        <v>-0.85044393987483358</v>
      </c>
      <c r="V53" s="11">
        <f>'OddsRatio_working_3-way'!S53*'OddsRatio_working_3-way'!R53/3-2*'OddsRatio_working_3-way'!R53^3/27-'OddsRatio_working_3-way'!T53</f>
        <v>0.27127398401111119</v>
      </c>
      <c r="W53" s="11">
        <f>'OddsRatio_working_3-way'!V53^2+4*'OddsRatio_working_3-way'!U53^3/27</f>
        <v>-1.7534535573088483E-2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0.15093385138393334</v>
      </c>
      <c r="Y53" s="11">
        <f>IF('OddsRatio_working_3-way'!W53&gt;=0,IF('OddsRatio_working_3-way'!V53+SQRT('OddsRatio_working_3-way'!W53)&gt;0,0,PI()),ACOS('OddsRatio_working_3-way'!V53/(2*'OddsRatio_working_3-way'!X53)))</f>
        <v>0.45410976272543024</v>
      </c>
      <c r="Z53" s="11">
        <f>'OddsRatio_working_3-way'!X53^(1/3)*COS('OddsRatio_working_3-way'!Y53/3)</f>
        <v>0.52634152928811706</v>
      </c>
      <c r="AA53" s="11">
        <f>'OddsRatio_working_3-way'!X53^(1/3)*COS(('OddsRatio_working_3-way'!Y53+2*PI())/3)</f>
        <v>-0.33270083640220577</v>
      </c>
      <c r="AB53" s="11">
        <f>'OddsRatio_working_3-way'!X53^(1/3)*COS(('OddsRatio_working_3-way'!Y53+4*PI())/3)</f>
        <v>-0.1936406928859111</v>
      </c>
      <c r="AC53" s="11">
        <f>'OddsRatio_working_3-way'!X53^(1/3)*SIN('OddsRatio_working_3-way'!Y53/3)</f>
        <v>8.0286411292680729E-2</v>
      </c>
      <c r="AD53" s="11">
        <f>'OddsRatio_working_3-way'!X53^(1/3)*SIN(('OddsRatio_working_3-way'!Y53+2*PI())/3)</f>
        <v>0.41568192978392016</v>
      </c>
      <c r="AE53" s="11">
        <f>'OddsRatio_working_3-way'!X53^(1/3)*SIN(('OddsRatio_working_3-way'!Y53+4*PI())/3)</f>
        <v>-0.49596834107660087</v>
      </c>
      <c r="AF53" s="11">
        <f>-'OddsRatio_working_3-way'!U53/(3*'OddsRatio_working_3-way'!X53^(1/3))*COS(('OddsRatio_working_3-way'!Y53)/3)</f>
        <v>0.52634152928811706</v>
      </c>
      <c r="AG53" s="11">
        <f>-'OddsRatio_working_3-way'!U53/(3*'OddsRatio_working_3-way'!X53^(1/3))*COS(('OddsRatio_working_3-way'!Y53+2*PI())/3)</f>
        <v>-0.33270083640220577</v>
      </c>
      <c r="AH53" s="11">
        <f>-'OddsRatio_working_3-way'!U53/(3*'OddsRatio_working_3-way'!X53^(1/3))*COS(('OddsRatio_working_3-way'!Y53+4*PI())/3)</f>
        <v>-0.1936406928859111</v>
      </c>
      <c r="AI53" s="11">
        <f>'OddsRatio_working_3-way'!U53/(3*'OddsRatio_working_3-way'!X53^(1/3))*SIN(('OddsRatio_working_3-way'!Y53)/3)</f>
        <v>-8.0286411292680729E-2</v>
      </c>
      <c r="AJ53" s="11">
        <f>'OddsRatio_working_3-way'!U53/(3*'OddsRatio_working_3-way'!X53^(1/3))*SIN(('OddsRatio_working_3-way'!Y53+2*PI())/3)</f>
        <v>-0.41568192978392016</v>
      </c>
      <c r="AK53" s="11">
        <f>'OddsRatio_working_3-way'!U53/(3*'OddsRatio_working_3-way'!X53^(1/3))*SIN(('OddsRatio_working_3-way'!Y53+4*PI())/3)</f>
        <v>0.49596834107660087</v>
      </c>
      <c r="AL53" s="11">
        <f>'OddsRatio_working_3-way'!Z53+'OddsRatio_working_3-way'!AF53</f>
        <v>1.0526830585762341</v>
      </c>
      <c r="AM53" s="11">
        <f>'OddsRatio_working_3-way'!AA53+'OddsRatio_working_3-way'!AG53</f>
        <v>-0.66540167280441154</v>
      </c>
      <c r="AN53" s="11">
        <f>'OddsRatio_working_3-way'!AB53+'OddsRatio_working_3-way'!AH53</f>
        <v>-0.3872813857718222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1.0526830585762341</v>
      </c>
      <c r="AS53" s="11">
        <f>IF(('OddsRatio_working_3-way'!X53=0),IF(Q53&gt;0,-Q53^(1/3),(-Q53)^(1/3)),'OddsRatio_working_3-way'!AM53-'OddsRatio_working_3-way'!R53/3)</f>
        <v>-0.66540167280441154</v>
      </c>
      <c r="AT53" s="11">
        <f>IF(('OddsRatio_working_3-way'!X53=0),IF(Q53&gt;0,-Q53^(1/3),(-Q53)^(1/3)),'OddsRatio_working_3-way'!AN53-'OddsRatio_working_3-way'!R53/3)</f>
        <v>-0.3872813857718222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1.49</v>
      </c>
      <c r="B54" s="4">
        <f>IF('True_Odds_Calculator_3-way'!B55="","",'True_Odds_Calculator_3-way'!B55)</f>
        <v>4.38</v>
      </c>
      <c r="C54" s="4">
        <f>IF('True_Odds_Calculator_3-way'!C55="","",'True_Odds_Calculator_3-way'!C55)</f>
        <v>7.18</v>
      </c>
      <c r="D54" s="9">
        <f t="shared" si="13"/>
        <v>0.65425914370396066</v>
      </c>
      <c r="E54" s="9">
        <f t="shared" si="14"/>
        <v>0.21527592117786537</v>
      </c>
      <c r="F54" s="9">
        <f t="shared" si="15"/>
        <v>0.13046493511817409</v>
      </c>
      <c r="G54" s="9">
        <f t="shared" si="16"/>
        <v>1.0784619383124721</v>
      </c>
      <c r="H54" s="9">
        <f t="shared" si="17"/>
        <v>1.5284463497731111</v>
      </c>
      <c r="I54" s="9">
        <f t="shared" si="18"/>
        <v>4.645201351496155</v>
      </c>
      <c r="J54" s="9">
        <f t="shared" si="19"/>
        <v>7.6648947787710782</v>
      </c>
      <c r="K54" s="11">
        <f t="shared" si="20"/>
        <v>0.67114093959731547</v>
      </c>
      <c r="L54" s="11">
        <f t="shared" si="21"/>
        <v>0.22831050228310504</v>
      </c>
      <c r="M54" s="11">
        <f t="shared" si="22"/>
        <v>0.1392757660167131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-0.2184320854897368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0.21447725299070924</v>
      </c>
      <c r="Q54" s="11">
        <f>2*'OddsRatio_working_3-way'!K54*'OddsRatio_working_3-way'!L54*'OddsRatio_working_3-way'!M54</f>
        <v>4.2682040396161046E-2</v>
      </c>
      <c r="R54" s="11">
        <f t="shared" si="23"/>
        <v>0</v>
      </c>
      <c r="S54" s="11">
        <f t="shared" si="24"/>
        <v>-0.98189445250151497</v>
      </c>
      <c r="T54" s="11">
        <f t="shared" si="25"/>
        <v>-0.19540188109482887</v>
      </c>
      <c r="U54" s="11">
        <f>'OddsRatio_working_3-way'!S54-'OddsRatio_working_3-way'!R54^2/3</f>
        <v>-0.98189445250151497</v>
      </c>
      <c r="V54" s="11">
        <f>'OddsRatio_working_3-way'!S54*'OddsRatio_working_3-way'!R54/3-2*'OddsRatio_working_3-way'!R54^3/27-'OddsRatio_working_3-way'!T54</f>
        <v>0.19540188109482887</v>
      </c>
      <c r="W54" s="11">
        <f>'OddsRatio_working_3-way'!V54^2+4*'OddsRatio_working_3-way'!U54^3/27</f>
        <v>-0.10206415743649652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0.18724719795760239</v>
      </c>
      <c r="Y54" s="11">
        <f>IF('OddsRatio_working_3-way'!W54&gt;=0,IF('OddsRatio_working_3-way'!V54+SQRT('OddsRatio_working_3-way'!W54)&gt;0,0,PI()),ACOS('OddsRatio_working_3-way'!V54/(2*'OddsRatio_working_3-way'!X54)))</f>
        <v>1.0218657969135019</v>
      </c>
      <c r="Z54" s="11">
        <f>'OddsRatio_working_3-way'!X54^(1/3)*COS('OddsRatio_working_3-way'!Y54/3)</f>
        <v>0.53923096915623603</v>
      </c>
      <c r="AA54" s="11">
        <f>'OddsRatio_working_3-way'!X54^(1/3)*COS(('OddsRatio_working_3-way'!Y54+2*PI())/3)</f>
        <v>-0.43513311068633231</v>
      </c>
      <c r="AB54" s="11">
        <f>'OddsRatio_working_3-way'!X54^(1/3)*COS(('OddsRatio_working_3-way'!Y54+4*PI())/3)</f>
        <v>-0.10409785846990384</v>
      </c>
      <c r="AC54" s="11">
        <f>'OddsRatio_working_3-way'!X54^(1/3)*SIN('OddsRatio_working_3-way'!Y54/3)</f>
        <v>0.19112329197841074</v>
      </c>
      <c r="AD54" s="11">
        <f>'OddsRatio_working_3-way'!X54^(1/3)*SIN(('OddsRatio_working_3-way'!Y54+2*PI())/3)</f>
        <v>0.37142607180739817</v>
      </c>
      <c r="AE54" s="11">
        <f>'OddsRatio_working_3-way'!X54^(1/3)*SIN(('OddsRatio_working_3-way'!Y54+4*PI())/3)</f>
        <v>-0.56254936378580889</v>
      </c>
      <c r="AF54" s="11">
        <f>-'OddsRatio_working_3-way'!U54/(3*'OddsRatio_working_3-way'!X54^(1/3))*COS(('OddsRatio_working_3-way'!Y54)/3)</f>
        <v>0.53923096915623592</v>
      </c>
      <c r="AG54" s="11">
        <f>-'OddsRatio_working_3-way'!U54/(3*'OddsRatio_working_3-way'!X54^(1/3))*COS(('OddsRatio_working_3-way'!Y54+2*PI())/3)</f>
        <v>-0.43513311068633215</v>
      </c>
      <c r="AH54" s="11">
        <f>-'OddsRatio_working_3-way'!U54/(3*'OddsRatio_working_3-way'!X54^(1/3))*COS(('OddsRatio_working_3-way'!Y54+4*PI())/3)</f>
        <v>-0.10409785846990381</v>
      </c>
      <c r="AI54" s="11">
        <f>'OddsRatio_working_3-way'!U54/(3*'OddsRatio_working_3-way'!X54^(1/3))*SIN(('OddsRatio_working_3-way'!Y54)/3)</f>
        <v>-0.19112329197841069</v>
      </c>
      <c r="AJ54" s="11">
        <f>'OddsRatio_working_3-way'!U54/(3*'OddsRatio_working_3-way'!X54^(1/3))*SIN(('OddsRatio_working_3-way'!Y54+2*PI())/3)</f>
        <v>-0.37142607180739801</v>
      </c>
      <c r="AK54" s="11">
        <f>'OddsRatio_working_3-way'!U54/(3*'OddsRatio_working_3-way'!X54^(1/3))*SIN(('OddsRatio_working_3-way'!Y54+4*PI())/3)</f>
        <v>0.56254936378580866</v>
      </c>
      <c r="AL54" s="11">
        <f>'OddsRatio_working_3-way'!Z54+'OddsRatio_working_3-way'!AF54</f>
        <v>1.0784619383124721</v>
      </c>
      <c r="AM54" s="11">
        <f>'OddsRatio_working_3-way'!AA54+'OddsRatio_working_3-way'!AG54</f>
        <v>-0.87026622137266441</v>
      </c>
      <c r="AN54" s="11">
        <f>'OddsRatio_working_3-way'!AB54+'OddsRatio_working_3-way'!AH54</f>
        <v>-0.20819571693980765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1.0784619383124721</v>
      </c>
      <c r="AS54" s="11">
        <f>IF(('OddsRatio_working_3-way'!X54=0),IF(Q54&gt;0,-Q54^(1/3),(-Q54)^(1/3)),'OddsRatio_working_3-way'!AM54-'OddsRatio_working_3-way'!R54/3)</f>
        <v>-0.87026622137266441</v>
      </c>
      <c r="AT54" s="11">
        <f>IF(('OddsRatio_working_3-way'!X54=0),IF(Q54&gt;0,-Q54^(1/3),(-Q54)^(1/3)),'OddsRatio_working_3-way'!AN54-'OddsRatio_working_3-way'!R54/3)</f>
        <v>-0.20819571693980765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2.66</v>
      </c>
      <c r="B55" s="4">
        <f>IF('True_Odds_Calculator_3-way'!B56="","",'True_Odds_Calculator_3-way'!B56)</f>
        <v>3.28</v>
      </c>
      <c r="C55" s="4">
        <f>IF('True_Odds_Calculator_3-way'!C56="","",'True_Odds_Calculator_3-way'!C56)</f>
        <v>2.85</v>
      </c>
      <c r="D55" s="9">
        <f t="shared" si="13"/>
        <v>0.36489619650565941</v>
      </c>
      <c r="E55" s="9">
        <f t="shared" si="14"/>
        <v>0.29493533851184434</v>
      </c>
      <c r="F55" s="9">
        <f t="shared" si="15"/>
        <v>0.34016846498249631</v>
      </c>
      <c r="G55" s="9">
        <f t="shared" si="16"/>
        <v>1.0484972339291021</v>
      </c>
      <c r="H55" s="9">
        <f t="shared" si="17"/>
        <v>2.7405054083223099</v>
      </c>
      <c r="I55" s="9">
        <f t="shared" si="18"/>
        <v>3.3905736933583523</v>
      </c>
      <c r="J55" s="9">
        <f t="shared" si="19"/>
        <v>2.9397198827688391</v>
      </c>
      <c r="K55" s="11">
        <f t="shared" si="20"/>
        <v>0.37593984962406013</v>
      </c>
      <c r="L55" s="11">
        <f t="shared" si="21"/>
        <v>0.3048780487804878</v>
      </c>
      <c r="M55" s="11">
        <f t="shared" si="22"/>
        <v>0.35087719298245612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-0.28158811663304606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0.23285106218691787</v>
      </c>
      <c r="Q55" s="11">
        <f>2*'OddsRatio_working_3-way'!K55*'OddsRatio_working_3-way'!L55*'OddsRatio_working_3-way'!M55</f>
        <v>8.043214583313224E-2</v>
      </c>
      <c r="R55" s="11">
        <f t="shared" si="23"/>
        <v>0</v>
      </c>
      <c r="S55" s="11">
        <f t="shared" si="24"/>
        <v>-0.82692076985038299</v>
      </c>
      <c r="T55" s="11">
        <f t="shared" si="25"/>
        <v>-0.28563757162362102</v>
      </c>
      <c r="U55" s="11">
        <f>'OddsRatio_working_3-way'!S55-'OddsRatio_working_3-way'!R55^2/3</f>
        <v>-0.82692076985038299</v>
      </c>
      <c r="V55" s="11">
        <f>'OddsRatio_working_3-way'!S55*'OddsRatio_working_3-way'!R55/3-2*'OddsRatio_working_3-way'!R55^3/27-'OddsRatio_working_3-way'!T55</f>
        <v>0.28563757162362102</v>
      </c>
      <c r="W55" s="11">
        <f>'OddsRatio_working_3-way'!V55^2+4*'OddsRatio_working_3-way'!U55^3/27</f>
        <v>-2.1810643707061012E-3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0.14471513975198425</v>
      </c>
      <c r="Y55" s="11">
        <f>IF('OddsRatio_working_3-way'!W55&gt;=0,IF('OddsRatio_working_3-way'!V55+SQRT('OddsRatio_working_3-way'!W55)&gt;0,0,PI()),ACOS('OddsRatio_working_3-way'!V55/(2*'OddsRatio_working_3-way'!X55)))</f>
        <v>0.16206644567086226</v>
      </c>
      <c r="Z55" s="11">
        <f>'OddsRatio_working_3-way'!X55^(1/3)*COS('OddsRatio_working_3-way'!Y55/3)</f>
        <v>0.52424861696455105</v>
      </c>
      <c r="AA55" s="11">
        <f>'OddsRatio_working_3-way'!X55^(1/3)*COS(('OddsRatio_working_3-way'!Y55+2*PI())/3)</f>
        <v>-0.2866749331314013</v>
      </c>
      <c r="AB55" s="11">
        <f>'OddsRatio_working_3-way'!X55^(1/3)*COS(('OddsRatio_working_3-way'!Y55+4*PI())/3)</f>
        <v>-0.2375736838331495</v>
      </c>
      <c r="AC55" s="11">
        <f>'OddsRatio_working_3-way'!X55^(1/3)*SIN('OddsRatio_working_3-way'!Y55/3)</f>
        <v>2.8348619499892515E-2</v>
      </c>
      <c r="AD55" s="11">
        <f>'OddsRatio_working_3-way'!X55^(1/3)*SIN(('OddsRatio_working_3-way'!Y55+2*PI())/3)</f>
        <v>0.43983831044021265</v>
      </c>
      <c r="AE55" s="11">
        <f>'OddsRatio_working_3-way'!X55^(1/3)*SIN(('OddsRatio_working_3-way'!Y55+4*PI())/3)</f>
        <v>-0.46818692994010525</v>
      </c>
      <c r="AF55" s="11">
        <f>-'OddsRatio_working_3-way'!U55/(3*'OddsRatio_working_3-way'!X55^(1/3))*COS(('OddsRatio_working_3-way'!Y55)/3)</f>
        <v>0.52424861696455116</v>
      </c>
      <c r="AG55" s="11">
        <f>-'OddsRatio_working_3-way'!U55/(3*'OddsRatio_working_3-way'!X55^(1/3))*COS(('OddsRatio_working_3-way'!Y55+2*PI())/3)</f>
        <v>-0.28667493313140135</v>
      </c>
      <c r="AH55" s="11">
        <f>-'OddsRatio_working_3-way'!U55/(3*'OddsRatio_working_3-way'!X55^(1/3))*COS(('OddsRatio_working_3-way'!Y55+4*PI())/3)</f>
        <v>-0.23757368383314956</v>
      </c>
      <c r="AI55" s="11">
        <f>'OddsRatio_working_3-way'!U55/(3*'OddsRatio_working_3-way'!X55^(1/3))*SIN(('OddsRatio_working_3-way'!Y55)/3)</f>
        <v>-2.8348619499892522E-2</v>
      </c>
      <c r="AJ55" s="11">
        <f>'OddsRatio_working_3-way'!U55/(3*'OddsRatio_working_3-way'!X55^(1/3))*SIN(('OddsRatio_working_3-way'!Y55+2*PI())/3)</f>
        <v>-0.43983831044021277</v>
      </c>
      <c r="AK55" s="11">
        <f>'OddsRatio_working_3-way'!U55/(3*'OddsRatio_working_3-way'!X55^(1/3))*SIN(('OddsRatio_working_3-way'!Y55+4*PI())/3)</f>
        <v>0.46818692994010536</v>
      </c>
      <c r="AL55" s="11">
        <f>'OddsRatio_working_3-way'!Z55+'OddsRatio_working_3-way'!AF55</f>
        <v>1.0484972339291021</v>
      </c>
      <c r="AM55" s="11">
        <f>'OddsRatio_working_3-way'!AA55+'OddsRatio_working_3-way'!AG55</f>
        <v>-0.57334986626280271</v>
      </c>
      <c r="AN55" s="11">
        <f>'OddsRatio_working_3-way'!AB55+'OddsRatio_working_3-way'!AH55</f>
        <v>-0.47514736766629906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1.0484972339291021</v>
      </c>
      <c r="AS55" s="11">
        <f>IF(('OddsRatio_working_3-way'!X55=0),IF(Q55&gt;0,-Q55^(1/3),(-Q55)^(1/3)),'OddsRatio_working_3-way'!AM55-'OddsRatio_working_3-way'!R55/3)</f>
        <v>-0.57334986626280271</v>
      </c>
      <c r="AT55" s="11">
        <f>IF(('OddsRatio_working_3-way'!X55=0),IF(Q55&gt;0,-Q55^(1/3),(-Q55)^(1/3)),'OddsRatio_working_3-way'!AN55-'OddsRatio_working_3-way'!R55/3)</f>
        <v>-0.47514736766629906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2.67</v>
      </c>
      <c r="B56" s="4">
        <f>IF('True_Odds_Calculator_3-way'!B57="","",'True_Odds_Calculator_3-way'!B57)</f>
        <v>3.16</v>
      </c>
      <c r="C56" s="4">
        <f>IF('True_Odds_Calculator_3-way'!C57="","",'True_Odds_Calculator_3-way'!C57)</f>
        <v>2.93</v>
      </c>
      <c r="D56" s="9">
        <f t="shared" si="13"/>
        <v>0.36331802208085079</v>
      </c>
      <c r="E56" s="9">
        <f t="shared" si="14"/>
        <v>0.3061296692509014</v>
      </c>
      <c r="F56" s="9">
        <f t="shared" si="15"/>
        <v>0.33055230866824792</v>
      </c>
      <c r="G56" s="9">
        <f t="shared" si="16"/>
        <v>1.0493470463733821</v>
      </c>
      <c r="H56" s="9">
        <f t="shared" si="17"/>
        <v>2.7524095674435483</v>
      </c>
      <c r="I56" s="9">
        <f t="shared" si="18"/>
        <v>3.2665896201665054</v>
      </c>
      <c r="J56" s="9">
        <f t="shared" si="19"/>
        <v>3.0252397995006279</v>
      </c>
      <c r="K56" s="11">
        <f t="shared" si="20"/>
        <v>0.37453183520599254</v>
      </c>
      <c r="L56" s="11">
        <f t="shared" si="21"/>
        <v>0.31645569620253161</v>
      </c>
      <c r="M56" s="11">
        <f t="shared" si="22"/>
        <v>0.34129692832764502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-0.28161875031248751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0.23300032086085853</v>
      </c>
      <c r="Q56" s="11">
        <f>2*'OddsRatio_working_3-way'!K56*'OddsRatio_working_3-way'!L56*'OddsRatio_working_3-way'!M56</f>
        <v>8.0902889187798088E-2</v>
      </c>
      <c r="R56" s="11">
        <f t="shared" si="23"/>
        <v>0</v>
      </c>
      <c r="S56" s="11">
        <f t="shared" si="24"/>
        <v>-0.8273608223966572</v>
      </c>
      <c r="T56" s="11">
        <f t="shared" si="25"/>
        <v>-0.2872780633321726</v>
      </c>
      <c r="U56" s="11">
        <f>'OddsRatio_working_3-way'!S56-'OddsRatio_working_3-way'!R56^2/3</f>
        <v>-0.8273608223966572</v>
      </c>
      <c r="V56" s="11">
        <f>'OddsRatio_working_3-way'!S56*'OddsRatio_working_3-way'!R56/3-2*'OddsRatio_working_3-way'!R56^3/27-'OddsRatio_working_3-way'!T56</f>
        <v>0.2872780633321726</v>
      </c>
      <c r="W56" s="11">
        <f>'OddsRatio_working_3-way'!V56^2+4*'OddsRatio_working_3-way'!U56^3/27</f>
        <v>-1.3750086626478086E-3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0.14483067210930459</v>
      </c>
      <c r="Y56" s="11">
        <f>IF('OddsRatio_working_3-way'!W56&gt;=0,IF('OddsRatio_working_3-way'!V56+SQRT('OddsRatio_working_3-way'!W56)&gt;0,0,PI()),ACOS('OddsRatio_working_3-way'!V56/(2*'OddsRatio_working_3-way'!X56)))</f>
        <v>0.1283676429337901</v>
      </c>
      <c r="Z56" s="11">
        <f>'OddsRatio_working_3-way'!X56^(1/3)*COS('OddsRatio_working_3-way'!Y56/3)</f>
        <v>0.52467352318669103</v>
      </c>
      <c r="AA56" s="11">
        <f>'OddsRatio_working_3-way'!X56^(1/3)*COS(('OddsRatio_working_3-way'!Y56+2*PI())/3)</f>
        <v>-0.28179122507381277</v>
      </c>
      <c r="AB56" s="11">
        <f>'OddsRatio_working_3-way'!X56^(1/3)*COS(('OddsRatio_working_3-way'!Y56+4*PI())/3)</f>
        <v>-0.24288229811287845</v>
      </c>
      <c r="AC56" s="11">
        <f>'OddsRatio_working_3-way'!X56^(1/3)*SIN('OddsRatio_working_3-way'!Y56/3)</f>
        <v>2.2464079454774858E-2</v>
      </c>
      <c r="AD56" s="11">
        <f>'OddsRatio_working_3-way'!X56^(1/3)*SIN(('OddsRatio_working_3-way'!Y56+2*PI())/3)</f>
        <v>0.44314856004537073</v>
      </c>
      <c r="AE56" s="11">
        <f>'OddsRatio_working_3-way'!X56^(1/3)*SIN(('OddsRatio_working_3-way'!Y56+4*PI())/3)</f>
        <v>-0.46561263950014564</v>
      </c>
      <c r="AF56" s="11">
        <f>-'OddsRatio_working_3-way'!U56/(3*'OddsRatio_working_3-way'!X56^(1/3))*COS(('OddsRatio_working_3-way'!Y56)/3)</f>
        <v>0.52467352318669114</v>
      </c>
      <c r="AG56" s="11">
        <f>-'OddsRatio_working_3-way'!U56/(3*'OddsRatio_working_3-way'!X56^(1/3))*COS(('OddsRatio_working_3-way'!Y56+2*PI())/3)</f>
        <v>-0.28179122507381282</v>
      </c>
      <c r="AH56" s="11">
        <f>-'OddsRatio_working_3-way'!U56/(3*'OddsRatio_working_3-way'!X56^(1/3))*COS(('OddsRatio_working_3-way'!Y56+4*PI())/3)</f>
        <v>-0.24288229811287851</v>
      </c>
      <c r="AI56" s="11">
        <f>'OddsRatio_working_3-way'!U56/(3*'OddsRatio_working_3-way'!X56^(1/3))*SIN(('OddsRatio_working_3-way'!Y56)/3)</f>
        <v>-2.2464079454774865E-2</v>
      </c>
      <c r="AJ56" s="11">
        <f>'OddsRatio_working_3-way'!U56/(3*'OddsRatio_working_3-way'!X56^(1/3))*SIN(('OddsRatio_working_3-way'!Y56+2*PI())/3)</f>
        <v>-0.44314856004537079</v>
      </c>
      <c r="AK56" s="11">
        <f>'OddsRatio_working_3-way'!U56/(3*'OddsRatio_working_3-way'!X56^(1/3))*SIN(('OddsRatio_working_3-way'!Y56+4*PI())/3)</f>
        <v>0.46561263950014575</v>
      </c>
      <c r="AL56" s="11">
        <f>'OddsRatio_working_3-way'!Z56+'OddsRatio_working_3-way'!AF56</f>
        <v>1.0493470463733821</v>
      </c>
      <c r="AM56" s="11">
        <f>'OddsRatio_working_3-way'!AA56+'OddsRatio_working_3-way'!AG56</f>
        <v>-0.56358245014762565</v>
      </c>
      <c r="AN56" s="11">
        <f>'OddsRatio_working_3-way'!AB56+'OddsRatio_working_3-way'!AH56</f>
        <v>-0.48576459622575696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1.0493470463733821</v>
      </c>
      <c r="AS56" s="11">
        <f>IF(('OddsRatio_working_3-way'!X56=0),IF(Q56&gt;0,-Q56^(1/3),(-Q56)^(1/3)),'OddsRatio_working_3-way'!AM56-'OddsRatio_working_3-way'!R56/3)</f>
        <v>-0.56358245014762565</v>
      </c>
      <c r="AT56" s="11">
        <f>IF(('OddsRatio_working_3-way'!X56=0),IF(Q56&gt;0,-Q56^(1/3),(-Q56)^(1/3)),'OddsRatio_working_3-way'!AN56-'OddsRatio_working_3-way'!R56/3)</f>
        <v>-0.48576459622575696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1.91</v>
      </c>
      <c r="B57" s="4">
        <f>IF('True_Odds_Calculator_3-way'!B58="","",'True_Odds_Calculator_3-way'!B58)</f>
        <v>3.66</v>
      </c>
      <c r="C57" s="4">
        <f>IF('True_Odds_Calculator_3-way'!C58="","",'True_Odds_Calculator_3-way'!C58)</f>
        <v>4.1900000000000004</v>
      </c>
      <c r="D57" s="9">
        <f t="shared" si="13"/>
        <v>0.50939090102722373</v>
      </c>
      <c r="E57" s="9">
        <f t="shared" si="14"/>
        <v>0.26210259615057319</v>
      </c>
      <c r="F57" s="9">
        <f t="shared" si="15"/>
        <v>0.22850650282220317</v>
      </c>
      <c r="G57" s="9">
        <f t="shared" si="16"/>
        <v>1.058383408311506</v>
      </c>
      <c r="H57" s="9">
        <f t="shared" si="17"/>
        <v>1.9631289015634701</v>
      </c>
      <c r="I57" s="9">
        <f t="shared" si="18"/>
        <v>3.8152998661086062</v>
      </c>
      <c r="J57" s="9">
        <f t="shared" si="19"/>
        <v>4.3762430725137049</v>
      </c>
      <c r="K57" s="11">
        <f t="shared" si="20"/>
        <v>0.52356020942408377</v>
      </c>
      <c r="L57" s="11">
        <f t="shared" si="21"/>
        <v>0.27322404371584696</v>
      </c>
      <c r="M57" s="11">
        <f t="shared" si="22"/>
        <v>0.2386634844868735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-0.26362417667311444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0.2307906553273345</v>
      </c>
      <c r="Q57" s="11">
        <f>2*'OddsRatio_working_3-way'!K57*'OddsRatio_working_3-way'!L57*'OddsRatio_working_3-way'!M57</f>
        <v>6.8281258972584177E-2</v>
      </c>
      <c r="R57" s="11">
        <f t="shared" si="23"/>
        <v>0</v>
      </c>
      <c r="S57" s="11">
        <f t="shared" si="24"/>
        <v>-0.87545329961715745</v>
      </c>
      <c r="T57" s="11">
        <f t="shared" si="25"/>
        <v>-0.2590098519577389</v>
      </c>
      <c r="U57" s="11">
        <f>'OddsRatio_working_3-way'!S57-'OddsRatio_working_3-way'!R57^2/3</f>
        <v>-0.87545329961715745</v>
      </c>
      <c r="V57" s="11">
        <f>'OddsRatio_working_3-way'!S57*'OddsRatio_working_3-way'!R57/3-2*'OddsRatio_working_3-way'!R57^3/27-'OddsRatio_working_3-way'!T57</f>
        <v>0.2590098519577389</v>
      </c>
      <c r="W57" s="11">
        <f>'OddsRatio_working_3-way'!V57^2+4*'OddsRatio_working_3-way'!U57^3/27</f>
        <v>-3.2315909483308383E-2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0.15764042382466356</v>
      </c>
      <c r="Y57" s="11">
        <f>IF('OddsRatio_working_3-way'!W57&gt;=0,IF('OddsRatio_working_3-way'!V57+SQRT('OddsRatio_working_3-way'!W57)&gt;0,0,PI()),ACOS('OddsRatio_working_3-way'!V57/(2*'OddsRatio_working_3-way'!X57)))</f>
        <v>0.60672274304766982</v>
      </c>
      <c r="Z57" s="11">
        <f>'OddsRatio_working_3-way'!X57^(1/3)*COS('OddsRatio_working_3-way'!Y57/3)</f>
        <v>0.52919170415575301</v>
      </c>
      <c r="AA57" s="11">
        <f>'OddsRatio_working_3-way'!X57^(1/3)*COS(('OddsRatio_working_3-way'!Y57+2*PI())/3)</f>
        <v>-0.35856622024697998</v>
      </c>
      <c r="AB57" s="11">
        <f>'OddsRatio_working_3-way'!X57^(1/3)*COS(('OddsRatio_working_3-way'!Y57+4*PI())/3)</f>
        <v>-0.17062548390877316</v>
      </c>
      <c r="AC57" s="11">
        <f>'OddsRatio_working_3-way'!X57^(1/3)*SIN('OddsRatio_working_3-way'!Y57/3)</f>
        <v>0.10850763471656016</v>
      </c>
      <c r="AD57" s="11">
        <f>'OddsRatio_working_3-way'!X57^(1/3)*SIN(('OddsRatio_working_3-way'!Y57+2*PI())/3)</f>
        <v>0.40403964191258107</v>
      </c>
      <c r="AE57" s="11">
        <f>'OddsRatio_working_3-way'!X57^(1/3)*SIN(('OddsRatio_working_3-way'!Y57+4*PI())/3)</f>
        <v>-0.51254727662914124</v>
      </c>
      <c r="AF57" s="11">
        <f>-'OddsRatio_working_3-way'!U57/(3*'OddsRatio_working_3-way'!X57^(1/3))*COS(('OddsRatio_working_3-way'!Y57)/3)</f>
        <v>0.52919170415575312</v>
      </c>
      <c r="AG57" s="11">
        <f>-'OddsRatio_working_3-way'!U57/(3*'OddsRatio_working_3-way'!X57^(1/3))*COS(('OddsRatio_working_3-way'!Y57+2*PI())/3)</f>
        <v>-0.35856622024698004</v>
      </c>
      <c r="AH57" s="11">
        <f>-'OddsRatio_working_3-way'!U57/(3*'OddsRatio_working_3-way'!X57^(1/3))*COS(('OddsRatio_working_3-way'!Y57+4*PI())/3)</f>
        <v>-0.17062548390877319</v>
      </c>
      <c r="AI57" s="11">
        <f>'OddsRatio_working_3-way'!U57/(3*'OddsRatio_working_3-way'!X57^(1/3))*SIN(('OddsRatio_working_3-way'!Y57)/3)</f>
        <v>-0.10850763471656018</v>
      </c>
      <c r="AJ57" s="11">
        <f>'OddsRatio_working_3-way'!U57/(3*'OddsRatio_working_3-way'!X57^(1/3))*SIN(('OddsRatio_working_3-way'!Y57+2*PI())/3)</f>
        <v>-0.40403964191258113</v>
      </c>
      <c r="AK57" s="11">
        <f>'OddsRatio_working_3-way'!U57/(3*'OddsRatio_working_3-way'!X57^(1/3))*SIN(('OddsRatio_working_3-way'!Y57+4*PI())/3)</f>
        <v>0.51254727662914135</v>
      </c>
      <c r="AL57" s="11">
        <f>'OddsRatio_working_3-way'!Z57+'OddsRatio_working_3-way'!AF57</f>
        <v>1.058383408311506</v>
      </c>
      <c r="AM57" s="11">
        <f>'OddsRatio_working_3-way'!AA57+'OddsRatio_working_3-way'!AG57</f>
        <v>-0.71713244049396008</v>
      </c>
      <c r="AN57" s="11">
        <f>'OddsRatio_working_3-way'!AB57+'OddsRatio_working_3-way'!AH57</f>
        <v>-0.34125096781754638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1.058383408311506</v>
      </c>
      <c r="AS57" s="11">
        <f>IF(('OddsRatio_working_3-way'!X57=0),IF(Q57&gt;0,-Q57^(1/3),(-Q57)^(1/3)),'OddsRatio_working_3-way'!AM57-'OddsRatio_working_3-way'!R57/3)</f>
        <v>-0.71713244049396008</v>
      </c>
      <c r="AT57" s="11">
        <f>IF(('OddsRatio_working_3-way'!X57=0),IF(Q57&gt;0,-Q57^(1/3),(-Q57)^(1/3)),'OddsRatio_working_3-way'!AN57-'OddsRatio_working_3-way'!R57/3)</f>
        <v>-0.34125096781754638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2.13</v>
      </c>
      <c r="B58" s="4">
        <f>IF('True_Odds_Calculator_3-way'!B59="","",'True_Odds_Calculator_3-way'!B59)</f>
        <v>3.46</v>
      </c>
      <c r="C58" s="4">
        <f>IF('True_Odds_Calculator_3-way'!C59="","",'True_Odds_Calculator_3-way'!C59)</f>
        <v>3.53</v>
      </c>
      <c r="D58" s="9">
        <f t="shared" si="13"/>
        <v>0.4535414616627868</v>
      </c>
      <c r="E58" s="9">
        <f t="shared" si="14"/>
        <v>0.27601499977287969</v>
      </c>
      <c r="F58" s="9">
        <f t="shared" si="15"/>
        <v>0.27044353856433306</v>
      </c>
      <c r="G58" s="9">
        <f t="shared" si="16"/>
        <v>1.0662567101894798</v>
      </c>
      <c r="H58" s="9">
        <f t="shared" si="17"/>
        <v>2.2048700825141125</v>
      </c>
      <c r="I58" s="9">
        <f t="shared" si="18"/>
        <v>3.6229915070661196</v>
      </c>
      <c r="J58" s="9">
        <f t="shared" si="19"/>
        <v>3.697629476779384</v>
      </c>
      <c r="K58" s="11">
        <f t="shared" si="20"/>
        <v>0.46948356807511737</v>
      </c>
      <c r="L58" s="11">
        <f t="shared" si="21"/>
        <v>0.28901734104046245</v>
      </c>
      <c r="M58" s="11">
        <f t="shared" si="22"/>
        <v>0.28328611898016998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-0.2703358634506936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0.23524533205224574</v>
      </c>
      <c r="Q58" s="11">
        <f>2*'OddsRatio_working_3-way'!K58*'OddsRatio_working_3-way'!L58*'OddsRatio_working_3-way'!M58</f>
        <v>7.6877559494197945E-2</v>
      </c>
      <c r="R58" s="11">
        <f t="shared" si="23"/>
        <v>0</v>
      </c>
      <c r="S58" s="11">
        <f t="shared" si="24"/>
        <v>-0.87019653644715911</v>
      </c>
      <c r="T58" s="11">
        <f t="shared" si="25"/>
        <v>-0.2843779530873069</v>
      </c>
      <c r="U58" s="11">
        <f>'OddsRatio_working_3-way'!S58-'OddsRatio_working_3-way'!R58^2/3</f>
        <v>-0.87019653644715911</v>
      </c>
      <c r="V58" s="11">
        <f>'OddsRatio_working_3-way'!S58*'OddsRatio_working_3-way'!R58/3-2*'OddsRatio_working_3-way'!R58^3/27-'OddsRatio_working_3-way'!T58</f>
        <v>0.2843779530873069</v>
      </c>
      <c r="W58" s="11">
        <f>'OddsRatio_working_3-way'!V58^2+4*'OddsRatio_working_3-way'!U58^3/27</f>
        <v>-1.6751309595431502E-2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0.15622270145337233</v>
      </c>
      <c r="Y58" s="11">
        <f>IF('OddsRatio_working_3-way'!W58&gt;=0,IF('OddsRatio_working_3-way'!V58+SQRT('OddsRatio_working_3-way'!W58)&gt;0,0,PI()),ACOS('OddsRatio_working_3-way'!V58/(2*'OddsRatio_working_3-way'!X58)))</f>
        <v>0.42710575774013648</v>
      </c>
      <c r="Z58" s="11">
        <f>'OddsRatio_working_3-way'!X58^(1/3)*COS('OddsRatio_working_3-way'!Y58/3)</f>
        <v>0.53312835509473988</v>
      </c>
      <c r="AA58" s="11">
        <f>'OddsRatio_working_3-way'!X58^(1/3)*COS(('OddsRatio_working_3-way'!Y58+2*PI())/3)</f>
        <v>-0.33274387124016763</v>
      </c>
      <c r="AB58" s="11">
        <f>'OddsRatio_working_3-way'!X58^(1/3)*COS(('OddsRatio_working_3-way'!Y58+4*PI())/3)</f>
        <v>-0.20038448385457211</v>
      </c>
      <c r="AC58" s="11">
        <f>'OddsRatio_working_3-way'!X58^(1/3)*SIN('OddsRatio_working_3-way'!Y58/3)</f>
        <v>7.6417727936847493E-2</v>
      </c>
      <c r="AD58" s="11">
        <f>'OddsRatio_working_3-way'!X58^(1/3)*SIN(('OddsRatio_working_3-way'!Y58+2*PI())/3)</f>
        <v>0.4234938350214319</v>
      </c>
      <c r="AE58" s="11">
        <f>'OddsRatio_working_3-way'!X58^(1/3)*SIN(('OddsRatio_working_3-way'!Y58+4*PI())/3)</f>
        <v>-0.49991156295827943</v>
      </c>
      <c r="AF58" s="11">
        <f>-'OddsRatio_working_3-way'!U58/(3*'OddsRatio_working_3-way'!X58^(1/3))*COS(('OddsRatio_working_3-way'!Y58)/3)</f>
        <v>0.53312835509473988</v>
      </c>
      <c r="AG58" s="11">
        <f>-'OddsRatio_working_3-way'!U58/(3*'OddsRatio_working_3-way'!X58^(1/3))*COS(('OddsRatio_working_3-way'!Y58+2*PI())/3)</f>
        <v>-0.33274387124016763</v>
      </c>
      <c r="AH58" s="11">
        <f>-'OddsRatio_working_3-way'!U58/(3*'OddsRatio_working_3-way'!X58^(1/3))*COS(('OddsRatio_working_3-way'!Y58+4*PI())/3)</f>
        <v>-0.20038448385457211</v>
      </c>
      <c r="AI58" s="11">
        <f>'OddsRatio_working_3-way'!U58/(3*'OddsRatio_working_3-way'!X58^(1/3))*SIN(('OddsRatio_working_3-way'!Y58)/3)</f>
        <v>-7.6417727936847493E-2</v>
      </c>
      <c r="AJ58" s="11">
        <f>'OddsRatio_working_3-way'!U58/(3*'OddsRatio_working_3-way'!X58^(1/3))*SIN(('OddsRatio_working_3-way'!Y58+2*PI())/3)</f>
        <v>-0.4234938350214319</v>
      </c>
      <c r="AK58" s="11">
        <f>'OddsRatio_working_3-way'!U58/(3*'OddsRatio_working_3-way'!X58^(1/3))*SIN(('OddsRatio_working_3-way'!Y58+4*PI())/3)</f>
        <v>0.49991156295827943</v>
      </c>
      <c r="AL58" s="11">
        <f>'OddsRatio_working_3-way'!Z58+'OddsRatio_working_3-way'!AF58</f>
        <v>1.0662567101894798</v>
      </c>
      <c r="AM58" s="11">
        <f>'OddsRatio_working_3-way'!AA58+'OddsRatio_working_3-way'!AG58</f>
        <v>-0.66548774248033526</v>
      </c>
      <c r="AN58" s="11">
        <f>'OddsRatio_working_3-way'!AB58+'OddsRatio_working_3-way'!AH58</f>
        <v>-0.40076896770914422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1.0662567101894798</v>
      </c>
      <c r="AS58" s="11">
        <f>IF(('OddsRatio_working_3-way'!X58=0),IF(Q58&gt;0,-Q58^(1/3),(-Q58)^(1/3)),'OddsRatio_working_3-way'!AM58-'OddsRatio_working_3-way'!R58/3)</f>
        <v>-0.66548774248033526</v>
      </c>
      <c r="AT58" s="11">
        <f>IF(('OddsRatio_working_3-way'!X58=0),IF(Q58&gt;0,-Q58^(1/3),(-Q58)^(1/3)),'OddsRatio_working_3-way'!AN58-'OddsRatio_working_3-way'!R58/3)</f>
        <v>-0.40076896770914422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2.86</v>
      </c>
      <c r="B59" s="4">
        <f>IF('True_Odds_Calculator_3-way'!B60="","",'True_Odds_Calculator_3-way'!B60)</f>
        <v>3.28</v>
      </c>
      <c r="C59" s="4">
        <f>IF('True_Odds_Calculator_3-way'!C60="","",'True_Odds_Calculator_3-way'!C60)</f>
        <v>2.64</v>
      </c>
      <c r="D59" s="9">
        <f t="shared" si="13"/>
        <v>0.33841841929527761</v>
      </c>
      <c r="E59" s="9">
        <f t="shared" si="14"/>
        <v>0.29443322034959757</v>
      </c>
      <c r="F59" s="9">
        <f t="shared" si="15"/>
        <v>0.36714836035512488</v>
      </c>
      <c r="G59" s="9">
        <f t="shared" si="16"/>
        <v>1.0510332818909387</v>
      </c>
      <c r="H59" s="9">
        <f t="shared" si="17"/>
        <v>2.9549219043171457</v>
      </c>
      <c r="I59" s="9">
        <f t="shared" si="18"/>
        <v>3.3963558827113403</v>
      </c>
      <c r="J59" s="9">
        <f t="shared" si="19"/>
        <v>2.7236945823011394</v>
      </c>
      <c r="K59" s="11">
        <f t="shared" si="20"/>
        <v>0.34965034965034969</v>
      </c>
      <c r="L59" s="11">
        <f t="shared" si="21"/>
        <v>0.3048780487804878</v>
      </c>
      <c r="M59" s="11">
        <f t="shared" si="22"/>
        <v>0.37878787878787878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-0.28083280356007634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0.23339096232666079</v>
      </c>
      <c r="Q59" s="11">
        <f>2*'OddsRatio_working_3-way'!K59*'OddsRatio_working_3-way'!L59*'OddsRatio_working_3-way'!M59</f>
        <v>8.0758118452131766E-2</v>
      </c>
      <c r="R59" s="11">
        <f t="shared" si="23"/>
        <v>0</v>
      </c>
      <c r="S59" s="11">
        <f t="shared" si="24"/>
        <v>-0.83106730897529679</v>
      </c>
      <c r="T59" s="11">
        <f t="shared" si="25"/>
        <v>-0.28756654289802658</v>
      </c>
      <c r="U59" s="11">
        <f>'OddsRatio_working_3-way'!S59-'OddsRatio_working_3-way'!R59^2/3</f>
        <v>-0.83106730897529679</v>
      </c>
      <c r="V59" s="11">
        <f>'OddsRatio_working_3-way'!S59*'OddsRatio_working_3-way'!R59/3-2*'OddsRatio_working_3-way'!R59^3/27-'OddsRatio_working_3-way'!T59</f>
        <v>0.28756654289802658</v>
      </c>
      <c r="W59" s="11">
        <f>'OddsRatio_working_3-way'!V59^2+4*'OddsRatio_working_3-way'!U59^3/27</f>
        <v>-2.3418752804487963E-3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0.14580499980690936</v>
      </c>
      <c r="Y59" s="11">
        <f>IF('OddsRatio_working_3-way'!W59&gt;=0,IF('OddsRatio_working_3-way'!V59+SQRT('OddsRatio_working_3-way'!W59)&gt;0,0,PI()),ACOS('OddsRatio_working_3-way'!V59/(2*'OddsRatio_working_3-way'!X59)))</f>
        <v>0.16672214832546839</v>
      </c>
      <c r="Z59" s="11">
        <f>'OddsRatio_working_3-way'!X59^(1/3)*COS('OddsRatio_working_3-way'!Y59/3)</f>
        <v>0.52551664094546935</v>
      </c>
      <c r="AA59" s="11">
        <f>'OddsRatio_working_3-way'!X59^(1/3)*COS(('OddsRatio_working_3-way'!Y59+2*PI())/3)</f>
        <v>-0.2880767388843814</v>
      </c>
      <c r="AB59" s="11">
        <f>'OddsRatio_working_3-way'!X59^(1/3)*COS(('OddsRatio_working_3-way'!Y59+4*PI())/3)</f>
        <v>-0.23743990206108803</v>
      </c>
      <c r="AC59" s="11">
        <f>'OddsRatio_working_3-way'!X59^(1/3)*SIN('OddsRatio_working_3-way'!Y59/3)</f>
        <v>2.9235191370839585E-2</v>
      </c>
      <c r="AD59" s="11">
        <f>'OddsRatio_working_3-way'!X59^(1/3)*SIN(('OddsRatio_working_3-way'!Y59+2*PI())/3)</f>
        <v>0.44049316548482215</v>
      </c>
      <c r="AE59" s="11">
        <f>'OddsRatio_working_3-way'!X59^(1/3)*SIN(('OddsRatio_working_3-way'!Y59+4*PI())/3)</f>
        <v>-0.46972835685566167</v>
      </c>
      <c r="AF59" s="11">
        <f>-'OddsRatio_working_3-way'!U59/(3*'OddsRatio_working_3-way'!X59^(1/3))*COS(('OddsRatio_working_3-way'!Y59)/3)</f>
        <v>0.52551664094546935</v>
      </c>
      <c r="AG59" s="11">
        <f>-'OddsRatio_working_3-way'!U59/(3*'OddsRatio_working_3-way'!X59^(1/3))*COS(('OddsRatio_working_3-way'!Y59+2*PI())/3)</f>
        <v>-0.2880767388843814</v>
      </c>
      <c r="AH59" s="11">
        <f>-'OddsRatio_working_3-way'!U59/(3*'OddsRatio_working_3-way'!X59^(1/3))*COS(('OddsRatio_working_3-way'!Y59+4*PI())/3)</f>
        <v>-0.23743990206108803</v>
      </c>
      <c r="AI59" s="11">
        <f>'OddsRatio_working_3-way'!U59/(3*'OddsRatio_working_3-way'!X59^(1/3))*SIN(('OddsRatio_working_3-way'!Y59)/3)</f>
        <v>-2.9235191370839585E-2</v>
      </c>
      <c r="AJ59" s="11">
        <f>'OddsRatio_working_3-way'!U59/(3*'OddsRatio_working_3-way'!X59^(1/3))*SIN(('OddsRatio_working_3-way'!Y59+2*PI())/3)</f>
        <v>-0.44049316548482215</v>
      </c>
      <c r="AK59" s="11">
        <f>'OddsRatio_working_3-way'!U59/(3*'OddsRatio_working_3-way'!X59^(1/3))*SIN(('OddsRatio_working_3-way'!Y59+4*PI())/3)</f>
        <v>0.46972835685566167</v>
      </c>
      <c r="AL59" s="11">
        <f>'OddsRatio_working_3-way'!Z59+'OddsRatio_working_3-way'!AF59</f>
        <v>1.0510332818909387</v>
      </c>
      <c r="AM59" s="11">
        <f>'OddsRatio_working_3-way'!AA59+'OddsRatio_working_3-way'!AG59</f>
        <v>-0.5761534777687628</v>
      </c>
      <c r="AN59" s="11">
        <f>'OddsRatio_working_3-way'!AB59+'OddsRatio_working_3-way'!AH59</f>
        <v>-0.47487980412217606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1.0510332818909387</v>
      </c>
      <c r="AS59" s="11">
        <f>IF(('OddsRatio_working_3-way'!X59=0),IF(Q59&gt;0,-Q59^(1/3),(-Q59)^(1/3)),'OddsRatio_working_3-way'!AM59-'OddsRatio_working_3-way'!R59/3)</f>
        <v>-0.5761534777687628</v>
      </c>
      <c r="AT59" s="11">
        <f>IF(('OddsRatio_working_3-way'!X59=0),IF(Q59&gt;0,-Q59^(1/3),(-Q59)^(1/3)),'OddsRatio_working_3-way'!AN59-'OddsRatio_working_3-way'!R59/3)</f>
        <v>-0.47487980412217606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3.13</v>
      </c>
      <c r="B60" s="4">
        <f>IF('True_Odds_Calculator_3-way'!B61="","",'True_Odds_Calculator_3-way'!B61)</f>
        <v>3.1</v>
      </c>
      <c r="C60" s="4">
        <f>IF('True_Odds_Calculator_3-way'!C61="","",'True_Odds_Calculator_3-way'!C61)</f>
        <v>2.52</v>
      </c>
      <c r="D60" s="9">
        <f t="shared" si="13"/>
        <v>0.30698683735702159</v>
      </c>
      <c r="E60" s="9">
        <f t="shared" si="14"/>
        <v>0.31001279435811885</v>
      </c>
      <c r="F60" s="9">
        <f t="shared" si="15"/>
        <v>0.38300036828485945</v>
      </c>
      <c r="G60" s="9">
        <f t="shared" si="16"/>
        <v>1.059844438679499</v>
      </c>
      <c r="H60" s="9">
        <f t="shared" si="17"/>
        <v>3.2574686543873326</v>
      </c>
      <c r="I60" s="9">
        <f t="shared" si="18"/>
        <v>3.2256733212269477</v>
      </c>
      <c r="J60" s="9">
        <f t="shared" si="19"/>
        <v>2.6109635467928385</v>
      </c>
      <c r="K60" s="11">
        <f t="shared" si="20"/>
        <v>0.31948881789137379</v>
      </c>
      <c r="L60" s="11">
        <f t="shared" si="21"/>
        <v>0.32258064516129031</v>
      </c>
      <c r="M60" s="11">
        <f t="shared" si="22"/>
        <v>0.3968253968253968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-0.2780583324744923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0.23515882013253958</v>
      </c>
      <c r="Q60" s="11">
        <f>2*'OddsRatio_working_3-way'!K60*'OddsRatio_working_3-way'!L60*'OddsRatio_working_3-way'!M60</f>
        <v>8.1794372220013761E-2</v>
      </c>
      <c r="R60" s="11">
        <f t="shared" si="23"/>
        <v>0</v>
      </c>
      <c r="S60" s="11">
        <f t="shared" si="24"/>
        <v>-0.84571758033581634</v>
      </c>
      <c r="T60" s="11">
        <f t="shared" si="25"/>
        <v>-0.29416263663854481</v>
      </c>
      <c r="U60" s="11">
        <f>'OddsRatio_working_3-way'!S60-'OddsRatio_working_3-way'!R60^2/3</f>
        <v>-0.84571758033581634</v>
      </c>
      <c r="V60" s="11">
        <f>'OddsRatio_working_3-way'!S60*'OddsRatio_working_3-way'!R60/3-2*'OddsRatio_working_3-way'!R60^3/27-'OddsRatio_working_3-way'!T60</f>
        <v>0.29416263663854481</v>
      </c>
      <c r="W60" s="11">
        <f>'OddsRatio_working_3-way'!V60^2+4*'OddsRatio_working_3-way'!U60^3/27</f>
        <v>-3.0816086271099746E-3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0.14967737422640948</v>
      </c>
      <c r="Y60" s="11">
        <f>IF('OddsRatio_working_3-way'!W60&gt;=0,IF('OddsRatio_working_3-way'!V60+SQRT('OddsRatio_working_3-way'!W60)&gt;0,0,PI()),ACOS('OddsRatio_working_3-way'!V60/(2*'OddsRatio_working_3-way'!X60)))</f>
        <v>0.18651924926314356</v>
      </c>
      <c r="Z60" s="11">
        <f>'OddsRatio_working_3-way'!X60^(1/3)*COS('OddsRatio_working_3-way'!Y60/3)</f>
        <v>0.52992221933974948</v>
      </c>
      <c r="AA60" s="11">
        <f>'OddsRatio_working_3-way'!X60^(1/3)*COS(('OddsRatio_working_3-way'!Y60+2*PI())/3)</f>
        <v>-0.29353078190250537</v>
      </c>
      <c r="AB60" s="11">
        <f>'OddsRatio_working_3-way'!X60^(1/3)*COS(('OddsRatio_working_3-way'!Y60+4*PI())/3)</f>
        <v>-0.2363914374372442</v>
      </c>
      <c r="AC60" s="11">
        <f>'OddsRatio_working_3-way'!X60^(1/3)*SIN('OddsRatio_working_3-way'!Y60/3)</f>
        <v>3.2989415908337226E-2</v>
      </c>
      <c r="AD60" s="11">
        <f>'OddsRatio_working_3-way'!X60^(1/3)*SIN(('OddsRatio_working_3-way'!Y60+2*PI())/3)</f>
        <v>0.44243139602388371</v>
      </c>
      <c r="AE60" s="11">
        <f>'OddsRatio_working_3-way'!X60^(1/3)*SIN(('OddsRatio_working_3-way'!Y60+4*PI())/3)</f>
        <v>-0.47542081193222097</v>
      </c>
      <c r="AF60" s="11">
        <f>-'OddsRatio_working_3-way'!U60/(3*'OddsRatio_working_3-way'!X60^(1/3))*COS(('OddsRatio_working_3-way'!Y60)/3)</f>
        <v>0.52992221933974948</v>
      </c>
      <c r="AG60" s="11">
        <f>-'OddsRatio_working_3-way'!U60/(3*'OddsRatio_working_3-way'!X60^(1/3))*COS(('OddsRatio_working_3-way'!Y60+2*PI())/3)</f>
        <v>-0.29353078190250537</v>
      </c>
      <c r="AH60" s="11">
        <f>-'OddsRatio_working_3-way'!U60/(3*'OddsRatio_working_3-way'!X60^(1/3))*COS(('OddsRatio_working_3-way'!Y60+4*PI())/3)</f>
        <v>-0.2363914374372442</v>
      </c>
      <c r="AI60" s="11">
        <f>'OddsRatio_working_3-way'!U60/(3*'OddsRatio_working_3-way'!X60^(1/3))*SIN(('OddsRatio_working_3-way'!Y60)/3)</f>
        <v>-3.2989415908337226E-2</v>
      </c>
      <c r="AJ60" s="11">
        <f>'OddsRatio_working_3-way'!U60/(3*'OddsRatio_working_3-way'!X60^(1/3))*SIN(('OddsRatio_working_3-way'!Y60+2*PI())/3)</f>
        <v>-0.44243139602388371</v>
      </c>
      <c r="AK60" s="11">
        <f>'OddsRatio_working_3-way'!U60/(3*'OddsRatio_working_3-way'!X60^(1/3))*SIN(('OddsRatio_working_3-way'!Y60+4*PI())/3)</f>
        <v>0.47542081193222097</v>
      </c>
      <c r="AL60" s="11">
        <f>'OddsRatio_working_3-way'!Z60+'OddsRatio_working_3-way'!AF60</f>
        <v>1.059844438679499</v>
      </c>
      <c r="AM60" s="11">
        <f>'OddsRatio_working_3-way'!AA60+'OddsRatio_working_3-way'!AG60</f>
        <v>-0.58706156380501073</v>
      </c>
      <c r="AN60" s="11">
        <f>'OddsRatio_working_3-way'!AB60+'OddsRatio_working_3-way'!AH60</f>
        <v>-0.47278287487448839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1.059844438679499</v>
      </c>
      <c r="AS60" s="11">
        <f>IF(('OddsRatio_working_3-way'!X60=0),IF(Q60&gt;0,-Q60^(1/3),(-Q60)^(1/3)),'OddsRatio_working_3-way'!AM60-'OddsRatio_working_3-way'!R60/3)</f>
        <v>-0.58706156380501073</v>
      </c>
      <c r="AT60" s="11">
        <f>IF(('OddsRatio_working_3-way'!X60=0),IF(Q60&gt;0,-Q60^(1/3),(-Q60)^(1/3)),'OddsRatio_working_3-way'!AN60-'OddsRatio_working_3-way'!R60/3)</f>
        <v>-0.47278287487448839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2.71</v>
      </c>
      <c r="B61" s="4">
        <f>IF('True_Odds_Calculator_3-way'!B62="","",'True_Odds_Calculator_3-way'!B62)</f>
        <v>3.41</v>
      </c>
      <c r="C61" s="4">
        <f>IF('True_Odds_Calculator_3-way'!C62="","",'True_Odds_Calculator_3-way'!C62)</f>
        <v>2.7</v>
      </c>
      <c r="D61" s="9">
        <f t="shared" si="13"/>
        <v>0.35770729823975189</v>
      </c>
      <c r="E61" s="9">
        <f t="shared" si="14"/>
        <v>0.28323675431248851</v>
      </c>
      <c r="F61" s="9">
        <f t="shared" si="15"/>
        <v>0.35905594744775954</v>
      </c>
      <c r="G61" s="9">
        <f t="shared" si="16"/>
        <v>1.0500478155173263</v>
      </c>
      <c r="H61" s="9">
        <f t="shared" si="17"/>
        <v>2.7955817645346279</v>
      </c>
      <c r="I61" s="9">
        <f t="shared" si="18"/>
        <v>3.5306152353967568</v>
      </c>
      <c r="J61" s="9">
        <f t="shared" si="19"/>
        <v>2.7850812863794547</v>
      </c>
      <c r="K61" s="11">
        <f t="shared" si="20"/>
        <v>0.36900369003690037</v>
      </c>
      <c r="L61" s="11">
        <f t="shared" si="21"/>
        <v>0.29325513196480935</v>
      </c>
      <c r="M61" s="11">
        <f t="shared" si="22"/>
        <v>0.37037037037037035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-0.28078547647646557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0.23325746453945473</v>
      </c>
      <c r="Q61" s="11">
        <f>2*'OddsRatio_working_3-way'!K61*'OddsRatio_working_3-way'!L61*'OddsRatio_working_3-way'!M61</f>
        <v>8.0157204309090971E-2</v>
      </c>
      <c r="R61" s="11">
        <f t="shared" si="23"/>
        <v>0</v>
      </c>
      <c r="S61" s="11">
        <f t="shared" si="24"/>
        <v>-0.83073194335607148</v>
      </c>
      <c r="T61" s="11">
        <f t="shared" si="25"/>
        <v>-0.28547489462407954</v>
      </c>
      <c r="U61" s="11">
        <f>'OddsRatio_working_3-way'!S61-'OddsRatio_working_3-way'!R61^2/3</f>
        <v>-0.83073194335607148</v>
      </c>
      <c r="V61" s="11">
        <f>'OddsRatio_working_3-way'!S61*'OddsRatio_working_3-way'!R61/3-2*'OddsRatio_working_3-way'!R61^3/27-'OddsRatio_working_3-way'!T61</f>
        <v>0.28547489462407954</v>
      </c>
      <c r="W61" s="11">
        <f>'OddsRatio_working_3-way'!V61^2+4*'OddsRatio_working_3-way'!U61^3/27</f>
        <v>-3.4375722018011312E-3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0.14571675235060522</v>
      </c>
      <c r="Y61" s="11">
        <f>IF('OddsRatio_working_3-way'!W61&gt;=0,IF('OddsRatio_working_3-way'!V61+SQRT('OddsRatio_working_3-way'!W61)&gt;0,0,PI()),ACOS('OddsRatio_working_3-way'!V61/(2*'OddsRatio_working_3-way'!X61)))</f>
        <v>0.20256317315611638</v>
      </c>
      <c r="Z61" s="11">
        <f>'OddsRatio_working_3-way'!X61^(1/3)*COS('OddsRatio_working_3-way'!Y61/3)</f>
        <v>0.52502390775866314</v>
      </c>
      <c r="AA61" s="11">
        <f>'OddsRatio_working_3-way'!X61^(1/3)*COS(('OddsRatio_working_3-way'!Y61+2*PI())/3)</f>
        <v>-0.29325944240091562</v>
      </c>
      <c r="AB61" s="11">
        <f>'OddsRatio_working_3-way'!X61^(1/3)*COS(('OddsRatio_working_3-way'!Y61+4*PI())/3)</f>
        <v>-0.23176446535774756</v>
      </c>
      <c r="AC61" s="11">
        <f>'OddsRatio_working_3-way'!X61^(1/3)*SIN('OddsRatio_working_3-way'!Y61/3)</f>
        <v>3.5504141549683087E-2</v>
      </c>
      <c r="AD61" s="11">
        <f>'OddsRatio_working_3-way'!X61^(1/3)*SIN(('OddsRatio_working_3-way'!Y61+2*PI())/3)</f>
        <v>0.43693197093833858</v>
      </c>
      <c r="AE61" s="11">
        <f>'OddsRatio_working_3-way'!X61^(1/3)*SIN(('OddsRatio_working_3-way'!Y61+4*PI())/3)</f>
        <v>-0.47243611248802153</v>
      </c>
      <c r="AF61" s="11">
        <f>-'OddsRatio_working_3-way'!U61/(3*'OddsRatio_working_3-way'!X61^(1/3))*COS(('OddsRatio_working_3-way'!Y61)/3)</f>
        <v>0.52502390775866326</v>
      </c>
      <c r="AG61" s="11">
        <f>-'OddsRatio_working_3-way'!U61/(3*'OddsRatio_working_3-way'!X61^(1/3))*COS(('OddsRatio_working_3-way'!Y61+2*PI())/3)</f>
        <v>-0.29325944240091567</v>
      </c>
      <c r="AH61" s="11">
        <f>-'OddsRatio_working_3-way'!U61/(3*'OddsRatio_working_3-way'!X61^(1/3))*COS(('OddsRatio_working_3-way'!Y61+4*PI())/3)</f>
        <v>-0.23176446535774761</v>
      </c>
      <c r="AI61" s="11">
        <f>'OddsRatio_working_3-way'!U61/(3*'OddsRatio_working_3-way'!X61^(1/3))*SIN(('OddsRatio_working_3-way'!Y61)/3)</f>
        <v>-3.5504141549683094E-2</v>
      </c>
      <c r="AJ61" s="11">
        <f>'OddsRatio_working_3-way'!U61/(3*'OddsRatio_working_3-way'!X61^(1/3))*SIN(('OddsRatio_working_3-way'!Y61+2*PI())/3)</f>
        <v>-0.43693197093833869</v>
      </c>
      <c r="AK61" s="11">
        <f>'OddsRatio_working_3-way'!U61/(3*'OddsRatio_working_3-way'!X61^(1/3))*SIN(('OddsRatio_working_3-way'!Y61+4*PI())/3)</f>
        <v>0.47243611248802164</v>
      </c>
      <c r="AL61" s="11">
        <f>'OddsRatio_working_3-way'!Z61+'OddsRatio_working_3-way'!AF61</f>
        <v>1.0500478155173263</v>
      </c>
      <c r="AM61" s="11">
        <f>'OddsRatio_working_3-way'!AA61+'OddsRatio_working_3-way'!AG61</f>
        <v>-0.58651888480183123</v>
      </c>
      <c r="AN61" s="11">
        <f>'OddsRatio_working_3-way'!AB61+'OddsRatio_working_3-way'!AH61</f>
        <v>-0.46352893071549517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1.0500478155173263</v>
      </c>
      <c r="AS61" s="11">
        <f>IF(('OddsRatio_working_3-way'!X61=0),IF(Q61&gt;0,-Q61^(1/3),(-Q61)^(1/3)),'OddsRatio_working_3-way'!AM61-'OddsRatio_working_3-way'!R61/3)</f>
        <v>-0.58651888480183123</v>
      </c>
      <c r="AT61" s="11">
        <f>IF(('OddsRatio_working_3-way'!X61=0),IF(Q61&gt;0,-Q61^(1/3),(-Q61)^(1/3)),'OddsRatio_working_3-way'!AN61-'OddsRatio_working_3-way'!R61/3)</f>
        <v>-0.46352893071549517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4.2300000000000004</v>
      </c>
      <c r="B62" s="4">
        <f>IF('True_Odds_Calculator_3-way'!B63="","",'True_Odds_Calculator_3-way'!B63)</f>
        <v>3.75</v>
      </c>
      <c r="C62" s="4">
        <f>IF('True_Odds_Calculator_3-way'!C63="","",'True_Odds_Calculator_3-way'!C63)</f>
        <v>1.88</v>
      </c>
      <c r="D62" s="9">
        <f t="shared" si="13"/>
        <v>0.2263739116891027</v>
      </c>
      <c r="E62" s="9">
        <f t="shared" si="14"/>
        <v>0.25577993478499894</v>
      </c>
      <c r="F62" s="9">
        <f t="shared" si="15"/>
        <v>0.51784615352589836</v>
      </c>
      <c r="G62" s="9">
        <f t="shared" si="16"/>
        <v>1.058040297365312</v>
      </c>
      <c r="H62" s="9">
        <f t="shared" si="17"/>
        <v>4.417470160489958</v>
      </c>
      <c r="I62" s="9">
        <f t="shared" si="18"/>
        <v>3.9096108177546078</v>
      </c>
      <c r="J62" s="9">
        <f t="shared" si="19"/>
        <v>1.9310754616814747</v>
      </c>
      <c r="K62" s="11">
        <f t="shared" si="20"/>
        <v>0.23640661938534277</v>
      </c>
      <c r="L62" s="11">
        <f t="shared" si="21"/>
        <v>0.26666666666666666</v>
      </c>
      <c r="M62" s="11">
        <f t="shared" si="22"/>
        <v>0.53191489361702127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-0.26211290511879026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0.23003537716077327</v>
      </c>
      <c r="Q62" s="11">
        <f>2*'OddsRatio_working_3-way'!K62*'OddsRatio_working_3-way'!L62*'OddsRatio_working_3-way'!M62</f>
        <v>6.7065707627047597E-2</v>
      </c>
      <c r="R62" s="11">
        <f t="shared" si="23"/>
        <v>0</v>
      </c>
      <c r="S62" s="11">
        <f t="shared" si="24"/>
        <v>-0.87761942532558868</v>
      </c>
      <c r="T62" s="11">
        <f t="shared" si="25"/>
        <v>-0.25586572166926785</v>
      </c>
      <c r="U62" s="11">
        <f>'OddsRatio_working_3-way'!S62-'OddsRatio_working_3-way'!R62^2/3</f>
        <v>-0.87761942532558868</v>
      </c>
      <c r="V62" s="11">
        <f>'OddsRatio_working_3-way'!S62*'OddsRatio_working_3-way'!R62/3-2*'OddsRatio_working_3-way'!R62^3/27-'OddsRatio_working_3-way'!T62</f>
        <v>0.25586572166926785</v>
      </c>
      <c r="W62" s="11">
        <f>'OddsRatio_working_3-way'!V62^2+4*'OddsRatio_working_3-way'!U62^3/27</f>
        <v>-3.4674420869305958E-2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0.15822585786988264</v>
      </c>
      <c r="Y62" s="11">
        <f>IF('OddsRatio_working_3-way'!W62&gt;=0,IF('OddsRatio_working_3-way'!V62+SQRT('OddsRatio_working_3-way'!W62)&gt;0,0,PI()),ACOS('OddsRatio_working_3-way'!V62/(2*'OddsRatio_working_3-way'!X62)))</f>
        <v>0.62911964683727717</v>
      </c>
      <c r="Z62" s="11">
        <f>'OddsRatio_working_3-way'!X62^(1/3)*COS('OddsRatio_working_3-way'!Y62/3)</f>
        <v>0.52902014868265601</v>
      </c>
      <c r="AA62" s="11">
        <f>'OddsRatio_working_3-way'!X62^(1/3)*COS(('OddsRatio_working_3-way'!Y62+2*PI())/3)</f>
        <v>-0.36201965360015081</v>
      </c>
      <c r="AB62" s="11">
        <f>'OddsRatio_working_3-way'!X62^(1/3)*COS(('OddsRatio_working_3-way'!Y62+4*PI())/3)</f>
        <v>-0.1670004950825055</v>
      </c>
      <c r="AC62" s="11">
        <f>'OddsRatio_working_3-way'!X62^(1/3)*SIN('OddsRatio_working_3-way'!Y62/3)</f>
        <v>0.11259436366729703</v>
      </c>
      <c r="AD62" s="11">
        <f>'OddsRatio_working_3-way'!X62^(1/3)*SIN(('OddsRatio_working_3-way'!Y62+2*PI())/3)</f>
        <v>0.40184770603935244</v>
      </c>
      <c r="AE62" s="11">
        <f>'OddsRatio_working_3-way'!X62^(1/3)*SIN(('OddsRatio_working_3-way'!Y62+4*PI())/3)</f>
        <v>-0.5144420697066493</v>
      </c>
      <c r="AF62" s="11">
        <f>-'OddsRatio_working_3-way'!U62/(3*'OddsRatio_working_3-way'!X62^(1/3))*COS(('OddsRatio_working_3-way'!Y62)/3)</f>
        <v>0.5290201486826559</v>
      </c>
      <c r="AG62" s="11">
        <f>-'OddsRatio_working_3-way'!U62/(3*'OddsRatio_working_3-way'!X62^(1/3))*COS(('OddsRatio_working_3-way'!Y62+2*PI())/3)</f>
        <v>-0.3620196536001507</v>
      </c>
      <c r="AH62" s="11">
        <f>-'OddsRatio_working_3-way'!U62/(3*'OddsRatio_working_3-way'!X62^(1/3))*COS(('OddsRatio_working_3-way'!Y62+4*PI())/3)</f>
        <v>-0.16700049508250547</v>
      </c>
      <c r="AI62" s="11">
        <f>'OddsRatio_working_3-way'!U62/(3*'OddsRatio_working_3-way'!X62^(1/3))*SIN(('OddsRatio_working_3-way'!Y62)/3)</f>
        <v>-0.11259436366729701</v>
      </c>
      <c r="AJ62" s="11">
        <f>'OddsRatio_working_3-way'!U62/(3*'OddsRatio_working_3-way'!X62^(1/3))*SIN(('OddsRatio_working_3-way'!Y62+2*PI())/3)</f>
        <v>-0.40184770603935233</v>
      </c>
      <c r="AK62" s="11">
        <f>'OddsRatio_working_3-way'!U62/(3*'OddsRatio_working_3-way'!X62^(1/3))*SIN(('OddsRatio_working_3-way'!Y62+4*PI())/3)</f>
        <v>0.51444206970664919</v>
      </c>
      <c r="AL62" s="11">
        <f>'OddsRatio_working_3-way'!Z62+'OddsRatio_working_3-way'!AF62</f>
        <v>1.058040297365312</v>
      </c>
      <c r="AM62" s="11">
        <f>'OddsRatio_working_3-way'!AA62+'OddsRatio_working_3-way'!AG62</f>
        <v>-0.72403930720030152</v>
      </c>
      <c r="AN62" s="11">
        <f>'OddsRatio_working_3-way'!AB62+'OddsRatio_working_3-way'!AH62</f>
        <v>-0.33400099016501095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1.058040297365312</v>
      </c>
      <c r="AS62" s="11">
        <f>IF(('OddsRatio_working_3-way'!X62=0),IF(Q62&gt;0,-Q62^(1/3),(-Q62)^(1/3)),'OddsRatio_working_3-way'!AM62-'OddsRatio_working_3-way'!R62/3)</f>
        <v>-0.72403930720030152</v>
      </c>
      <c r="AT62" s="11">
        <f>IF(('OddsRatio_working_3-way'!X62=0),IF(Q62&gt;0,-Q62^(1/3),(-Q62)^(1/3)),'OddsRatio_working_3-way'!AN62-'OddsRatio_working_3-way'!R62/3)</f>
        <v>-0.33400099016501095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2.5499999999999998</v>
      </c>
      <c r="B63" s="4">
        <f>IF('True_Odds_Calculator_3-way'!B64="","",'True_Odds_Calculator_3-way'!B64)</f>
        <v>3.47</v>
      </c>
      <c r="C63" s="4">
        <f>IF('True_Odds_Calculator_3-way'!C64="","",'True_Odds_Calculator_3-way'!C64)</f>
        <v>2.83</v>
      </c>
      <c r="D63" s="9">
        <f t="shared" si="13"/>
        <v>0.38017659738886173</v>
      </c>
      <c r="E63" s="9">
        <f t="shared" si="14"/>
        <v>0.27792816488864797</v>
      </c>
      <c r="F63" s="9">
        <f t="shared" si="15"/>
        <v>0.34189523772249031</v>
      </c>
      <c r="G63" s="9">
        <f t="shared" si="16"/>
        <v>1.0518429302256949</v>
      </c>
      <c r="H63" s="9">
        <f t="shared" si="17"/>
        <v>2.6303565418498263</v>
      </c>
      <c r="I63" s="9">
        <f t="shared" si="18"/>
        <v>3.5980520376574661</v>
      </c>
      <c r="J63" s="9">
        <f t="shared" si="19"/>
        <v>2.9248725623130221</v>
      </c>
      <c r="K63" s="11">
        <f t="shared" si="20"/>
        <v>0.39215686274509809</v>
      </c>
      <c r="L63" s="11">
        <f t="shared" si="21"/>
        <v>0.28818443804034583</v>
      </c>
      <c r="M63" s="11">
        <f t="shared" si="22"/>
        <v>0.35335689045936397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-0.27978449961872898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0.23361448936964224</v>
      </c>
      <c r="Q63" s="11">
        <f>2*'OddsRatio_working_3-way'!K63*'OddsRatio_working_3-way'!L63*'OddsRatio_working_3-way'!M63</f>
        <v>7.98682014938948E-2</v>
      </c>
      <c r="R63" s="11">
        <f t="shared" si="23"/>
        <v>0</v>
      </c>
      <c r="S63" s="11">
        <f t="shared" si="24"/>
        <v>-0.83498009964095921</v>
      </c>
      <c r="T63" s="11">
        <f t="shared" si="25"/>
        <v>-0.28546328192853315</v>
      </c>
      <c r="U63" s="11">
        <f>'OddsRatio_working_3-way'!S63-'OddsRatio_working_3-way'!R63^2/3</f>
        <v>-0.83498009964095921</v>
      </c>
      <c r="V63" s="11">
        <f>'OddsRatio_working_3-way'!S63*'OddsRatio_working_3-way'!R63/3-2*'OddsRatio_working_3-way'!R63^3/27-'OddsRatio_working_3-way'!T63</f>
        <v>0.28546328192853315</v>
      </c>
      <c r="W63" s="11">
        <f>'OddsRatio_working_3-way'!V63^2+4*'OddsRatio_working_3-way'!U63^3/27</f>
        <v>-4.7538629533369209E-3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0.14683591887098515</v>
      </c>
      <c r="Y63" s="11">
        <f>IF('OddsRatio_working_3-way'!W63&gt;=0,IF('OddsRatio_working_3-way'!V63+SQRT('OddsRatio_working_3-way'!W63)&gt;0,0,PI()),ACOS('OddsRatio_working_3-way'!V63/(2*'OddsRatio_working_3-way'!X63)))</f>
        <v>0.23699219655512027</v>
      </c>
      <c r="Z63" s="11">
        <f>'OddsRatio_working_3-way'!X63^(1/3)*COS('OddsRatio_working_3-way'!Y63/3)</f>
        <v>0.52592146511284754</v>
      </c>
      <c r="AA63" s="11">
        <f>'OddsRatio_working_3-way'!X63^(1/3)*COS(('OddsRatio_working_3-way'!Y63+2*PI())/3)</f>
        <v>-0.29901602773489538</v>
      </c>
      <c r="AB63" s="11">
        <f>'OddsRatio_working_3-way'!X63^(1/3)*COS(('OddsRatio_working_3-way'!Y63+4*PI())/3)</f>
        <v>-0.2269054373779526</v>
      </c>
      <c r="AC63" s="11">
        <f>'OddsRatio_working_3-way'!X63^(1/3)*SIN('OddsRatio_working_3-way'!Y63/3)</f>
        <v>4.163306875400391E-2</v>
      </c>
      <c r="AD63" s="11">
        <f>'OddsRatio_working_3-way'!X63^(1/3)*SIN(('OddsRatio_working_3-way'!Y63+2*PI())/3)</f>
        <v>0.4346448148062555</v>
      </c>
      <c r="AE63" s="11">
        <f>'OddsRatio_working_3-way'!X63^(1/3)*SIN(('OddsRatio_working_3-way'!Y63+4*PI())/3)</f>
        <v>-0.47627788356025924</v>
      </c>
      <c r="AF63" s="11">
        <f>-'OddsRatio_working_3-way'!U63/(3*'OddsRatio_working_3-way'!X63^(1/3))*COS(('OddsRatio_working_3-way'!Y63)/3)</f>
        <v>0.52592146511284732</v>
      </c>
      <c r="AG63" s="11">
        <f>-'OddsRatio_working_3-way'!U63/(3*'OddsRatio_working_3-way'!X63^(1/3))*COS(('OddsRatio_working_3-way'!Y63+2*PI())/3)</f>
        <v>-0.29901602773489522</v>
      </c>
      <c r="AH63" s="11">
        <f>-'OddsRatio_working_3-way'!U63/(3*'OddsRatio_working_3-way'!X63^(1/3))*COS(('OddsRatio_working_3-way'!Y63+4*PI())/3)</f>
        <v>-0.22690543737795252</v>
      </c>
      <c r="AI63" s="11">
        <f>'OddsRatio_working_3-way'!U63/(3*'OddsRatio_working_3-way'!X63^(1/3))*SIN(('OddsRatio_working_3-way'!Y63)/3)</f>
        <v>-4.1633068754003896E-2</v>
      </c>
      <c r="AJ63" s="11">
        <f>'OddsRatio_working_3-way'!U63/(3*'OddsRatio_working_3-way'!X63^(1/3))*SIN(('OddsRatio_working_3-way'!Y63+2*PI())/3)</f>
        <v>-0.43464481480625533</v>
      </c>
      <c r="AK63" s="11">
        <f>'OddsRatio_working_3-way'!U63/(3*'OddsRatio_working_3-way'!X63^(1/3))*SIN(('OddsRatio_working_3-way'!Y63+4*PI())/3)</f>
        <v>0.47627788356025902</v>
      </c>
      <c r="AL63" s="11">
        <f>'OddsRatio_working_3-way'!Z63+'OddsRatio_working_3-way'!AF63</f>
        <v>1.0518429302256949</v>
      </c>
      <c r="AM63" s="11">
        <f>'OddsRatio_working_3-way'!AA63+'OddsRatio_working_3-way'!AG63</f>
        <v>-0.59803205546979066</v>
      </c>
      <c r="AN63" s="11">
        <f>'OddsRatio_working_3-way'!AB63+'OddsRatio_working_3-way'!AH63</f>
        <v>-0.45381087475590509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1.0518429302256949</v>
      </c>
      <c r="AS63" s="11">
        <f>IF(('OddsRatio_working_3-way'!X63=0),IF(Q63&gt;0,-Q63^(1/3),(-Q63)^(1/3)),'OddsRatio_working_3-way'!AM63-'OddsRatio_working_3-way'!R63/3)</f>
        <v>-0.59803205546979066</v>
      </c>
      <c r="AT63" s="11">
        <f>IF(('OddsRatio_working_3-way'!X63=0),IF(Q63&gt;0,-Q63^(1/3),(-Q63)^(1/3)),'OddsRatio_working_3-way'!AN63-'OddsRatio_working_3-way'!R63/3)</f>
        <v>-0.45381087475590509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3.23</v>
      </c>
      <c r="B64" s="4">
        <f>IF('True_Odds_Calculator_3-way'!B65="","",'True_Odds_Calculator_3-way'!B65)</f>
        <v>3.46</v>
      </c>
      <c r="C64" s="4">
        <f>IF('True_Odds_Calculator_3-way'!C65="","",'True_Odds_Calculator_3-way'!C65)</f>
        <v>2.2999999999999998</v>
      </c>
      <c r="D64" s="9">
        <f t="shared" si="13"/>
        <v>0.29888404047977479</v>
      </c>
      <c r="E64" s="9">
        <f t="shared" si="14"/>
        <v>0.27872851059425263</v>
      </c>
      <c r="F64" s="9">
        <f t="shared" si="15"/>
        <v>0.42238744892597252</v>
      </c>
      <c r="G64" s="9">
        <f t="shared" si="16"/>
        <v>1.0519189149909898</v>
      </c>
      <c r="H64" s="9">
        <f t="shared" si="17"/>
        <v>3.3457791804299069</v>
      </c>
      <c r="I64" s="9">
        <f t="shared" si="18"/>
        <v>3.5877205308778337</v>
      </c>
      <c r="J64" s="9">
        <f t="shared" si="19"/>
        <v>2.3674945894882868</v>
      </c>
      <c r="K64" s="11">
        <f t="shared" si="20"/>
        <v>0.30959752321981426</v>
      </c>
      <c r="L64" s="11">
        <f t="shared" si="21"/>
        <v>0.28901734104046245</v>
      </c>
      <c r="M64" s="11">
        <f t="shared" si="22"/>
        <v>0.43478260869565222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-0.27744497621802378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0.23303457704029751</v>
      </c>
      <c r="Q64" s="11">
        <f>2*'OddsRatio_working_3-way'!K64*'OddsRatio_working_3-way'!L64*'OddsRatio_working_3-way'!M64</f>
        <v>7.7807872133655268E-2</v>
      </c>
      <c r="R64" s="11">
        <f t="shared" si="23"/>
        <v>0</v>
      </c>
      <c r="S64" s="11">
        <f t="shared" si="24"/>
        <v>-0.83993078633787421</v>
      </c>
      <c r="T64" s="11">
        <f t="shared" si="25"/>
        <v>-0.28044433600596802</v>
      </c>
      <c r="U64" s="11">
        <f>'OddsRatio_working_3-way'!S64-'OddsRatio_working_3-way'!R64^2/3</f>
        <v>-0.83993078633787421</v>
      </c>
      <c r="V64" s="11">
        <f>'OddsRatio_working_3-way'!S64*'OddsRatio_working_3-way'!R64/3-2*'OddsRatio_working_3-way'!R64^3/27-'OddsRatio_working_3-way'!T64</f>
        <v>0.28044433600596802</v>
      </c>
      <c r="W64" s="11">
        <f>'OddsRatio_working_3-way'!V64^2+4*'OddsRatio_working_3-way'!U64^3/27</f>
        <v>-9.1372707861448466E-3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0.14814376158310982</v>
      </c>
      <c r="Y64" s="11">
        <f>IF('OddsRatio_working_3-way'!W64&gt;=0,IF('OddsRatio_working_3-way'!V64+SQRT('OddsRatio_working_3-way'!W64)&gt;0,0,PI()),ACOS('OddsRatio_working_3-way'!V64/(2*'OddsRatio_working_3-way'!X64)))</f>
        <v>0.32849901909211554</v>
      </c>
      <c r="Z64" s="11">
        <f>'OddsRatio_working_3-way'!X64^(1/3)*COS('OddsRatio_working_3-way'!Y64/3)</f>
        <v>0.52595945749549489</v>
      </c>
      <c r="AA64" s="11">
        <f>'OddsRatio_working_3-way'!X64^(1/3)*COS(('OddsRatio_working_3-way'!Y64+2*PI())/3)</f>
        <v>-0.31305650368136384</v>
      </c>
      <c r="AB64" s="11">
        <f>'OddsRatio_working_3-way'!X64^(1/3)*COS(('OddsRatio_working_3-way'!Y64+4*PI())/3)</f>
        <v>-0.21290295381413119</v>
      </c>
      <c r="AC64" s="11">
        <f>'OddsRatio_working_3-way'!X64^(1/3)*SIN('OddsRatio_working_3-way'!Y64/3)</f>
        <v>5.782367897614344E-2</v>
      </c>
      <c r="AD64" s="11">
        <f>'OddsRatio_working_3-way'!X64^(1/3)*SIN(('OddsRatio_working_3-way'!Y64+2*PI())/3)</f>
        <v>0.4265824120637085</v>
      </c>
      <c r="AE64" s="11">
        <f>'OddsRatio_working_3-way'!X64^(1/3)*SIN(('OddsRatio_working_3-way'!Y64+4*PI())/3)</f>
        <v>-0.48440609103985188</v>
      </c>
      <c r="AF64" s="11">
        <f>-'OddsRatio_working_3-way'!U64/(3*'OddsRatio_working_3-way'!X64^(1/3))*COS(('OddsRatio_working_3-way'!Y64)/3)</f>
        <v>0.52595945749549489</v>
      </c>
      <c r="AG64" s="11">
        <f>-'OddsRatio_working_3-way'!U64/(3*'OddsRatio_working_3-way'!X64^(1/3))*COS(('OddsRatio_working_3-way'!Y64+2*PI())/3)</f>
        <v>-0.31305650368136384</v>
      </c>
      <c r="AH64" s="11">
        <f>-'OddsRatio_working_3-way'!U64/(3*'OddsRatio_working_3-way'!X64^(1/3))*COS(('OddsRatio_working_3-way'!Y64+4*PI())/3)</f>
        <v>-0.21290295381413119</v>
      </c>
      <c r="AI64" s="11">
        <f>'OddsRatio_working_3-way'!U64/(3*'OddsRatio_working_3-way'!X64^(1/3))*SIN(('OddsRatio_working_3-way'!Y64)/3)</f>
        <v>-5.782367897614344E-2</v>
      </c>
      <c r="AJ64" s="11">
        <f>'OddsRatio_working_3-way'!U64/(3*'OddsRatio_working_3-way'!X64^(1/3))*SIN(('OddsRatio_working_3-way'!Y64+2*PI())/3)</f>
        <v>-0.4265824120637085</v>
      </c>
      <c r="AK64" s="11">
        <f>'OddsRatio_working_3-way'!U64/(3*'OddsRatio_working_3-way'!X64^(1/3))*SIN(('OddsRatio_working_3-way'!Y64+4*PI())/3)</f>
        <v>0.48440609103985188</v>
      </c>
      <c r="AL64" s="11">
        <f>'OddsRatio_working_3-way'!Z64+'OddsRatio_working_3-way'!AF64</f>
        <v>1.0519189149909898</v>
      </c>
      <c r="AM64" s="11">
        <f>'OddsRatio_working_3-way'!AA64+'OddsRatio_working_3-way'!AG64</f>
        <v>-0.62611300736272768</v>
      </c>
      <c r="AN64" s="11">
        <f>'OddsRatio_working_3-way'!AB64+'OddsRatio_working_3-way'!AH64</f>
        <v>-0.42580590762826237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1.0519189149909898</v>
      </c>
      <c r="AS64" s="11">
        <f>IF(('OddsRatio_working_3-way'!X64=0),IF(Q64&gt;0,-Q64^(1/3),(-Q64)^(1/3)),'OddsRatio_working_3-way'!AM64-'OddsRatio_working_3-way'!R64/3)</f>
        <v>-0.62611300736272768</v>
      </c>
      <c r="AT64" s="11">
        <f>IF(('OddsRatio_working_3-way'!X64=0),IF(Q64&gt;0,-Q64^(1/3),(-Q64)^(1/3)),'OddsRatio_working_3-way'!AN64-'OddsRatio_working_3-way'!R64/3)</f>
        <v>-0.42580590762826237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3.53</v>
      </c>
      <c r="B65" s="4">
        <f>IF('True_Odds_Calculator_3-way'!B66="","",'True_Odds_Calculator_3-way'!B66)</f>
        <v>3.45</v>
      </c>
      <c r="C65" s="4">
        <f>IF('True_Odds_Calculator_3-way'!C66="","",'True_Odds_Calculator_3-way'!C66)</f>
        <v>2.17</v>
      </c>
      <c r="D65" s="9">
        <f t="shared" si="13"/>
        <v>0.27283103398758024</v>
      </c>
      <c r="E65" s="9">
        <f t="shared" si="14"/>
        <v>0.2792520109377945</v>
      </c>
      <c r="F65" s="9">
        <f t="shared" si="15"/>
        <v>0.44791695507462509</v>
      </c>
      <c r="G65" s="9">
        <f t="shared" si="16"/>
        <v>1.0534672666832923</v>
      </c>
      <c r="H65" s="9">
        <f t="shared" si="17"/>
        <v>3.66527218470873</v>
      </c>
      <c r="I65" s="9">
        <f t="shared" si="18"/>
        <v>3.5809948033740659</v>
      </c>
      <c r="J65" s="9">
        <f t="shared" si="19"/>
        <v>2.2325567020194521</v>
      </c>
      <c r="K65" s="11">
        <f t="shared" si="20"/>
        <v>0.28328611898016998</v>
      </c>
      <c r="L65" s="11">
        <f t="shared" si="21"/>
        <v>0.28985507246376813</v>
      </c>
      <c r="M65" s="11">
        <f t="shared" si="22"/>
        <v>0.46082949308755761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-0.27442200493466129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0.2327135018671001</v>
      </c>
      <c r="Q65" s="11">
        <f>2*'OddsRatio_working_3-way'!K65*'OddsRatio_working_3-way'!L65*'OddsRatio_working_3-way'!M65</f>
        <v>7.5679187599056966E-2</v>
      </c>
      <c r="R65" s="11">
        <f t="shared" si="23"/>
        <v>0</v>
      </c>
      <c r="S65" s="11">
        <f t="shared" si="24"/>
        <v>-0.84801327037351903</v>
      </c>
      <c r="T65" s="11">
        <f t="shared" si="25"/>
        <v>-0.2757766732922014</v>
      </c>
      <c r="U65" s="11">
        <f>'OddsRatio_working_3-way'!S65-'OddsRatio_working_3-way'!R65^2/3</f>
        <v>-0.84801327037351903</v>
      </c>
      <c r="V65" s="11">
        <f>'OddsRatio_working_3-way'!S65*'OddsRatio_working_3-way'!R65/3-2*'OddsRatio_working_3-way'!R65^3/27-'OddsRatio_working_3-way'!T65</f>
        <v>0.2757766732922014</v>
      </c>
      <c r="W65" s="11">
        <f>'OddsRatio_working_3-way'!V65^2+4*'OddsRatio_working_3-way'!U65^3/27</f>
        <v>-1.4292236954411591E-2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0.15028723372805589</v>
      </c>
      <c r="Y65" s="11">
        <f>IF('OddsRatio_working_3-way'!W65&gt;=0,IF('OddsRatio_working_3-way'!V65+SQRT('OddsRatio_working_3-way'!W65)&gt;0,0,PI()),ACOS('OddsRatio_working_3-way'!V65/(2*'OddsRatio_working_3-way'!X65)))</f>
        <v>0.40905105734741909</v>
      </c>
      <c r="Z65" s="11">
        <f>'OddsRatio_working_3-way'!X65^(1/3)*COS('OddsRatio_working_3-way'!Y65/3)</f>
        <v>0.52673363334164613</v>
      </c>
      <c r="AA65" s="11">
        <f>'OddsRatio_working_3-way'!X65^(1/3)*COS(('OddsRatio_working_3-way'!Y65+2*PI())/3)</f>
        <v>-0.32595337452002099</v>
      </c>
      <c r="AB65" s="11">
        <f>'OddsRatio_working_3-way'!X65^(1/3)*COS(('OddsRatio_working_3-way'!Y65+4*PI())/3)</f>
        <v>-0.20078025882162506</v>
      </c>
      <c r="AC65" s="11">
        <f>'OddsRatio_working_3-way'!X65^(1/3)*SIN('OddsRatio_working_3-way'!Y65/3)</f>
        <v>7.2268732043773043E-2</v>
      </c>
      <c r="AD65" s="11">
        <f>'OddsRatio_working_3-way'!X65^(1/3)*SIN(('OddsRatio_working_3-way'!Y65+2*PI())/3)</f>
        <v>0.42003034147965712</v>
      </c>
      <c r="AE65" s="11">
        <f>'OddsRatio_working_3-way'!X65^(1/3)*SIN(('OddsRatio_working_3-way'!Y65+4*PI())/3)</f>
        <v>-0.49229907352343011</v>
      </c>
      <c r="AF65" s="11">
        <f>-'OddsRatio_working_3-way'!U65/(3*'OddsRatio_working_3-way'!X65^(1/3))*COS(('OddsRatio_working_3-way'!Y65)/3)</f>
        <v>0.52673363334164602</v>
      </c>
      <c r="AG65" s="11">
        <f>-'OddsRatio_working_3-way'!U65/(3*'OddsRatio_working_3-way'!X65^(1/3))*COS(('OddsRatio_working_3-way'!Y65+2*PI())/3)</f>
        <v>-0.32595337452002093</v>
      </c>
      <c r="AH65" s="11">
        <f>-'OddsRatio_working_3-way'!U65/(3*'OddsRatio_working_3-way'!X65^(1/3))*COS(('OddsRatio_working_3-way'!Y65+4*PI())/3)</f>
        <v>-0.20078025882162504</v>
      </c>
      <c r="AI65" s="11">
        <f>'OddsRatio_working_3-way'!U65/(3*'OddsRatio_working_3-way'!X65^(1/3))*SIN(('OddsRatio_working_3-way'!Y65)/3)</f>
        <v>-7.2268732043773029E-2</v>
      </c>
      <c r="AJ65" s="11">
        <f>'OddsRatio_working_3-way'!U65/(3*'OddsRatio_working_3-way'!X65^(1/3))*SIN(('OddsRatio_working_3-way'!Y65+2*PI())/3)</f>
        <v>-0.42003034147965701</v>
      </c>
      <c r="AK65" s="11">
        <f>'OddsRatio_working_3-way'!U65/(3*'OddsRatio_working_3-way'!X65^(1/3))*SIN(('OddsRatio_working_3-way'!Y65+4*PI())/3)</f>
        <v>0.49229907352343</v>
      </c>
      <c r="AL65" s="11">
        <f>'OddsRatio_working_3-way'!Z65+'OddsRatio_working_3-way'!AF65</f>
        <v>1.0534672666832923</v>
      </c>
      <c r="AM65" s="11">
        <f>'OddsRatio_working_3-way'!AA65+'OddsRatio_working_3-way'!AG65</f>
        <v>-0.65190674904004187</v>
      </c>
      <c r="AN65" s="11">
        <f>'OddsRatio_working_3-way'!AB65+'OddsRatio_working_3-way'!AH65</f>
        <v>-0.40156051764325007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1.0534672666832923</v>
      </c>
      <c r="AS65" s="11">
        <f>IF(('OddsRatio_working_3-way'!X65=0),IF(Q65&gt;0,-Q65^(1/3),(-Q65)^(1/3)),'OddsRatio_working_3-way'!AM65-'OddsRatio_working_3-way'!R65/3)</f>
        <v>-0.65190674904004187</v>
      </c>
      <c r="AT65" s="11">
        <f>IF(('OddsRatio_working_3-way'!X65=0),IF(Q65&gt;0,-Q65^(1/3),(-Q65)^(1/3)),'OddsRatio_working_3-way'!AN65-'OddsRatio_working_3-way'!R65/3)</f>
        <v>-0.40156051764325007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1.72</v>
      </c>
      <c r="B66" s="4">
        <f>IF('True_Odds_Calculator_3-way'!B67="","",'True_Odds_Calculator_3-way'!B67)</f>
        <v>3.87</v>
      </c>
      <c r="C66" s="4">
        <f>IF('True_Odds_Calculator_3-way'!C67="","",'True_Odds_Calculator_3-way'!C67)</f>
        <v>5.08</v>
      </c>
      <c r="D66" s="9">
        <f t="shared" si="13"/>
        <v>0.56616606884917631</v>
      </c>
      <c r="E66" s="9">
        <f t="shared" si="14"/>
        <v>0.24664426436335068</v>
      </c>
      <c r="F66" s="9">
        <f t="shared" si="15"/>
        <v>0.18718966678747281</v>
      </c>
      <c r="G66" s="9">
        <f t="shared" si="16"/>
        <v>1.0642586332012807</v>
      </c>
      <c r="H66" s="9">
        <f t="shared" si="17"/>
        <v>1.7662662159049216</v>
      </c>
      <c r="I66" s="9">
        <f t="shared" si="18"/>
        <v>4.0544222772876761</v>
      </c>
      <c r="J66" s="9">
        <f t="shared" si="19"/>
        <v>5.3421752234612256</v>
      </c>
      <c r="K66" s="11">
        <f t="shared" si="20"/>
        <v>0.58139534883720934</v>
      </c>
      <c r="L66" s="11">
        <f t="shared" si="21"/>
        <v>0.25839793281653745</v>
      </c>
      <c r="M66" s="11">
        <f t="shared" si="22"/>
        <v>0.19685039370078738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-0.24932821742333566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0.22682568951460841</v>
      </c>
      <c r="Q66" s="11">
        <f>2*'OddsRatio_working_3-way'!K66*'OddsRatio_working_3-way'!L66*'OddsRatio_working_3-way'!M66</f>
        <v>5.9146203263261629E-2</v>
      </c>
      <c r="R66" s="11">
        <f t="shared" si="23"/>
        <v>0</v>
      </c>
      <c r="S66" s="11">
        <f t="shared" si="24"/>
        <v>-0.90974736778180187</v>
      </c>
      <c r="T66" s="11">
        <f t="shared" si="25"/>
        <v>-0.237222260177784</v>
      </c>
      <c r="U66" s="11">
        <f>'OddsRatio_working_3-way'!S66-'OddsRatio_working_3-way'!R66^2/3</f>
        <v>-0.90974736778180187</v>
      </c>
      <c r="V66" s="11">
        <f>'OddsRatio_working_3-way'!S66*'OddsRatio_working_3-way'!R66/3-2*'OddsRatio_working_3-way'!R66^3/27-'OddsRatio_working_3-way'!T66</f>
        <v>0.237222260177784</v>
      </c>
      <c r="W66" s="11">
        <f>'OddsRatio_working_3-way'!V66^2+4*'OddsRatio_working_3-way'!U66^3/27</f>
        <v>-5.5272793350380704E-2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0.16699340860812212</v>
      </c>
      <c r="Y66" s="11">
        <f>IF('OddsRatio_working_3-way'!W66&gt;=0,IF('OddsRatio_working_3-way'!V66+SQRT('OddsRatio_working_3-way'!W66)&gt;0,0,PI()),ACOS('OddsRatio_working_3-way'!V66/(2*'OddsRatio_working_3-way'!X66)))</f>
        <v>0.78090849047638722</v>
      </c>
      <c r="Z66" s="11">
        <f>'OddsRatio_working_3-way'!X66^(1/3)*COS('OddsRatio_working_3-way'!Y66/3)</f>
        <v>0.53212931660064033</v>
      </c>
      <c r="AA66" s="11">
        <f>'OddsRatio_working_3-way'!X66^(1/3)*COS(('OddsRatio_working_3-way'!Y66+2*PI())/3)</f>
        <v>-0.38880680573164084</v>
      </c>
      <c r="AB66" s="11">
        <f>'OddsRatio_working_3-way'!X66^(1/3)*COS(('OddsRatio_working_3-way'!Y66+4*PI())/3)</f>
        <v>-0.14332251086899944</v>
      </c>
      <c r="AC66" s="11">
        <f>'OddsRatio_working_3-way'!X66^(1/3)*SIN('OddsRatio_working_3-way'!Y66/3)</f>
        <v>0.14173042372077152</v>
      </c>
      <c r="AD66" s="11">
        <f>'OddsRatio_working_3-way'!X66^(1/3)*SIN(('OddsRatio_working_3-way'!Y66+2*PI())/3)</f>
        <v>0.38997229441422132</v>
      </c>
      <c r="AE66" s="11">
        <f>'OddsRatio_working_3-way'!X66^(1/3)*SIN(('OddsRatio_working_3-way'!Y66+4*PI())/3)</f>
        <v>-0.5317027181349927</v>
      </c>
      <c r="AF66" s="11">
        <f>-'OddsRatio_working_3-way'!U66/(3*'OddsRatio_working_3-way'!X66^(1/3))*COS(('OddsRatio_working_3-way'!Y66)/3)</f>
        <v>0.53212931660064033</v>
      </c>
      <c r="AG66" s="11">
        <f>-'OddsRatio_working_3-way'!U66/(3*'OddsRatio_working_3-way'!X66^(1/3))*COS(('OddsRatio_working_3-way'!Y66+2*PI())/3)</f>
        <v>-0.38880680573164084</v>
      </c>
      <c r="AH66" s="11">
        <f>-'OddsRatio_working_3-way'!U66/(3*'OddsRatio_working_3-way'!X66^(1/3))*COS(('OddsRatio_working_3-way'!Y66+4*PI())/3)</f>
        <v>-0.14332251086899944</v>
      </c>
      <c r="AI66" s="11">
        <f>'OddsRatio_working_3-way'!U66/(3*'OddsRatio_working_3-way'!X66^(1/3))*SIN(('OddsRatio_working_3-way'!Y66)/3)</f>
        <v>-0.14173042372077152</v>
      </c>
      <c r="AJ66" s="11">
        <f>'OddsRatio_working_3-way'!U66/(3*'OddsRatio_working_3-way'!X66^(1/3))*SIN(('OddsRatio_working_3-way'!Y66+2*PI())/3)</f>
        <v>-0.38997229441422132</v>
      </c>
      <c r="AK66" s="11">
        <f>'OddsRatio_working_3-way'!U66/(3*'OddsRatio_working_3-way'!X66^(1/3))*SIN(('OddsRatio_working_3-way'!Y66+4*PI())/3)</f>
        <v>0.5317027181349927</v>
      </c>
      <c r="AL66" s="11">
        <f>'OddsRatio_working_3-way'!Z66+'OddsRatio_working_3-way'!AF66</f>
        <v>1.0642586332012807</v>
      </c>
      <c r="AM66" s="11">
        <f>'OddsRatio_working_3-way'!AA66+'OddsRatio_working_3-way'!AG66</f>
        <v>-0.77761361146328167</v>
      </c>
      <c r="AN66" s="11">
        <f>'OddsRatio_working_3-way'!AB66+'OddsRatio_working_3-way'!AH66</f>
        <v>-0.28664502173799888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1.0642586332012807</v>
      </c>
      <c r="AS66" s="11">
        <f>IF(('OddsRatio_working_3-way'!X66=0),IF(Q66&gt;0,-Q66^(1/3),(-Q66)^(1/3)),'OddsRatio_working_3-way'!AM66-'OddsRatio_working_3-way'!R66/3)</f>
        <v>-0.77761361146328167</v>
      </c>
      <c r="AT66" s="11">
        <f>IF(('OddsRatio_working_3-way'!X66=0),IF(Q66&gt;0,-Q66^(1/3),(-Q66)^(1/3)),'OddsRatio_working_3-way'!AN66-'OddsRatio_working_3-way'!R66/3)</f>
        <v>-0.28664502173799888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2.46</v>
      </c>
      <c r="B67" s="4">
        <f>IF('True_Odds_Calculator_3-way'!B68="","",'True_Odds_Calculator_3-way'!B68)</f>
        <v>3.27</v>
      </c>
      <c r="C67" s="4">
        <f>IF('True_Odds_Calculator_3-way'!C68="","",'True_Odds_Calculator_3-way'!C68)</f>
        <v>3.13</v>
      </c>
      <c r="D67" s="9">
        <f t="shared" si="13"/>
        <v>0.39503597912329702</v>
      </c>
      <c r="E67" s="9">
        <f t="shared" si="14"/>
        <v>0.29576736447521718</v>
      </c>
      <c r="F67" s="9">
        <f t="shared" si="15"/>
        <v>0.3091966564014858</v>
      </c>
      <c r="G67" s="9">
        <f t="shared" si="16"/>
        <v>1.0489143781998971</v>
      </c>
      <c r="H67" s="9">
        <f t="shared" si="17"/>
        <v>2.5314149921718498</v>
      </c>
      <c r="I67" s="9">
        <f t="shared" si="18"/>
        <v>3.381035638513767</v>
      </c>
      <c r="J67" s="9">
        <f t="shared" si="19"/>
        <v>3.2341876255657809</v>
      </c>
      <c r="K67" s="11">
        <f t="shared" si="20"/>
        <v>0.4065040650406504</v>
      </c>
      <c r="L67" s="11">
        <f t="shared" si="21"/>
        <v>0.3058103975535168</v>
      </c>
      <c r="M67" s="11">
        <f t="shared" si="22"/>
        <v>0.31948881789137379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-0.2803697272251322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0.23273967241533655</v>
      </c>
      <c r="Q67" s="11">
        <f>2*'OddsRatio_working_3-way'!K67*'OddsRatio_working_3-way'!L67*'OddsRatio_working_3-way'!M67</f>
        <v>7.9433335295336707E-2</v>
      </c>
      <c r="R67" s="11">
        <f t="shared" si="23"/>
        <v>0</v>
      </c>
      <c r="S67" s="11">
        <f t="shared" si="24"/>
        <v>-0.83011698416516444</v>
      </c>
      <c r="T67" s="11">
        <f t="shared" si="25"/>
        <v>-0.28331637684817901</v>
      </c>
      <c r="U67" s="11">
        <f>'OddsRatio_working_3-way'!S67-'OddsRatio_working_3-way'!R67^2/3</f>
        <v>-0.83011698416516444</v>
      </c>
      <c r="V67" s="11">
        <f>'OddsRatio_working_3-way'!S67*'OddsRatio_working_3-way'!R67/3-2*'OddsRatio_working_3-way'!R67^3/27-'OddsRatio_working_3-way'!T67</f>
        <v>0.28331637684817901</v>
      </c>
      <c r="W67" s="11">
        <f>'OddsRatio_working_3-way'!V67^2+4*'OddsRatio_working_3-way'!U67^3/27</f>
        <v>-4.4768387951214517E-3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0.14555497946265944</v>
      </c>
      <c r="Y67" s="11">
        <f>IF('OddsRatio_working_3-way'!W67&gt;=0,IF('OddsRatio_working_3-way'!V67+SQRT('OddsRatio_working_3-way'!W67)&gt;0,0,PI()),ACOS('OddsRatio_working_3-way'!V67/(2*'OddsRatio_working_3-way'!X67)))</f>
        <v>0.23191493812536823</v>
      </c>
      <c r="Z67" s="11">
        <f>'OddsRatio_working_3-way'!X67^(1/3)*COS('OddsRatio_working_3-way'!Y67/3)</f>
        <v>0.52445718909994865</v>
      </c>
      <c r="AA67" s="11">
        <f>'OddsRatio_working_3-way'!X67^(1/3)*COS(('OddsRatio_working_3-way'!Y67+2*PI())/3)</f>
        <v>-0.29741010449947258</v>
      </c>
      <c r="AB67" s="11">
        <f>'OddsRatio_working_3-way'!X67^(1/3)*COS(('OddsRatio_working_3-way'!Y67+4*PI())/3)</f>
        <v>-0.22704708460047626</v>
      </c>
      <c r="AC67" s="11">
        <f>'OddsRatio_working_3-way'!X67^(1/3)*SIN('OddsRatio_working_3-way'!Y67/3)</f>
        <v>4.0624108479680524E-2</v>
      </c>
      <c r="AD67" s="11">
        <f>'OddsRatio_working_3-way'!X67^(1/3)*SIN(('OddsRatio_working_3-way'!Y67+2*PI())/3)</f>
        <v>0.4338811947180945</v>
      </c>
      <c r="AE67" s="11">
        <f>'OddsRatio_working_3-way'!X67^(1/3)*SIN(('OddsRatio_working_3-way'!Y67+4*PI())/3)</f>
        <v>-0.47450530319777495</v>
      </c>
      <c r="AF67" s="11">
        <f>-'OddsRatio_working_3-way'!U67/(3*'OddsRatio_working_3-way'!X67^(1/3))*COS(('OddsRatio_working_3-way'!Y67)/3)</f>
        <v>0.52445718909994854</v>
      </c>
      <c r="AG67" s="11">
        <f>-'OddsRatio_working_3-way'!U67/(3*'OddsRatio_working_3-way'!X67^(1/3))*COS(('OddsRatio_working_3-way'!Y67+2*PI())/3)</f>
        <v>-0.29741010449947247</v>
      </c>
      <c r="AH67" s="11">
        <f>-'OddsRatio_working_3-way'!U67/(3*'OddsRatio_working_3-way'!X67^(1/3))*COS(('OddsRatio_working_3-way'!Y67+4*PI())/3)</f>
        <v>-0.22704708460047623</v>
      </c>
      <c r="AI67" s="11">
        <f>'OddsRatio_working_3-way'!U67/(3*'OddsRatio_working_3-way'!X67^(1/3))*SIN(('OddsRatio_working_3-way'!Y67)/3)</f>
        <v>-4.0624108479680517E-2</v>
      </c>
      <c r="AJ67" s="11">
        <f>'OddsRatio_working_3-way'!U67/(3*'OddsRatio_working_3-way'!X67^(1/3))*SIN(('OddsRatio_working_3-way'!Y67+2*PI())/3)</f>
        <v>-0.43388119471809439</v>
      </c>
      <c r="AK67" s="11">
        <f>'OddsRatio_working_3-way'!U67/(3*'OddsRatio_working_3-way'!X67^(1/3))*SIN(('OddsRatio_working_3-way'!Y67+4*PI())/3)</f>
        <v>0.47450530319777484</v>
      </c>
      <c r="AL67" s="11">
        <f>'OddsRatio_working_3-way'!Z67+'OddsRatio_working_3-way'!AF67</f>
        <v>1.0489143781998971</v>
      </c>
      <c r="AM67" s="11">
        <f>'OddsRatio_working_3-way'!AA67+'OddsRatio_working_3-way'!AG67</f>
        <v>-0.59482020899894505</v>
      </c>
      <c r="AN67" s="11">
        <f>'OddsRatio_working_3-way'!AB67+'OddsRatio_working_3-way'!AH67</f>
        <v>-0.45409416920095247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1.0489143781998971</v>
      </c>
      <c r="AS67" s="11">
        <f>IF(('OddsRatio_working_3-way'!X67=0),IF(Q67&gt;0,-Q67^(1/3),(-Q67)^(1/3)),'OddsRatio_working_3-way'!AM67-'OddsRatio_working_3-way'!R67/3)</f>
        <v>-0.59482020899894505</v>
      </c>
      <c r="AT67" s="11">
        <f>IF(('OddsRatio_working_3-way'!X67=0),IF(Q67&gt;0,-Q67^(1/3),(-Q67)^(1/3)),'OddsRatio_working_3-way'!AN67-'OddsRatio_working_3-way'!R67/3)</f>
        <v>-0.45409416920095247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2.86</v>
      </c>
      <c r="B68" s="4">
        <f>IF('True_Odds_Calculator_3-way'!B69="","",'True_Odds_Calculator_3-way'!B69)</f>
        <v>3.36</v>
      </c>
      <c r="C68" s="4">
        <f>IF('True_Odds_Calculator_3-way'!C69="","",'True_Odds_Calculator_3-way'!C69)</f>
        <v>2.59</v>
      </c>
      <c r="D68" s="9">
        <f t="shared" ref="D68:D131" si="26">(K68/(AR68+K68-(AR68*K68)))</f>
        <v>0.33838122697504847</v>
      </c>
      <c r="E68" s="9">
        <f t="shared" ref="E68:E131" si="27">(L68/(AR68+L68-(AR68*L68)))</f>
        <v>0.28728609894058699</v>
      </c>
      <c r="F68" s="9">
        <f t="shared" ref="F68:F131" si="28">(M68/(AR68+M68-(AR68*M68)))</f>
        <v>0.37433267408436477</v>
      </c>
      <c r="G68" s="9">
        <f t="shared" ref="G68:G131" si="29">AR68</f>
        <v>1.0512078962985134</v>
      </c>
      <c r="H68" s="9">
        <f t="shared" ref="H68:H131" si="30">IF(A68="","",1/D68)</f>
        <v>2.9552466871152339</v>
      </c>
      <c r="I68" s="9">
        <f t="shared" ref="I68:I131" si="31">IF(B68="","",1/E68)</f>
        <v>3.4808506352644923</v>
      </c>
      <c r="J68" s="9">
        <f t="shared" ref="J68:J131" si="32">IF(C68="","",1/F68)</f>
        <v>2.6714205551146364</v>
      </c>
      <c r="K68" s="11">
        <f t="shared" ref="K68:K131" si="33">1/A68</f>
        <v>0.34965034965034969</v>
      </c>
      <c r="L68" s="11">
        <f t="shared" ref="L68:L131" si="34">1/B68</f>
        <v>0.29761904761904762</v>
      </c>
      <c r="M68" s="11">
        <f t="shared" ref="M68:M131" si="35">1/C68</f>
        <v>0.38610038610038611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-0.28042517328231631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0.23343773343773347</v>
      </c>
      <c r="Q68" s="11">
        <f>2*'OddsRatio_working_3-way'!K68*'OddsRatio_working_3-way'!L68*'OddsRatio_working_3-way'!M68</f>
        <v>8.0357223214366086E-2</v>
      </c>
      <c r="R68" s="11">
        <f t="shared" ref="R68:R131" si="36">O68/N68</f>
        <v>0</v>
      </c>
      <c r="S68" s="11">
        <f t="shared" ref="S68:S131" si="37">P68/N68</f>
        <v>-0.83244214741991607</v>
      </c>
      <c r="T68" s="11">
        <f t="shared" ref="T68:T131" si="38">Q68/N68</f>
        <v>-0.2865549560825873</v>
      </c>
      <c r="U68" s="11">
        <f>'OddsRatio_working_3-way'!S68-'OddsRatio_working_3-way'!R68^2/3</f>
        <v>-0.83244214741991607</v>
      </c>
      <c r="V68" s="11">
        <f>'OddsRatio_working_3-way'!S68*'OddsRatio_working_3-way'!R68/3-2*'OddsRatio_working_3-way'!R68^3/27-'OddsRatio_working_3-way'!T68</f>
        <v>0.2865549560825873</v>
      </c>
      <c r="W68" s="11">
        <f>'OddsRatio_working_3-way'!V68^2+4*'OddsRatio_working_3-way'!U68^3/27</f>
        <v>-3.3453758418582058E-3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0.14616695821675271</v>
      </c>
      <c r="Y68" s="11">
        <f>IF('OddsRatio_working_3-way'!W68&gt;=0,IF('OddsRatio_working_3-way'!V68+SQRT('OddsRatio_working_3-way'!W68)&gt;0,0,PI()),ACOS('OddsRatio_working_3-way'!V68/(2*'OddsRatio_working_3-way'!X68)))</f>
        <v>0.1991674213322816</v>
      </c>
      <c r="Z68" s="11">
        <f>'OddsRatio_working_3-way'!X68^(1/3)*COS('OddsRatio_working_3-way'!Y68/3)</f>
        <v>0.52560394814925671</v>
      </c>
      <c r="AA68" s="11">
        <f>'OddsRatio_working_3-way'!X68^(1/3)*COS(('OddsRatio_working_3-way'!Y68+2*PI())/3)</f>
        <v>-0.2930658819917184</v>
      </c>
      <c r="AB68" s="11">
        <f>'OddsRatio_working_3-way'!X68^(1/3)*COS(('OddsRatio_working_3-way'!Y68+4*PI())/3)</f>
        <v>-0.23253806615753828</v>
      </c>
      <c r="AC68" s="11">
        <f>'OddsRatio_working_3-way'!X68^(1/3)*SIN('OddsRatio_working_3-way'!Y68/3)</f>
        <v>3.4945750765323885E-2</v>
      </c>
      <c r="AD68" s="11">
        <f>'OddsRatio_working_3-way'!X68^(1/3)*SIN(('OddsRatio_working_3-way'!Y68+2*PI())/3)</f>
        <v>0.43771349604399329</v>
      </c>
      <c r="AE68" s="11">
        <f>'OddsRatio_working_3-way'!X68^(1/3)*SIN(('OddsRatio_working_3-way'!Y68+4*PI())/3)</f>
        <v>-0.4726592468093172</v>
      </c>
      <c r="AF68" s="11">
        <f>-'OddsRatio_working_3-way'!U68/(3*'OddsRatio_working_3-way'!X68^(1/3))*COS(('OddsRatio_working_3-way'!Y68)/3)</f>
        <v>0.52560394814925682</v>
      </c>
      <c r="AG68" s="11">
        <f>-'OddsRatio_working_3-way'!U68/(3*'OddsRatio_working_3-way'!X68^(1/3))*COS(('OddsRatio_working_3-way'!Y68+2*PI())/3)</f>
        <v>-0.29306588199171846</v>
      </c>
      <c r="AH68" s="11">
        <f>-'OddsRatio_working_3-way'!U68/(3*'OddsRatio_working_3-way'!X68^(1/3))*COS(('OddsRatio_working_3-way'!Y68+4*PI())/3)</f>
        <v>-0.2325380661575383</v>
      </c>
      <c r="AI68" s="11">
        <f>'OddsRatio_working_3-way'!U68/(3*'OddsRatio_working_3-way'!X68^(1/3))*SIN(('OddsRatio_working_3-way'!Y68)/3)</f>
        <v>-3.4945750765323892E-2</v>
      </c>
      <c r="AJ68" s="11">
        <f>'OddsRatio_working_3-way'!U68/(3*'OddsRatio_working_3-way'!X68^(1/3))*SIN(('OddsRatio_working_3-way'!Y68+2*PI())/3)</f>
        <v>-0.43771349604399334</v>
      </c>
      <c r="AK68" s="11">
        <f>'OddsRatio_working_3-way'!U68/(3*'OddsRatio_working_3-way'!X68^(1/3))*SIN(('OddsRatio_working_3-way'!Y68+4*PI())/3)</f>
        <v>0.47265924680931731</v>
      </c>
      <c r="AL68" s="11">
        <f>'OddsRatio_working_3-way'!Z68+'OddsRatio_working_3-way'!AF68</f>
        <v>1.0512078962985134</v>
      </c>
      <c r="AM68" s="11">
        <f>'OddsRatio_working_3-way'!AA68+'OddsRatio_working_3-way'!AG68</f>
        <v>-0.58613176398343692</v>
      </c>
      <c r="AN68" s="11">
        <f>'OddsRatio_working_3-way'!AB68+'OddsRatio_working_3-way'!AH68</f>
        <v>-0.46507613231507661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1.0512078962985134</v>
      </c>
      <c r="AS68" s="11">
        <f>IF(('OddsRatio_working_3-way'!X68=0),IF(Q68&gt;0,-Q68^(1/3),(-Q68)^(1/3)),'OddsRatio_working_3-way'!AM68-'OddsRatio_working_3-way'!R68/3)</f>
        <v>-0.58613176398343692</v>
      </c>
      <c r="AT68" s="11">
        <f>IF(('OddsRatio_working_3-way'!X68=0),IF(Q68&gt;0,-Q68^(1/3),(-Q68)^(1/3)),'OddsRatio_working_3-way'!AN68-'OddsRatio_working_3-way'!R68/3)</f>
        <v>-0.46507613231507661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1.62</v>
      </c>
      <c r="B69" s="4">
        <f>IF('True_Odds_Calculator_3-way'!B70="","",'True_Odds_Calculator_3-way'!B70)</f>
        <v>4.3099999999999996</v>
      </c>
      <c r="C69" s="4">
        <f>IF('True_Odds_Calculator_3-way'!C70="","",'True_Odds_Calculator_3-way'!C70)</f>
        <v>5.37</v>
      </c>
      <c r="D69" s="9">
        <f t="shared" si="26"/>
        <v>0.60223531653748186</v>
      </c>
      <c r="E69" s="9">
        <f t="shared" si="27"/>
        <v>0.22094009988332305</v>
      </c>
      <c r="F69" s="9">
        <f t="shared" si="28"/>
        <v>0.17682458357919509</v>
      </c>
      <c r="G69" s="9">
        <f t="shared" si="29"/>
        <v>1.0652911303129269</v>
      </c>
      <c r="H69" s="9">
        <f t="shared" si="30"/>
        <v>1.6604805007940149</v>
      </c>
      <c r="I69" s="9">
        <f t="shared" si="31"/>
        <v>4.5261136413357876</v>
      </c>
      <c r="J69" s="9">
        <f t="shared" si="32"/>
        <v>5.6553222394674902</v>
      </c>
      <c r="K69" s="11">
        <f t="shared" si="33"/>
        <v>0.61728395061728392</v>
      </c>
      <c r="L69" s="11">
        <f t="shared" si="34"/>
        <v>0.23201856148491881</v>
      </c>
      <c r="M69" s="11">
        <f t="shared" si="35"/>
        <v>0.18621973929236499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-0.23918533571427469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0.22136630805858171</v>
      </c>
      <c r="Q69" s="11">
        <f>2*'OddsRatio_working_3-way'!K69*'OddsRatio_working_3-way'!L69*'OddsRatio_working_3-way'!M69</f>
        <v>5.3341279050260662E-2</v>
      </c>
      <c r="R69" s="11">
        <f t="shared" si="36"/>
        <v>0</v>
      </c>
      <c r="S69" s="11">
        <f t="shared" si="37"/>
        <v>-0.92550117003418975</v>
      </c>
      <c r="T69" s="11">
        <f t="shared" si="38"/>
        <v>-0.22301233012872046</v>
      </c>
      <c r="U69" s="11">
        <f>'OddsRatio_working_3-way'!S69-'OddsRatio_working_3-way'!R69^2/3</f>
        <v>-0.92550117003418975</v>
      </c>
      <c r="V69" s="11">
        <f>'OddsRatio_working_3-way'!S69*'OddsRatio_working_3-way'!R69/3-2*'OddsRatio_working_3-way'!R69^3/27-'OddsRatio_working_3-way'!T69</f>
        <v>0.22301233012872046</v>
      </c>
      <c r="W69" s="11">
        <f>'OddsRatio_working_3-way'!V69^2+4*'OddsRatio_working_3-way'!U69^3/27</f>
        <v>-6.7708502530267375E-2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0.17134978984500446</v>
      </c>
      <c r="Y69" s="11">
        <f>IF('OddsRatio_working_3-way'!W69&gt;=0,IF('OddsRatio_working_3-way'!V69+SQRT('OddsRatio_working_3-way'!W69)&gt;0,0,PI()),ACOS('OddsRatio_working_3-way'!V69/(2*'OddsRatio_working_3-way'!X69)))</f>
        <v>0.86222232168088697</v>
      </c>
      <c r="Z69" s="11">
        <f>'OddsRatio_working_3-way'!X69^(1/3)*COS('OddsRatio_working_3-way'!Y69/3)</f>
        <v>0.53264556515646355</v>
      </c>
      <c r="AA69" s="11">
        <f>'OddsRatio_working_3-way'!X69^(1/3)*COS(('OddsRatio_working_3-way'!Y69+2*PI())/3)</f>
        <v>-0.40267460305713532</v>
      </c>
      <c r="AB69" s="11">
        <f>'OddsRatio_working_3-way'!X69^(1/3)*COS(('OddsRatio_working_3-way'!Y69+4*PI())/3)</f>
        <v>-0.12997096209932837</v>
      </c>
      <c r="AC69" s="11">
        <f>'OddsRatio_working_3-way'!X69^(1/3)*SIN('OddsRatio_working_3-way'!Y69/3)</f>
        <v>0.15744552051598104</v>
      </c>
      <c r="AD69" s="11">
        <f>'OddsRatio_working_3-way'!X69^(1/3)*SIN(('OddsRatio_working_3-way'!Y69+2*PI())/3)</f>
        <v>0.38256183038062641</v>
      </c>
      <c r="AE69" s="11">
        <f>'OddsRatio_working_3-way'!X69^(1/3)*SIN(('OddsRatio_working_3-way'!Y69+4*PI())/3)</f>
        <v>-0.54000735089660734</v>
      </c>
      <c r="AF69" s="11">
        <f>-'OddsRatio_working_3-way'!U69/(3*'OddsRatio_working_3-way'!X69^(1/3))*COS(('OddsRatio_working_3-way'!Y69)/3)</f>
        <v>0.53264556515646344</v>
      </c>
      <c r="AG69" s="11">
        <f>-'OddsRatio_working_3-way'!U69/(3*'OddsRatio_working_3-way'!X69^(1/3))*COS(('OddsRatio_working_3-way'!Y69+2*PI())/3)</f>
        <v>-0.40267460305713526</v>
      </c>
      <c r="AH69" s="11">
        <f>-'OddsRatio_working_3-way'!U69/(3*'OddsRatio_working_3-way'!X69^(1/3))*COS(('OddsRatio_working_3-way'!Y69+4*PI())/3)</f>
        <v>-0.12997096209932835</v>
      </c>
      <c r="AI69" s="11">
        <f>'OddsRatio_working_3-way'!U69/(3*'OddsRatio_working_3-way'!X69^(1/3))*SIN(('OddsRatio_working_3-way'!Y69)/3)</f>
        <v>-0.15744552051598101</v>
      </c>
      <c r="AJ69" s="11">
        <f>'OddsRatio_working_3-way'!U69/(3*'OddsRatio_working_3-way'!X69^(1/3))*SIN(('OddsRatio_working_3-way'!Y69+2*PI())/3)</f>
        <v>-0.38256183038062636</v>
      </c>
      <c r="AK69" s="11">
        <f>'OddsRatio_working_3-way'!U69/(3*'OddsRatio_working_3-way'!X69^(1/3))*SIN(('OddsRatio_working_3-way'!Y69+4*PI())/3)</f>
        <v>0.54000735089660723</v>
      </c>
      <c r="AL69" s="11">
        <f>'OddsRatio_working_3-way'!Z69+'OddsRatio_working_3-way'!AF69</f>
        <v>1.0652911303129269</v>
      </c>
      <c r="AM69" s="11">
        <f>'OddsRatio_working_3-way'!AA69+'OddsRatio_working_3-way'!AG69</f>
        <v>-0.80534920611427063</v>
      </c>
      <c r="AN69" s="11">
        <f>'OddsRatio_working_3-way'!AB69+'OddsRatio_working_3-way'!AH69</f>
        <v>-0.25994192419865669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1.0652911303129269</v>
      </c>
      <c r="AS69" s="11">
        <f>IF(('OddsRatio_working_3-way'!X69=0),IF(Q69&gt;0,-Q69^(1/3),(-Q69)^(1/3)),'OddsRatio_working_3-way'!AM69-'OddsRatio_working_3-way'!R69/3)</f>
        <v>-0.80534920611427063</v>
      </c>
      <c r="AT69" s="11">
        <f>IF(('OddsRatio_working_3-way'!X69=0),IF(Q69&gt;0,-Q69^(1/3),(-Q69)^(1/3)),'OddsRatio_working_3-way'!AN69-'OddsRatio_working_3-way'!R69/3)</f>
        <v>-0.25994192419865669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1.6</v>
      </c>
      <c r="B70" s="4">
        <f>IF('True_Odds_Calculator_3-way'!B71="","",'True_Odds_Calculator_3-way'!B71)</f>
        <v>4.29</v>
      </c>
      <c r="C70" s="4">
        <f>IF('True_Odds_Calculator_3-way'!C71="","",'True_Odds_Calculator_3-way'!C71)</f>
        <v>5.27</v>
      </c>
      <c r="D70" s="9">
        <f t="shared" si="26"/>
        <v>0.60480947253978068</v>
      </c>
      <c r="E70" s="9">
        <f t="shared" si="27"/>
        <v>0.21820327222026298</v>
      </c>
      <c r="F70" s="9">
        <f t="shared" si="28"/>
        <v>0.17698725523995645</v>
      </c>
      <c r="G70" s="9">
        <f t="shared" si="29"/>
        <v>1.0890220953955771</v>
      </c>
      <c r="H70" s="9">
        <f t="shared" si="30"/>
        <v>1.6534132572373461</v>
      </c>
      <c r="I70" s="9">
        <f t="shared" si="31"/>
        <v>4.5828826938514498</v>
      </c>
      <c r="J70" s="9">
        <f t="shared" si="32"/>
        <v>5.650124347339113</v>
      </c>
      <c r="K70" s="11">
        <f t="shared" si="33"/>
        <v>0.625</v>
      </c>
      <c r="L70" s="11">
        <f t="shared" si="34"/>
        <v>0.23310023310023309</v>
      </c>
      <c r="M70" s="11">
        <f t="shared" si="35"/>
        <v>0.18975332068311196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-0.23301674606228684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0.22558087074216107</v>
      </c>
      <c r="Q70" s="11">
        <f>2*'OddsRatio_working_3-way'!K70*'OddsRatio_working_3-way'!L70*'OddsRatio_working_3-way'!M70</f>
        <v>5.5289429103470851E-2</v>
      </c>
      <c r="R70" s="11">
        <f t="shared" si="36"/>
        <v>0</v>
      </c>
      <c r="S70" s="11">
        <f t="shared" si="37"/>
        <v>-0.96808866553248452</v>
      </c>
      <c r="T70" s="11">
        <f t="shared" si="38"/>
        <v>-0.23727663370894228</v>
      </c>
      <c r="U70" s="11">
        <f>'OddsRatio_working_3-way'!S70-'OddsRatio_working_3-way'!R70^2/3</f>
        <v>-0.96808866553248452</v>
      </c>
      <c r="V70" s="11">
        <f>'OddsRatio_working_3-way'!S70*'OddsRatio_working_3-way'!R70/3-2*'OddsRatio_working_3-way'!R70^3/27-'OddsRatio_working_3-way'!T70</f>
        <v>0.23727663370894228</v>
      </c>
      <c r="W70" s="11">
        <f>'OddsRatio_working_3-way'!V70^2+4*'OddsRatio_working_3-way'!U70^3/27</f>
        <v>-7.8112910210781761E-2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0.18331196845475564</v>
      </c>
      <c r="Y70" s="11">
        <f>IF('OddsRatio_working_3-way'!W70&gt;=0,IF('OddsRatio_working_3-way'!V70+SQRT('OddsRatio_working_3-way'!W70)&gt;0,0,PI()),ACOS('OddsRatio_working_3-way'!V70/(2*'OddsRatio_working_3-way'!X70)))</f>
        <v>0.86689914954663061</v>
      </c>
      <c r="Z70" s="11">
        <f>'OddsRatio_working_3-way'!X70^(1/3)*COS('OddsRatio_working_3-way'!Y70/3)</f>
        <v>0.54451104769778869</v>
      </c>
      <c r="AA70" s="11">
        <f>'OddsRatio_working_3-way'!X70^(1/3)*COS(('OddsRatio_working_3-way'!Y70+2*PI())/3)</f>
        <v>-0.41244452336174314</v>
      </c>
      <c r="AB70" s="11">
        <f>'OddsRatio_working_3-way'!X70^(1/3)*COS(('OddsRatio_working_3-way'!Y70+4*PI())/3)</f>
        <v>-0.13206652433604554</v>
      </c>
      <c r="AC70" s="11">
        <f>'OddsRatio_working_3-way'!X70^(1/3)*SIN('OddsRatio_working_3-way'!Y70/3)</f>
        <v>0.16187631321233514</v>
      </c>
      <c r="AD70" s="11">
        <f>'OddsRatio_working_3-way'!X70^(1/3)*SIN(('OddsRatio_working_3-way'!Y70+2*PI())/3)</f>
        <v>0.39062224334139767</v>
      </c>
      <c r="AE70" s="11">
        <f>'OddsRatio_working_3-way'!X70^(1/3)*SIN(('OddsRatio_working_3-way'!Y70+4*PI())/3)</f>
        <v>-0.55249855655373281</v>
      </c>
      <c r="AF70" s="11">
        <f>-'OddsRatio_working_3-way'!U70/(3*'OddsRatio_working_3-way'!X70^(1/3))*COS(('OddsRatio_working_3-way'!Y70)/3)</f>
        <v>0.54451104769778857</v>
      </c>
      <c r="AG70" s="11">
        <f>-'OddsRatio_working_3-way'!U70/(3*'OddsRatio_working_3-way'!X70^(1/3))*COS(('OddsRatio_working_3-way'!Y70+2*PI())/3)</f>
        <v>-0.41244452336174303</v>
      </c>
      <c r="AH70" s="11">
        <f>-'OddsRatio_working_3-way'!U70/(3*'OddsRatio_working_3-way'!X70^(1/3))*COS(('OddsRatio_working_3-way'!Y70+4*PI())/3)</f>
        <v>-0.13206652433604552</v>
      </c>
      <c r="AI70" s="11">
        <f>'OddsRatio_working_3-way'!U70/(3*'OddsRatio_working_3-way'!X70^(1/3))*SIN(('OddsRatio_working_3-way'!Y70)/3)</f>
        <v>-0.16187631321233509</v>
      </c>
      <c r="AJ70" s="11">
        <f>'OddsRatio_working_3-way'!U70/(3*'OddsRatio_working_3-way'!X70^(1/3))*SIN(('OddsRatio_working_3-way'!Y70+2*PI())/3)</f>
        <v>-0.39062224334139761</v>
      </c>
      <c r="AK70" s="11">
        <f>'OddsRatio_working_3-way'!U70/(3*'OddsRatio_working_3-way'!X70^(1/3))*SIN(('OddsRatio_working_3-way'!Y70+4*PI())/3)</f>
        <v>0.5524985565537327</v>
      </c>
      <c r="AL70" s="11">
        <f>'OddsRatio_working_3-way'!Z70+'OddsRatio_working_3-way'!AF70</f>
        <v>1.0890220953955771</v>
      </c>
      <c r="AM70" s="11">
        <f>'OddsRatio_working_3-way'!AA70+'OddsRatio_working_3-way'!AG70</f>
        <v>-0.82488904672348617</v>
      </c>
      <c r="AN70" s="11">
        <f>'OddsRatio_working_3-way'!AB70+'OddsRatio_working_3-way'!AH70</f>
        <v>-0.26413304867209109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1.0890220953955771</v>
      </c>
      <c r="AS70" s="11">
        <f>IF(('OddsRatio_working_3-way'!X70=0),IF(Q70&gt;0,-Q70^(1/3),(-Q70)^(1/3)),'OddsRatio_working_3-way'!AM70-'OddsRatio_working_3-way'!R70/3)</f>
        <v>-0.82488904672348617</v>
      </c>
      <c r="AT70" s="11">
        <f>IF(('OddsRatio_working_3-way'!X70=0),IF(Q70&gt;0,-Q70^(1/3),(-Q70)^(1/3)),'OddsRatio_working_3-way'!AN70-'OddsRatio_working_3-way'!R70/3)</f>
        <v>-0.26413304867209109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2.4700000000000002</v>
      </c>
      <c r="B71" s="4">
        <f>IF('True_Odds_Calculator_3-way'!B72="","",'True_Odds_Calculator_3-way'!B72)</f>
        <v>3.5</v>
      </c>
      <c r="C71" s="4">
        <f>IF('True_Odds_Calculator_3-way'!C72="","",'True_Odds_Calculator_3-way'!C72)</f>
        <v>2.83</v>
      </c>
      <c r="D71" s="9">
        <f t="shared" si="26"/>
        <v>0.38908795172728788</v>
      </c>
      <c r="E71" s="9">
        <f t="shared" si="27"/>
        <v>0.27246024745465247</v>
      </c>
      <c r="F71" s="9">
        <f t="shared" si="28"/>
        <v>0.33845180081805964</v>
      </c>
      <c r="G71" s="9">
        <f t="shared" si="29"/>
        <v>1.0681040766013945</v>
      </c>
      <c r="H71" s="9">
        <f t="shared" si="30"/>
        <v>2.57011299260405</v>
      </c>
      <c r="I71" s="9">
        <f t="shared" si="31"/>
        <v>3.6702601915034863</v>
      </c>
      <c r="J71" s="9">
        <f t="shared" si="32"/>
        <v>2.9546304601805518</v>
      </c>
      <c r="K71" s="11">
        <f t="shared" si="33"/>
        <v>0.40485829959514169</v>
      </c>
      <c r="L71" s="11">
        <f t="shared" si="34"/>
        <v>0.2857142857142857</v>
      </c>
      <c r="M71" s="11">
        <f t="shared" si="35"/>
        <v>0.35335689045936397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-0.27488877126221367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0.2370699785615166</v>
      </c>
      <c r="Q71" s="11">
        <f>2*'OddsRatio_working_3-way'!K71*'OddsRatio_working_3-way'!L71*'OddsRatio_working_3-way'!M71</f>
        <v>8.1748268469488475E-2</v>
      </c>
      <c r="R71" s="11">
        <f t="shared" si="36"/>
        <v>0</v>
      </c>
      <c r="S71" s="11">
        <f t="shared" si="37"/>
        <v>-0.86242147132076885</v>
      </c>
      <c r="T71" s="11">
        <f t="shared" si="38"/>
        <v>-0.29738671424854096</v>
      </c>
      <c r="U71" s="11">
        <f>'OddsRatio_working_3-way'!S71-'OddsRatio_working_3-way'!R71^2/3</f>
        <v>-0.86242147132076885</v>
      </c>
      <c r="V71" s="11">
        <f>'OddsRatio_working_3-way'!S71*'OddsRatio_working_3-way'!R71/3-2*'OddsRatio_working_3-way'!R71^3/27-'OddsRatio_working_3-way'!T71</f>
        <v>0.29738671424854096</v>
      </c>
      <c r="W71" s="11">
        <f>'OddsRatio_working_3-way'!V71^2+4*'OddsRatio_working_3-way'!U71^3/27</f>
        <v>-6.5898685077362545E-3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0.15413364843479149</v>
      </c>
      <c r="Y71" s="11">
        <f>IF('OddsRatio_working_3-way'!W71&gt;=0,IF('OddsRatio_working_3-way'!V71+SQRT('OddsRatio_working_3-way'!W71)&gt;0,0,PI()),ACOS('OddsRatio_working_3-way'!V71/(2*'OddsRatio_working_3-way'!X71)))</f>
        <v>0.26647906514159136</v>
      </c>
      <c r="Z71" s="11">
        <f>'OddsRatio_working_3-way'!X71^(1/3)*COS('OddsRatio_working_3-way'!Y71/3)</f>
        <v>0.53405203830069725</v>
      </c>
      <c r="AA71" s="11">
        <f>'OddsRatio_working_3-way'!X71^(1/3)*COS(('OddsRatio_working_3-way'!Y71+2*PI())/3)</f>
        <v>-0.30821683269348155</v>
      </c>
      <c r="AB71" s="11">
        <f>'OddsRatio_working_3-way'!X71^(1/3)*COS(('OddsRatio_working_3-way'!Y71+4*PI())/3)</f>
        <v>-0.2258352056072154</v>
      </c>
      <c r="AC71" s="11">
        <f>'OddsRatio_working_3-way'!X71^(1/3)*SIN('OddsRatio_working_3-way'!Y71/3)</f>
        <v>4.7563054574535114E-2</v>
      </c>
      <c r="AD71" s="11">
        <f>'OddsRatio_working_3-way'!X71^(1/3)*SIN(('OddsRatio_working_3-way'!Y71+2*PI())/3)</f>
        <v>0.43872110482399634</v>
      </c>
      <c r="AE71" s="11">
        <f>'OddsRatio_working_3-way'!X71^(1/3)*SIN(('OddsRatio_working_3-way'!Y71+4*PI())/3)</f>
        <v>-0.48628415939853142</v>
      </c>
      <c r="AF71" s="11">
        <f>-'OddsRatio_working_3-way'!U71/(3*'OddsRatio_working_3-way'!X71^(1/3))*COS(('OddsRatio_working_3-way'!Y71)/3)</f>
        <v>0.53405203830069725</v>
      </c>
      <c r="AG71" s="11">
        <f>-'OddsRatio_working_3-way'!U71/(3*'OddsRatio_working_3-way'!X71^(1/3))*COS(('OddsRatio_working_3-way'!Y71+2*PI())/3)</f>
        <v>-0.30821683269348155</v>
      </c>
      <c r="AH71" s="11">
        <f>-'OddsRatio_working_3-way'!U71/(3*'OddsRatio_working_3-way'!X71^(1/3))*COS(('OddsRatio_working_3-way'!Y71+4*PI())/3)</f>
        <v>-0.2258352056072154</v>
      </c>
      <c r="AI71" s="11">
        <f>'OddsRatio_working_3-way'!U71/(3*'OddsRatio_working_3-way'!X71^(1/3))*SIN(('OddsRatio_working_3-way'!Y71)/3)</f>
        <v>-4.7563054574535114E-2</v>
      </c>
      <c r="AJ71" s="11">
        <f>'OddsRatio_working_3-way'!U71/(3*'OddsRatio_working_3-way'!X71^(1/3))*SIN(('OddsRatio_working_3-way'!Y71+2*PI())/3)</f>
        <v>-0.43872110482399634</v>
      </c>
      <c r="AK71" s="11">
        <f>'OddsRatio_working_3-way'!U71/(3*'OddsRatio_working_3-way'!X71^(1/3))*SIN(('OddsRatio_working_3-way'!Y71+4*PI())/3)</f>
        <v>0.48628415939853142</v>
      </c>
      <c r="AL71" s="11">
        <f>'OddsRatio_working_3-way'!Z71+'OddsRatio_working_3-way'!AF71</f>
        <v>1.0681040766013945</v>
      </c>
      <c r="AM71" s="11">
        <f>'OddsRatio_working_3-way'!AA71+'OddsRatio_working_3-way'!AG71</f>
        <v>-0.61643366538696309</v>
      </c>
      <c r="AN71" s="11">
        <f>'OddsRatio_working_3-way'!AB71+'OddsRatio_working_3-way'!AH71</f>
        <v>-0.4516704112144308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1.0681040766013945</v>
      </c>
      <c r="AS71" s="11">
        <f>IF(('OddsRatio_working_3-way'!X71=0),IF(Q71&gt;0,-Q71^(1/3),(-Q71)^(1/3)),'OddsRatio_working_3-way'!AM71-'OddsRatio_working_3-way'!R71/3)</f>
        <v>-0.61643366538696309</v>
      </c>
      <c r="AT71" s="11">
        <f>IF(('OddsRatio_working_3-way'!X71=0),IF(Q71&gt;0,-Q71^(1/3),(-Q71)^(1/3)),'OddsRatio_working_3-way'!AN71-'OddsRatio_working_3-way'!R71/3)</f>
        <v>-0.4516704112144308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2.44</v>
      </c>
      <c r="B72" s="4">
        <f>IF('True_Odds_Calculator_3-way'!B73="","",'True_Odds_Calculator_3-way'!B73)</f>
        <v>3.45</v>
      </c>
      <c r="C72" s="4">
        <f>IF('True_Odds_Calculator_3-way'!C73="","",'True_Odds_Calculator_3-way'!C73)</f>
        <v>2.91</v>
      </c>
      <c r="D72" s="9">
        <f t="shared" si="26"/>
        <v>0.39420930071908911</v>
      </c>
      <c r="E72" s="9">
        <f t="shared" si="27"/>
        <v>0.27665851725113161</v>
      </c>
      <c r="F72" s="9">
        <f t="shared" si="28"/>
        <v>0.32913218202977934</v>
      </c>
      <c r="G72" s="9">
        <f t="shared" si="29"/>
        <v>1.0671691024142609</v>
      </c>
      <c r="H72" s="9">
        <f t="shared" si="30"/>
        <v>2.5367235074765353</v>
      </c>
      <c r="I72" s="9">
        <f t="shared" si="31"/>
        <v>3.6145643009149384</v>
      </c>
      <c r="J72" s="9">
        <f t="shared" si="32"/>
        <v>3.0382929856112386</v>
      </c>
      <c r="K72" s="11">
        <f t="shared" si="33"/>
        <v>0.4098360655737705</v>
      </c>
      <c r="L72" s="11">
        <f t="shared" si="34"/>
        <v>0.28985507246376813</v>
      </c>
      <c r="M72" s="11">
        <f t="shared" si="35"/>
        <v>0.3436426116838488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-0.27508064456870773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0.23676967780545533</v>
      </c>
      <c r="Q72" s="11">
        <f>2*'OddsRatio_working_3-way'!K72*'OddsRatio_working_3-way'!L72*'OddsRatio_working_3-way'!M72</f>
        <v>8.1644716484639779E-2</v>
      </c>
      <c r="R72" s="11">
        <f t="shared" si="36"/>
        <v>0</v>
      </c>
      <c r="S72" s="11">
        <f t="shared" si="37"/>
        <v>-0.86072823544775667</v>
      </c>
      <c r="T72" s="11">
        <f t="shared" si="38"/>
        <v>-0.29680283980957128</v>
      </c>
      <c r="U72" s="11">
        <f>'OddsRatio_working_3-way'!S72-'OddsRatio_working_3-way'!R72^2/3</f>
        <v>-0.86072823544775667</v>
      </c>
      <c r="V72" s="11">
        <f>'OddsRatio_working_3-way'!S72*'OddsRatio_working_3-way'!R72/3-2*'OddsRatio_working_3-way'!R72^3/27-'OddsRatio_working_3-way'!T72</f>
        <v>0.29680283980957128</v>
      </c>
      <c r="W72" s="11">
        <f>'OddsRatio_working_3-way'!V72^2+4*'OddsRatio_working_3-way'!U72^3/27</f>
        <v>-6.3781746426040675E-3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0.15367994368299179</v>
      </c>
      <c r="Y72" s="11">
        <f>IF('OddsRatio_working_3-way'!W72&gt;=0,IF('OddsRatio_working_3-way'!V72+SQRT('OddsRatio_working_3-way'!W72)&gt;0,0,PI()),ACOS('OddsRatio_working_3-way'!V72/(2*'OddsRatio_working_3-way'!X72)))</f>
        <v>0.26285341466180179</v>
      </c>
      <c r="Z72" s="11">
        <f>'OddsRatio_working_3-way'!X72^(1/3)*COS('OddsRatio_working_3-way'!Y72/3)</f>
        <v>0.53358455120713044</v>
      </c>
      <c r="AA72" s="11">
        <f>'OddsRatio_working_3-way'!X72^(1/3)*COS(('OddsRatio_working_3-way'!Y72+2*PI())/3)</f>
        <v>-0.30738419471011974</v>
      </c>
      <c r="AB72" s="11">
        <f>'OddsRatio_working_3-way'!X72^(1/3)*COS(('OddsRatio_working_3-way'!Y72+4*PI())/3)</f>
        <v>-0.22620035649701067</v>
      </c>
      <c r="AC72" s="11">
        <f>'OddsRatio_working_3-way'!X72^(1/3)*SIN('OddsRatio_working_3-way'!Y72/3)</f>
        <v>4.6871510846185578E-2</v>
      </c>
      <c r="AD72" s="11">
        <f>'OddsRatio_working_3-way'!X72^(1/3)*SIN(('OddsRatio_working_3-way'!Y72+2*PI())/3)</f>
        <v>0.43866202098920093</v>
      </c>
      <c r="AE72" s="11">
        <f>'OddsRatio_working_3-way'!X72^(1/3)*SIN(('OddsRatio_working_3-way'!Y72+4*PI())/3)</f>
        <v>-0.4855335318353865</v>
      </c>
      <c r="AF72" s="11">
        <f>-'OddsRatio_working_3-way'!U72/(3*'OddsRatio_working_3-way'!X72^(1/3))*COS(('OddsRatio_working_3-way'!Y72)/3)</f>
        <v>0.53358455120713033</v>
      </c>
      <c r="AG72" s="11">
        <f>-'OddsRatio_working_3-way'!U72/(3*'OddsRatio_working_3-way'!X72^(1/3))*COS(('OddsRatio_working_3-way'!Y72+2*PI())/3)</f>
        <v>-0.30738419471011968</v>
      </c>
      <c r="AH72" s="11">
        <f>-'OddsRatio_working_3-way'!U72/(3*'OddsRatio_working_3-way'!X72^(1/3))*COS(('OddsRatio_working_3-way'!Y72+4*PI())/3)</f>
        <v>-0.22620035649701062</v>
      </c>
      <c r="AI72" s="11">
        <f>'OddsRatio_working_3-way'!U72/(3*'OddsRatio_working_3-way'!X72^(1/3))*SIN(('OddsRatio_working_3-way'!Y72)/3)</f>
        <v>-4.6871510846185571E-2</v>
      </c>
      <c r="AJ72" s="11">
        <f>'OddsRatio_working_3-way'!U72/(3*'OddsRatio_working_3-way'!X72^(1/3))*SIN(('OddsRatio_working_3-way'!Y72+2*PI())/3)</f>
        <v>-0.43866202098920082</v>
      </c>
      <c r="AK72" s="11">
        <f>'OddsRatio_working_3-way'!U72/(3*'OddsRatio_working_3-way'!X72^(1/3))*SIN(('OddsRatio_working_3-way'!Y72+4*PI())/3)</f>
        <v>0.48553353183538639</v>
      </c>
      <c r="AL72" s="11">
        <f>'OddsRatio_working_3-way'!Z72+'OddsRatio_working_3-way'!AF72</f>
        <v>1.0671691024142609</v>
      </c>
      <c r="AM72" s="11">
        <f>'OddsRatio_working_3-way'!AA72+'OddsRatio_working_3-way'!AG72</f>
        <v>-0.61476838942023937</v>
      </c>
      <c r="AN72" s="11">
        <f>'OddsRatio_working_3-way'!AB72+'OddsRatio_working_3-way'!AH72</f>
        <v>-0.45240071299402129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1.0671691024142609</v>
      </c>
      <c r="AS72" s="11">
        <f>IF(('OddsRatio_working_3-way'!X72=0),IF(Q72&gt;0,-Q72^(1/3),(-Q72)^(1/3)),'OddsRatio_working_3-way'!AM72-'OddsRatio_working_3-way'!R72/3)</f>
        <v>-0.61476838942023937</v>
      </c>
      <c r="AT72" s="11">
        <f>IF(('OddsRatio_working_3-way'!X72=0),IF(Q72&gt;0,-Q72^(1/3),(-Q72)^(1/3)),'OddsRatio_working_3-way'!AN72-'OddsRatio_working_3-way'!R72/3)</f>
        <v>-0.45240071299402129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2.35</v>
      </c>
      <c r="B73" s="4">
        <f>IF('True_Odds_Calculator_3-way'!B74="","",'True_Odds_Calculator_3-way'!B74)</f>
        <v>3.48</v>
      </c>
      <c r="C73" s="4">
        <f>IF('True_Odds_Calculator_3-way'!C74="","",'True_Odds_Calculator_3-way'!C74)</f>
        <v>3.02</v>
      </c>
      <c r="D73" s="9">
        <f t="shared" si="26"/>
        <v>0.40941289790288121</v>
      </c>
      <c r="E73" s="9">
        <f t="shared" si="27"/>
        <v>0.2739751326995476</v>
      </c>
      <c r="F73" s="9">
        <f t="shared" si="28"/>
        <v>0.31661196939757152</v>
      </c>
      <c r="G73" s="9">
        <f t="shared" si="29"/>
        <v>1.068534796339323</v>
      </c>
      <c r="H73" s="9">
        <f t="shared" si="30"/>
        <v>2.442521975058086</v>
      </c>
      <c r="I73" s="9">
        <f t="shared" si="31"/>
        <v>3.6499662949215219</v>
      </c>
      <c r="J73" s="9">
        <f t="shared" si="32"/>
        <v>3.1584402886054321</v>
      </c>
      <c r="K73" s="11">
        <f t="shared" si="33"/>
        <v>0.42553191489361702</v>
      </c>
      <c r="L73" s="11">
        <f t="shared" si="34"/>
        <v>0.28735632183908044</v>
      </c>
      <c r="M73" s="11">
        <f t="shared" si="35"/>
        <v>0.33112582781456956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-0.27383109910452719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0.23686550412267443</v>
      </c>
      <c r="Q73" s="11">
        <f>2*'OddsRatio_working_3-way'!K73*'OddsRatio_working_3-way'!L73*'OddsRatio_working_3-way'!M73</f>
        <v>8.097965952911948E-2</v>
      </c>
      <c r="R73" s="11">
        <f t="shared" si="36"/>
        <v>0</v>
      </c>
      <c r="S73" s="11">
        <f t="shared" si="37"/>
        <v>-0.86500585542425112</v>
      </c>
      <c r="T73" s="11">
        <f t="shared" si="38"/>
        <v>-0.29572849758094061</v>
      </c>
      <c r="U73" s="11">
        <f>'OddsRatio_working_3-way'!S73-'OddsRatio_working_3-way'!R73^2/3</f>
        <v>-0.86500585542425112</v>
      </c>
      <c r="V73" s="11">
        <f>'OddsRatio_working_3-way'!S73*'OddsRatio_working_3-way'!R73/3-2*'OddsRatio_working_3-way'!R73^3/27-'OddsRatio_working_3-way'!T73</f>
        <v>0.29572849758094061</v>
      </c>
      <c r="W73" s="11">
        <f>'OddsRatio_working_3-way'!V73^2+4*'OddsRatio_working_3-way'!U73^3/27</f>
        <v>-8.430251068653416E-3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0.15482699647520601</v>
      </c>
      <c r="Y73" s="11">
        <f>IF('OddsRatio_working_3-way'!W73&gt;=0,IF('OddsRatio_working_3-way'!V73+SQRT('OddsRatio_working_3-way'!W73)&gt;0,0,PI()),ACOS('OddsRatio_working_3-way'!V73/(2*'OddsRatio_working_3-way'!X73)))</f>
        <v>0.30103925450490587</v>
      </c>
      <c r="Z73" s="11">
        <f>'OddsRatio_working_3-way'!X73^(1/3)*COS('OddsRatio_working_3-way'!Y73/3)</f>
        <v>0.53426739816966151</v>
      </c>
      <c r="AA73" s="11">
        <f>'OddsRatio_working_3-way'!X73^(1/3)*COS(('OddsRatio_working_3-way'!Y73+2*PI())/3)</f>
        <v>-0.31371936529052141</v>
      </c>
      <c r="AB73" s="11">
        <f>'OddsRatio_working_3-way'!X73^(1/3)*COS(('OddsRatio_working_3-way'!Y73+4*PI())/3)</f>
        <v>-0.22054803287914029</v>
      </c>
      <c r="AC73" s="11">
        <f>'OddsRatio_working_3-way'!X73^(1/3)*SIN('OddsRatio_working_3-way'!Y73/3)</f>
        <v>5.3792493848467265E-2</v>
      </c>
      <c r="AD73" s="11">
        <f>'OddsRatio_working_3-way'!X73^(1/3)*SIN(('OddsRatio_working_3-way'!Y73+2*PI())/3)</f>
        <v>0.43579289230450907</v>
      </c>
      <c r="AE73" s="11">
        <f>'OddsRatio_working_3-way'!X73^(1/3)*SIN(('OddsRatio_working_3-way'!Y73+4*PI())/3)</f>
        <v>-0.48958538615297609</v>
      </c>
      <c r="AF73" s="11">
        <f>-'OddsRatio_working_3-way'!U73/(3*'OddsRatio_working_3-way'!X73^(1/3))*COS(('OddsRatio_working_3-way'!Y73)/3)</f>
        <v>0.53426739816966151</v>
      </c>
      <c r="AG73" s="11">
        <f>-'OddsRatio_working_3-way'!U73/(3*'OddsRatio_working_3-way'!X73^(1/3))*COS(('OddsRatio_working_3-way'!Y73+2*PI())/3)</f>
        <v>-0.31371936529052141</v>
      </c>
      <c r="AH73" s="11">
        <f>-'OddsRatio_working_3-way'!U73/(3*'OddsRatio_working_3-way'!X73^(1/3))*COS(('OddsRatio_working_3-way'!Y73+4*PI())/3)</f>
        <v>-0.22054803287914029</v>
      </c>
      <c r="AI73" s="11">
        <f>'OddsRatio_working_3-way'!U73/(3*'OddsRatio_working_3-way'!X73^(1/3))*SIN(('OddsRatio_working_3-way'!Y73)/3)</f>
        <v>-5.3792493848467265E-2</v>
      </c>
      <c r="AJ73" s="11">
        <f>'OddsRatio_working_3-way'!U73/(3*'OddsRatio_working_3-way'!X73^(1/3))*SIN(('OddsRatio_working_3-way'!Y73+2*PI())/3)</f>
        <v>-0.43579289230450907</v>
      </c>
      <c r="AK73" s="11">
        <f>'OddsRatio_working_3-way'!U73/(3*'OddsRatio_working_3-way'!X73^(1/3))*SIN(('OddsRatio_working_3-way'!Y73+4*PI())/3)</f>
        <v>0.48958538615297609</v>
      </c>
      <c r="AL73" s="11">
        <f>'OddsRatio_working_3-way'!Z73+'OddsRatio_working_3-way'!AF73</f>
        <v>1.068534796339323</v>
      </c>
      <c r="AM73" s="11">
        <f>'OddsRatio_working_3-way'!AA73+'OddsRatio_working_3-way'!AG73</f>
        <v>-0.62743873058104283</v>
      </c>
      <c r="AN73" s="11">
        <f>'OddsRatio_working_3-way'!AB73+'OddsRatio_working_3-way'!AH73</f>
        <v>-0.44109606575828059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1.068534796339323</v>
      </c>
      <c r="AS73" s="11">
        <f>IF(('OddsRatio_working_3-way'!X73=0),IF(Q73&gt;0,-Q73^(1/3),(-Q73)^(1/3)),'OddsRatio_working_3-way'!AM73-'OddsRatio_working_3-way'!R73/3)</f>
        <v>-0.62743873058104283</v>
      </c>
      <c r="AT73" s="11">
        <f>IF(('OddsRatio_working_3-way'!X73=0),IF(Q73&gt;0,-Q73^(1/3),(-Q73)^(1/3)),'OddsRatio_working_3-way'!AN73-'OddsRatio_working_3-way'!R73/3)</f>
        <v>-0.44109606575828059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1.9</v>
      </c>
      <c r="B74" s="4">
        <f>IF('True_Odds_Calculator_3-way'!B75="","",'True_Odds_Calculator_3-way'!B75)</f>
        <v>3.91</v>
      </c>
      <c r="C74" s="4">
        <f>IF('True_Odds_Calculator_3-way'!C75="","",'True_Odds_Calculator_3-way'!C75)</f>
        <v>3.78</v>
      </c>
      <c r="D74" s="9">
        <f t="shared" si="26"/>
        <v>0.50777097295035789</v>
      </c>
      <c r="E74" s="9">
        <f t="shared" si="27"/>
        <v>0.24187500257273847</v>
      </c>
      <c r="F74" s="9">
        <f t="shared" si="28"/>
        <v>0.25035402447690319</v>
      </c>
      <c r="G74" s="9">
        <f t="shared" si="29"/>
        <v>1.0771020209927173</v>
      </c>
      <c r="H74" s="9">
        <f t="shared" si="30"/>
        <v>1.9693918188934458</v>
      </c>
      <c r="I74" s="9">
        <f t="shared" si="31"/>
        <v>4.1343668810888072</v>
      </c>
      <c r="J74" s="9">
        <f t="shared" si="32"/>
        <v>3.9943436183597543</v>
      </c>
      <c r="K74" s="11">
        <f t="shared" si="33"/>
        <v>0.52631578947368418</v>
      </c>
      <c r="L74" s="11">
        <f t="shared" si="34"/>
        <v>0.25575447570332482</v>
      </c>
      <c r="M74" s="11">
        <f t="shared" si="35"/>
        <v>0.26455026455026459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-0.25927350345172373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0.23467307085559885</v>
      </c>
      <c r="Q74" s="11">
        <f>2*'OddsRatio_working_3-way'!K74*'OddsRatio_working_3-way'!L74*'OddsRatio_working_3-way'!M74</f>
        <v>7.1220962323398723E-2</v>
      </c>
      <c r="R74" s="11">
        <f t="shared" si="36"/>
        <v>0</v>
      </c>
      <c r="S74" s="11">
        <f t="shared" si="37"/>
        <v>-0.90511783013451885</v>
      </c>
      <c r="T74" s="11">
        <f t="shared" si="38"/>
        <v>-0.27469433387997527</v>
      </c>
      <c r="U74" s="11">
        <f>'OddsRatio_working_3-way'!S74-'OddsRatio_working_3-way'!R74^2/3</f>
        <v>-0.90511783013451885</v>
      </c>
      <c r="V74" s="11">
        <f>'OddsRatio_working_3-way'!S74*'OddsRatio_working_3-way'!R74/3-2*'OddsRatio_working_3-way'!R74^3/27-'OddsRatio_working_3-way'!T74</f>
        <v>0.27469433387997527</v>
      </c>
      <c r="W74" s="11">
        <f>'OddsRatio_working_3-way'!V74^2+4*'OddsRatio_working_3-way'!U74^3/27</f>
        <v>-3.4395938515615565E-2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0.16572033337929515</v>
      </c>
      <c r="Y74" s="11">
        <f>IF('OddsRatio_working_3-way'!W74&gt;=0,IF('OddsRatio_working_3-way'!V74+SQRT('OddsRatio_working_3-way'!W74)&gt;0,0,PI()),ACOS('OddsRatio_working_3-way'!V74/(2*'OddsRatio_working_3-way'!X74)))</f>
        <v>0.59385656154101207</v>
      </c>
      <c r="Z74" s="11">
        <f>'OddsRatio_working_3-way'!X74^(1/3)*COS('OddsRatio_working_3-way'!Y74/3)</f>
        <v>0.53855101049635867</v>
      </c>
      <c r="AA74" s="11">
        <f>'OddsRatio_working_3-way'!X74^(1/3)*COS(('OddsRatio_working_3-way'!Y74+2*PI())/3)</f>
        <v>-0.36282530136577107</v>
      </c>
      <c r="AB74" s="11">
        <f>'OddsRatio_working_3-way'!X74^(1/3)*COS(('OddsRatio_working_3-way'!Y74+4*PI())/3)</f>
        <v>-0.17572570913058744</v>
      </c>
      <c r="AC74" s="11">
        <f>'OddsRatio_working_3-way'!X74^(1/3)*SIN('OddsRatio_working_3-way'!Y74/3)</f>
        <v>0.10802199994225256</v>
      </c>
      <c r="AD74" s="11">
        <f>'OddsRatio_working_3-way'!X74^(1/3)*SIN(('OddsRatio_working_3-way'!Y74+2*PI())/3)</f>
        <v>0.41238785635250025</v>
      </c>
      <c r="AE74" s="11">
        <f>'OddsRatio_working_3-way'!X74^(1/3)*SIN(('OddsRatio_working_3-way'!Y74+4*PI())/3)</f>
        <v>-0.52040985629475267</v>
      </c>
      <c r="AF74" s="11">
        <f>-'OddsRatio_working_3-way'!U74/(3*'OddsRatio_working_3-way'!X74^(1/3))*COS(('OddsRatio_working_3-way'!Y74)/3)</f>
        <v>0.53855101049635867</v>
      </c>
      <c r="AG74" s="11">
        <f>-'OddsRatio_working_3-way'!U74/(3*'OddsRatio_working_3-way'!X74^(1/3))*COS(('OddsRatio_working_3-way'!Y74+2*PI())/3)</f>
        <v>-0.36282530136577107</v>
      </c>
      <c r="AH74" s="11">
        <f>-'OddsRatio_working_3-way'!U74/(3*'OddsRatio_working_3-way'!X74^(1/3))*COS(('OddsRatio_working_3-way'!Y74+4*PI())/3)</f>
        <v>-0.17572570913058744</v>
      </c>
      <c r="AI74" s="11">
        <f>'OddsRatio_working_3-way'!U74/(3*'OddsRatio_working_3-way'!X74^(1/3))*SIN(('OddsRatio_working_3-way'!Y74)/3)</f>
        <v>-0.10802199994225256</v>
      </c>
      <c r="AJ74" s="11">
        <f>'OddsRatio_working_3-way'!U74/(3*'OddsRatio_working_3-way'!X74^(1/3))*SIN(('OddsRatio_working_3-way'!Y74+2*PI())/3)</f>
        <v>-0.41238785635250025</v>
      </c>
      <c r="AK74" s="11">
        <f>'OddsRatio_working_3-way'!U74/(3*'OddsRatio_working_3-way'!X74^(1/3))*SIN(('OddsRatio_working_3-way'!Y74+4*PI())/3)</f>
        <v>0.52040985629475267</v>
      </c>
      <c r="AL74" s="11">
        <f>'OddsRatio_working_3-way'!Z74+'OddsRatio_working_3-way'!AF74</f>
        <v>1.0771020209927173</v>
      </c>
      <c r="AM74" s="11">
        <f>'OddsRatio_working_3-way'!AA74+'OddsRatio_working_3-way'!AG74</f>
        <v>-0.72565060273154214</v>
      </c>
      <c r="AN74" s="11">
        <f>'OddsRatio_working_3-way'!AB74+'OddsRatio_working_3-way'!AH74</f>
        <v>-0.35145141826117487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1.0771020209927173</v>
      </c>
      <c r="AS74" s="11">
        <f>IF(('OddsRatio_working_3-way'!X74=0),IF(Q74&gt;0,-Q74^(1/3),(-Q74)^(1/3)),'OddsRatio_working_3-way'!AM74-'OddsRatio_working_3-way'!R74/3)</f>
        <v>-0.72565060273154214</v>
      </c>
      <c r="AT74" s="11">
        <f>IF(('OddsRatio_working_3-way'!X74=0),IF(Q74&gt;0,-Q74^(1/3),(-Q74)^(1/3)),'OddsRatio_working_3-way'!AN74-'OddsRatio_working_3-way'!R74/3)</f>
        <v>-0.35145141826117487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1.66</v>
      </c>
      <c r="B75" s="4">
        <f>IF('True_Odds_Calculator_3-way'!B76="","",'True_Odds_Calculator_3-way'!B76)</f>
        <v>3.91</v>
      </c>
      <c r="C75" s="4">
        <f>IF('True_Odds_Calculator_3-way'!C76="","",'True_Odds_Calculator_3-way'!C76)</f>
        <v>5.22</v>
      </c>
      <c r="D75" s="9">
        <f t="shared" si="26"/>
        <v>0.58165139197161275</v>
      </c>
      <c r="E75" s="9">
        <f t="shared" si="27"/>
        <v>0.23973875368897118</v>
      </c>
      <c r="F75" s="9">
        <f t="shared" si="28"/>
        <v>0.17860985433941598</v>
      </c>
      <c r="G75" s="9">
        <f t="shared" si="29"/>
        <v>1.0897619021715914</v>
      </c>
      <c r="H75" s="9">
        <f t="shared" si="30"/>
        <v>1.71924285543325</v>
      </c>
      <c r="I75" s="9">
        <f t="shared" si="31"/>
        <v>4.1712071353193299</v>
      </c>
      <c r="J75" s="9">
        <f t="shared" si="32"/>
        <v>5.598795227164115</v>
      </c>
      <c r="K75" s="11">
        <f t="shared" si="33"/>
        <v>0.60240963855421692</v>
      </c>
      <c r="L75" s="11">
        <f t="shared" si="34"/>
        <v>0.25575447570332482</v>
      </c>
      <c r="M75" s="11">
        <f t="shared" si="35"/>
        <v>0.19157088122605365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-0.2392180947088467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0.22992283683341413</v>
      </c>
      <c r="Q75" s="11">
        <f>2*'OddsRatio_working_3-way'!K75*'OddsRatio_working_3-way'!L75*'OddsRatio_working_3-way'!M75</f>
        <v>5.9030253359028027E-2</v>
      </c>
      <c r="R75" s="11">
        <f t="shared" si="36"/>
        <v>0</v>
      </c>
      <c r="S75" s="11">
        <f t="shared" si="37"/>
        <v>-0.96114316566752256</v>
      </c>
      <c r="T75" s="11">
        <f t="shared" si="38"/>
        <v>-0.24676332879782353</v>
      </c>
      <c r="U75" s="11">
        <f>'OddsRatio_working_3-way'!S75-'OddsRatio_working_3-way'!R75^2/3</f>
        <v>-0.96114316566752256</v>
      </c>
      <c r="V75" s="11">
        <f>'OddsRatio_working_3-way'!S75*'OddsRatio_working_3-way'!R75/3-2*'OddsRatio_working_3-way'!R75^3/27-'OddsRatio_working_3-way'!T75</f>
        <v>0.24676332879782353</v>
      </c>
      <c r="W75" s="11">
        <f>'OddsRatio_working_3-way'!V75^2+4*'OddsRatio_working_3-way'!U75^3/27</f>
        <v>-7.0648658019193233E-2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0.18134276829982496</v>
      </c>
      <c r="Y75" s="11">
        <f>IF('OddsRatio_working_3-way'!W75&gt;=0,IF('OddsRatio_working_3-way'!V75+SQRT('OddsRatio_working_3-way'!W75)&gt;0,0,PI()),ACOS('OddsRatio_working_3-way'!V75/(2*'OddsRatio_working_3-way'!X75)))</f>
        <v>0.8225177702839207</v>
      </c>
      <c r="Z75" s="11">
        <f>'OddsRatio_working_3-way'!X75^(1/3)*COS('OddsRatio_working_3-way'!Y75/3)</f>
        <v>0.54488095108579571</v>
      </c>
      <c r="AA75" s="11">
        <f>'OddsRatio_working_3-way'!X75^(1/3)*COS(('OddsRatio_working_3-way'!Y75+2*PI())/3)</f>
        <v>-0.40515955207208315</v>
      </c>
      <c r="AB75" s="11">
        <f>'OddsRatio_working_3-way'!X75^(1/3)*COS(('OddsRatio_working_3-way'!Y75+4*PI())/3)</f>
        <v>-0.13972139901371242</v>
      </c>
      <c r="AC75" s="11">
        <f>'OddsRatio_working_3-way'!X75^(1/3)*SIN('OddsRatio_working_3-way'!Y75/3)</f>
        <v>0.15325078912144743</v>
      </c>
      <c r="AD75" s="11">
        <f>'OddsRatio_working_3-way'!X75^(1/3)*SIN(('OddsRatio_working_3-way'!Y75+2*PI())/3)</f>
        <v>0.39525535111780147</v>
      </c>
      <c r="AE75" s="11">
        <f>'OddsRatio_working_3-way'!X75^(1/3)*SIN(('OddsRatio_working_3-way'!Y75+4*PI())/3)</f>
        <v>-0.54850614023924893</v>
      </c>
      <c r="AF75" s="11">
        <f>-'OddsRatio_working_3-way'!U75/(3*'OddsRatio_working_3-way'!X75^(1/3))*COS(('OddsRatio_working_3-way'!Y75)/3)</f>
        <v>0.5448809510857956</v>
      </c>
      <c r="AG75" s="11">
        <f>-'OddsRatio_working_3-way'!U75/(3*'OddsRatio_working_3-way'!X75^(1/3))*COS(('OddsRatio_working_3-way'!Y75+2*PI())/3)</f>
        <v>-0.4051595520720831</v>
      </c>
      <c r="AH75" s="11">
        <f>-'OddsRatio_working_3-way'!U75/(3*'OddsRatio_working_3-way'!X75^(1/3))*COS(('OddsRatio_working_3-way'!Y75+4*PI())/3)</f>
        <v>-0.13972139901371239</v>
      </c>
      <c r="AI75" s="11">
        <f>'OddsRatio_working_3-way'!U75/(3*'OddsRatio_working_3-way'!X75^(1/3))*SIN(('OddsRatio_working_3-way'!Y75)/3)</f>
        <v>-0.15325078912144741</v>
      </c>
      <c r="AJ75" s="11">
        <f>'OddsRatio_working_3-way'!U75/(3*'OddsRatio_working_3-way'!X75^(1/3))*SIN(('OddsRatio_working_3-way'!Y75+2*PI())/3)</f>
        <v>-0.39525535111780141</v>
      </c>
      <c r="AK75" s="11">
        <f>'OddsRatio_working_3-way'!U75/(3*'OddsRatio_working_3-way'!X75^(1/3))*SIN(('OddsRatio_working_3-way'!Y75+4*PI())/3)</f>
        <v>0.54850614023924882</v>
      </c>
      <c r="AL75" s="11">
        <f>'OddsRatio_working_3-way'!Z75+'OddsRatio_working_3-way'!AF75</f>
        <v>1.0897619021715914</v>
      </c>
      <c r="AM75" s="11">
        <f>'OddsRatio_working_3-way'!AA75+'OddsRatio_working_3-way'!AG75</f>
        <v>-0.81031910414416619</v>
      </c>
      <c r="AN75" s="11">
        <f>'OddsRatio_working_3-way'!AB75+'OddsRatio_working_3-way'!AH75</f>
        <v>-0.27944279802742478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1.0897619021715914</v>
      </c>
      <c r="AS75" s="11">
        <f>IF(('OddsRatio_working_3-way'!X75=0),IF(Q75&gt;0,-Q75^(1/3),(-Q75)^(1/3)),'OddsRatio_working_3-way'!AM75-'OddsRatio_working_3-way'!R75/3)</f>
        <v>-0.81031910414416619</v>
      </c>
      <c r="AT75" s="11">
        <f>IF(('OddsRatio_working_3-way'!X75=0),IF(Q75&gt;0,-Q75^(1/3),(-Q75)^(1/3)),'OddsRatio_working_3-way'!AN75-'OddsRatio_working_3-way'!R75/3)</f>
        <v>-0.27944279802742478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2.2999999999999998</v>
      </c>
      <c r="B76" s="4">
        <f>IF('True_Odds_Calculator_3-way'!B77="","",'True_Odds_Calculator_3-way'!B77)</f>
        <v>3.34</v>
      </c>
      <c r="C76" s="4">
        <f>IF('True_Odds_Calculator_3-way'!C77="","",'True_Odds_Calculator_3-way'!C77)</f>
        <v>3.22</v>
      </c>
      <c r="D76" s="9">
        <f t="shared" si="26"/>
        <v>0.4182719110174844</v>
      </c>
      <c r="E76" s="9">
        <f t="shared" si="27"/>
        <v>0.28543531756521878</v>
      </c>
      <c r="F76" s="9">
        <f t="shared" si="28"/>
        <v>0.29629277141729676</v>
      </c>
      <c r="G76" s="9">
        <f t="shared" si="29"/>
        <v>1.0698379058795089</v>
      </c>
      <c r="H76" s="9">
        <f t="shared" si="30"/>
        <v>2.3907892776433619</v>
      </c>
      <c r="I76" s="9">
        <f t="shared" si="31"/>
        <v>3.5034206997580499</v>
      </c>
      <c r="J76" s="9">
        <f t="shared" si="32"/>
        <v>3.3750401510525099</v>
      </c>
      <c r="K76" s="11">
        <f t="shared" si="33"/>
        <v>0.43478260869565222</v>
      </c>
      <c r="L76" s="11">
        <f t="shared" si="34"/>
        <v>0.29940119760479045</v>
      </c>
      <c r="M76" s="11">
        <f t="shared" si="35"/>
        <v>0.3105590062111801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-0.27301217171382319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0.23690129867189735</v>
      </c>
      <c r="Q76" s="11">
        <f>2*'OddsRatio_working_3-way'!K76*'OddsRatio_working_3-way'!L76*'OddsRatio_working_3-way'!M76</f>
        <v>8.0853685553548604E-2</v>
      </c>
      <c r="R76" s="11">
        <f t="shared" si="36"/>
        <v>0</v>
      </c>
      <c r="S76" s="11">
        <f t="shared" si="37"/>
        <v>-0.86773163696240629</v>
      </c>
      <c r="T76" s="11">
        <f t="shared" si="38"/>
        <v>-0.29615414230798859</v>
      </c>
      <c r="U76" s="11">
        <f>'OddsRatio_working_3-way'!S76-'OddsRatio_working_3-way'!R76^2/3</f>
        <v>-0.86773163696240629</v>
      </c>
      <c r="V76" s="11">
        <f>'OddsRatio_working_3-way'!S76*'OddsRatio_working_3-way'!R76/3-2*'OddsRatio_working_3-way'!R76^3/27-'OddsRatio_working_3-way'!T76</f>
        <v>0.29615414230798859</v>
      </c>
      <c r="W76" s="11">
        <f>'OddsRatio_working_3-way'!V76^2+4*'OddsRatio_working_3-way'!U76^3/27</f>
        <v>-9.0876345208880105E-3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0.15555940226089549</v>
      </c>
      <c r="Y76" s="11">
        <f>IF('OddsRatio_working_3-way'!W76&gt;=0,IF('OddsRatio_working_3-way'!V76+SQRT('OddsRatio_working_3-way'!W76)&gt;0,0,PI()),ACOS('OddsRatio_working_3-way'!V76/(2*'OddsRatio_working_3-way'!X76)))</f>
        <v>0.3114165312825794</v>
      </c>
      <c r="Z76" s="11">
        <f>'OddsRatio_working_3-way'!X76^(1/3)*COS('OddsRatio_working_3-way'!Y76/3)</f>
        <v>0.53491895293975444</v>
      </c>
      <c r="AA76" s="11">
        <f>'OddsRatio_working_3-way'!X76^(1/3)*COS(('OddsRatio_working_3-way'!Y76+2*PI())/3)</f>
        <v>-0.31572120644279844</v>
      </c>
      <c r="AB76" s="11">
        <f>'OddsRatio_working_3-way'!X76^(1/3)*COS(('OddsRatio_working_3-way'!Y76+4*PI())/3)</f>
        <v>-0.2191977464969557</v>
      </c>
      <c r="AC76" s="11">
        <f>'OddsRatio_working_3-way'!X76^(1/3)*SIN('OddsRatio_working_3-way'!Y76/3)</f>
        <v>5.5727845582846332E-2</v>
      </c>
      <c r="AD76" s="11">
        <f>'OddsRatio_working_3-way'!X76^(1/3)*SIN(('OddsRatio_working_3-way'!Y76+2*PI())/3)</f>
        <v>0.43538947942017686</v>
      </c>
      <c r="AE76" s="11">
        <f>'OddsRatio_working_3-way'!X76^(1/3)*SIN(('OddsRatio_working_3-way'!Y76+4*PI())/3)</f>
        <v>-0.49111732500302319</v>
      </c>
      <c r="AF76" s="11">
        <f>-'OddsRatio_working_3-way'!U76/(3*'OddsRatio_working_3-way'!X76^(1/3))*COS(('OddsRatio_working_3-way'!Y76)/3)</f>
        <v>0.53491895293975444</v>
      </c>
      <c r="AG76" s="11">
        <f>-'OddsRatio_working_3-way'!U76/(3*'OddsRatio_working_3-way'!X76^(1/3))*COS(('OddsRatio_working_3-way'!Y76+2*PI())/3)</f>
        <v>-0.31572120644279844</v>
      </c>
      <c r="AH76" s="11">
        <f>-'OddsRatio_working_3-way'!U76/(3*'OddsRatio_working_3-way'!X76^(1/3))*COS(('OddsRatio_working_3-way'!Y76+4*PI())/3)</f>
        <v>-0.2191977464969557</v>
      </c>
      <c r="AI76" s="11">
        <f>'OddsRatio_working_3-way'!U76/(3*'OddsRatio_working_3-way'!X76^(1/3))*SIN(('OddsRatio_working_3-way'!Y76)/3)</f>
        <v>-5.5727845582846332E-2</v>
      </c>
      <c r="AJ76" s="11">
        <f>'OddsRatio_working_3-way'!U76/(3*'OddsRatio_working_3-way'!X76^(1/3))*SIN(('OddsRatio_working_3-way'!Y76+2*PI())/3)</f>
        <v>-0.43538947942017686</v>
      </c>
      <c r="AK76" s="11">
        <f>'OddsRatio_working_3-way'!U76/(3*'OddsRatio_working_3-way'!X76^(1/3))*SIN(('OddsRatio_working_3-way'!Y76+4*PI())/3)</f>
        <v>0.49111732500302319</v>
      </c>
      <c r="AL76" s="11">
        <f>'OddsRatio_working_3-way'!Z76+'OddsRatio_working_3-way'!AF76</f>
        <v>1.0698379058795089</v>
      </c>
      <c r="AM76" s="11">
        <f>'OddsRatio_working_3-way'!AA76+'OddsRatio_working_3-way'!AG76</f>
        <v>-0.63144241288559688</v>
      </c>
      <c r="AN76" s="11">
        <f>'OddsRatio_working_3-way'!AB76+'OddsRatio_working_3-way'!AH76</f>
        <v>-0.4383954929939114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1.0698379058795089</v>
      </c>
      <c r="AS76" s="11">
        <f>IF(('OddsRatio_working_3-way'!X76=0),IF(Q76&gt;0,-Q76^(1/3),(-Q76)^(1/3)),'OddsRatio_working_3-way'!AM76-'OddsRatio_working_3-way'!R76/3)</f>
        <v>-0.63144241288559688</v>
      </c>
      <c r="AT76" s="11">
        <f>IF(('OddsRatio_working_3-way'!X76=0),IF(Q76&gt;0,-Q76^(1/3),(-Q76)^(1/3)),'OddsRatio_working_3-way'!AN76-'OddsRatio_working_3-way'!R76/3)</f>
        <v>-0.4383954929939114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2.4500000000000002</v>
      </c>
      <c r="B77" s="4">
        <f>IF('True_Odds_Calculator_3-way'!B78="","",'True_Odds_Calculator_3-way'!B78)</f>
        <v>3.32</v>
      </c>
      <c r="C77" s="4">
        <f>IF('True_Odds_Calculator_3-way'!C78="","",'True_Odds_Calculator_3-way'!C78)</f>
        <v>2.98</v>
      </c>
      <c r="D77" s="9">
        <f t="shared" si="26"/>
        <v>0.39201960767953209</v>
      </c>
      <c r="E77" s="9">
        <f t="shared" si="27"/>
        <v>0.28723841363334596</v>
      </c>
      <c r="F77" s="9">
        <f t="shared" si="28"/>
        <v>0.32074197868712195</v>
      </c>
      <c r="G77" s="9">
        <f t="shared" si="29"/>
        <v>1.0695812507234184</v>
      </c>
      <c r="H77" s="9">
        <f t="shared" si="30"/>
        <v>2.5508928135489572</v>
      </c>
      <c r="I77" s="9">
        <f t="shared" si="31"/>
        <v>3.4814285016783302</v>
      </c>
      <c r="J77" s="9">
        <f t="shared" si="32"/>
        <v>3.1177708764323677</v>
      </c>
      <c r="K77" s="11">
        <f t="shared" si="33"/>
        <v>0.4081632653061224</v>
      </c>
      <c r="L77" s="11">
        <f t="shared" si="34"/>
        <v>0.30120481927710846</v>
      </c>
      <c r="M77" s="11">
        <f t="shared" si="35"/>
        <v>0.33557046979865773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-0.2747898868450106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0.2372178757489897</v>
      </c>
      <c r="Q77" s="11">
        <f>2*'OddsRatio_working_3-way'!K77*'OddsRatio_working_3-way'!L77*'OddsRatio_working_3-way'!M77</f>
        <v>8.2510565477909456E-2</v>
      </c>
      <c r="R77" s="11">
        <f t="shared" si="36"/>
        <v>0</v>
      </c>
      <c r="S77" s="11">
        <f t="shared" si="37"/>
        <v>-0.8632700368728905</v>
      </c>
      <c r="T77" s="11">
        <f t="shared" si="38"/>
        <v>-0.30026783891230974</v>
      </c>
      <c r="U77" s="11">
        <f>'OddsRatio_working_3-way'!S77-'OddsRatio_working_3-way'!R77^2/3</f>
        <v>-0.8632700368728905</v>
      </c>
      <c r="V77" s="11">
        <f>'OddsRatio_working_3-way'!S77*'OddsRatio_working_3-way'!R77/3-2*'OddsRatio_working_3-way'!R77^3/27-'OddsRatio_working_3-way'!T77</f>
        <v>0.30026783891230974</v>
      </c>
      <c r="W77" s="11">
        <f>'OddsRatio_working_3-way'!V77^2+4*'OddsRatio_working_3-way'!U77^3/27</f>
        <v>-5.148733223776028E-3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0.15436119032066059</v>
      </c>
      <c r="Y77" s="11">
        <f>IF('OddsRatio_working_3-way'!W77&gt;=0,IF('OddsRatio_working_3-way'!V77+SQRT('OddsRatio_working_3-way'!W77)&gt;0,0,PI()),ACOS('OddsRatio_working_3-way'!V77/(2*'OddsRatio_working_3-way'!X77)))</f>
        <v>0.23456980552380058</v>
      </c>
      <c r="Z77" s="11">
        <f>'OddsRatio_working_3-way'!X77^(1/3)*COS('OddsRatio_working_3-way'!Y77/3)</f>
        <v>0.53479062536170918</v>
      </c>
      <c r="AA77" s="11">
        <f>'OddsRatio_working_3-way'!X77^(1/3)*COS(('OddsRatio_working_3-way'!Y77+2*PI())/3)</f>
        <v>-0.30368235564589496</v>
      </c>
      <c r="AB77" s="11">
        <f>'OddsRatio_working_3-way'!X77^(1/3)*COS(('OddsRatio_working_3-way'!Y77+4*PI())/3)</f>
        <v>-0.23110826971581405</v>
      </c>
      <c r="AC77" s="11">
        <f>'OddsRatio_working_3-way'!X77^(1/3)*SIN('OddsRatio_working_3-way'!Y77/3)</f>
        <v>4.1900668047923147E-2</v>
      </c>
      <c r="AD77" s="11">
        <f>'OddsRatio_working_3-way'!X77^(1/3)*SIN(('OddsRatio_working_3-way'!Y77+2*PI())/3)</f>
        <v>0.44219193324504502</v>
      </c>
      <c r="AE77" s="11">
        <f>'OddsRatio_working_3-way'!X77^(1/3)*SIN(('OddsRatio_working_3-way'!Y77+4*PI())/3)</f>
        <v>-0.48409260129296827</v>
      </c>
      <c r="AF77" s="11">
        <f>-'OddsRatio_working_3-way'!U77/(3*'OddsRatio_working_3-way'!X77^(1/3))*COS(('OddsRatio_working_3-way'!Y77)/3)</f>
        <v>0.53479062536170918</v>
      </c>
      <c r="AG77" s="11">
        <f>-'OddsRatio_working_3-way'!U77/(3*'OddsRatio_working_3-way'!X77^(1/3))*COS(('OddsRatio_working_3-way'!Y77+2*PI())/3)</f>
        <v>-0.30368235564589496</v>
      </c>
      <c r="AH77" s="11">
        <f>-'OddsRatio_working_3-way'!U77/(3*'OddsRatio_working_3-way'!X77^(1/3))*COS(('OddsRatio_working_3-way'!Y77+4*PI())/3)</f>
        <v>-0.23110826971581405</v>
      </c>
      <c r="AI77" s="11">
        <f>'OddsRatio_working_3-way'!U77/(3*'OddsRatio_working_3-way'!X77^(1/3))*SIN(('OddsRatio_working_3-way'!Y77)/3)</f>
        <v>-4.1900668047923147E-2</v>
      </c>
      <c r="AJ77" s="11">
        <f>'OddsRatio_working_3-way'!U77/(3*'OddsRatio_working_3-way'!X77^(1/3))*SIN(('OddsRatio_working_3-way'!Y77+2*PI())/3)</f>
        <v>-0.44219193324504502</v>
      </c>
      <c r="AK77" s="11">
        <f>'OddsRatio_working_3-way'!U77/(3*'OddsRatio_working_3-way'!X77^(1/3))*SIN(('OddsRatio_working_3-way'!Y77+4*PI())/3)</f>
        <v>0.48409260129296827</v>
      </c>
      <c r="AL77" s="11">
        <f>'OddsRatio_working_3-way'!Z77+'OddsRatio_working_3-way'!AF77</f>
        <v>1.0695812507234184</v>
      </c>
      <c r="AM77" s="11">
        <f>'OddsRatio_working_3-way'!AA77+'OddsRatio_working_3-way'!AG77</f>
        <v>-0.60736471129178993</v>
      </c>
      <c r="AN77" s="11">
        <f>'OddsRatio_working_3-way'!AB77+'OddsRatio_working_3-way'!AH77</f>
        <v>-0.4622165394316281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1.0695812507234184</v>
      </c>
      <c r="AS77" s="11">
        <f>IF(('OddsRatio_working_3-way'!X77=0),IF(Q77&gt;0,-Q77^(1/3),(-Q77)^(1/3)),'OddsRatio_working_3-way'!AM77-'OddsRatio_working_3-way'!R77/3)</f>
        <v>-0.60736471129178993</v>
      </c>
      <c r="AT77" s="11">
        <f>IF(('OddsRatio_working_3-way'!X77=0),IF(Q77&gt;0,-Q77^(1/3),(-Q77)^(1/3)),'OddsRatio_working_3-way'!AN77-'OddsRatio_working_3-way'!R77/3)</f>
        <v>-0.4622165394316281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2.0299999999999998</v>
      </c>
      <c r="B78" s="4">
        <f>IF('True_Odds_Calculator_3-way'!B79="","",'True_Odds_Calculator_3-way'!B79)</f>
        <v>3.69</v>
      </c>
      <c r="C78" s="4">
        <f>IF('True_Odds_Calculator_3-way'!C79="","",'True_Odds_Calculator_3-way'!C79)</f>
        <v>3.54</v>
      </c>
      <c r="D78" s="9">
        <f t="shared" si="26"/>
        <v>0.47472194255175282</v>
      </c>
      <c r="E78" s="9">
        <f t="shared" si="27"/>
        <v>0.25708384815014129</v>
      </c>
      <c r="F78" s="9">
        <f t="shared" si="28"/>
        <v>0.26819420929810583</v>
      </c>
      <c r="G78" s="9">
        <f t="shared" si="29"/>
        <v>1.0742682206986882</v>
      </c>
      <c r="H78" s="9">
        <f t="shared" si="30"/>
        <v>2.1064962673196486</v>
      </c>
      <c r="I78" s="9">
        <f t="shared" si="31"/>
        <v>3.8897815136794716</v>
      </c>
      <c r="J78" s="9">
        <f t="shared" si="32"/>
        <v>3.7286412805746685</v>
      </c>
      <c r="K78" s="11">
        <f t="shared" si="33"/>
        <v>0.49261083743842371</v>
      </c>
      <c r="L78" s="11">
        <f t="shared" si="34"/>
        <v>0.2710027100271003</v>
      </c>
      <c r="M78" s="11">
        <f t="shared" si="35"/>
        <v>0.2824858757062147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-0.26539794467550315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0.23607427635880548</v>
      </c>
      <c r="Q78" s="11">
        <f>2*'OddsRatio_working_3-way'!K78*'OddsRatio_working_3-way'!L78*'OddsRatio_working_3-way'!M78</f>
        <v>7.5423091488436275E-2</v>
      </c>
      <c r="R78" s="11">
        <f t="shared" si="36"/>
        <v>0</v>
      </c>
      <c r="S78" s="11">
        <f t="shared" si="37"/>
        <v>-0.88951056741395973</v>
      </c>
      <c r="T78" s="11">
        <f t="shared" si="38"/>
        <v>-0.28418867968497119</v>
      </c>
      <c r="U78" s="11">
        <f>'OddsRatio_working_3-way'!S78-'OddsRatio_working_3-way'!R78^2/3</f>
        <v>-0.88951056741395973</v>
      </c>
      <c r="V78" s="11">
        <f>'OddsRatio_working_3-way'!S78*'OddsRatio_working_3-way'!R78/3-2*'OddsRatio_working_3-way'!R78^3/27-'OddsRatio_working_3-way'!T78</f>
        <v>0.28418867968497119</v>
      </c>
      <c r="W78" s="11">
        <f>'OddsRatio_working_3-way'!V78^2+4*'OddsRatio_working_3-way'!U78^3/27</f>
        <v>-2.3504438903611508E-2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0.16145250428895386</v>
      </c>
      <c r="Y78" s="11">
        <f>IF('OddsRatio_working_3-way'!W78&gt;=0,IF('OddsRatio_working_3-way'!V78+SQRT('OddsRatio_working_3-way'!W78)&gt;0,0,PI()),ACOS('OddsRatio_working_3-way'!V78/(2*'OddsRatio_working_3-way'!X78)))</f>
        <v>0.49472366706580839</v>
      </c>
      <c r="Z78" s="11">
        <f>'OddsRatio_working_3-way'!X78^(1/3)*COS('OddsRatio_working_3-way'!Y78/3)</f>
        <v>0.53713411034934411</v>
      </c>
      <c r="AA78" s="11">
        <f>'OddsRatio_working_3-way'!X78^(1/3)*COS(('OddsRatio_working_3-way'!Y78+2*PI())/3)</f>
        <v>-0.34598057129365434</v>
      </c>
      <c r="AB78" s="11">
        <f>'OddsRatio_working_3-way'!X78^(1/3)*COS(('OddsRatio_working_3-way'!Y78+4*PI())/3)</f>
        <v>-0.1911535390556898</v>
      </c>
      <c r="AC78" s="11">
        <f>'OddsRatio_working_3-way'!X78^(1/3)*SIN('OddsRatio_working_3-way'!Y78/3)</f>
        <v>8.9389428740419719E-2</v>
      </c>
      <c r="AD78" s="11">
        <f>'OddsRatio_working_3-way'!X78^(1/3)*SIN(('OddsRatio_working_3-way'!Y78+2*PI())/3)</f>
        <v>0.42047707043147603</v>
      </c>
      <c r="AE78" s="11">
        <f>'OddsRatio_working_3-way'!X78^(1/3)*SIN(('OddsRatio_working_3-way'!Y78+4*PI())/3)</f>
        <v>-0.50986649917189575</v>
      </c>
      <c r="AF78" s="11">
        <f>-'OddsRatio_working_3-way'!U78/(3*'OddsRatio_working_3-way'!X78^(1/3))*COS(('OddsRatio_working_3-way'!Y78)/3)</f>
        <v>0.53713411034934411</v>
      </c>
      <c r="AG78" s="11">
        <f>-'OddsRatio_working_3-way'!U78/(3*'OddsRatio_working_3-way'!X78^(1/3))*COS(('OddsRatio_working_3-way'!Y78+2*PI())/3)</f>
        <v>-0.34598057129365434</v>
      </c>
      <c r="AH78" s="11">
        <f>-'OddsRatio_working_3-way'!U78/(3*'OddsRatio_working_3-way'!X78^(1/3))*COS(('OddsRatio_working_3-way'!Y78+4*PI())/3)</f>
        <v>-0.1911535390556898</v>
      </c>
      <c r="AI78" s="11">
        <f>'OddsRatio_working_3-way'!U78/(3*'OddsRatio_working_3-way'!X78^(1/3))*SIN(('OddsRatio_working_3-way'!Y78)/3)</f>
        <v>-8.9389428740419719E-2</v>
      </c>
      <c r="AJ78" s="11">
        <f>'OddsRatio_working_3-way'!U78/(3*'OddsRatio_working_3-way'!X78^(1/3))*SIN(('OddsRatio_working_3-way'!Y78+2*PI())/3)</f>
        <v>-0.42047707043147603</v>
      </c>
      <c r="AK78" s="11">
        <f>'OddsRatio_working_3-way'!U78/(3*'OddsRatio_working_3-way'!X78^(1/3))*SIN(('OddsRatio_working_3-way'!Y78+4*PI())/3)</f>
        <v>0.50986649917189575</v>
      </c>
      <c r="AL78" s="11">
        <f>'OddsRatio_working_3-way'!Z78+'OddsRatio_working_3-way'!AF78</f>
        <v>1.0742682206986882</v>
      </c>
      <c r="AM78" s="11">
        <f>'OddsRatio_working_3-way'!AA78+'OddsRatio_working_3-way'!AG78</f>
        <v>-0.69196114258730868</v>
      </c>
      <c r="AN78" s="11">
        <f>'OddsRatio_working_3-way'!AB78+'OddsRatio_working_3-way'!AH78</f>
        <v>-0.38230707811137959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1.0742682206986882</v>
      </c>
      <c r="AS78" s="11">
        <f>IF(('OddsRatio_working_3-way'!X78=0),IF(Q78&gt;0,-Q78^(1/3),(-Q78)^(1/3)),'OddsRatio_working_3-way'!AM78-'OddsRatio_working_3-way'!R78/3)</f>
        <v>-0.69196114258730868</v>
      </c>
      <c r="AT78" s="11">
        <f>IF(('OddsRatio_working_3-way'!X78=0),IF(Q78&gt;0,-Q78^(1/3),(-Q78)^(1/3)),'OddsRatio_working_3-way'!AN78-'OddsRatio_working_3-way'!R78/3)</f>
        <v>-0.38230707811137959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1.76</v>
      </c>
      <c r="B79" s="4">
        <f>IF('True_Odds_Calculator_3-way'!B80="","",'True_Odds_Calculator_3-way'!B80)</f>
        <v>4.16</v>
      </c>
      <c r="C79" s="4">
        <f>IF('True_Odds_Calculator_3-way'!C80="","",'True_Odds_Calculator_3-way'!C80)</f>
        <v>4.16</v>
      </c>
      <c r="D79" s="9">
        <f t="shared" si="26"/>
        <v>0.54819994964753416</v>
      </c>
      <c r="E79" s="9">
        <f t="shared" si="27"/>
        <v>0.22590002517623292</v>
      </c>
      <c r="F79" s="9">
        <f t="shared" si="28"/>
        <v>0.22590002517623292</v>
      </c>
      <c r="G79" s="9">
        <f t="shared" si="29"/>
        <v>1.0844104433902058</v>
      </c>
      <c r="H79" s="9">
        <f t="shared" si="30"/>
        <v>1.8241519369765562</v>
      </c>
      <c r="I79" s="9">
        <f t="shared" si="31"/>
        <v>4.4267370011130511</v>
      </c>
      <c r="J79" s="9">
        <f t="shared" si="32"/>
        <v>4.4267370011130511</v>
      </c>
      <c r="K79" s="11">
        <f t="shared" si="33"/>
        <v>0.56818181818181823</v>
      </c>
      <c r="L79" s="11">
        <f t="shared" si="34"/>
        <v>0.24038461538461536</v>
      </c>
      <c r="M79" s="11">
        <f t="shared" si="35"/>
        <v>0.24038461538461536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-0.24916579814416351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0.23245234332974718</v>
      </c>
      <c r="Q79" s="11">
        <f>2*'OddsRatio_working_3-way'!K79*'OddsRatio_working_3-way'!L79*'OddsRatio_working_3-way'!M79</f>
        <v>6.5664503765465301E-2</v>
      </c>
      <c r="R79" s="11">
        <f t="shared" si="36"/>
        <v>0</v>
      </c>
      <c r="S79" s="11">
        <f t="shared" si="37"/>
        <v>-0.93292235556042813</v>
      </c>
      <c r="T79" s="11">
        <f t="shared" si="38"/>
        <v>-0.26353738857639214</v>
      </c>
      <c r="U79" s="11">
        <f>'OddsRatio_working_3-way'!S79-'OddsRatio_working_3-way'!R79^2/3</f>
        <v>-0.93292235556042813</v>
      </c>
      <c r="V79" s="11">
        <f>'OddsRatio_working_3-way'!S79*'OddsRatio_working_3-way'!R79/3-2*'OddsRatio_working_3-way'!R79^3/27-'OddsRatio_working_3-way'!T79</f>
        <v>0.26353738857639214</v>
      </c>
      <c r="W79" s="11">
        <f>'OddsRatio_working_3-way'!V79^2+4*'OddsRatio_working_3-way'!U79^3/27</f>
        <v>-5.0838931930790962E-2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0.17341488337831276</v>
      </c>
      <c r="Y79" s="11">
        <f>IF('OddsRatio_working_3-way'!W79&gt;=0,IF('OddsRatio_working_3-way'!V79+SQRT('OddsRatio_working_3-way'!W79)&gt;0,0,PI()),ACOS('OddsRatio_working_3-way'!V79/(2*'OddsRatio_working_3-way'!X79)))</f>
        <v>0.70771934229991817</v>
      </c>
      <c r="Z79" s="11">
        <f>'OddsRatio_working_3-way'!X79^(1/3)*COS('OddsRatio_working_3-way'!Y79/3)</f>
        <v>0.54220522169510288</v>
      </c>
      <c r="AA79" s="11">
        <f>'OddsRatio_working_3-way'!X79^(1/3)*COS(('OddsRatio_working_3-way'!Y79+2*PI())/3)</f>
        <v>-0.3839773735938371</v>
      </c>
      <c r="AB79" s="11">
        <f>'OddsRatio_working_3-way'!X79^(1/3)*COS(('OddsRatio_working_3-way'!Y79+4*PI())/3)</f>
        <v>-0.15822784810126592</v>
      </c>
      <c r="AC79" s="11">
        <f>'OddsRatio_working_3-way'!X79^(1/3)*SIN('OddsRatio_working_3-way'!Y79/3)</f>
        <v>0.13033654931256627</v>
      </c>
      <c r="AD79" s="11">
        <f>'OddsRatio_working_3-way'!X79^(1/3)*SIN(('OddsRatio_working_3-way'!Y79+2*PI())/3)</f>
        <v>0.40439522139624939</v>
      </c>
      <c r="AE79" s="11">
        <f>'OddsRatio_working_3-way'!X79^(1/3)*SIN(('OddsRatio_working_3-way'!Y79+4*PI())/3)</f>
        <v>-0.53473177070881572</v>
      </c>
      <c r="AF79" s="11">
        <f>-'OddsRatio_working_3-way'!U79/(3*'OddsRatio_working_3-way'!X79^(1/3))*COS(('OddsRatio_working_3-way'!Y79)/3)</f>
        <v>0.54220522169510288</v>
      </c>
      <c r="AG79" s="11">
        <f>-'OddsRatio_working_3-way'!U79/(3*'OddsRatio_working_3-way'!X79^(1/3))*COS(('OddsRatio_working_3-way'!Y79+2*PI())/3)</f>
        <v>-0.3839773735938371</v>
      </c>
      <c r="AH79" s="11">
        <f>-'OddsRatio_working_3-way'!U79/(3*'OddsRatio_working_3-way'!X79^(1/3))*COS(('OddsRatio_working_3-way'!Y79+4*PI())/3)</f>
        <v>-0.15822784810126592</v>
      </c>
      <c r="AI79" s="11">
        <f>'OddsRatio_working_3-way'!U79/(3*'OddsRatio_working_3-way'!X79^(1/3))*SIN(('OddsRatio_working_3-way'!Y79)/3)</f>
        <v>-0.13033654931256627</v>
      </c>
      <c r="AJ79" s="11">
        <f>'OddsRatio_working_3-way'!U79/(3*'OddsRatio_working_3-way'!X79^(1/3))*SIN(('OddsRatio_working_3-way'!Y79+2*PI())/3)</f>
        <v>-0.40439522139624939</v>
      </c>
      <c r="AK79" s="11">
        <f>'OddsRatio_working_3-way'!U79/(3*'OddsRatio_working_3-way'!X79^(1/3))*SIN(('OddsRatio_working_3-way'!Y79+4*PI())/3)</f>
        <v>0.53473177070881572</v>
      </c>
      <c r="AL79" s="11">
        <f>'OddsRatio_working_3-way'!Z79+'OddsRatio_working_3-way'!AF79</f>
        <v>1.0844104433902058</v>
      </c>
      <c r="AM79" s="11">
        <f>'OddsRatio_working_3-way'!AA79+'OddsRatio_working_3-way'!AG79</f>
        <v>-0.7679547471876742</v>
      </c>
      <c r="AN79" s="11">
        <f>'OddsRatio_working_3-way'!AB79+'OddsRatio_working_3-way'!AH79</f>
        <v>-0.31645569620253183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1.0844104433902058</v>
      </c>
      <c r="AS79" s="11">
        <f>IF(('OddsRatio_working_3-way'!X79=0),IF(Q79&gt;0,-Q79^(1/3),(-Q79)^(1/3)),'OddsRatio_working_3-way'!AM79-'OddsRatio_working_3-way'!R79/3)</f>
        <v>-0.7679547471876742</v>
      </c>
      <c r="AT79" s="11">
        <f>IF(('OddsRatio_working_3-way'!X79=0),IF(Q79&gt;0,-Q79^(1/3),(-Q79)^(1/3)),'OddsRatio_working_3-way'!AN79-'OddsRatio_working_3-way'!R79/3)</f>
        <v>-0.31645569620253183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1.99</v>
      </c>
      <c r="B80" s="4">
        <f>IF('True_Odds_Calculator_3-way'!B81="","",'True_Odds_Calculator_3-way'!B81)</f>
        <v>3.6</v>
      </c>
      <c r="C80" s="4">
        <f>IF('True_Odds_Calculator_3-way'!C81="","",'True_Odds_Calculator_3-way'!C81)</f>
        <v>3.75</v>
      </c>
      <c r="D80" s="9">
        <f t="shared" si="26"/>
        <v>0.48415844749228826</v>
      </c>
      <c r="E80" s="9">
        <f t="shared" si="27"/>
        <v>0.26328787312748148</v>
      </c>
      <c r="F80" s="9">
        <f t="shared" si="28"/>
        <v>0.25255367938023016</v>
      </c>
      <c r="G80" s="9">
        <f t="shared" si="29"/>
        <v>1.0762015533115572</v>
      </c>
      <c r="H80" s="9">
        <f t="shared" si="30"/>
        <v>2.0654395377784422</v>
      </c>
      <c r="I80" s="9">
        <f t="shared" si="31"/>
        <v>3.7981240386100485</v>
      </c>
      <c r="J80" s="9">
        <f t="shared" si="32"/>
        <v>3.9595542716067822</v>
      </c>
      <c r="K80" s="11">
        <f t="shared" si="33"/>
        <v>0.50251256281407031</v>
      </c>
      <c r="L80" s="11">
        <f t="shared" si="34"/>
        <v>0.27777777777777779</v>
      </c>
      <c r="M80" s="11">
        <f t="shared" si="35"/>
        <v>0.26666666666666666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-0.26348408710217752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0.23599478875860785</v>
      </c>
      <c r="Q80" s="11">
        <f>2*'OddsRatio_working_3-way'!K80*'OddsRatio_working_3-way'!L80*'OddsRatio_working_3-way'!M80</f>
        <v>7.4446305602084498E-2</v>
      </c>
      <c r="R80" s="11">
        <f t="shared" si="36"/>
        <v>0</v>
      </c>
      <c r="S80" s="11">
        <f t="shared" si="37"/>
        <v>-0.89566998657907759</v>
      </c>
      <c r="T80" s="11">
        <f t="shared" si="38"/>
        <v>-0.28254573709119168</v>
      </c>
      <c r="U80" s="11">
        <f>'OddsRatio_working_3-way'!S80-'OddsRatio_working_3-way'!R80^2/3</f>
        <v>-0.89566998657907759</v>
      </c>
      <c r="V80" s="11">
        <f>'OddsRatio_working_3-way'!S80*'OddsRatio_working_3-way'!R80/3-2*'OddsRatio_working_3-way'!R80^3/27-'OddsRatio_working_3-way'!T80</f>
        <v>0.28254573709119168</v>
      </c>
      <c r="W80" s="11">
        <f>'OddsRatio_working_3-way'!V80^2+4*'OddsRatio_working_3-way'!U80^3/27</f>
        <v>-2.6616589199369281E-2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0.16313237167081071</v>
      </c>
      <c r="Y80" s="11">
        <f>IF('OddsRatio_working_3-way'!W80&gt;=0,IF('OddsRatio_working_3-way'!V80+SQRT('OddsRatio_working_3-way'!W80)&gt;0,0,PI()),ACOS('OddsRatio_working_3-way'!V80/(2*'OddsRatio_working_3-way'!X80)))</f>
        <v>0.52364670402141633</v>
      </c>
      <c r="Z80" s="11">
        <f>'OddsRatio_working_3-way'!X80^(1/3)*COS('OddsRatio_working_3-way'!Y80/3)</f>
        <v>0.5381007766557786</v>
      </c>
      <c r="AA80" s="11">
        <f>'OddsRatio_working_3-way'!X80^(1/3)*COS(('OddsRatio_working_3-way'!Y80+2*PI())/3)</f>
        <v>-0.35122801464190068</v>
      </c>
      <c r="AB80" s="11">
        <f>'OddsRatio_working_3-way'!X80^(1/3)*COS(('OddsRatio_working_3-way'!Y80+4*PI())/3)</f>
        <v>-0.18687276201387815</v>
      </c>
      <c r="AC80" s="11">
        <f>'OddsRatio_working_3-way'!X80^(1/3)*SIN('OddsRatio_working_3-way'!Y80/3)</f>
        <v>9.4890549347517908E-2</v>
      </c>
      <c r="AD80" s="11">
        <f>'OddsRatio_working_3-way'!X80^(1/3)*SIN(('OddsRatio_working_3-way'!Y80+2*PI())/3)</f>
        <v>0.41856366770628184</v>
      </c>
      <c r="AE80" s="11">
        <f>'OddsRatio_working_3-way'!X80^(1/3)*SIN(('OddsRatio_working_3-way'!Y80+4*PI())/3)</f>
        <v>-0.51345421705379968</v>
      </c>
      <c r="AF80" s="11">
        <f>-'OddsRatio_working_3-way'!U80/(3*'OddsRatio_working_3-way'!X80^(1/3))*COS(('OddsRatio_working_3-way'!Y80)/3)</f>
        <v>0.53810077665577849</v>
      </c>
      <c r="AG80" s="11">
        <f>-'OddsRatio_working_3-way'!U80/(3*'OddsRatio_working_3-way'!X80^(1/3))*COS(('OddsRatio_working_3-way'!Y80+2*PI())/3)</f>
        <v>-0.35122801464190062</v>
      </c>
      <c r="AH80" s="11">
        <f>-'OddsRatio_working_3-way'!U80/(3*'OddsRatio_working_3-way'!X80^(1/3))*COS(('OddsRatio_working_3-way'!Y80+4*PI())/3)</f>
        <v>-0.18687276201387809</v>
      </c>
      <c r="AI80" s="11">
        <f>'OddsRatio_working_3-way'!U80/(3*'OddsRatio_working_3-way'!X80^(1/3))*SIN(('OddsRatio_working_3-way'!Y80)/3)</f>
        <v>-9.489054934751788E-2</v>
      </c>
      <c r="AJ80" s="11">
        <f>'OddsRatio_working_3-way'!U80/(3*'OddsRatio_working_3-way'!X80^(1/3))*SIN(('OddsRatio_working_3-way'!Y80+2*PI())/3)</f>
        <v>-0.41856366770628173</v>
      </c>
      <c r="AK80" s="11">
        <f>'OddsRatio_working_3-way'!U80/(3*'OddsRatio_working_3-way'!X80^(1/3))*SIN(('OddsRatio_working_3-way'!Y80+4*PI())/3)</f>
        <v>0.51345421705379957</v>
      </c>
      <c r="AL80" s="11">
        <f>'OddsRatio_working_3-way'!Z80+'OddsRatio_working_3-way'!AF80</f>
        <v>1.0762015533115572</v>
      </c>
      <c r="AM80" s="11">
        <f>'OddsRatio_working_3-way'!AA80+'OddsRatio_working_3-way'!AG80</f>
        <v>-0.70245602928380135</v>
      </c>
      <c r="AN80" s="11">
        <f>'OddsRatio_working_3-way'!AB80+'OddsRatio_working_3-way'!AH80</f>
        <v>-0.37374552402775624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1.0762015533115572</v>
      </c>
      <c r="AS80" s="11">
        <f>IF(('OddsRatio_working_3-way'!X80=0),IF(Q80&gt;0,-Q80^(1/3),(-Q80)^(1/3)),'OddsRatio_working_3-way'!AM80-'OddsRatio_working_3-way'!R80/3)</f>
        <v>-0.70245602928380135</v>
      </c>
      <c r="AT80" s="11">
        <f>IF(('OddsRatio_working_3-way'!X80=0),IF(Q80&gt;0,-Q80^(1/3),(-Q80)^(1/3)),'OddsRatio_working_3-way'!AN80-'OddsRatio_working_3-way'!R80/3)</f>
        <v>-0.37374552402775624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2.66</v>
      </c>
      <c r="B81" s="4">
        <f>IF('True_Odds_Calculator_3-way'!B82="","",'True_Odds_Calculator_3-way'!B82)</f>
        <v>3.73</v>
      </c>
      <c r="C81" s="4">
        <f>IF('True_Odds_Calculator_3-way'!C82="","",'True_Odds_Calculator_3-way'!C82)</f>
        <v>2.5</v>
      </c>
      <c r="D81" s="9">
        <f t="shared" si="26"/>
        <v>0.36051600902478481</v>
      </c>
      <c r="E81" s="9">
        <f t="shared" si="27"/>
        <v>0.25528724268114911</v>
      </c>
      <c r="F81" s="9">
        <f t="shared" si="28"/>
        <v>0.38419674829406592</v>
      </c>
      <c r="G81" s="9">
        <f t="shared" si="29"/>
        <v>1.0685553767963278</v>
      </c>
      <c r="H81" s="9">
        <f t="shared" si="30"/>
        <v>2.7738019254819051</v>
      </c>
      <c r="I81" s="9">
        <f t="shared" si="31"/>
        <v>3.917156178653975</v>
      </c>
      <c r="J81" s="9">
        <f t="shared" si="32"/>
        <v>2.6028330651944911</v>
      </c>
      <c r="K81" s="11">
        <f t="shared" si="33"/>
        <v>0.37593984962406013</v>
      </c>
      <c r="L81" s="11">
        <f t="shared" si="34"/>
        <v>0.26809651474530832</v>
      </c>
      <c r="M81" s="11">
        <f t="shared" si="35"/>
        <v>0.4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-0.27405107944123031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0.23745691306013023</v>
      </c>
      <c r="Q81" s="11">
        <f>2*'OddsRatio_working_3-way'!K81*'OddsRatio_working_3-way'!L81*'OddsRatio_working_3-way'!M81</f>
        <v>8.0630530750468665E-2</v>
      </c>
      <c r="R81" s="11">
        <f t="shared" si="36"/>
        <v>0</v>
      </c>
      <c r="S81" s="11">
        <f t="shared" si="37"/>
        <v>-0.86646954116833674</v>
      </c>
      <c r="T81" s="11">
        <f t="shared" si="38"/>
        <v>-0.29421716168704132</v>
      </c>
      <c r="U81" s="11">
        <f>'OddsRatio_working_3-way'!S81-'OddsRatio_working_3-way'!R81^2/3</f>
        <v>-0.86646954116833674</v>
      </c>
      <c r="V81" s="11">
        <f>'OddsRatio_working_3-way'!S81*'OddsRatio_working_3-way'!R81/3-2*'OddsRatio_working_3-way'!R81^3/27-'OddsRatio_working_3-way'!T81</f>
        <v>0.29421716168704132</v>
      </c>
      <c r="W81" s="11">
        <f>'OddsRatio_working_3-way'!V81^2+4*'OddsRatio_working_3-way'!U81^3/27</f>
        <v>-9.8094283660165871E-3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0.15522013931606557</v>
      </c>
      <c r="Y81" s="11">
        <f>IF('OddsRatio_working_3-way'!W81&gt;=0,IF('OddsRatio_working_3-way'!V81+SQRT('OddsRatio_working_3-way'!W81)&gt;0,0,PI()),ACOS('OddsRatio_working_3-way'!V81/(2*'OddsRatio_working_3-way'!X81)))</f>
        <v>0.3247153323511589</v>
      </c>
      <c r="Z81" s="11">
        <f>'OddsRatio_working_3-way'!X81^(1/3)*COS('OddsRatio_working_3-way'!Y81/3)</f>
        <v>0.53427768839816392</v>
      </c>
      <c r="AA81" s="11">
        <f>'OddsRatio_working_3-way'!X81^(1/3)*COS(('OddsRatio_working_3-way'!Y81+2*PI())/3)</f>
        <v>-0.31741706067520647</v>
      </c>
      <c r="AB81" s="11">
        <f>'OddsRatio_working_3-way'!X81^(1/3)*COS(('OddsRatio_working_3-way'!Y81+4*PI())/3)</f>
        <v>-0.21686062772295756</v>
      </c>
      <c r="AC81" s="11">
        <f>'OddsRatio_working_3-way'!X81^(1/3)*SIN('OddsRatio_working_3-way'!Y81/3)</f>
        <v>5.8056283633729423E-2</v>
      </c>
      <c r="AD81" s="11">
        <f>'OddsRatio_working_3-way'!X81^(1/3)*SIN(('OddsRatio_working_3-way'!Y81+2*PI())/3)</f>
        <v>0.43366990901117164</v>
      </c>
      <c r="AE81" s="11">
        <f>'OddsRatio_working_3-way'!X81^(1/3)*SIN(('OddsRatio_working_3-way'!Y81+4*PI())/3)</f>
        <v>-0.49172619264490108</v>
      </c>
      <c r="AF81" s="11">
        <f>-'OddsRatio_working_3-way'!U81/(3*'OddsRatio_working_3-way'!X81^(1/3))*COS(('OddsRatio_working_3-way'!Y81)/3)</f>
        <v>0.53427768839816392</v>
      </c>
      <c r="AG81" s="11">
        <f>-'OddsRatio_working_3-way'!U81/(3*'OddsRatio_working_3-way'!X81^(1/3))*COS(('OddsRatio_working_3-way'!Y81+2*PI())/3)</f>
        <v>-0.31741706067520647</v>
      </c>
      <c r="AH81" s="11">
        <f>-'OddsRatio_working_3-way'!U81/(3*'OddsRatio_working_3-way'!X81^(1/3))*COS(('OddsRatio_working_3-way'!Y81+4*PI())/3)</f>
        <v>-0.21686062772295756</v>
      </c>
      <c r="AI81" s="11">
        <f>'OddsRatio_working_3-way'!U81/(3*'OddsRatio_working_3-way'!X81^(1/3))*SIN(('OddsRatio_working_3-way'!Y81)/3)</f>
        <v>-5.8056283633729423E-2</v>
      </c>
      <c r="AJ81" s="11">
        <f>'OddsRatio_working_3-way'!U81/(3*'OddsRatio_working_3-way'!X81^(1/3))*SIN(('OddsRatio_working_3-way'!Y81+2*PI())/3)</f>
        <v>-0.43366990901117164</v>
      </c>
      <c r="AK81" s="11">
        <f>'OddsRatio_working_3-way'!U81/(3*'OddsRatio_working_3-way'!X81^(1/3))*SIN(('OddsRatio_working_3-way'!Y81+4*PI())/3)</f>
        <v>0.49172619264490108</v>
      </c>
      <c r="AL81" s="11">
        <f>'OddsRatio_working_3-way'!Z81+'OddsRatio_working_3-way'!AF81</f>
        <v>1.0685553767963278</v>
      </c>
      <c r="AM81" s="11">
        <f>'OddsRatio_working_3-way'!AA81+'OddsRatio_working_3-way'!AG81</f>
        <v>-0.63483412135041295</v>
      </c>
      <c r="AN81" s="11">
        <f>'OddsRatio_working_3-way'!AB81+'OddsRatio_working_3-way'!AH81</f>
        <v>-0.43372125544591511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1.0685553767963278</v>
      </c>
      <c r="AS81" s="11">
        <f>IF(('OddsRatio_working_3-way'!X81=0),IF(Q81&gt;0,-Q81^(1/3),(-Q81)^(1/3)),'OddsRatio_working_3-way'!AM81-'OddsRatio_working_3-way'!R81/3)</f>
        <v>-0.63483412135041295</v>
      </c>
      <c r="AT81" s="11">
        <f>IF(('OddsRatio_working_3-way'!X81=0),IF(Q81&gt;0,-Q81^(1/3),(-Q81)^(1/3)),'OddsRatio_working_3-way'!AN81-'OddsRatio_working_3-way'!R81/3)</f>
        <v>-0.43372125544591511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1.72</v>
      </c>
      <c r="B82" s="4">
        <f>IF('True_Odds_Calculator_3-way'!B83="","",'True_Odds_Calculator_3-way'!B83)</f>
        <v>4.25</v>
      </c>
      <c r="C82" s="4">
        <f>IF('True_Odds_Calculator_3-way'!C83="","",'True_Odds_Calculator_3-way'!C83)</f>
        <v>4.67</v>
      </c>
      <c r="D82" s="9">
        <f t="shared" si="26"/>
        <v>0.56857626035180653</v>
      </c>
      <c r="E82" s="9">
        <f t="shared" si="27"/>
        <v>0.22598644307215116</v>
      </c>
      <c r="F82" s="9">
        <f t="shared" si="28"/>
        <v>0.20543729657604201</v>
      </c>
      <c r="G82" s="9">
        <f t="shared" si="29"/>
        <v>1.0538597549421316</v>
      </c>
      <c r="H82" s="9">
        <f t="shared" si="30"/>
        <v>1.7587790235583352</v>
      </c>
      <c r="I82" s="9">
        <f t="shared" si="31"/>
        <v>4.425044203561928</v>
      </c>
      <c r="J82" s="9">
        <f t="shared" si="32"/>
        <v>4.8676653006376229</v>
      </c>
      <c r="K82" s="11">
        <f t="shared" si="33"/>
        <v>0.58139534883720934</v>
      </c>
      <c r="L82" s="11">
        <f t="shared" si="34"/>
        <v>0.23529411764705882</v>
      </c>
      <c r="M82" s="11">
        <f t="shared" si="35"/>
        <v>0.21413276231263384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-0.25156352068241261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0.22379949440061866</v>
      </c>
      <c r="Q82" s="11">
        <f>2*'OddsRatio_working_3-way'!K82*'OddsRatio_working_3-way'!L82*'OddsRatio_working_3-way'!M82</f>
        <v>5.8586255078695991E-2</v>
      </c>
      <c r="R82" s="11">
        <f t="shared" si="36"/>
        <v>0</v>
      </c>
      <c r="S82" s="11">
        <f t="shared" si="37"/>
        <v>-0.88963413214094444</v>
      </c>
      <c r="T82" s="11">
        <f t="shared" si="38"/>
        <v>-0.23288851626726295</v>
      </c>
      <c r="U82" s="11">
        <f>'OddsRatio_working_3-way'!S82-'OddsRatio_working_3-way'!R82^2/3</f>
        <v>-0.88963413214094444</v>
      </c>
      <c r="V82" s="11">
        <f>'OddsRatio_working_3-way'!S82*'OddsRatio_working_3-way'!R82/3-2*'OddsRatio_working_3-way'!R82^3/27-'OddsRatio_working_3-way'!T82</f>
        <v>0.23288851626726295</v>
      </c>
      <c r="W82" s="11">
        <f>'OddsRatio_working_3-way'!V82^2+4*'OddsRatio_working_3-way'!U82^3/27</f>
        <v>-5.0074042037033764E-2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0.16148614727446511</v>
      </c>
      <c r="Y82" s="11">
        <f>IF('OddsRatio_working_3-way'!W82&gt;=0,IF('OddsRatio_working_3-way'!V82+SQRT('OddsRatio_working_3-way'!W82)&gt;0,0,PI()),ACOS('OddsRatio_working_3-way'!V82/(2*'OddsRatio_working_3-way'!X82)))</f>
        <v>0.76543804039976293</v>
      </c>
      <c r="Z82" s="11">
        <f>'OddsRatio_working_3-way'!X82^(1/3)*COS('OddsRatio_working_3-way'!Y82/3)</f>
        <v>0.52692987747106568</v>
      </c>
      <c r="AA82" s="11">
        <f>'OddsRatio_working_3-way'!X82^(1/3)*COS(('OddsRatio_working_3-way'!Y82+2*PI())/3)</f>
        <v>-0.38249103338070661</v>
      </c>
      <c r="AB82" s="11">
        <f>'OddsRatio_working_3-way'!X82^(1/3)*COS(('OddsRatio_working_3-way'!Y82+4*PI())/3)</f>
        <v>-0.14443884409035923</v>
      </c>
      <c r="AC82" s="11">
        <f>'OddsRatio_working_3-way'!X82^(1/3)*SIN('OddsRatio_working_3-way'!Y82/3)</f>
        <v>0.13743949556796195</v>
      </c>
      <c r="AD82" s="11">
        <f>'OddsRatio_working_3-way'!X82^(1/3)*SIN(('OddsRatio_working_3-way'!Y82+2*PI())/3)</f>
        <v>0.38761491211898352</v>
      </c>
      <c r="AE82" s="11">
        <f>'OddsRatio_working_3-way'!X82^(1/3)*SIN(('OddsRatio_working_3-way'!Y82+4*PI())/3)</f>
        <v>-0.52505440768694533</v>
      </c>
      <c r="AF82" s="11">
        <f>-'OddsRatio_working_3-way'!U82/(3*'OddsRatio_working_3-way'!X82^(1/3))*COS(('OddsRatio_working_3-way'!Y82)/3)</f>
        <v>0.52692987747106579</v>
      </c>
      <c r="AG82" s="11">
        <f>-'OddsRatio_working_3-way'!U82/(3*'OddsRatio_working_3-way'!X82^(1/3))*COS(('OddsRatio_working_3-way'!Y82+2*PI())/3)</f>
        <v>-0.38249103338070667</v>
      </c>
      <c r="AH82" s="11">
        <f>-'OddsRatio_working_3-way'!U82/(3*'OddsRatio_working_3-way'!X82^(1/3))*COS(('OddsRatio_working_3-way'!Y82+4*PI())/3)</f>
        <v>-0.14443884409035926</v>
      </c>
      <c r="AI82" s="11">
        <f>'OddsRatio_working_3-way'!U82/(3*'OddsRatio_working_3-way'!X82^(1/3))*SIN(('OddsRatio_working_3-way'!Y82)/3)</f>
        <v>-0.13743949556796198</v>
      </c>
      <c r="AJ82" s="11">
        <f>'OddsRatio_working_3-way'!U82/(3*'OddsRatio_working_3-way'!X82^(1/3))*SIN(('OddsRatio_working_3-way'!Y82+2*PI())/3)</f>
        <v>-0.38761491211898363</v>
      </c>
      <c r="AK82" s="11">
        <f>'OddsRatio_working_3-way'!U82/(3*'OddsRatio_working_3-way'!X82^(1/3))*SIN(('OddsRatio_working_3-way'!Y82+4*PI())/3)</f>
        <v>0.52505440768694545</v>
      </c>
      <c r="AL82" s="11">
        <f>'OddsRatio_working_3-way'!Z82+'OddsRatio_working_3-way'!AF82</f>
        <v>1.0538597549421316</v>
      </c>
      <c r="AM82" s="11">
        <f>'OddsRatio_working_3-way'!AA82+'OddsRatio_working_3-way'!AG82</f>
        <v>-0.76498206676141334</v>
      </c>
      <c r="AN82" s="11">
        <f>'OddsRatio_working_3-way'!AB82+'OddsRatio_working_3-way'!AH82</f>
        <v>-0.28887768818071846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1.0538597549421316</v>
      </c>
      <c r="AS82" s="11">
        <f>IF(('OddsRatio_working_3-way'!X82=0),IF(Q82&gt;0,-Q82^(1/3),(-Q82)^(1/3)),'OddsRatio_working_3-way'!AM82-'OddsRatio_working_3-way'!R82/3)</f>
        <v>-0.76498206676141334</v>
      </c>
      <c r="AT82" s="11">
        <f>IF(('OddsRatio_working_3-way'!X82=0),IF(Q82&gt;0,-Q82^(1/3),(-Q82)^(1/3)),'OddsRatio_working_3-way'!AN82-'OddsRatio_working_3-way'!R82/3)</f>
        <v>-0.28887768818071846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5.01</v>
      </c>
      <c r="B83" s="4">
        <f>IF('True_Odds_Calculator_3-way'!B84="","",'True_Odds_Calculator_3-way'!B84)</f>
        <v>4.25</v>
      </c>
      <c r="C83" s="4">
        <f>IF('True_Odds_Calculator_3-way'!C84="","",'True_Odds_Calculator_3-way'!C84)</f>
        <v>1.68</v>
      </c>
      <c r="D83" s="9">
        <f t="shared" si="26"/>
        <v>0.19138505470612369</v>
      </c>
      <c r="E83" s="9">
        <f t="shared" si="27"/>
        <v>0.22602408290848497</v>
      </c>
      <c r="F83" s="9">
        <f t="shared" si="28"/>
        <v>0.58259086238539137</v>
      </c>
      <c r="G83" s="9">
        <f t="shared" si="29"/>
        <v>1.0536330154012028</v>
      </c>
      <c r="H83" s="9">
        <f t="shared" si="30"/>
        <v>5.225068391758823</v>
      </c>
      <c r="I83" s="9">
        <f t="shared" si="31"/>
        <v>4.4243073000539086</v>
      </c>
      <c r="J83" s="9">
        <f t="shared" si="32"/>
        <v>1.7164704504728177</v>
      </c>
      <c r="K83" s="11">
        <f t="shared" si="33"/>
        <v>0.19960079840319361</v>
      </c>
      <c r="L83" s="11">
        <f t="shared" si="34"/>
        <v>0.23529411764705882</v>
      </c>
      <c r="M83" s="11">
        <f t="shared" si="35"/>
        <v>0.59523809523809523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-0.24774261001805897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0.22196503351839736</v>
      </c>
      <c r="Q83" s="11">
        <f>2*'OddsRatio_working_3-way'!K83*'OddsRatio_working_3-way'!L83*'OddsRatio_working_3-way'!M83</f>
        <v>5.5910587788009412E-2</v>
      </c>
      <c r="R83" s="11">
        <f t="shared" si="36"/>
        <v>0</v>
      </c>
      <c r="S83" s="11">
        <f t="shared" si="37"/>
        <v>-0.89595016982430842</v>
      </c>
      <c r="T83" s="11">
        <f t="shared" si="38"/>
        <v>-0.2256801435325714</v>
      </c>
      <c r="U83" s="11">
        <f>'OddsRatio_working_3-way'!S83-'OddsRatio_working_3-way'!R83^2/3</f>
        <v>-0.89595016982430842</v>
      </c>
      <c r="V83" s="11">
        <f>'OddsRatio_working_3-way'!S83*'OddsRatio_working_3-way'!R83/3-2*'OddsRatio_working_3-way'!R83^3/27-'OddsRatio_working_3-way'!T83</f>
        <v>0.2256801435325714</v>
      </c>
      <c r="W83" s="11">
        <f>'OddsRatio_working_3-way'!V83^2+4*'OddsRatio_working_3-way'!U83^3/27</f>
        <v>-5.5617084561387753E-2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0.16320892419401412</v>
      </c>
      <c r="Y83" s="11">
        <f>IF('OddsRatio_working_3-way'!W83&gt;=0,IF('OddsRatio_working_3-way'!V83+SQRT('OddsRatio_working_3-way'!W83)&gt;0,0,PI()),ACOS('OddsRatio_working_3-way'!V83/(2*'OddsRatio_working_3-way'!X83)))</f>
        <v>0.80739314214024605</v>
      </c>
      <c r="Z83" s="11">
        <f>'OddsRatio_working_3-way'!X83^(1/3)*COS('OddsRatio_working_3-way'!Y83/3)</f>
        <v>0.5268165077006014</v>
      </c>
      <c r="AA83" s="11">
        <f>'OddsRatio_working_3-way'!X83^(1/3)*COS(('OddsRatio_working_3-way'!Y83+2*PI())/3)</f>
        <v>-0.38924869991866023</v>
      </c>
      <c r="AB83" s="11">
        <f>'OddsRatio_working_3-way'!X83^(1/3)*COS(('OddsRatio_working_3-way'!Y83+4*PI())/3)</f>
        <v>-0.13756780778194136</v>
      </c>
      <c r="AC83" s="11">
        <f>'OddsRatio_working_3-way'!X83^(1/3)*SIN('OddsRatio_working_3-way'!Y83/3)</f>
        <v>0.14530803082502008</v>
      </c>
      <c r="AD83" s="11">
        <f>'OddsRatio_working_3-way'!X83^(1/3)*SIN(('OddsRatio_working_3-way'!Y83+2*PI())/3)</f>
        <v>0.38358246338921126</v>
      </c>
      <c r="AE83" s="11">
        <f>'OddsRatio_working_3-way'!X83^(1/3)*SIN(('OddsRatio_working_3-way'!Y83+4*PI())/3)</f>
        <v>-0.52889049421423107</v>
      </c>
      <c r="AF83" s="11">
        <f>-'OddsRatio_working_3-way'!U83/(3*'OddsRatio_working_3-way'!X83^(1/3))*COS(('OddsRatio_working_3-way'!Y83)/3)</f>
        <v>0.5268165077006014</v>
      </c>
      <c r="AG83" s="11">
        <f>-'OddsRatio_working_3-way'!U83/(3*'OddsRatio_working_3-way'!X83^(1/3))*COS(('OddsRatio_working_3-way'!Y83+2*PI())/3)</f>
        <v>-0.38924869991866023</v>
      </c>
      <c r="AH83" s="11">
        <f>-'OddsRatio_working_3-way'!U83/(3*'OddsRatio_working_3-way'!X83^(1/3))*COS(('OddsRatio_working_3-way'!Y83+4*PI())/3)</f>
        <v>-0.13756780778194136</v>
      </c>
      <c r="AI83" s="11">
        <f>'OddsRatio_working_3-way'!U83/(3*'OddsRatio_working_3-way'!X83^(1/3))*SIN(('OddsRatio_working_3-way'!Y83)/3)</f>
        <v>-0.14530803082502008</v>
      </c>
      <c r="AJ83" s="11">
        <f>'OddsRatio_working_3-way'!U83/(3*'OddsRatio_working_3-way'!X83^(1/3))*SIN(('OddsRatio_working_3-way'!Y83+2*PI())/3)</f>
        <v>-0.38358246338921126</v>
      </c>
      <c r="AK83" s="11">
        <f>'OddsRatio_working_3-way'!U83/(3*'OddsRatio_working_3-way'!X83^(1/3))*SIN(('OddsRatio_working_3-way'!Y83+4*PI())/3)</f>
        <v>0.52889049421423107</v>
      </c>
      <c r="AL83" s="11">
        <f>'OddsRatio_working_3-way'!Z83+'OddsRatio_working_3-way'!AF83</f>
        <v>1.0536330154012028</v>
      </c>
      <c r="AM83" s="11">
        <f>'OddsRatio_working_3-way'!AA83+'OddsRatio_working_3-way'!AG83</f>
        <v>-0.77849739983732047</v>
      </c>
      <c r="AN83" s="11">
        <f>'OddsRatio_working_3-way'!AB83+'OddsRatio_working_3-way'!AH83</f>
        <v>-0.27513561556388272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1.0536330154012028</v>
      </c>
      <c r="AS83" s="11">
        <f>IF(('OddsRatio_working_3-way'!X83=0),IF(Q83&gt;0,-Q83^(1/3),(-Q83)^(1/3)),'OddsRatio_working_3-way'!AM83-'OddsRatio_working_3-way'!R83/3)</f>
        <v>-0.77849739983732047</v>
      </c>
      <c r="AT83" s="11">
        <f>IF(('OddsRatio_working_3-way'!X83=0),IF(Q83&gt;0,-Q83^(1/3),(-Q83)^(1/3)),'OddsRatio_working_3-way'!AN83-'OddsRatio_working_3-way'!R83/3)</f>
        <v>-0.27513561556388272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2.8</v>
      </c>
      <c r="B84" s="4">
        <f>IF('True_Odds_Calculator_3-way'!B85="","",'True_Odds_Calculator_3-way'!B85)</f>
        <v>3.39</v>
      </c>
      <c r="C84" s="4">
        <f>IF('True_Odds_Calculator_3-way'!C85="","",'True_Odds_Calculator_3-way'!C85)</f>
        <v>2.63</v>
      </c>
      <c r="D84" s="9">
        <f t="shared" si="26"/>
        <v>0.34610229000881376</v>
      </c>
      <c r="E84" s="9">
        <f t="shared" si="27"/>
        <v>0.28501428405428764</v>
      </c>
      <c r="F84" s="9">
        <f t="shared" si="28"/>
        <v>0.36888342593689882</v>
      </c>
      <c r="G84" s="9">
        <f t="shared" si="29"/>
        <v>1.0496217911225261</v>
      </c>
      <c r="H84" s="9">
        <f t="shared" si="30"/>
        <v>2.8893192240205465</v>
      </c>
      <c r="I84" s="9">
        <f t="shared" si="31"/>
        <v>3.5085960807828376</v>
      </c>
      <c r="J84" s="9">
        <f t="shared" si="32"/>
        <v>2.710883519529717</v>
      </c>
      <c r="K84" s="11">
        <f t="shared" si="33"/>
        <v>0.35714285714285715</v>
      </c>
      <c r="L84" s="11">
        <f t="shared" si="34"/>
        <v>0.29498525073746312</v>
      </c>
      <c r="M84" s="11">
        <f t="shared" si="35"/>
        <v>0.38022813688212931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-0.28089533872029937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0.23313608898588206</v>
      </c>
      <c r="Q84" s="11">
        <f>2*'OddsRatio_working_3-way'!K84*'OddsRatio_working_3-way'!L84*'OddsRatio_working_3-way'!M84</f>
        <v>8.0115494496866696E-2</v>
      </c>
      <c r="R84" s="11">
        <f t="shared" si="36"/>
        <v>0</v>
      </c>
      <c r="S84" s="11">
        <f t="shared" si="37"/>
        <v>-0.82997492962325936</v>
      </c>
      <c r="T84" s="11">
        <f t="shared" si="38"/>
        <v>-0.28521475244785549</v>
      </c>
      <c r="U84" s="11">
        <f>'OddsRatio_working_3-way'!S84-'OddsRatio_working_3-way'!R84^2/3</f>
        <v>-0.82997492962325936</v>
      </c>
      <c r="V84" s="11">
        <f>'OddsRatio_working_3-way'!S84*'OddsRatio_working_3-way'!R84/3-2*'OddsRatio_working_3-way'!R84^3/27-'OddsRatio_working_3-way'!T84</f>
        <v>0.28521475244785549</v>
      </c>
      <c r="W84" s="11">
        <f>'OddsRatio_working_3-way'!V84^2+4*'OddsRatio_working_3-way'!U84^3/27</f>
        <v>-3.3540544109083026E-3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0.14551761871402358</v>
      </c>
      <c r="Y84" s="11">
        <f>IF('OddsRatio_working_3-way'!W84&gt;=0,IF('OddsRatio_working_3-way'!V84+SQRT('OddsRatio_working_3-way'!W84)&gt;0,0,PI()),ACOS('OddsRatio_working_3-way'!V84/(2*'OddsRatio_working_3-way'!X84)))</f>
        <v>0.20033104763510301</v>
      </c>
      <c r="Z84" s="11">
        <f>'OddsRatio_working_3-way'!X84^(1/3)*COS('OddsRatio_working_3-way'!Y84/3)</f>
        <v>0.52481089556126304</v>
      </c>
      <c r="AA84" s="11">
        <f>'OddsRatio_working_3-way'!X84^(1/3)*COS(('OddsRatio_working_3-way'!Y84+2*PI())/3)</f>
        <v>-0.29280076536333877</v>
      </c>
      <c r="AB84" s="11">
        <f>'OddsRatio_working_3-way'!X84^(1/3)*COS(('OddsRatio_working_3-way'!Y84+4*PI())/3)</f>
        <v>-0.23201013019792435</v>
      </c>
      <c r="AC84" s="11">
        <f>'OddsRatio_working_3-way'!X84^(1/3)*SIN('OddsRatio_working_3-way'!Y84/3)</f>
        <v>3.5097489576960343E-2</v>
      </c>
      <c r="AD84" s="11">
        <f>'OddsRatio_working_3-way'!X84^(1/3)*SIN(('OddsRatio_working_3-way'!Y84+2*PI())/3)</f>
        <v>0.43695082295043541</v>
      </c>
      <c r="AE84" s="11">
        <f>'OddsRatio_working_3-way'!X84^(1/3)*SIN(('OddsRatio_working_3-way'!Y84+4*PI())/3)</f>
        <v>-0.47204831252739582</v>
      </c>
      <c r="AF84" s="11">
        <f>-'OddsRatio_working_3-way'!U84/(3*'OddsRatio_working_3-way'!X84^(1/3))*COS(('OddsRatio_working_3-way'!Y84)/3)</f>
        <v>0.52481089556126304</v>
      </c>
      <c r="AG84" s="11">
        <f>-'OddsRatio_working_3-way'!U84/(3*'OddsRatio_working_3-way'!X84^(1/3))*COS(('OddsRatio_working_3-way'!Y84+2*PI())/3)</f>
        <v>-0.29280076536333877</v>
      </c>
      <c r="AH84" s="11">
        <f>-'OddsRatio_working_3-way'!U84/(3*'OddsRatio_working_3-way'!X84^(1/3))*COS(('OddsRatio_working_3-way'!Y84+4*PI())/3)</f>
        <v>-0.23201013019792435</v>
      </c>
      <c r="AI84" s="11">
        <f>'OddsRatio_working_3-way'!U84/(3*'OddsRatio_working_3-way'!X84^(1/3))*SIN(('OddsRatio_working_3-way'!Y84)/3)</f>
        <v>-3.5097489576960343E-2</v>
      </c>
      <c r="AJ84" s="11">
        <f>'OddsRatio_working_3-way'!U84/(3*'OddsRatio_working_3-way'!X84^(1/3))*SIN(('OddsRatio_working_3-way'!Y84+2*PI())/3)</f>
        <v>-0.43695082295043541</v>
      </c>
      <c r="AK84" s="11">
        <f>'OddsRatio_working_3-way'!U84/(3*'OddsRatio_working_3-way'!X84^(1/3))*SIN(('OddsRatio_working_3-way'!Y84+4*PI())/3)</f>
        <v>0.47204831252739582</v>
      </c>
      <c r="AL84" s="11">
        <f>'OddsRatio_working_3-way'!Z84+'OddsRatio_working_3-way'!AF84</f>
        <v>1.0496217911225261</v>
      </c>
      <c r="AM84" s="11">
        <f>'OddsRatio_working_3-way'!AA84+'OddsRatio_working_3-way'!AG84</f>
        <v>-0.58560153072667753</v>
      </c>
      <c r="AN84" s="11">
        <f>'OddsRatio_working_3-way'!AB84+'OddsRatio_working_3-way'!AH84</f>
        <v>-0.4640202603958487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1.0496217911225261</v>
      </c>
      <c r="AS84" s="11">
        <f>IF(('OddsRatio_working_3-way'!X84=0),IF(Q84&gt;0,-Q84^(1/3),(-Q84)^(1/3)),'OddsRatio_working_3-way'!AM84-'OddsRatio_working_3-way'!R84/3)</f>
        <v>-0.58560153072667753</v>
      </c>
      <c r="AT84" s="11">
        <f>IF(('OddsRatio_working_3-way'!X84=0),IF(Q84&gt;0,-Q84^(1/3),(-Q84)^(1/3)),'OddsRatio_working_3-way'!AN84-'OddsRatio_working_3-way'!R84/3)</f>
        <v>-0.4640202603958487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2.6</v>
      </c>
      <c r="B85" s="4">
        <f>IF('True_Odds_Calculator_3-way'!B86="","",'True_Odds_Calculator_3-way'!B86)</f>
        <v>3.16</v>
      </c>
      <c r="C85" s="4">
        <f>IF('True_Odds_Calculator_3-way'!C86="","",'True_Odds_Calculator_3-way'!C86)</f>
        <v>3.02</v>
      </c>
      <c r="D85" s="9">
        <f t="shared" si="26"/>
        <v>0.37329565652479374</v>
      </c>
      <c r="E85" s="9">
        <f t="shared" si="27"/>
        <v>0.30614402906449267</v>
      </c>
      <c r="F85" s="9">
        <f t="shared" si="28"/>
        <v>0.32056031441071375</v>
      </c>
      <c r="G85" s="9">
        <f t="shared" si="29"/>
        <v>1.049276110840546</v>
      </c>
      <c r="H85" s="9">
        <f t="shared" si="30"/>
        <v>2.6788417773448736</v>
      </c>
      <c r="I85" s="9">
        <f t="shared" si="31"/>
        <v>3.2664363994155794</v>
      </c>
      <c r="J85" s="9">
        <f t="shared" si="32"/>
        <v>3.1195377438979017</v>
      </c>
      <c r="K85" s="11">
        <f t="shared" si="33"/>
        <v>0.38461538461538458</v>
      </c>
      <c r="L85" s="11">
        <f t="shared" si="34"/>
        <v>0.31645569620253161</v>
      </c>
      <c r="M85" s="11">
        <f t="shared" si="35"/>
        <v>0.33112582781456956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-0.28135700329513735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0.23294879318016209</v>
      </c>
      <c r="Q85" s="11">
        <f>2*'OddsRatio_working_3-way'!K85*'OddsRatio_working_3-way'!L85*'OddsRatio_working_3-way'!M85</f>
        <v>8.060511874746093E-2</v>
      </c>
      <c r="R85" s="11">
        <f t="shared" si="36"/>
        <v>0</v>
      </c>
      <c r="S85" s="11">
        <f t="shared" si="37"/>
        <v>-0.82794737807114005</v>
      </c>
      <c r="T85" s="11">
        <f t="shared" si="38"/>
        <v>-0.28648698203153633</v>
      </c>
      <c r="U85" s="11">
        <f>'OddsRatio_working_3-way'!S85-'OddsRatio_working_3-way'!R85^2/3</f>
        <v>-0.82794737807114005</v>
      </c>
      <c r="V85" s="11">
        <f>'OddsRatio_working_3-way'!S85*'OddsRatio_working_3-way'!R85/3-2*'OddsRatio_working_3-way'!R85^3/27-'OddsRatio_working_3-way'!T85</f>
        <v>0.28648698203153633</v>
      </c>
      <c r="W85" s="11">
        <f>'OddsRatio_working_3-way'!V85^2+4*'OddsRatio_working_3-way'!U85^3/27</f>
        <v>-2.0074800332460369E-3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0.14498471549337869</v>
      </c>
      <c r="Y85" s="11">
        <f>IF('OddsRatio_working_3-way'!W85&gt;=0,IF('OddsRatio_working_3-way'!V85+SQRT('OddsRatio_working_3-way'!W85)&gt;0,0,PI()),ACOS('OddsRatio_working_3-way'!V85/(2*'OddsRatio_working_3-way'!X85)))</f>
        <v>0.15513753101504757</v>
      </c>
      <c r="Z85" s="11">
        <f>'OddsRatio_working_3-way'!X85^(1/3)*COS('OddsRatio_working_3-way'!Y85/3)</f>
        <v>0.52463805542027298</v>
      </c>
      <c r="AA85" s="11">
        <f>'OddsRatio_working_3-way'!X85^(1/3)*COS(('OddsRatio_working_3-way'!Y85+2*PI())/3)</f>
        <v>-0.28583556702634877</v>
      </c>
      <c r="AB85" s="11">
        <f>'OddsRatio_working_3-way'!X85^(1/3)*COS(('OddsRatio_working_3-way'!Y85+4*PI())/3)</f>
        <v>-0.23880248839392426</v>
      </c>
      <c r="AC85" s="11">
        <f>'OddsRatio_working_3-way'!X85^(1/3)*SIN('OddsRatio_working_3-way'!Y85/3)</f>
        <v>2.7154560609247126E-2</v>
      </c>
      <c r="AD85" s="11">
        <f>'OddsRatio_working_3-way'!X85^(1/3)*SIN(('OddsRatio_working_3-way'!Y85+2*PI())/3)</f>
        <v>0.44077260348140096</v>
      </c>
      <c r="AE85" s="11">
        <f>'OddsRatio_working_3-way'!X85^(1/3)*SIN(('OddsRatio_working_3-way'!Y85+4*PI())/3)</f>
        <v>-0.46792716409064816</v>
      </c>
      <c r="AF85" s="11">
        <f>-'OddsRatio_working_3-way'!U85/(3*'OddsRatio_working_3-way'!X85^(1/3))*COS(('OddsRatio_working_3-way'!Y85)/3)</f>
        <v>0.52463805542027298</v>
      </c>
      <c r="AG85" s="11">
        <f>-'OddsRatio_working_3-way'!U85/(3*'OddsRatio_working_3-way'!X85^(1/3))*COS(('OddsRatio_working_3-way'!Y85+2*PI())/3)</f>
        <v>-0.28583556702634877</v>
      </c>
      <c r="AH85" s="11">
        <f>-'OddsRatio_working_3-way'!U85/(3*'OddsRatio_working_3-way'!X85^(1/3))*COS(('OddsRatio_working_3-way'!Y85+4*PI())/3)</f>
        <v>-0.23880248839392426</v>
      </c>
      <c r="AI85" s="11">
        <f>'OddsRatio_working_3-way'!U85/(3*'OddsRatio_working_3-way'!X85^(1/3))*SIN(('OddsRatio_working_3-way'!Y85)/3)</f>
        <v>-2.7154560609247126E-2</v>
      </c>
      <c r="AJ85" s="11">
        <f>'OddsRatio_working_3-way'!U85/(3*'OddsRatio_working_3-way'!X85^(1/3))*SIN(('OddsRatio_working_3-way'!Y85+2*PI())/3)</f>
        <v>-0.44077260348140096</v>
      </c>
      <c r="AK85" s="11">
        <f>'OddsRatio_working_3-way'!U85/(3*'OddsRatio_working_3-way'!X85^(1/3))*SIN(('OddsRatio_working_3-way'!Y85+4*PI())/3)</f>
        <v>0.46792716409064816</v>
      </c>
      <c r="AL85" s="11">
        <f>'OddsRatio_working_3-way'!Z85+'OddsRatio_working_3-way'!AF85</f>
        <v>1.049276110840546</v>
      </c>
      <c r="AM85" s="11">
        <f>'OddsRatio_working_3-way'!AA85+'OddsRatio_working_3-way'!AG85</f>
        <v>-0.57167113405269754</v>
      </c>
      <c r="AN85" s="11">
        <f>'OddsRatio_working_3-way'!AB85+'OddsRatio_working_3-way'!AH85</f>
        <v>-0.47760497678784852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1.049276110840546</v>
      </c>
      <c r="AS85" s="11">
        <f>IF(('OddsRatio_working_3-way'!X85=0),IF(Q85&gt;0,-Q85^(1/3),(-Q85)^(1/3)),'OddsRatio_working_3-way'!AM85-'OddsRatio_working_3-way'!R85/3)</f>
        <v>-0.57167113405269754</v>
      </c>
      <c r="AT85" s="11">
        <f>IF(('OddsRatio_working_3-way'!X85=0),IF(Q85&gt;0,-Q85^(1/3),(-Q85)^(1/3)),'OddsRatio_working_3-way'!AN85-'OddsRatio_working_3-way'!R85/3)</f>
        <v>-0.47760497678784852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2.82</v>
      </c>
      <c r="B86" s="4">
        <f>IF('True_Odds_Calculator_3-way'!B87="","",'True_Odds_Calculator_3-way'!B87)</f>
        <v>3.23</v>
      </c>
      <c r="C86" s="4">
        <f>IF('True_Odds_Calculator_3-way'!C87="","",'True_Odds_Calculator_3-way'!C87)</f>
        <v>2.71</v>
      </c>
      <c r="D86" s="9">
        <f t="shared" si="26"/>
        <v>0.34335190199975674</v>
      </c>
      <c r="E86" s="9">
        <f t="shared" si="27"/>
        <v>0.29910624572709565</v>
      </c>
      <c r="F86" s="9">
        <f t="shared" si="28"/>
        <v>0.35754185227314744</v>
      </c>
      <c r="G86" s="9">
        <f t="shared" si="29"/>
        <v>1.0508043093413462</v>
      </c>
      <c r="H86" s="9">
        <f t="shared" si="30"/>
        <v>2.9124638430012499</v>
      </c>
      <c r="I86" s="9">
        <f t="shared" si="31"/>
        <v>3.3432936098312016</v>
      </c>
      <c r="J86" s="9">
        <f t="shared" si="32"/>
        <v>2.7968753689737018</v>
      </c>
      <c r="K86" s="11">
        <f t="shared" si="33"/>
        <v>0.3546099290780142</v>
      </c>
      <c r="L86" s="11">
        <f t="shared" si="34"/>
        <v>0.30959752321981426</v>
      </c>
      <c r="M86" s="11">
        <f t="shared" si="35"/>
        <v>0.36900369003690037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-0.28115864387680145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0.2333466454353629</v>
      </c>
      <c r="Q86" s="11">
        <f>2*'OddsRatio_working_3-way'!K86*'OddsRatio_working_3-way'!L86*'OddsRatio_working_3-way'!M86</f>
        <v>8.1023140776167665E-2</v>
      </c>
      <c r="R86" s="11">
        <f t="shared" si="36"/>
        <v>0</v>
      </c>
      <c r="S86" s="11">
        <f t="shared" si="37"/>
        <v>-0.82994654625525621</v>
      </c>
      <c r="T86" s="11">
        <f t="shared" si="38"/>
        <v>-0.28817588411640838</v>
      </c>
      <c r="U86" s="11">
        <f>'OddsRatio_working_3-way'!S86-'OddsRatio_working_3-way'!R86^2/3</f>
        <v>-0.82994654625525621</v>
      </c>
      <c r="V86" s="11">
        <f>'OddsRatio_working_3-way'!S86*'OddsRatio_working_3-way'!R86/3-2*'OddsRatio_working_3-way'!R86^3/27-'OddsRatio_working_3-way'!T86</f>
        <v>0.28817588411640838</v>
      </c>
      <c r="W86" s="11">
        <f>'OddsRatio_working_3-way'!V86^2+4*'OddsRatio_working_3-way'!U86^3/27</f>
        <v>-1.6474797041366451E-3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0.1455101541907044</v>
      </c>
      <c r="Y86" s="11">
        <f>IF('OddsRatio_working_3-way'!W86&gt;=0,IF('OddsRatio_working_3-way'!V86+SQRT('OddsRatio_working_3-way'!W86)&gt;0,0,PI()),ACOS('OddsRatio_working_3-way'!V86/(2*'OddsRatio_working_3-way'!X86)))</f>
        <v>0.13992808943348933</v>
      </c>
      <c r="Z86" s="11">
        <f>'OddsRatio_working_3-way'!X86^(1/3)*COS('OddsRatio_working_3-way'!Y86/3)</f>
        <v>0.52540215467067319</v>
      </c>
      <c r="AA86" s="11">
        <f>'OddsRatio_working_3-way'!X86^(1/3)*COS(('OddsRatio_working_3-way'!Y86+2*PI())/3)</f>
        <v>-0.28393944978650637</v>
      </c>
      <c r="AB86" s="11">
        <f>'OddsRatio_working_3-way'!X86^(1/3)*COS(('OddsRatio_working_3-way'!Y86+4*PI())/3)</f>
        <v>-0.2414627048841668</v>
      </c>
      <c r="AC86" s="11">
        <f>'OddsRatio_working_3-way'!X86^(1/3)*SIN('OddsRatio_working_3-way'!Y86/3)</f>
        <v>2.4523960103664783E-2</v>
      </c>
      <c r="AD86" s="11">
        <f>'OddsRatio_working_3-way'!X86^(1/3)*SIN(('OddsRatio_working_3-way'!Y86+2*PI())/3)</f>
        <v>0.44274963309605153</v>
      </c>
      <c r="AE86" s="11">
        <f>'OddsRatio_working_3-way'!X86^(1/3)*SIN(('OddsRatio_working_3-way'!Y86+4*PI())/3)</f>
        <v>-0.46727359319971629</v>
      </c>
      <c r="AF86" s="11">
        <f>-'OddsRatio_working_3-way'!U86/(3*'OddsRatio_working_3-way'!X86^(1/3))*COS(('OddsRatio_working_3-way'!Y86)/3)</f>
        <v>0.52540215467067297</v>
      </c>
      <c r="AG86" s="11">
        <f>-'OddsRatio_working_3-way'!U86/(3*'OddsRatio_working_3-way'!X86^(1/3))*COS(('OddsRatio_working_3-way'!Y86+2*PI())/3)</f>
        <v>-0.2839394497865062</v>
      </c>
      <c r="AH86" s="11">
        <f>-'OddsRatio_working_3-way'!U86/(3*'OddsRatio_working_3-way'!X86^(1/3))*COS(('OddsRatio_working_3-way'!Y86+4*PI())/3)</f>
        <v>-0.24146270488416668</v>
      </c>
      <c r="AI86" s="11">
        <f>'OddsRatio_working_3-way'!U86/(3*'OddsRatio_working_3-way'!X86^(1/3))*SIN(('OddsRatio_working_3-way'!Y86)/3)</f>
        <v>-2.4523960103664772E-2</v>
      </c>
      <c r="AJ86" s="11">
        <f>'OddsRatio_working_3-way'!U86/(3*'OddsRatio_working_3-way'!X86^(1/3))*SIN(('OddsRatio_working_3-way'!Y86+2*PI())/3)</f>
        <v>-0.44274963309605131</v>
      </c>
      <c r="AK86" s="11">
        <f>'OddsRatio_working_3-way'!U86/(3*'OddsRatio_working_3-way'!X86^(1/3))*SIN(('OddsRatio_working_3-way'!Y86+4*PI())/3)</f>
        <v>0.46727359319971606</v>
      </c>
      <c r="AL86" s="11">
        <f>'OddsRatio_working_3-way'!Z86+'OddsRatio_working_3-way'!AF86</f>
        <v>1.0508043093413462</v>
      </c>
      <c r="AM86" s="11">
        <f>'OddsRatio_working_3-way'!AA86+'OddsRatio_working_3-way'!AG86</f>
        <v>-0.56787889957301263</v>
      </c>
      <c r="AN86" s="11">
        <f>'OddsRatio_working_3-way'!AB86+'OddsRatio_working_3-way'!AH86</f>
        <v>-0.48292540976833348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1.0508043093413462</v>
      </c>
      <c r="AS86" s="11">
        <f>IF(('OddsRatio_working_3-way'!X86=0),IF(Q86&gt;0,-Q86^(1/3),(-Q86)^(1/3)),'OddsRatio_working_3-way'!AM86-'OddsRatio_working_3-way'!R86/3)</f>
        <v>-0.56787889957301263</v>
      </c>
      <c r="AT86" s="11">
        <f>IF(('OddsRatio_working_3-way'!X86=0),IF(Q86&gt;0,-Q86^(1/3),(-Q86)^(1/3)),'OddsRatio_working_3-way'!AN86-'OddsRatio_working_3-way'!R86/3)</f>
        <v>-0.48292540976833348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3.4</v>
      </c>
      <c r="B87" s="4">
        <f>IF('True_Odds_Calculator_3-way'!B88="","",'True_Odds_Calculator_3-way'!B88)</f>
        <v>3.45</v>
      </c>
      <c r="C87" s="4">
        <f>IF('True_Odds_Calculator_3-way'!C88="","",'True_Odds_Calculator_3-way'!C88)</f>
        <v>2.23</v>
      </c>
      <c r="D87" s="9">
        <f t="shared" si="26"/>
        <v>0.28396520641194217</v>
      </c>
      <c r="E87" s="9">
        <f t="shared" si="27"/>
        <v>0.27979144783694987</v>
      </c>
      <c r="F87" s="9">
        <f t="shared" si="28"/>
        <v>0.43624334575110824</v>
      </c>
      <c r="G87" s="9">
        <f t="shared" si="29"/>
        <v>1.0506492483057379</v>
      </c>
      <c r="H87" s="9">
        <f t="shared" si="30"/>
        <v>3.5215581959337712</v>
      </c>
      <c r="I87" s="9">
        <f t="shared" si="31"/>
        <v>3.574090658349057</v>
      </c>
      <c r="J87" s="9">
        <f t="shared" si="32"/>
        <v>2.2922985754160576</v>
      </c>
      <c r="K87" s="11">
        <f t="shared" si="33"/>
        <v>0.29411764705882354</v>
      </c>
      <c r="L87" s="11">
        <f t="shared" si="34"/>
        <v>0.28985507246376813</v>
      </c>
      <c r="M87" s="11">
        <f t="shared" si="35"/>
        <v>0.44843049327354262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-0.27649008521326257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0.23243456087835795</v>
      </c>
      <c r="Q87" s="11">
        <f>2*'OddsRatio_working_3-way'!K87*'OddsRatio_working_3-way'!L87*'OddsRatio_working_3-way'!M87</f>
        <v>7.6458737131038804E-2</v>
      </c>
      <c r="R87" s="11">
        <f t="shared" si="36"/>
        <v>0</v>
      </c>
      <c r="S87" s="11">
        <f t="shared" si="37"/>
        <v>-0.84066146783916795</v>
      </c>
      <c r="T87" s="11">
        <f t="shared" si="38"/>
        <v>-0.27653337757867369</v>
      </c>
      <c r="U87" s="11">
        <f>'OddsRatio_working_3-way'!S87-'OddsRatio_working_3-way'!R87^2/3</f>
        <v>-0.84066146783916795</v>
      </c>
      <c r="V87" s="11">
        <f>'OddsRatio_working_3-way'!S87*'OddsRatio_working_3-way'!R87/3-2*'OddsRatio_working_3-way'!R87^3/27-'OddsRatio_working_3-way'!T87</f>
        <v>0.27653337757867369</v>
      </c>
      <c r="W87" s="11">
        <f>'OddsRatio_working_3-way'!V87^2+4*'OddsRatio_working_3-way'!U87^3/27</f>
        <v>-1.1544890790326084E-2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0.14833711580838035</v>
      </c>
      <c r="Y87" s="11">
        <f>IF('OddsRatio_working_3-way'!W87&gt;=0,IF('OddsRatio_working_3-way'!V87+SQRT('OddsRatio_working_3-way'!W87)&gt;0,0,PI()),ACOS('OddsRatio_working_3-way'!V87/(2*'OddsRatio_working_3-way'!X87)))</f>
        <v>0.37059722955354357</v>
      </c>
      <c r="Z87" s="11">
        <f>'OddsRatio_working_3-way'!X87^(1/3)*COS('OddsRatio_working_3-way'!Y87/3)</f>
        <v>0.52532462415286896</v>
      </c>
      <c r="AA87" s="11">
        <f>'OddsRatio_working_3-way'!X87^(1/3)*COS(('OddsRatio_working_3-way'!Y87+2*PI())/3)</f>
        <v>-0.31915033207870713</v>
      </c>
      <c r="AB87" s="11">
        <f>'OddsRatio_working_3-way'!X87^(1/3)*COS(('OddsRatio_working_3-way'!Y87+4*PI())/3)</f>
        <v>-0.20617429207416199</v>
      </c>
      <c r="AC87" s="11">
        <f>'OddsRatio_working_3-way'!X87^(1/3)*SIN('OddsRatio_working_3-way'!Y87/3)</f>
        <v>6.5226747108602115E-2</v>
      </c>
      <c r="AD87" s="11">
        <f>'OddsRatio_working_3-way'!X87^(1/3)*SIN(('OddsRatio_working_3-way'!Y87+2*PI())/3)</f>
        <v>0.42233109619559583</v>
      </c>
      <c r="AE87" s="11">
        <f>'OddsRatio_working_3-way'!X87^(1/3)*SIN(('OddsRatio_working_3-way'!Y87+4*PI())/3)</f>
        <v>-0.48755784330419782</v>
      </c>
      <c r="AF87" s="11">
        <f>-'OddsRatio_working_3-way'!U87/(3*'OddsRatio_working_3-way'!X87^(1/3))*COS(('OddsRatio_working_3-way'!Y87)/3)</f>
        <v>0.52532462415286896</v>
      </c>
      <c r="AG87" s="11">
        <f>-'OddsRatio_working_3-way'!U87/(3*'OddsRatio_working_3-way'!X87^(1/3))*COS(('OddsRatio_working_3-way'!Y87+2*PI())/3)</f>
        <v>-0.31915033207870713</v>
      </c>
      <c r="AH87" s="11">
        <f>-'OddsRatio_working_3-way'!U87/(3*'OddsRatio_working_3-way'!X87^(1/3))*COS(('OddsRatio_working_3-way'!Y87+4*PI())/3)</f>
        <v>-0.20617429207416199</v>
      </c>
      <c r="AI87" s="11">
        <f>'OddsRatio_working_3-way'!U87/(3*'OddsRatio_working_3-way'!X87^(1/3))*SIN(('OddsRatio_working_3-way'!Y87)/3)</f>
        <v>-6.5226747108602115E-2</v>
      </c>
      <c r="AJ87" s="11">
        <f>'OddsRatio_working_3-way'!U87/(3*'OddsRatio_working_3-way'!X87^(1/3))*SIN(('OddsRatio_working_3-way'!Y87+2*PI())/3)</f>
        <v>-0.42233109619559583</v>
      </c>
      <c r="AK87" s="11">
        <f>'OddsRatio_working_3-way'!U87/(3*'OddsRatio_working_3-way'!X87^(1/3))*SIN(('OddsRatio_working_3-way'!Y87+4*PI())/3)</f>
        <v>0.48755784330419782</v>
      </c>
      <c r="AL87" s="11">
        <f>'OddsRatio_working_3-way'!Z87+'OddsRatio_working_3-way'!AF87</f>
        <v>1.0506492483057379</v>
      </c>
      <c r="AM87" s="11">
        <f>'OddsRatio_working_3-way'!AA87+'OddsRatio_working_3-way'!AG87</f>
        <v>-0.63830066415741427</v>
      </c>
      <c r="AN87" s="11">
        <f>'OddsRatio_working_3-way'!AB87+'OddsRatio_working_3-way'!AH87</f>
        <v>-0.41234858414832398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1.0506492483057379</v>
      </c>
      <c r="AS87" s="11">
        <f>IF(('OddsRatio_working_3-way'!X87=0),IF(Q87&gt;0,-Q87^(1/3),(-Q87)^(1/3)),'OddsRatio_working_3-way'!AM87-'OddsRatio_working_3-way'!R87/3)</f>
        <v>-0.63830066415741427</v>
      </c>
      <c r="AT87" s="11">
        <f>IF(('OddsRatio_working_3-way'!X87=0),IF(Q87&gt;0,-Q87^(1/3),(-Q87)^(1/3)),'OddsRatio_working_3-way'!AN87-'OddsRatio_working_3-way'!R87/3)</f>
        <v>-0.41234858414832398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2.48</v>
      </c>
      <c r="B88" s="4">
        <f>IF('True_Odds_Calculator_3-way'!B89="","",'True_Odds_Calculator_3-way'!B89)</f>
        <v>3.31</v>
      </c>
      <c r="C88" s="4">
        <f>IF('True_Odds_Calculator_3-way'!C89="","",'True_Odds_Calculator_3-way'!C89)</f>
        <v>3.06</v>
      </c>
      <c r="D88" s="9">
        <f t="shared" si="26"/>
        <v>0.39167729262637208</v>
      </c>
      <c r="E88" s="9">
        <f t="shared" si="27"/>
        <v>0.29204499036471027</v>
      </c>
      <c r="F88" s="9">
        <f t="shared" si="28"/>
        <v>0.31627771700891766</v>
      </c>
      <c r="G88" s="9">
        <f t="shared" si="29"/>
        <v>1.0494069073481369</v>
      </c>
      <c r="H88" s="9">
        <f t="shared" si="30"/>
        <v>2.5531222228752428</v>
      </c>
      <c r="I88" s="9">
        <f t="shared" si="31"/>
        <v>3.4241299559741964</v>
      </c>
      <c r="J88" s="9">
        <f t="shared" si="32"/>
        <v>3.1617782291371617</v>
      </c>
      <c r="K88" s="11">
        <f t="shared" si="33"/>
        <v>0.40322580645161293</v>
      </c>
      <c r="L88" s="11">
        <f t="shared" si="34"/>
        <v>0.30211480362537763</v>
      </c>
      <c r="M88" s="11">
        <f t="shared" si="35"/>
        <v>0.32679738562091504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-0.28037534085849525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0.2328921043127318</v>
      </c>
      <c r="Q88" s="11">
        <f>2*'OddsRatio_working_3-way'!K88*'OddsRatio_working_3-way'!L88*'OddsRatio_working_3-way'!M88</f>
        <v>7.9621232243669002E-2</v>
      </c>
      <c r="R88" s="11">
        <f t="shared" si="36"/>
        <v>0</v>
      </c>
      <c r="S88" s="11">
        <f t="shared" si="37"/>
        <v>-0.83064403452752955</v>
      </c>
      <c r="T88" s="11">
        <f t="shared" si="38"/>
        <v>-0.28398086650513837</v>
      </c>
      <c r="U88" s="11">
        <f>'OddsRatio_working_3-way'!S88-'OddsRatio_working_3-way'!R88^2/3</f>
        <v>-0.83064403452752955</v>
      </c>
      <c r="V88" s="11">
        <f>'OddsRatio_working_3-way'!S88*'OddsRatio_working_3-way'!R88/3-2*'OddsRatio_working_3-way'!R88^3/27-'OddsRatio_working_3-way'!T88</f>
        <v>0.28398086650513837</v>
      </c>
      <c r="W88" s="11">
        <f>'OddsRatio_working_3-way'!V88^2+4*'OddsRatio_working_3-way'!U88^3/27</f>
        <v>-4.2613947521100703E-3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0.14569362313869411</v>
      </c>
      <c r="Y88" s="11">
        <f>IF('OddsRatio_working_3-way'!W88&gt;=0,IF('OddsRatio_working_3-way'!V88+SQRT('OddsRatio_working_3-way'!W88)&gt;0,0,PI()),ACOS('OddsRatio_working_3-way'!V88/(2*'OddsRatio_working_3-way'!X88)))</f>
        <v>0.22594718205352171</v>
      </c>
      <c r="Z88" s="11">
        <f>'OddsRatio_working_3-way'!X88^(1/3)*COS('OddsRatio_working_3-way'!Y88/3)</f>
        <v>0.52470345367406845</v>
      </c>
      <c r="AA88" s="11">
        <f>'OddsRatio_working_3-way'!X88^(1/3)*COS(('OddsRatio_working_3-way'!Y88+2*PI())/3)</f>
        <v>-0.29664054292567948</v>
      </c>
      <c r="AB88" s="11">
        <f>'OddsRatio_working_3-way'!X88^(1/3)*COS(('OddsRatio_working_3-way'!Y88+4*PI())/3)</f>
        <v>-0.22806291074838891</v>
      </c>
      <c r="AC88" s="11">
        <f>'OddsRatio_working_3-way'!X88^(1/3)*SIN('OddsRatio_working_3-way'!Y88/3)</f>
        <v>3.959331439794575E-2</v>
      </c>
      <c r="AD88" s="11">
        <f>'OddsRatio_working_3-way'!X88^(1/3)*SIN(('OddsRatio_working_3-way'!Y88+2*PI())/3)</f>
        <v>0.43460986313620176</v>
      </c>
      <c r="AE88" s="11">
        <f>'OddsRatio_working_3-way'!X88^(1/3)*SIN(('OddsRatio_working_3-way'!Y88+4*PI())/3)</f>
        <v>-0.47420317753414759</v>
      </c>
      <c r="AF88" s="11">
        <f>-'OddsRatio_working_3-way'!U88/(3*'OddsRatio_working_3-way'!X88^(1/3))*COS(('OddsRatio_working_3-way'!Y88)/3)</f>
        <v>0.52470345367406845</v>
      </c>
      <c r="AG88" s="11">
        <f>-'OddsRatio_working_3-way'!U88/(3*'OddsRatio_working_3-way'!X88^(1/3))*COS(('OddsRatio_working_3-way'!Y88+2*PI())/3)</f>
        <v>-0.29664054292567948</v>
      </c>
      <c r="AH88" s="11">
        <f>-'OddsRatio_working_3-way'!U88/(3*'OddsRatio_working_3-way'!X88^(1/3))*COS(('OddsRatio_working_3-way'!Y88+4*PI())/3)</f>
        <v>-0.22806291074838891</v>
      </c>
      <c r="AI88" s="11">
        <f>'OddsRatio_working_3-way'!U88/(3*'OddsRatio_working_3-way'!X88^(1/3))*SIN(('OddsRatio_working_3-way'!Y88)/3)</f>
        <v>-3.959331439794575E-2</v>
      </c>
      <c r="AJ88" s="11">
        <f>'OddsRatio_working_3-way'!U88/(3*'OddsRatio_working_3-way'!X88^(1/3))*SIN(('OddsRatio_working_3-way'!Y88+2*PI())/3)</f>
        <v>-0.43460986313620176</v>
      </c>
      <c r="AK88" s="11">
        <f>'OddsRatio_working_3-way'!U88/(3*'OddsRatio_working_3-way'!X88^(1/3))*SIN(('OddsRatio_working_3-way'!Y88+4*PI())/3)</f>
        <v>0.47420317753414759</v>
      </c>
      <c r="AL88" s="11">
        <f>'OddsRatio_working_3-way'!Z88+'OddsRatio_working_3-way'!AF88</f>
        <v>1.0494069073481369</v>
      </c>
      <c r="AM88" s="11">
        <f>'OddsRatio_working_3-way'!AA88+'OddsRatio_working_3-way'!AG88</f>
        <v>-0.59328108585135897</v>
      </c>
      <c r="AN88" s="11">
        <f>'OddsRatio_working_3-way'!AB88+'OddsRatio_working_3-way'!AH88</f>
        <v>-0.45612582149677783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1.0494069073481369</v>
      </c>
      <c r="AS88" s="11">
        <f>IF(('OddsRatio_working_3-way'!X88=0),IF(Q88&gt;0,-Q88^(1/3),(-Q88)^(1/3)),'OddsRatio_working_3-way'!AM88-'OddsRatio_working_3-way'!R88/3)</f>
        <v>-0.59328108585135897</v>
      </c>
      <c r="AT88" s="11">
        <f>IF(('OddsRatio_working_3-way'!X88=0),IF(Q88&gt;0,-Q88^(1/3),(-Q88)^(1/3)),'OddsRatio_working_3-way'!AN88-'OddsRatio_working_3-way'!R88/3)</f>
        <v>-0.45612582149677783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2.0699999999999998</v>
      </c>
      <c r="B89" s="4">
        <f>IF('True_Odds_Calculator_3-way'!B90="","",'True_Odds_Calculator_3-way'!B90)</f>
        <v>3.4</v>
      </c>
      <c r="C89" s="4">
        <f>IF('True_Odds_Calculator_3-way'!C90="","",'True_Odds_Calculator_3-way'!C90)</f>
        <v>3.87</v>
      </c>
      <c r="D89" s="9">
        <f t="shared" si="26"/>
        <v>0.4692947110585185</v>
      </c>
      <c r="E89" s="9">
        <f t="shared" si="27"/>
        <v>0.2827652810312537</v>
      </c>
      <c r="F89" s="9">
        <f t="shared" si="28"/>
        <v>0.24794000791022766</v>
      </c>
      <c r="G89" s="9">
        <f t="shared" si="29"/>
        <v>1.056875860008003</v>
      </c>
      <c r="H89" s="9">
        <f t="shared" si="30"/>
        <v>2.130857170208563</v>
      </c>
      <c r="I89" s="9">
        <f t="shared" si="31"/>
        <v>3.5365020640192077</v>
      </c>
      <c r="J89" s="9">
        <f t="shared" si="32"/>
        <v>4.0332337182229692</v>
      </c>
      <c r="K89" s="11">
        <f t="shared" si="33"/>
        <v>0.48309178743961356</v>
      </c>
      <c r="L89" s="11">
        <f t="shared" si="34"/>
        <v>0.29411764705882354</v>
      </c>
      <c r="M89" s="11">
        <f t="shared" si="35"/>
        <v>0.25839793281653745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-0.27059308163215845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0.23277108469122582</v>
      </c>
      <c r="Q89" s="11">
        <f>2*'OddsRatio_working_3-way'!K89*'OddsRatio_working_3-way'!L89*'OddsRatio_working_3-way'!M89</f>
        <v>7.3429364255907209E-2</v>
      </c>
      <c r="R89" s="11">
        <f t="shared" si="36"/>
        <v>0</v>
      </c>
      <c r="S89" s="11">
        <f t="shared" si="37"/>
        <v>-0.8602255581968371</v>
      </c>
      <c r="T89" s="11">
        <f t="shared" si="38"/>
        <v>-0.27136452939963318</v>
      </c>
      <c r="U89" s="11">
        <f>'OddsRatio_working_3-way'!S89-'OddsRatio_working_3-way'!R89^2/3</f>
        <v>-0.8602255581968371</v>
      </c>
      <c r="V89" s="11">
        <f>'OddsRatio_working_3-way'!S89*'OddsRatio_working_3-way'!R89/3-2*'OddsRatio_working_3-way'!R89^3/27-'OddsRatio_working_3-way'!T89</f>
        <v>0.27136452939963318</v>
      </c>
      <c r="W89" s="11">
        <f>'OddsRatio_working_3-way'!V89^2+4*'OddsRatio_working_3-way'!U89^3/27</f>
        <v>-2.0665973635565715E-2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0.15354533650672209</v>
      </c>
      <c r="Y89" s="11">
        <f>IF('OddsRatio_working_3-way'!W89&gt;=0,IF('OddsRatio_working_3-way'!V89+SQRT('OddsRatio_working_3-way'!W89)&gt;0,0,PI()),ACOS('OddsRatio_working_3-way'!V89/(2*'OddsRatio_working_3-way'!X89)))</f>
        <v>0.48716708981049628</v>
      </c>
      <c r="Z89" s="11">
        <f>'OddsRatio_working_3-way'!X89^(1/3)*COS('OddsRatio_working_3-way'!Y89/3)</f>
        <v>0.52843793000400152</v>
      </c>
      <c r="AA89" s="11">
        <f>'OddsRatio_working_3-way'!X89^(1/3)*COS(('OddsRatio_working_3-way'!Y89+2*PI())/3)</f>
        <v>-0.33919499549857868</v>
      </c>
      <c r="AB89" s="11">
        <f>'OddsRatio_working_3-way'!X89^(1/3)*COS(('OddsRatio_working_3-way'!Y89+4*PI())/3)</f>
        <v>-0.18924293450542271</v>
      </c>
      <c r="AC89" s="11">
        <f>'OddsRatio_working_3-way'!X89^(1/3)*SIN('OddsRatio_working_3-way'!Y89/3)</f>
        <v>8.6574862779937811E-2</v>
      </c>
      <c r="AD89" s="11">
        <f>'OddsRatio_working_3-way'!X89^(1/3)*SIN(('OddsRatio_working_3-way'!Y89+2*PI())/3)</f>
        <v>0.41435324031675946</v>
      </c>
      <c r="AE89" s="11">
        <f>'OddsRatio_working_3-way'!X89^(1/3)*SIN(('OddsRatio_working_3-way'!Y89+4*PI())/3)</f>
        <v>-0.50092810309669722</v>
      </c>
      <c r="AF89" s="11">
        <f>-'OddsRatio_working_3-way'!U89/(3*'OddsRatio_working_3-way'!X89^(1/3))*COS(('OddsRatio_working_3-way'!Y89)/3)</f>
        <v>0.52843793000400152</v>
      </c>
      <c r="AG89" s="11">
        <f>-'OddsRatio_working_3-way'!U89/(3*'OddsRatio_working_3-way'!X89^(1/3))*COS(('OddsRatio_working_3-way'!Y89+2*PI())/3)</f>
        <v>-0.33919499549857868</v>
      </c>
      <c r="AH89" s="11">
        <f>-'OddsRatio_working_3-way'!U89/(3*'OddsRatio_working_3-way'!X89^(1/3))*COS(('OddsRatio_working_3-way'!Y89+4*PI())/3)</f>
        <v>-0.18924293450542271</v>
      </c>
      <c r="AI89" s="11">
        <f>'OddsRatio_working_3-way'!U89/(3*'OddsRatio_working_3-way'!X89^(1/3))*SIN(('OddsRatio_working_3-way'!Y89)/3)</f>
        <v>-8.6574862779937811E-2</v>
      </c>
      <c r="AJ89" s="11">
        <f>'OddsRatio_working_3-way'!U89/(3*'OddsRatio_working_3-way'!X89^(1/3))*SIN(('OddsRatio_working_3-way'!Y89+2*PI())/3)</f>
        <v>-0.41435324031675946</v>
      </c>
      <c r="AK89" s="11">
        <f>'OddsRatio_working_3-way'!U89/(3*'OddsRatio_working_3-way'!X89^(1/3))*SIN(('OddsRatio_working_3-way'!Y89+4*PI())/3)</f>
        <v>0.50092810309669722</v>
      </c>
      <c r="AL89" s="11">
        <f>'OddsRatio_working_3-way'!Z89+'OddsRatio_working_3-way'!AF89</f>
        <v>1.056875860008003</v>
      </c>
      <c r="AM89" s="11">
        <f>'OddsRatio_working_3-way'!AA89+'OddsRatio_working_3-way'!AG89</f>
        <v>-0.67838999099715735</v>
      </c>
      <c r="AN89" s="11">
        <f>'OddsRatio_working_3-way'!AB89+'OddsRatio_working_3-way'!AH89</f>
        <v>-0.37848586901084541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1.056875860008003</v>
      </c>
      <c r="AS89" s="11">
        <f>IF(('OddsRatio_working_3-way'!X89=0),IF(Q89&gt;0,-Q89^(1/3),(-Q89)^(1/3)),'OddsRatio_working_3-way'!AM89-'OddsRatio_working_3-way'!R89/3)</f>
        <v>-0.67838999099715735</v>
      </c>
      <c r="AT89" s="11">
        <f>IF(('OddsRatio_working_3-way'!X89=0),IF(Q89&gt;0,-Q89^(1/3),(-Q89)^(1/3)),'OddsRatio_working_3-way'!AN89-'OddsRatio_working_3-way'!R89/3)</f>
        <v>-0.37848586901084541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2.52</v>
      </c>
      <c r="B90" s="4">
        <f>IF('True_Odds_Calculator_3-way'!B91="","",'True_Odds_Calculator_3-way'!B91)</f>
        <v>3.27</v>
      </c>
      <c r="C90" s="4">
        <f>IF('True_Odds_Calculator_3-way'!C91="","",'True_Odds_Calculator_3-way'!C91)</f>
        <v>3.02</v>
      </c>
      <c r="D90" s="9">
        <f t="shared" si="26"/>
        <v>0.38478988022573174</v>
      </c>
      <c r="E90" s="9">
        <f t="shared" si="27"/>
        <v>0.29518440372638649</v>
      </c>
      <c r="F90" s="9">
        <f t="shared" si="28"/>
        <v>0.32002571604788199</v>
      </c>
      <c r="G90" s="9">
        <f t="shared" si="29"/>
        <v>1.0518558846039689</v>
      </c>
      <c r="H90" s="9">
        <f t="shared" si="30"/>
        <v>2.5988209445980326</v>
      </c>
      <c r="I90" s="9">
        <f t="shared" si="31"/>
        <v>3.3877128580510099</v>
      </c>
      <c r="J90" s="9">
        <f t="shared" si="32"/>
        <v>3.1247488869000164</v>
      </c>
      <c r="K90" s="11">
        <f t="shared" si="33"/>
        <v>0.3968253968253968</v>
      </c>
      <c r="L90" s="11">
        <f t="shared" si="34"/>
        <v>0.3058103975535168</v>
      </c>
      <c r="M90" s="11">
        <f t="shared" si="35"/>
        <v>0.33112582781456956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-0.28006934659829741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0.23346452351859731</v>
      </c>
      <c r="Q90" s="11">
        <f>2*'OddsRatio_working_3-way'!K90*'OddsRatio_working_3-way'!L90*'OddsRatio_working_3-way'!M90</f>
        <v>8.0366445273183221E-2</v>
      </c>
      <c r="R90" s="11">
        <f t="shared" si="36"/>
        <v>0</v>
      </c>
      <c r="S90" s="11">
        <f t="shared" si="37"/>
        <v>-0.83359541611476229</v>
      </c>
      <c r="T90" s="11">
        <f t="shared" si="38"/>
        <v>-0.2869519504697976</v>
      </c>
      <c r="U90" s="11">
        <f>'OddsRatio_working_3-way'!S90-'OddsRatio_working_3-way'!R90^2/3</f>
        <v>-0.83359541611476229</v>
      </c>
      <c r="V90" s="11">
        <f>'OddsRatio_working_3-way'!S90*'OddsRatio_working_3-way'!R90/3-2*'OddsRatio_working_3-way'!R90^3/27-'OddsRatio_working_3-way'!T90</f>
        <v>0.2869519504697976</v>
      </c>
      <c r="W90" s="11">
        <f>'OddsRatio_working_3-way'!V90^2+4*'OddsRatio_working_3-way'!U90^3/27</f>
        <v>-3.4733753415506635E-3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0.14647081383331276</v>
      </c>
      <c r="Y90" s="11">
        <f>IF('OddsRatio_working_3-way'!W90&gt;=0,IF('OddsRatio_working_3-way'!V90+SQRT('OddsRatio_working_3-way'!W90)&gt;0,0,PI()),ACOS('OddsRatio_working_3-way'!V90/(2*'OddsRatio_working_3-way'!X90)))</f>
        <v>0.20256711380397219</v>
      </c>
      <c r="Z90" s="11">
        <f>'OddsRatio_working_3-way'!X90^(1/3)*COS('OddsRatio_working_3-way'!Y90/3)</f>
        <v>0.52592794230198459</v>
      </c>
      <c r="AA90" s="11">
        <f>'OddsRatio_working_3-way'!X90^(1/3)*COS(('OddsRatio_working_3-way'!Y90+2*PI())/3)</f>
        <v>-0.29376500454584581</v>
      </c>
      <c r="AB90" s="11">
        <f>'OddsRatio_working_3-way'!X90^(1/3)*COS(('OddsRatio_working_3-way'!Y90+4*PI())/3)</f>
        <v>-0.23216293775613889</v>
      </c>
      <c r="AC90" s="11">
        <f>'OddsRatio_working_3-way'!X90^(1/3)*SIN('OddsRatio_working_3-way'!Y90/3)</f>
        <v>3.5565969843674688E-2</v>
      </c>
      <c r="AD90" s="11">
        <f>'OddsRatio_working_3-way'!X90^(1/3)*SIN(('OddsRatio_working_3-way'!Y90+2*PI())/3)</f>
        <v>0.43768397367175782</v>
      </c>
      <c r="AE90" s="11">
        <f>'OddsRatio_working_3-way'!X90^(1/3)*SIN(('OddsRatio_working_3-way'!Y90+4*PI())/3)</f>
        <v>-0.47324994351543243</v>
      </c>
      <c r="AF90" s="11">
        <f>-'OddsRatio_working_3-way'!U90/(3*'OddsRatio_working_3-way'!X90^(1/3))*COS(('OddsRatio_working_3-way'!Y90)/3)</f>
        <v>0.52592794230198447</v>
      </c>
      <c r="AG90" s="11">
        <f>-'OddsRatio_working_3-way'!U90/(3*'OddsRatio_working_3-way'!X90^(1/3))*COS(('OddsRatio_working_3-way'!Y90+2*PI())/3)</f>
        <v>-0.29376500454584575</v>
      </c>
      <c r="AH90" s="11">
        <f>-'OddsRatio_working_3-way'!U90/(3*'OddsRatio_working_3-way'!X90^(1/3))*COS(('OddsRatio_working_3-way'!Y90+4*PI())/3)</f>
        <v>-0.23216293775613886</v>
      </c>
      <c r="AI90" s="11">
        <f>'OddsRatio_working_3-way'!U90/(3*'OddsRatio_working_3-way'!X90^(1/3))*SIN(('OddsRatio_working_3-way'!Y90)/3)</f>
        <v>-3.5565969843674682E-2</v>
      </c>
      <c r="AJ90" s="11">
        <f>'OddsRatio_working_3-way'!U90/(3*'OddsRatio_working_3-way'!X90^(1/3))*SIN(('OddsRatio_working_3-way'!Y90+2*PI())/3)</f>
        <v>-0.43768397367175776</v>
      </c>
      <c r="AK90" s="11">
        <f>'OddsRatio_working_3-way'!U90/(3*'OddsRatio_working_3-way'!X90^(1/3))*SIN(('OddsRatio_working_3-way'!Y90+4*PI())/3)</f>
        <v>0.47324994351543231</v>
      </c>
      <c r="AL90" s="11">
        <f>'OddsRatio_working_3-way'!Z90+'OddsRatio_working_3-way'!AF90</f>
        <v>1.0518558846039689</v>
      </c>
      <c r="AM90" s="11">
        <f>'OddsRatio_working_3-way'!AA90+'OddsRatio_working_3-way'!AG90</f>
        <v>-0.58753000909169151</v>
      </c>
      <c r="AN90" s="11">
        <f>'OddsRatio_working_3-way'!AB90+'OddsRatio_working_3-way'!AH90</f>
        <v>-0.46432587551227777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1.0518558846039689</v>
      </c>
      <c r="AS90" s="11">
        <f>IF(('OddsRatio_working_3-way'!X90=0),IF(Q90&gt;0,-Q90^(1/3),(-Q90)^(1/3)),'OddsRatio_working_3-way'!AM90-'OddsRatio_working_3-way'!R90/3)</f>
        <v>-0.58753000909169151</v>
      </c>
      <c r="AT90" s="11">
        <f>IF(('OddsRatio_working_3-way'!X90=0),IF(Q90&gt;0,-Q90^(1/3),(-Q90)^(1/3)),'OddsRatio_working_3-way'!AN90-'OddsRatio_working_3-way'!R90/3)</f>
        <v>-0.46432587551227777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1.75</v>
      </c>
      <c r="B91" s="4">
        <f>IF('True_Odds_Calculator_3-way'!B92="","",'True_Odds_Calculator_3-way'!B92)</f>
        <v>3.93</v>
      </c>
      <c r="C91" s="4">
        <f>IF('True_Odds_Calculator_3-way'!C92="","",'True_Odds_Calculator_3-way'!C92)</f>
        <v>4.8</v>
      </c>
      <c r="D91" s="9">
        <f t="shared" si="26"/>
        <v>0.55729230134669028</v>
      </c>
      <c r="E91" s="9">
        <f t="shared" si="27"/>
        <v>0.24369922907084954</v>
      </c>
      <c r="F91" s="9">
        <f t="shared" si="28"/>
        <v>0.19900846958246013</v>
      </c>
      <c r="G91" s="9">
        <f t="shared" si="29"/>
        <v>1.0591873063944162</v>
      </c>
      <c r="H91" s="9">
        <f t="shared" si="30"/>
        <v>1.7943904797958123</v>
      </c>
      <c r="I91" s="9">
        <f t="shared" si="31"/>
        <v>4.1034188077356397</v>
      </c>
      <c r="J91" s="9">
        <f t="shared" si="32"/>
        <v>5.0249117642987811</v>
      </c>
      <c r="K91" s="11">
        <f t="shared" si="33"/>
        <v>0.5714285714285714</v>
      </c>
      <c r="L91" s="11">
        <f t="shared" si="34"/>
        <v>0.2544529262086514</v>
      </c>
      <c r="M91" s="11">
        <f t="shared" si="35"/>
        <v>0.20833333333333334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-0.25295347146492186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0.22658427238579909</v>
      </c>
      <c r="Q91" s="11">
        <f>2*'OddsRatio_working_3-way'!K91*'OddsRatio_working_3-way'!L91*'OddsRatio_working_3-way'!M91</f>
        <v>6.0584030049678904E-2</v>
      </c>
      <c r="R91" s="11">
        <f t="shared" si="36"/>
        <v>0</v>
      </c>
      <c r="S91" s="11">
        <f t="shared" si="37"/>
        <v>-0.89575474522483667</v>
      </c>
      <c r="T91" s="11">
        <f t="shared" si="38"/>
        <v>-0.2395066163702772</v>
      </c>
      <c r="U91" s="11">
        <f>'OddsRatio_working_3-way'!S91-'OddsRatio_working_3-way'!R91^2/3</f>
        <v>-0.89575474522483667</v>
      </c>
      <c r="V91" s="11">
        <f>'OddsRatio_working_3-way'!S91*'OddsRatio_working_3-way'!R91/3-2*'OddsRatio_working_3-way'!R91^3/27-'OddsRatio_working_3-way'!T91</f>
        <v>0.2395066163702772</v>
      </c>
      <c r="W91" s="11">
        <f>'OddsRatio_working_3-way'!V91^2+4*'OddsRatio_working_3-way'!U91^3/27</f>
        <v>-4.9115486536410388E-2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0.16315552842422282</v>
      </c>
      <c r="Y91" s="11">
        <f>IF('OddsRatio_working_3-way'!W91&gt;=0,IF('OddsRatio_working_3-way'!V91+SQRT('OddsRatio_working_3-way'!W91)&gt;0,0,PI()),ACOS('OddsRatio_working_3-way'!V91/(2*'OddsRatio_working_3-way'!X91)))</f>
        <v>0.74662896684806901</v>
      </c>
      <c r="Z91" s="11">
        <f>'OddsRatio_working_3-way'!X91^(1/3)*COS('OddsRatio_working_3-way'!Y91/3)</f>
        <v>0.52959365319720808</v>
      </c>
      <c r="AA91" s="11">
        <f>'OddsRatio_working_3-way'!X91^(1/3)*COS(('OddsRatio_working_3-way'!Y91+2*PI())/3)</f>
        <v>-0.38135843338289499</v>
      </c>
      <c r="AB91" s="11">
        <f>'OddsRatio_working_3-way'!X91^(1/3)*COS(('OddsRatio_working_3-way'!Y91+4*PI())/3)</f>
        <v>-0.14823521981431298</v>
      </c>
      <c r="AC91" s="11">
        <f>'OddsRatio_working_3-way'!X91^(1/3)*SIN('OddsRatio_working_3-way'!Y91/3)</f>
        <v>0.13459375010817134</v>
      </c>
      <c r="AD91" s="11">
        <f>'OddsRatio_working_3-way'!X91^(1/3)*SIN(('OddsRatio_working_3-way'!Y91+2*PI())/3)</f>
        <v>0.39134468229770242</v>
      </c>
      <c r="AE91" s="11">
        <f>'OddsRatio_working_3-way'!X91^(1/3)*SIN(('OddsRatio_working_3-way'!Y91+4*PI())/3)</f>
        <v>-0.5259384324058739</v>
      </c>
      <c r="AF91" s="11">
        <f>-'OddsRatio_working_3-way'!U91/(3*'OddsRatio_working_3-way'!X91^(1/3))*COS(('OddsRatio_working_3-way'!Y91)/3)</f>
        <v>0.52959365319720797</v>
      </c>
      <c r="AG91" s="11">
        <f>-'OddsRatio_working_3-way'!U91/(3*'OddsRatio_working_3-way'!X91^(1/3))*COS(('OddsRatio_working_3-way'!Y91+2*PI())/3)</f>
        <v>-0.38135843338289493</v>
      </c>
      <c r="AH91" s="11">
        <f>-'OddsRatio_working_3-way'!U91/(3*'OddsRatio_working_3-way'!X91^(1/3))*COS(('OddsRatio_working_3-way'!Y91+4*PI())/3)</f>
        <v>-0.14823521981431295</v>
      </c>
      <c r="AI91" s="11">
        <f>'OddsRatio_working_3-way'!U91/(3*'OddsRatio_working_3-way'!X91^(1/3))*SIN(('OddsRatio_working_3-way'!Y91)/3)</f>
        <v>-0.13459375010817132</v>
      </c>
      <c r="AJ91" s="11">
        <f>'OddsRatio_working_3-way'!U91/(3*'OddsRatio_working_3-way'!X91^(1/3))*SIN(('OddsRatio_working_3-way'!Y91+2*PI())/3)</f>
        <v>-0.39134468229770236</v>
      </c>
      <c r="AK91" s="11">
        <f>'OddsRatio_working_3-way'!U91/(3*'OddsRatio_working_3-way'!X91^(1/3))*SIN(('OddsRatio_working_3-way'!Y91+4*PI())/3)</f>
        <v>0.52593843240587379</v>
      </c>
      <c r="AL91" s="11">
        <f>'OddsRatio_working_3-way'!Z91+'OddsRatio_working_3-way'!AF91</f>
        <v>1.0591873063944162</v>
      </c>
      <c r="AM91" s="11">
        <f>'OddsRatio_working_3-way'!AA91+'OddsRatio_working_3-way'!AG91</f>
        <v>-0.76271686676578998</v>
      </c>
      <c r="AN91" s="11">
        <f>'OddsRatio_working_3-way'!AB91+'OddsRatio_working_3-way'!AH91</f>
        <v>-0.29647043962862596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1.0591873063944162</v>
      </c>
      <c r="AS91" s="11">
        <f>IF(('OddsRatio_working_3-way'!X91=0),IF(Q91&gt;0,-Q91^(1/3),(-Q91)^(1/3)),'OddsRatio_working_3-way'!AM91-'OddsRatio_working_3-way'!R91/3)</f>
        <v>-0.76271686676578998</v>
      </c>
      <c r="AT91" s="11">
        <f>IF(('OddsRatio_working_3-way'!X91=0),IF(Q91&gt;0,-Q91^(1/3),(-Q91)^(1/3)),'OddsRatio_working_3-way'!AN91-'OddsRatio_working_3-way'!R91/3)</f>
        <v>-0.29647043962862596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3.43</v>
      </c>
      <c r="B92" s="4">
        <f>IF('True_Odds_Calculator_3-way'!B93="","",'True_Odds_Calculator_3-way'!B93)</f>
        <v>3.33</v>
      </c>
      <c r="C92" s="4">
        <f>IF('True_Odds_Calculator_3-way'!C93="","",'True_Odds_Calculator_3-way'!C93)</f>
        <v>2.2599999999999998</v>
      </c>
      <c r="D92" s="9">
        <f t="shared" si="26"/>
        <v>0.28089070081859463</v>
      </c>
      <c r="E92" s="9">
        <f t="shared" si="27"/>
        <v>0.28945658230182564</v>
      </c>
      <c r="F92" s="9">
        <f t="shared" si="28"/>
        <v>0.4296527168795799</v>
      </c>
      <c r="G92" s="9">
        <f t="shared" si="29"/>
        <v>1.0535405831774662</v>
      </c>
      <c r="H92" s="9">
        <f t="shared" si="30"/>
        <v>3.5601036171212441</v>
      </c>
      <c r="I92" s="9">
        <f t="shared" si="31"/>
        <v>3.454749558803496</v>
      </c>
      <c r="J92" s="9">
        <f t="shared" si="32"/>
        <v>2.3274611348036074</v>
      </c>
      <c r="K92" s="11">
        <f t="shared" si="33"/>
        <v>0.29154518950437314</v>
      </c>
      <c r="L92" s="11">
        <f t="shared" si="34"/>
        <v>0.3003003003003003</v>
      </c>
      <c r="M92" s="11">
        <f t="shared" si="35"/>
        <v>0.44247787610619471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-0.27636684905964315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0.23321135836938617</v>
      </c>
      <c r="Q92" s="11">
        <f>2*'OddsRatio_working_3-way'!K92*'OddsRatio_working_3-way'!L92*'OddsRatio_working_3-way'!M92</f>
        <v>7.7478856601124968E-2</v>
      </c>
      <c r="R92" s="11">
        <f t="shared" si="36"/>
        <v>0</v>
      </c>
      <c r="S92" s="11">
        <f t="shared" si="37"/>
        <v>-0.84384707920976609</v>
      </c>
      <c r="T92" s="11">
        <f t="shared" si="38"/>
        <v>-0.28034786684709834</v>
      </c>
      <c r="U92" s="11">
        <f>'OddsRatio_working_3-way'!S92-'OddsRatio_working_3-way'!R92^2/3</f>
        <v>-0.84384707920976609</v>
      </c>
      <c r="V92" s="11">
        <f>'OddsRatio_working_3-way'!S92*'OddsRatio_working_3-way'!R92/3-2*'OddsRatio_working_3-way'!R92^3/27-'OddsRatio_working_3-way'!T92</f>
        <v>0.28034786684709834</v>
      </c>
      <c r="W92" s="11">
        <f>'OddsRatio_working_3-way'!V92^2+4*'OddsRatio_working_3-way'!U92^3/27</f>
        <v>-1.0425051369772093E-2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0.14918107940979852</v>
      </c>
      <c r="Y92" s="11">
        <f>IF('OddsRatio_working_3-way'!W92&gt;=0,IF('OddsRatio_working_3-way'!V92+SQRT('OddsRatio_working_3-way'!W92)&gt;0,0,PI()),ACOS('OddsRatio_working_3-way'!V92/(2*'OddsRatio_working_3-way'!X92)))</f>
        <v>0.34927013370587834</v>
      </c>
      <c r="Z92" s="11">
        <f>'OddsRatio_working_3-way'!X92^(1/3)*COS('OddsRatio_working_3-way'!Y92/3)</f>
        <v>0.52677029158873323</v>
      </c>
      <c r="AA92" s="11">
        <f>'OddsRatio_working_3-way'!X92^(1/3)*COS(('OddsRatio_working_3-way'!Y92+2*PI())/3)</f>
        <v>-0.316738353074551</v>
      </c>
      <c r="AB92" s="11">
        <f>'OddsRatio_working_3-way'!X92^(1/3)*COS(('OddsRatio_working_3-way'!Y92+4*PI())/3)</f>
        <v>-0.21003193851418231</v>
      </c>
      <c r="AC92" s="11">
        <f>'OddsRatio_working_3-way'!X92^(1/3)*SIN('OddsRatio_working_3-way'!Y92/3)</f>
        <v>6.1606977170688727E-2</v>
      </c>
      <c r="AD92" s="11">
        <f>'OddsRatio_working_3-way'!X92^(1/3)*SIN(('OddsRatio_working_3-way'!Y92+2*PI())/3)</f>
        <v>0.42539296588943482</v>
      </c>
      <c r="AE92" s="11">
        <f>'OddsRatio_working_3-way'!X92^(1/3)*SIN(('OddsRatio_working_3-way'!Y92+4*PI())/3)</f>
        <v>-0.48699994306012345</v>
      </c>
      <c r="AF92" s="11">
        <f>-'OddsRatio_working_3-way'!U92/(3*'OddsRatio_working_3-way'!X92^(1/3))*COS(('OddsRatio_working_3-way'!Y92)/3)</f>
        <v>0.52677029158873312</v>
      </c>
      <c r="AG92" s="11">
        <f>-'OddsRatio_working_3-way'!U92/(3*'OddsRatio_working_3-way'!X92^(1/3))*COS(('OddsRatio_working_3-way'!Y92+2*PI())/3)</f>
        <v>-0.31673835307455089</v>
      </c>
      <c r="AH92" s="11">
        <f>-'OddsRatio_working_3-way'!U92/(3*'OddsRatio_working_3-way'!X92^(1/3))*COS(('OddsRatio_working_3-way'!Y92+4*PI())/3)</f>
        <v>-0.21003193851418225</v>
      </c>
      <c r="AI92" s="11">
        <f>'OddsRatio_working_3-way'!U92/(3*'OddsRatio_working_3-way'!X92^(1/3))*SIN(('OddsRatio_working_3-way'!Y92)/3)</f>
        <v>-6.1606977170688713E-2</v>
      </c>
      <c r="AJ92" s="11">
        <f>'OddsRatio_working_3-way'!U92/(3*'OddsRatio_working_3-way'!X92^(1/3))*SIN(('OddsRatio_working_3-way'!Y92+2*PI())/3)</f>
        <v>-0.4253929658894347</v>
      </c>
      <c r="AK92" s="11">
        <f>'OddsRatio_working_3-way'!U92/(3*'OddsRatio_working_3-way'!X92^(1/3))*SIN(('OddsRatio_working_3-way'!Y92+4*PI())/3)</f>
        <v>0.48699994306012334</v>
      </c>
      <c r="AL92" s="11">
        <f>'OddsRatio_working_3-way'!Z92+'OddsRatio_working_3-way'!AF92</f>
        <v>1.0535405831774662</v>
      </c>
      <c r="AM92" s="11">
        <f>'OddsRatio_working_3-way'!AA92+'OddsRatio_working_3-way'!AG92</f>
        <v>-0.6334767061491019</v>
      </c>
      <c r="AN92" s="11">
        <f>'OddsRatio_working_3-way'!AB92+'OddsRatio_working_3-way'!AH92</f>
        <v>-0.42006387702836456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1.0535405831774662</v>
      </c>
      <c r="AS92" s="11">
        <f>IF(('OddsRatio_working_3-way'!X92=0),IF(Q92&gt;0,-Q92^(1/3),(-Q92)^(1/3)),'OddsRatio_working_3-way'!AM92-'OddsRatio_working_3-way'!R92/3)</f>
        <v>-0.6334767061491019</v>
      </c>
      <c r="AT92" s="11">
        <f>IF(('OddsRatio_working_3-way'!X92=0),IF(Q92&gt;0,-Q92^(1/3),(-Q92)^(1/3)),'OddsRatio_working_3-way'!AN92-'OddsRatio_working_3-way'!R92/3)</f>
        <v>-0.42006387702836456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2.2599999999999998</v>
      </c>
      <c r="B93" s="4">
        <f>IF('True_Odds_Calculator_3-way'!B94="","",'True_Odds_Calculator_3-way'!B94)</f>
        <v>2.88</v>
      </c>
      <c r="C93" s="4">
        <f>IF('True_Odds_Calculator_3-way'!C94="","",'True_Odds_Calculator_3-way'!C94)</f>
        <v>3.93</v>
      </c>
      <c r="D93" s="9">
        <f t="shared" si="26"/>
        <v>0.42595609348909186</v>
      </c>
      <c r="E93" s="9">
        <f t="shared" si="27"/>
        <v>0.33213830006884221</v>
      </c>
      <c r="F93" s="9">
        <f t="shared" si="28"/>
        <v>0.24190560644206591</v>
      </c>
      <c r="G93" s="9">
        <f t="shared" si="29"/>
        <v>1.0695712749662807</v>
      </c>
      <c r="H93" s="9">
        <f t="shared" si="30"/>
        <v>2.3476598064575138</v>
      </c>
      <c r="I93" s="9">
        <f t="shared" si="31"/>
        <v>3.0107939969366084</v>
      </c>
      <c r="J93" s="9">
        <f t="shared" si="32"/>
        <v>4.1338438356512031</v>
      </c>
      <c r="K93" s="11">
        <f t="shared" si="33"/>
        <v>0.44247787610619471</v>
      </c>
      <c r="L93" s="11">
        <f t="shared" si="34"/>
        <v>0.34722222222222221</v>
      </c>
      <c r="M93" s="11">
        <f t="shared" si="35"/>
        <v>0.2544529262086514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-0.27133295052804618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0.23729862064996832</v>
      </c>
      <c r="Q93" s="11">
        <f>2*'OddsRatio_working_3-way'!K93*'OddsRatio_working_3-way'!L93*'OddsRatio_working_3-way'!M93</f>
        <v>7.8187354415146071E-2</v>
      </c>
      <c r="R93" s="11">
        <f t="shared" si="36"/>
        <v>0</v>
      </c>
      <c r="S93" s="11">
        <f t="shared" si="37"/>
        <v>-0.8745661748348551</v>
      </c>
      <c r="T93" s="11">
        <f t="shared" si="38"/>
        <v>-0.28816018940192917</v>
      </c>
      <c r="U93" s="11">
        <f>'OddsRatio_working_3-way'!S93-'OddsRatio_working_3-way'!R93^2/3</f>
        <v>-0.8745661748348551</v>
      </c>
      <c r="V93" s="11">
        <f>'OddsRatio_working_3-way'!S93*'OddsRatio_working_3-way'!R93/3-2*'OddsRatio_working_3-way'!R93^3/27-'OddsRatio_working_3-way'!T93</f>
        <v>0.28816018940192917</v>
      </c>
      <c r="W93" s="11">
        <f>'OddsRatio_working_3-way'!V93^2+4*'OddsRatio_working_3-way'!U93^3/27</f>
        <v>-1.6063842544344925E-2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0.15740087142428771</v>
      </c>
      <c r="Y93" s="11">
        <f>IF('OddsRatio_working_3-way'!W93&gt;=0,IF('OddsRatio_working_3-way'!V93+SQRT('OddsRatio_working_3-way'!W93)&gt;0,0,PI()),ACOS('OddsRatio_working_3-way'!V93/(2*'OddsRatio_working_3-way'!X93)))</f>
        <v>0.41436943749770228</v>
      </c>
      <c r="Z93" s="11">
        <f>'OddsRatio_working_3-way'!X93^(1/3)*COS('OddsRatio_working_3-way'!Y93/3)</f>
        <v>0.53478563748314034</v>
      </c>
      <c r="AA93" s="11">
        <f>'OddsRatio_working_3-way'!X93^(1/3)*COS(('OddsRatio_working_3-way'!Y93+2*PI())/3)</f>
        <v>-0.33177282468306729</v>
      </c>
      <c r="AB93" s="11">
        <f>'OddsRatio_working_3-way'!X93^(1/3)*COS(('OddsRatio_working_3-way'!Y93+4*PI())/3)</f>
        <v>-0.20301281280007322</v>
      </c>
      <c r="AC93" s="11">
        <f>'OddsRatio_working_3-way'!X93^(1/3)*SIN('OddsRatio_working_3-way'!Y93/3)</f>
        <v>7.4339627521506149E-2</v>
      </c>
      <c r="AD93" s="11">
        <f>'OddsRatio_working_3-way'!X93^(1/3)*SIN(('OddsRatio_working_3-way'!Y93+2*PI())/3)</f>
        <v>0.42596813387870203</v>
      </c>
      <c r="AE93" s="11">
        <f>'OddsRatio_working_3-way'!X93^(1/3)*SIN(('OddsRatio_working_3-way'!Y93+4*PI())/3)</f>
        <v>-0.50030776140020805</v>
      </c>
      <c r="AF93" s="11">
        <f>-'OddsRatio_working_3-way'!U93/(3*'OddsRatio_working_3-way'!X93^(1/3))*COS(('OddsRatio_working_3-way'!Y93)/3)</f>
        <v>0.53478563748314034</v>
      </c>
      <c r="AG93" s="11">
        <f>-'OddsRatio_working_3-way'!U93/(3*'OddsRatio_working_3-way'!X93^(1/3))*COS(('OddsRatio_working_3-way'!Y93+2*PI())/3)</f>
        <v>-0.33177282468306729</v>
      </c>
      <c r="AH93" s="11">
        <f>-'OddsRatio_working_3-way'!U93/(3*'OddsRatio_working_3-way'!X93^(1/3))*COS(('OddsRatio_working_3-way'!Y93+4*PI())/3)</f>
        <v>-0.20301281280007322</v>
      </c>
      <c r="AI93" s="11">
        <f>'OddsRatio_working_3-way'!U93/(3*'OddsRatio_working_3-way'!X93^(1/3))*SIN(('OddsRatio_working_3-way'!Y93)/3)</f>
        <v>-7.4339627521506149E-2</v>
      </c>
      <c r="AJ93" s="11">
        <f>'OddsRatio_working_3-way'!U93/(3*'OddsRatio_working_3-way'!X93^(1/3))*SIN(('OddsRatio_working_3-way'!Y93+2*PI())/3)</f>
        <v>-0.42596813387870203</v>
      </c>
      <c r="AK93" s="11">
        <f>'OddsRatio_working_3-way'!U93/(3*'OddsRatio_working_3-way'!X93^(1/3))*SIN(('OddsRatio_working_3-way'!Y93+4*PI())/3)</f>
        <v>0.50030776140020805</v>
      </c>
      <c r="AL93" s="11">
        <f>'OddsRatio_working_3-way'!Z93+'OddsRatio_working_3-way'!AF93</f>
        <v>1.0695712749662807</v>
      </c>
      <c r="AM93" s="11">
        <f>'OddsRatio_working_3-way'!AA93+'OddsRatio_working_3-way'!AG93</f>
        <v>-0.66354564936613458</v>
      </c>
      <c r="AN93" s="11">
        <f>'OddsRatio_working_3-way'!AB93+'OddsRatio_working_3-way'!AH93</f>
        <v>-0.40602562560014643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1.0695712749662807</v>
      </c>
      <c r="AS93" s="11">
        <f>IF(('OddsRatio_working_3-way'!X93=0),IF(Q93&gt;0,-Q93^(1/3),(-Q93)^(1/3)),'OddsRatio_working_3-way'!AM93-'OddsRatio_working_3-way'!R93/3)</f>
        <v>-0.66354564936613458</v>
      </c>
      <c r="AT93" s="11">
        <f>IF(('OddsRatio_working_3-way'!X93=0),IF(Q93&gt;0,-Q93^(1/3),(-Q93)^(1/3)),'OddsRatio_working_3-way'!AN93-'OddsRatio_working_3-way'!R93/3)</f>
        <v>-0.40602562560014643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2.2999999999999998</v>
      </c>
      <c r="B94" s="4">
        <f>IF('True_Odds_Calculator_3-way'!B95="","",'True_Odds_Calculator_3-way'!B95)</f>
        <v>3.3</v>
      </c>
      <c r="C94" s="4">
        <f>IF('True_Odds_Calculator_3-way'!C95="","",'True_Odds_Calculator_3-way'!C95)</f>
        <v>3.44</v>
      </c>
      <c r="D94" s="9">
        <f t="shared" si="26"/>
        <v>0.42417770780420611</v>
      </c>
      <c r="E94" s="9">
        <f t="shared" si="27"/>
        <v>0.29396762286046596</v>
      </c>
      <c r="F94" s="9">
        <f t="shared" si="28"/>
        <v>0.28185466933532771</v>
      </c>
      <c r="G94" s="9">
        <f t="shared" si="29"/>
        <v>1.0442326803520985</v>
      </c>
      <c r="H94" s="9">
        <f t="shared" si="30"/>
        <v>2.3575024844577279</v>
      </c>
      <c r="I94" s="9">
        <f t="shared" si="31"/>
        <v>3.4017351648098262</v>
      </c>
      <c r="J94" s="9">
        <f t="shared" si="32"/>
        <v>3.5479277400591207</v>
      </c>
      <c r="K94" s="11">
        <f t="shared" si="33"/>
        <v>0.43478260869565222</v>
      </c>
      <c r="L94" s="11">
        <f t="shared" si="34"/>
        <v>0.30303030303030304</v>
      </c>
      <c r="M94" s="11">
        <f t="shared" si="35"/>
        <v>0.29069767441860467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-0.27942212825933743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0.23133253669148518</v>
      </c>
      <c r="Q94" s="11">
        <f>2*'OddsRatio_working_3-way'!K94*'OddsRatio_working_3-way'!L94*'OddsRatio_working_3-way'!M94</f>
        <v>7.6600177712412301E-2</v>
      </c>
      <c r="R94" s="11">
        <f t="shared" si="36"/>
        <v>0</v>
      </c>
      <c r="S94" s="11">
        <f t="shared" si="37"/>
        <v>-0.82789626624266743</v>
      </c>
      <c r="T94" s="11">
        <f t="shared" si="38"/>
        <v>-0.27413783650419449</v>
      </c>
      <c r="U94" s="11">
        <f>'OddsRatio_working_3-way'!S94-'OddsRatio_working_3-way'!R94^2/3</f>
        <v>-0.82789626624266743</v>
      </c>
      <c r="V94" s="11">
        <f>'OddsRatio_working_3-way'!S94*'OddsRatio_working_3-way'!R94/3-2*'OddsRatio_working_3-way'!R94^3/27-'OddsRatio_working_3-way'!T94</f>
        <v>0.27413783650419449</v>
      </c>
      <c r="W94" s="11">
        <f>'OddsRatio_working_3-way'!V94^2+4*'OddsRatio_working_3-way'!U94^3/27</f>
        <v>-8.9151464657747093E-3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0.1449712901482352</v>
      </c>
      <c r="Y94" s="11">
        <f>IF('OddsRatio_working_3-way'!W94&gt;=0,IF('OddsRatio_working_3-way'!V94+SQRT('OddsRatio_working_3-way'!W94)&gt;0,0,PI()),ACOS('OddsRatio_working_3-way'!V94/(2*'OddsRatio_working_3-way'!X94)))</f>
        <v>0.33170004006139187</v>
      </c>
      <c r="Z94" s="11">
        <f>'OddsRatio_working_3-way'!X94^(1/3)*COS('OddsRatio_working_3-way'!Y94/3)</f>
        <v>0.52211634017604924</v>
      </c>
      <c r="AA94" s="11">
        <f>'OddsRatio_working_3-way'!X94^(1/3)*COS(('OddsRatio_working_3-way'!Y94+2*PI())/3)</f>
        <v>-0.31125739370296629</v>
      </c>
      <c r="AB94" s="11">
        <f>'OddsRatio_working_3-way'!X94^(1/3)*COS(('OddsRatio_working_3-way'!Y94+4*PI())/3)</f>
        <v>-0.21085894647308304</v>
      </c>
      <c r="AC94" s="11">
        <f>'OddsRatio_working_3-way'!X94^(1/3)*SIN('OddsRatio_working_3-way'!Y94/3)</f>
        <v>5.7965070534393516E-2</v>
      </c>
      <c r="AD94" s="11">
        <f>'OddsRatio_working_3-way'!X94^(1/3)*SIN(('OddsRatio_working_3-way'!Y94+2*PI())/3)</f>
        <v>0.42318347905621956</v>
      </c>
      <c r="AE94" s="11">
        <f>'OddsRatio_working_3-way'!X94^(1/3)*SIN(('OddsRatio_working_3-way'!Y94+4*PI())/3)</f>
        <v>-0.48114854959061315</v>
      </c>
      <c r="AF94" s="11">
        <f>-'OddsRatio_working_3-way'!U94/(3*'OddsRatio_working_3-way'!X94^(1/3))*COS(('OddsRatio_working_3-way'!Y94)/3)</f>
        <v>0.52211634017604924</v>
      </c>
      <c r="AG94" s="11">
        <f>-'OddsRatio_working_3-way'!U94/(3*'OddsRatio_working_3-way'!X94^(1/3))*COS(('OddsRatio_working_3-way'!Y94+2*PI())/3)</f>
        <v>-0.31125739370296629</v>
      </c>
      <c r="AH94" s="11">
        <f>-'OddsRatio_working_3-way'!U94/(3*'OddsRatio_working_3-way'!X94^(1/3))*COS(('OddsRatio_working_3-way'!Y94+4*PI())/3)</f>
        <v>-0.21085894647308304</v>
      </c>
      <c r="AI94" s="11">
        <f>'OddsRatio_working_3-way'!U94/(3*'OddsRatio_working_3-way'!X94^(1/3))*SIN(('OddsRatio_working_3-way'!Y94)/3)</f>
        <v>-5.7965070534393516E-2</v>
      </c>
      <c r="AJ94" s="11">
        <f>'OddsRatio_working_3-way'!U94/(3*'OddsRatio_working_3-way'!X94^(1/3))*SIN(('OddsRatio_working_3-way'!Y94+2*PI())/3)</f>
        <v>-0.42318347905621956</v>
      </c>
      <c r="AK94" s="11">
        <f>'OddsRatio_working_3-way'!U94/(3*'OddsRatio_working_3-way'!X94^(1/3))*SIN(('OddsRatio_working_3-way'!Y94+4*PI())/3)</f>
        <v>0.48114854959061315</v>
      </c>
      <c r="AL94" s="11">
        <f>'OddsRatio_working_3-way'!Z94+'OddsRatio_working_3-way'!AF94</f>
        <v>1.0442326803520985</v>
      </c>
      <c r="AM94" s="11">
        <f>'OddsRatio_working_3-way'!AA94+'OddsRatio_working_3-way'!AG94</f>
        <v>-0.62251478740593258</v>
      </c>
      <c r="AN94" s="11">
        <f>'OddsRatio_working_3-way'!AB94+'OddsRatio_working_3-way'!AH94</f>
        <v>-0.42171789294616607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1.0442326803520985</v>
      </c>
      <c r="AS94" s="11">
        <f>IF(('OddsRatio_working_3-way'!X94=0),IF(Q94&gt;0,-Q94^(1/3),(-Q94)^(1/3)),'OddsRatio_working_3-way'!AM94-'OddsRatio_working_3-way'!R94/3)</f>
        <v>-0.62251478740593258</v>
      </c>
      <c r="AT94" s="11">
        <f>IF(('OddsRatio_working_3-way'!X94=0),IF(Q94&gt;0,-Q94^(1/3),(-Q94)^(1/3)),'OddsRatio_working_3-way'!AN94-'OddsRatio_working_3-way'!R94/3)</f>
        <v>-0.42171789294616607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8.85</v>
      </c>
      <c r="B95" s="4">
        <f>IF('True_Odds_Calculator_3-way'!B96="","",'True_Odds_Calculator_3-way'!B96)</f>
        <v>5.25</v>
      </c>
      <c r="C95" s="4">
        <f>IF('True_Odds_Calculator_3-way'!C96="","",'True_Odds_Calculator_3-way'!C96)</f>
        <v>1.37</v>
      </c>
      <c r="D95" s="9">
        <f t="shared" si="26"/>
        <v>0.10574331853138433</v>
      </c>
      <c r="E95" s="9">
        <f t="shared" si="27"/>
        <v>0.17925785782107911</v>
      </c>
      <c r="F95" s="9">
        <f t="shared" si="28"/>
        <v>0.71499882364753653</v>
      </c>
      <c r="G95" s="9">
        <f t="shared" si="29"/>
        <v>1.0773072963557271</v>
      </c>
      <c r="H95" s="9">
        <f t="shared" si="30"/>
        <v>9.4568622763924584</v>
      </c>
      <c r="I95" s="9">
        <f t="shared" si="31"/>
        <v>5.5785560095118409</v>
      </c>
      <c r="J95" s="9">
        <f t="shared" si="32"/>
        <v>1.3986036996516189</v>
      </c>
      <c r="K95" s="11">
        <f t="shared" si="33"/>
        <v>0.11299435028248588</v>
      </c>
      <c r="L95" s="11">
        <f t="shared" si="34"/>
        <v>0.19047619047619047</v>
      </c>
      <c r="M95" s="11">
        <f t="shared" si="35"/>
        <v>0.72992700729927007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-0.19392650457849014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0.19590400389608603</v>
      </c>
      <c r="Q95" s="11">
        <f>2*'OddsRatio_working_3-way'!K95*'OddsRatio_working_3-way'!L95*'OddsRatio_working_3-way'!M95</f>
        <v>3.1420048740350606E-2</v>
      </c>
      <c r="R95" s="11">
        <f t="shared" si="36"/>
        <v>0</v>
      </c>
      <c r="S95" s="11">
        <f t="shared" si="37"/>
        <v>-1.0101971585673351</v>
      </c>
      <c r="T95" s="11">
        <f t="shared" si="38"/>
        <v>-0.16202039431713472</v>
      </c>
      <c r="U95" s="11">
        <f>'OddsRatio_working_3-way'!S95-'OddsRatio_working_3-way'!R95^2/3</f>
        <v>-1.0101971585673351</v>
      </c>
      <c r="V95" s="11">
        <f>'OddsRatio_working_3-way'!S95*'OddsRatio_working_3-way'!R95/3-2*'OddsRatio_working_3-way'!R95^3/27-'OddsRatio_working_3-way'!T95</f>
        <v>0.16202039431713472</v>
      </c>
      <c r="W95" s="11">
        <f>'OddsRatio_working_3-way'!V95^2+4*'OddsRatio_working_3-way'!U95^3/27</f>
        <v>-0.12647598177375374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0.195401247404177</v>
      </c>
      <c r="Y95" s="11">
        <f>IF('OddsRatio_working_3-way'!W95&gt;=0,IF('OddsRatio_working_3-way'!V95+SQRT('OddsRatio_working_3-way'!W95)&gt;0,0,PI()),ACOS('OddsRatio_working_3-way'!V95/(2*'OddsRatio_working_3-way'!X95)))</f>
        <v>1.143310897688274</v>
      </c>
      <c r="Z95" s="11">
        <f>'OddsRatio_working_3-way'!X95^(1/3)*COS('OddsRatio_working_3-way'!Y95/3)</f>
        <v>0.53865364817786365</v>
      </c>
      <c r="AA95" s="11">
        <f>'OddsRatio_working_3-way'!X95^(1/3)*COS(('OddsRatio_working_3-way'!Y95+2*PI())/3)</f>
        <v>-0.45624518894466926</v>
      </c>
      <c r="AB95" s="11">
        <f>'OddsRatio_working_3-way'!X95^(1/3)*COS(('OddsRatio_working_3-way'!Y95+4*PI())/3)</f>
        <v>-8.2408459233194578E-2</v>
      </c>
      <c r="AC95" s="11">
        <f>'OddsRatio_working_3-way'!X95^(1/3)*SIN('OddsRatio_working_3-way'!Y95/3)</f>
        <v>0.21583473653188934</v>
      </c>
      <c r="AD95" s="11">
        <f>'OddsRatio_working_3-way'!X95^(1/3)*SIN(('OddsRatio_working_3-way'!Y95+2*PI())/3)</f>
        <v>0.35857037489725069</v>
      </c>
      <c r="AE95" s="11">
        <f>'OddsRatio_working_3-way'!X95^(1/3)*SIN(('OddsRatio_working_3-way'!Y95+4*PI())/3)</f>
        <v>-0.57440511142913997</v>
      </c>
      <c r="AF95" s="11">
        <f>-'OddsRatio_working_3-way'!U95/(3*'OddsRatio_working_3-way'!X95^(1/3))*COS(('OddsRatio_working_3-way'!Y95)/3)</f>
        <v>0.53865364817786343</v>
      </c>
      <c r="AG95" s="11">
        <f>-'OddsRatio_working_3-way'!U95/(3*'OddsRatio_working_3-way'!X95^(1/3))*COS(('OddsRatio_working_3-way'!Y95+2*PI())/3)</f>
        <v>-0.45624518894466903</v>
      </c>
      <c r="AH95" s="11">
        <f>-'OddsRatio_working_3-way'!U95/(3*'OddsRatio_working_3-way'!X95^(1/3))*COS(('OddsRatio_working_3-way'!Y95+4*PI())/3)</f>
        <v>-8.240845923319455E-2</v>
      </c>
      <c r="AI95" s="11">
        <f>'OddsRatio_working_3-way'!U95/(3*'OddsRatio_working_3-way'!X95^(1/3))*SIN(('OddsRatio_working_3-way'!Y95)/3)</f>
        <v>-0.21583473653188925</v>
      </c>
      <c r="AJ95" s="11">
        <f>'OddsRatio_working_3-way'!U95/(3*'OddsRatio_working_3-way'!X95^(1/3))*SIN(('OddsRatio_working_3-way'!Y95+2*PI())/3)</f>
        <v>-0.35857037489725058</v>
      </c>
      <c r="AK95" s="11">
        <f>'OddsRatio_working_3-way'!U95/(3*'OddsRatio_working_3-way'!X95^(1/3))*SIN(('OddsRatio_working_3-way'!Y95+4*PI())/3)</f>
        <v>0.57440511142913975</v>
      </c>
      <c r="AL95" s="11">
        <f>'OddsRatio_working_3-way'!Z95+'OddsRatio_working_3-way'!AF95</f>
        <v>1.0773072963557271</v>
      </c>
      <c r="AM95" s="11">
        <f>'OddsRatio_working_3-way'!AA95+'OddsRatio_working_3-way'!AG95</f>
        <v>-0.91249037788933829</v>
      </c>
      <c r="AN95" s="11">
        <f>'OddsRatio_working_3-way'!AB95+'OddsRatio_working_3-way'!AH95</f>
        <v>-0.16481691846638913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1.0773072963557271</v>
      </c>
      <c r="AS95" s="11">
        <f>IF(('OddsRatio_working_3-way'!X95=0),IF(Q95&gt;0,-Q95^(1/3),(-Q95)^(1/3)),'OddsRatio_working_3-way'!AM95-'OddsRatio_working_3-way'!R95/3)</f>
        <v>-0.91249037788933829</v>
      </c>
      <c r="AT95" s="11">
        <f>IF(('OddsRatio_working_3-way'!X95=0),IF(Q95&gt;0,-Q95^(1/3),(-Q95)^(1/3)),'OddsRatio_working_3-way'!AN95-'OddsRatio_working_3-way'!R95/3)</f>
        <v>-0.16481691846638913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3.54</v>
      </c>
      <c r="B96" s="4">
        <f>IF('True_Odds_Calculator_3-way'!B97="","",'True_Odds_Calculator_3-way'!B97)</f>
        <v>3.36</v>
      </c>
      <c r="C96" s="4">
        <f>IF('True_Odds_Calculator_3-way'!C97="","",'True_Odds_Calculator_3-way'!C97)</f>
        <v>2.23</v>
      </c>
      <c r="D96" s="9">
        <f t="shared" si="26"/>
        <v>0.27373572518071215</v>
      </c>
      <c r="E96" s="9">
        <f t="shared" si="27"/>
        <v>0.28858867646002462</v>
      </c>
      <c r="F96" s="9">
        <f t="shared" si="28"/>
        <v>0.43767559835926323</v>
      </c>
      <c r="G96" s="9">
        <f t="shared" si="29"/>
        <v>1.0445506032112699</v>
      </c>
      <c r="H96" s="9">
        <f t="shared" si="30"/>
        <v>3.6531585321566262</v>
      </c>
      <c r="I96" s="9">
        <f t="shared" si="31"/>
        <v>3.4651394235785973</v>
      </c>
      <c r="J96" s="9">
        <f t="shared" si="32"/>
        <v>2.2847972419498617</v>
      </c>
      <c r="K96" s="11">
        <f t="shared" si="33"/>
        <v>0.2824858757062147</v>
      </c>
      <c r="L96" s="11">
        <f t="shared" si="34"/>
        <v>0.29761904761904762</v>
      </c>
      <c r="M96" s="11">
        <f t="shared" si="35"/>
        <v>0.44843049327354262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-0.27797352124706376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0.23110698511625777</v>
      </c>
      <c r="Q96" s="11">
        <f>2*'OddsRatio_working_3-way'!K96*'OddsRatio_working_3-way'!L96*'OddsRatio_working_3-way'!M96</f>
        <v>7.5401952729611019E-2</v>
      </c>
      <c r="R96" s="11">
        <f t="shared" si="36"/>
        <v>0</v>
      </c>
      <c r="S96" s="11">
        <f t="shared" si="37"/>
        <v>-0.83139927889336318</v>
      </c>
      <c r="T96" s="11">
        <f t="shared" si="38"/>
        <v>-0.27125588218380525</v>
      </c>
      <c r="U96" s="11">
        <f>'OddsRatio_working_3-way'!S96-'OddsRatio_working_3-way'!R96^2/3</f>
        <v>-0.83139927889336318</v>
      </c>
      <c r="V96" s="11">
        <f>'OddsRatio_working_3-way'!S96*'OddsRatio_working_3-way'!R96/3-2*'OddsRatio_working_3-way'!R96^3/27-'OddsRatio_working_3-way'!T96</f>
        <v>0.27125588218380525</v>
      </c>
      <c r="W96" s="11">
        <f>'OddsRatio_working_3-way'!V96^2+4*'OddsRatio_working_3-way'!U96^3/27</f>
        <v>-1.1558582351413743E-2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0.14589237126279786</v>
      </c>
      <c r="Y96" s="11">
        <f>IF('OddsRatio_working_3-way'!W96&gt;=0,IF('OddsRatio_working_3-way'!V96+SQRT('OddsRatio_working_3-way'!W96)&gt;0,0,PI()),ACOS('OddsRatio_working_3-way'!V96/(2*'OddsRatio_working_3-way'!X96)))</f>
        <v>0.37735134215134325</v>
      </c>
      <c r="Z96" s="11">
        <f>'OddsRatio_working_3-way'!X96^(1/3)*COS('OddsRatio_working_3-way'!Y96/3)</f>
        <v>0.52227530160563507</v>
      </c>
      <c r="AA96" s="11">
        <f>'OddsRatio_working_3-way'!X96^(1/3)*COS(('OddsRatio_working_3-way'!Y96+2*PI())/3)</f>
        <v>-0.31833207118538631</v>
      </c>
      <c r="AB96" s="11">
        <f>'OddsRatio_working_3-way'!X96^(1/3)*COS(('OddsRatio_working_3-way'!Y96+4*PI())/3)</f>
        <v>-0.20394323042024898</v>
      </c>
      <c r="AC96" s="11">
        <f>'OddsRatio_working_3-way'!X96^(1/3)*SIN('OddsRatio_working_3-way'!Y96/3)</f>
        <v>6.6042428008041526E-2</v>
      </c>
      <c r="AD96" s="11">
        <f>'OddsRatio_working_3-way'!X96^(1/3)*SIN(('OddsRatio_working_3-way'!Y96+2*PI())/3)</f>
        <v>0.41928246495563892</v>
      </c>
      <c r="AE96" s="11">
        <f>'OddsRatio_working_3-way'!X96^(1/3)*SIN(('OddsRatio_working_3-way'!Y96+4*PI())/3)</f>
        <v>-0.48532489296368025</v>
      </c>
      <c r="AF96" s="11">
        <f>-'OddsRatio_working_3-way'!U96/(3*'OddsRatio_working_3-way'!X96^(1/3))*COS(('OddsRatio_working_3-way'!Y96)/3)</f>
        <v>0.52227530160563496</v>
      </c>
      <c r="AG96" s="11">
        <f>-'OddsRatio_working_3-way'!U96/(3*'OddsRatio_working_3-way'!X96^(1/3))*COS(('OddsRatio_working_3-way'!Y96+2*PI())/3)</f>
        <v>-0.31833207118538626</v>
      </c>
      <c r="AH96" s="11">
        <f>-'OddsRatio_working_3-way'!U96/(3*'OddsRatio_working_3-way'!X96^(1/3))*COS(('OddsRatio_working_3-way'!Y96+4*PI())/3)</f>
        <v>-0.20394323042024892</v>
      </c>
      <c r="AI96" s="11">
        <f>'OddsRatio_working_3-way'!U96/(3*'OddsRatio_working_3-way'!X96^(1/3))*SIN(('OddsRatio_working_3-way'!Y96)/3)</f>
        <v>-6.6042428008041512E-2</v>
      </c>
      <c r="AJ96" s="11">
        <f>'OddsRatio_working_3-way'!U96/(3*'OddsRatio_working_3-way'!X96^(1/3))*SIN(('OddsRatio_working_3-way'!Y96+2*PI())/3)</f>
        <v>-0.41928246495563887</v>
      </c>
      <c r="AK96" s="11">
        <f>'OddsRatio_working_3-way'!U96/(3*'OddsRatio_working_3-way'!X96^(1/3))*SIN(('OddsRatio_working_3-way'!Y96+4*PI())/3)</f>
        <v>0.48532489296368014</v>
      </c>
      <c r="AL96" s="11">
        <f>'OddsRatio_working_3-way'!Z96+'OddsRatio_working_3-way'!AF96</f>
        <v>1.0445506032112699</v>
      </c>
      <c r="AM96" s="11">
        <f>'OddsRatio_working_3-way'!AA96+'OddsRatio_working_3-way'!AG96</f>
        <v>-0.63666414237077262</v>
      </c>
      <c r="AN96" s="11">
        <f>'OddsRatio_working_3-way'!AB96+'OddsRatio_working_3-way'!AH96</f>
        <v>-0.4078864608404979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1.0445506032112699</v>
      </c>
      <c r="AS96" s="11">
        <f>IF(('OddsRatio_working_3-way'!X96=0),IF(Q96&gt;0,-Q96^(1/3),(-Q96)^(1/3)),'OddsRatio_working_3-way'!AM96-'OddsRatio_working_3-way'!R96/3)</f>
        <v>-0.63666414237077262</v>
      </c>
      <c r="AT96" s="11">
        <f>IF(('OddsRatio_working_3-way'!X96=0),IF(Q96&gt;0,-Q96^(1/3),(-Q96)^(1/3)),'OddsRatio_working_3-way'!AN96-'OddsRatio_working_3-way'!R96/3)</f>
        <v>-0.4078864608404979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1.39</v>
      </c>
      <c r="B97" s="4">
        <f>IF('True_Odds_Calculator_3-way'!B98="","",'True_Odds_Calculator_3-way'!B98)</f>
        <v>5.0999999999999996</v>
      </c>
      <c r="C97" s="4">
        <f>IF('True_Odds_Calculator_3-way'!C98="","",'True_Odds_Calculator_3-way'!C98)</f>
        <v>8.76</v>
      </c>
      <c r="D97" s="9">
        <f t="shared" si="26"/>
        <v>0.70616522234285106</v>
      </c>
      <c r="E97" s="9">
        <f t="shared" si="27"/>
        <v>0.18606810904868953</v>
      </c>
      <c r="F97" s="9">
        <f t="shared" si="28"/>
        <v>0.10776666860845931</v>
      </c>
      <c r="G97" s="9">
        <f t="shared" si="29"/>
        <v>1.0669210023025</v>
      </c>
      <c r="H97" s="9">
        <f t="shared" si="30"/>
        <v>1.416099190897975</v>
      </c>
      <c r="I97" s="9">
        <f t="shared" si="31"/>
        <v>5.3743761094402487</v>
      </c>
      <c r="J97" s="9">
        <f t="shared" si="32"/>
        <v>9.2793069778673996</v>
      </c>
      <c r="K97" s="11">
        <f t="shared" si="33"/>
        <v>0.71942446043165476</v>
      </c>
      <c r="L97" s="11">
        <f t="shared" si="34"/>
        <v>0.19607843137254904</v>
      </c>
      <c r="M97" s="11">
        <f t="shared" si="35"/>
        <v>0.11415525114155252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-0.19981178634851982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0.19726362342841283</v>
      </c>
      <c r="Q97" s="11">
        <f>2*'OddsRatio_working_3-way'!K97*'OddsRatio_working_3-way'!L97*'OddsRatio_working_3-way'!M97</f>
        <v>3.2206305865863323E-2</v>
      </c>
      <c r="R97" s="11">
        <f t="shared" si="36"/>
        <v>0</v>
      </c>
      <c r="S97" s="11">
        <f t="shared" si="37"/>
        <v>-0.98724718412925661</v>
      </c>
      <c r="T97" s="11">
        <f t="shared" si="38"/>
        <v>-0.16118321373538885</v>
      </c>
      <c r="U97" s="11">
        <f>'OddsRatio_working_3-way'!S97-'OddsRatio_working_3-way'!R97^2/3</f>
        <v>-0.98724718412925661</v>
      </c>
      <c r="V97" s="11">
        <f>'OddsRatio_working_3-way'!S97*'OddsRatio_working_3-way'!R97/3-2*'OddsRatio_working_3-way'!R97^3/27-'OddsRatio_working_3-way'!T97</f>
        <v>0.16118321373538885</v>
      </c>
      <c r="W97" s="11">
        <f>'OddsRatio_working_3-way'!V97^2+4*'OddsRatio_working_3-way'!U97^3/27</f>
        <v>-0.11657217624403948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0.1887804310794074</v>
      </c>
      <c r="Y97" s="11">
        <f>IF('OddsRatio_working_3-way'!W97&gt;=0,IF('OddsRatio_working_3-way'!V97+SQRT('OddsRatio_working_3-way'!W97)&gt;0,0,PI()),ACOS('OddsRatio_working_3-way'!V97/(2*'OddsRatio_working_3-way'!X97)))</f>
        <v>1.1297271367130683</v>
      </c>
      <c r="Z97" s="11">
        <f>'OddsRatio_working_3-way'!X97^(1/3)*COS('OddsRatio_working_3-way'!Y97/3)</f>
        <v>0.53346050115124999</v>
      </c>
      <c r="AA97" s="11">
        <f>'OddsRatio_working_3-way'!X97^(1/3)*COS(('OddsRatio_working_3-way'!Y97+2*PI())/3)</f>
        <v>-0.44942320696942539</v>
      </c>
      <c r="AB97" s="11">
        <f>'OddsRatio_working_3-way'!X97^(1/3)*COS(('OddsRatio_working_3-way'!Y97+4*PI())/3)</f>
        <v>-8.4037294181824443E-2</v>
      </c>
      <c r="AC97" s="11">
        <f>'OddsRatio_working_3-way'!X97^(1/3)*SIN('OddsRatio_working_3-way'!Y97/3)</f>
        <v>0.21095565510601849</v>
      </c>
      <c r="AD97" s="11">
        <f>'OddsRatio_working_3-way'!X97^(1/3)*SIN(('OddsRatio_working_3-way'!Y97+2*PI())/3)</f>
        <v>0.35651251835955106</v>
      </c>
      <c r="AE97" s="11">
        <f>'OddsRatio_working_3-way'!X97^(1/3)*SIN(('OddsRatio_working_3-way'!Y97+4*PI())/3)</f>
        <v>-0.56746817346556955</v>
      </c>
      <c r="AF97" s="11">
        <f>-'OddsRatio_working_3-way'!U97/(3*'OddsRatio_working_3-way'!X97^(1/3))*COS(('OddsRatio_working_3-way'!Y97)/3)</f>
        <v>0.53346050115124999</v>
      </c>
      <c r="AG97" s="11">
        <f>-'OddsRatio_working_3-way'!U97/(3*'OddsRatio_working_3-way'!X97^(1/3))*COS(('OddsRatio_working_3-way'!Y97+2*PI())/3)</f>
        <v>-0.44942320696942539</v>
      </c>
      <c r="AH97" s="11">
        <f>-'OddsRatio_working_3-way'!U97/(3*'OddsRatio_working_3-way'!X97^(1/3))*COS(('OddsRatio_working_3-way'!Y97+4*PI())/3)</f>
        <v>-8.4037294181824443E-2</v>
      </c>
      <c r="AI97" s="11">
        <f>'OddsRatio_working_3-way'!U97/(3*'OddsRatio_working_3-way'!X97^(1/3))*SIN(('OddsRatio_working_3-way'!Y97)/3)</f>
        <v>-0.21095565510601849</v>
      </c>
      <c r="AJ97" s="11">
        <f>'OddsRatio_working_3-way'!U97/(3*'OddsRatio_working_3-way'!X97^(1/3))*SIN(('OddsRatio_working_3-way'!Y97+2*PI())/3)</f>
        <v>-0.35651251835955106</v>
      </c>
      <c r="AK97" s="11">
        <f>'OddsRatio_working_3-way'!U97/(3*'OddsRatio_working_3-way'!X97^(1/3))*SIN(('OddsRatio_working_3-way'!Y97+4*PI())/3)</f>
        <v>0.56746817346556955</v>
      </c>
      <c r="AL97" s="11">
        <f>'OddsRatio_working_3-way'!Z97+'OddsRatio_working_3-way'!AF97</f>
        <v>1.0669210023025</v>
      </c>
      <c r="AM97" s="11">
        <f>'OddsRatio_working_3-way'!AA97+'OddsRatio_working_3-way'!AG97</f>
        <v>-0.89884641393885079</v>
      </c>
      <c r="AN97" s="11">
        <f>'OddsRatio_working_3-way'!AB97+'OddsRatio_working_3-way'!AH97</f>
        <v>-0.16807458836364889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1.0669210023025</v>
      </c>
      <c r="AS97" s="11">
        <f>IF(('OddsRatio_working_3-way'!X97=0),IF(Q97&gt;0,-Q97^(1/3),(-Q97)^(1/3)),'OddsRatio_working_3-way'!AM97-'OddsRatio_working_3-way'!R97/3)</f>
        <v>-0.89884641393885079</v>
      </c>
      <c r="AT97" s="11">
        <f>IF(('OddsRatio_working_3-way'!X97=0),IF(Q97&gt;0,-Q97^(1/3),(-Q97)^(1/3)),'OddsRatio_working_3-way'!AN97-'OddsRatio_working_3-way'!R97/3)</f>
        <v>-0.16807458836364889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2.84</v>
      </c>
      <c r="B98" s="4">
        <f>IF('True_Odds_Calculator_3-way'!B99="","",'True_Odds_Calculator_3-way'!B99)</f>
        <v>2.96</v>
      </c>
      <c r="C98" s="4">
        <f>IF('True_Odds_Calculator_3-way'!C99="","",'True_Odds_Calculator_3-way'!C99)</f>
        <v>2.97</v>
      </c>
      <c r="D98" s="9">
        <f t="shared" si="26"/>
        <v>0.34310422475226582</v>
      </c>
      <c r="E98" s="9">
        <f t="shared" si="27"/>
        <v>0.32900913492090983</v>
      </c>
      <c r="F98" s="9">
        <f t="shared" si="28"/>
        <v>0.32788664032682424</v>
      </c>
      <c r="G98" s="9">
        <f t="shared" si="29"/>
        <v>1.0405251458561231</v>
      </c>
      <c r="H98" s="9">
        <f t="shared" si="30"/>
        <v>2.9145662683752662</v>
      </c>
      <c r="I98" s="9">
        <f t="shared" si="31"/>
        <v>3.0394292858780014</v>
      </c>
      <c r="J98" s="9">
        <f t="shared" si="32"/>
        <v>3.049834537336563</v>
      </c>
      <c r="K98" s="11">
        <f t="shared" si="33"/>
        <v>0.35211267605633806</v>
      </c>
      <c r="L98" s="11">
        <f t="shared" si="34"/>
        <v>0.33783783783783783</v>
      </c>
      <c r="M98" s="11">
        <f t="shared" si="35"/>
        <v>0.33670033670033667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-0.28455984794012956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0.23110498462611137</v>
      </c>
      <c r="Q98" s="11">
        <f>2*'OddsRatio_working_3-way'!K98*'OddsRatio_working_3-way'!L98*'OddsRatio_working_3-way'!M98</f>
        <v>8.0105713908530815E-2</v>
      </c>
      <c r="R98" s="11">
        <f t="shared" si="36"/>
        <v>0</v>
      </c>
      <c r="S98" s="11">
        <f t="shared" si="37"/>
        <v>-0.81214896022412508</v>
      </c>
      <c r="T98" s="11">
        <f t="shared" si="38"/>
        <v>-0.28150743855255639</v>
      </c>
      <c r="U98" s="11">
        <f>'OddsRatio_working_3-way'!S98-'OddsRatio_working_3-way'!R98^2/3</f>
        <v>-0.81214896022412508</v>
      </c>
      <c r="V98" s="11">
        <f>'OddsRatio_working_3-way'!S98*'OddsRatio_working_3-way'!R98/3-2*'OddsRatio_working_3-way'!R98^3/27-'OddsRatio_working_3-way'!T98</f>
        <v>0.28150743855255639</v>
      </c>
      <c r="W98" s="11">
        <f>'OddsRatio_working_3-way'!V98^2+4*'OddsRatio_working_3-way'!U98^3/27</f>
        <v>-1.1386280196644394E-4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0.14085480180170265</v>
      </c>
      <c r="Y98" s="11">
        <f>IF('OddsRatio_working_3-way'!W98&gt;=0,IF('OddsRatio_working_3-way'!V98+SQRT('OddsRatio_working_3-way'!W98)&gt;0,0,PI()),ACOS('OddsRatio_working_3-way'!V98/(2*'OddsRatio_working_3-way'!X98)))</f>
        <v>3.7887258995574991E-2</v>
      </c>
      <c r="Z98" s="11">
        <f>'OddsRatio_working_3-way'!X98^(1/3)*COS('OddsRatio_working_3-way'!Y98/3)</f>
        <v>0.52026257292806155</v>
      </c>
      <c r="AA98" s="11">
        <f>'OddsRatio_working_3-way'!X98^(1/3)*COS(('OddsRatio_working_3-way'!Y98+2*PI())/3)</f>
        <v>-0.26582175777459677</v>
      </c>
      <c r="AB98" s="11">
        <f>'OddsRatio_working_3-way'!X98^(1/3)*COS(('OddsRatio_working_3-way'!Y98+4*PI())/3)</f>
        <v>-0.25444081515346489</v>
      </c>
      <c r="AC98" s="11">
        <f>'OddsRatio_working_3-way'!X98^(1/3)*SIN('OddsRatio_working_3-way'!Y98/3)</f>
        <v>6.5707902859422187E-3</v>
      </c>
      <c r="AD98" s="11">
        <f>'OddsRatio_working_3-way'!X98^(1/3)*SIN(('OddsRatio_working_3-way'!Y98+2*PI())/3)</f>
        <v>0.44727520965098433</v>
      </c>
      <c r="AE98" s="11">
        <f>'OddsRatio_working_3-way'!X98^(1/3)*SIN(('OddsRatio_working_3-way'!Y98+4*PI())/3)</f>
        <v>-0.45384599993692654</v>
      </c>
      <c r="AF98" s="11">
        <f>-'OddsRatio_working_3-way'!U98/(3*'OddsRatio_working_3-way'!X98^(1/3))*COS(('OddsRatio_working_3-way'!Y98)/3)</f>
        <v>0.52026257292806155</v>
      </c>
      <c r="AG98" s="11">
        <f>-'OddsRatio_working_3-way'!U98/(3*'OddsRatio_working_3-way'!X98^(1/3))*COS(('OddsRatio_working_3-way'!Y98+2*PI())/3)</f>
        <v>-0.26582175777459677</v>
      </c>
      <c r="AH98" s="11">
        <f>-'OddsRatio_working_3-way'!U98/(3*'OddsRatio_working_3-way'!X98^(1/3))*COS(('OddsRatio_working_3-way'!Y98+4*PI())/3)</f>
        <v>-0.25444081515346489</v>
      </c>
      <c r="AI98" s="11">
        <f>'OddsRatio_working_3-way'!U98/(3*'OddsRatio_working_3-way'!X98^(1/3))*SIN(('OddsRatio_working_3-way'!Y98)/3)</f>
        <v>-6.5707902859422187E-3</v>
      </c>
      <c r="AJ98" s="11">
        <f>'OddsRatio_working_3-way'!U98/(3*'OddsRatio_working_3-way'!X98^(1/3))*SIN(('OddsRatio_working_3-way'!Y98+2*PI())/3)</f>
        <v>-0.44727520965098433</v>
      </c>
      <c r="AK98" s="11">
        <f>'OddsRatio_working_3-way'!U98/(3*'OddsRatio_working_3-way'!X98^(1/3))*SIN(('OddsRatio_working_3-way'!Y98+4*PI())/3)</f>
        <v>0.45384599993692654</v>
      </c>
      <c r="AL98" s="11">
        <f>'OddsRatio_working_3-way'!Z98+'OddsRatio_working_3-way'!AF98</f>
        <v>1.0405251458561231</v>
      </c>
      <c r="AM98" s="11">
        <f>'OddsRatio_working_3-way'!AA98+'OddsRatio_working_3-way'!AG98</f>
        <v>-0.53164351554919353</v>
      </c>
      <c r="AN98" s="11">
        <f>'OddsRatio_working_3-way'!AB98+'OddsRatio_working_3-way'!AH98</f>
        <v>-0.50888163030692979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1.0405251458561231</v>
      </c>
      <c r="AS98" s="11">
        <f>IF(('OddsRatio_working_3-way'!X98=0),IF(Q98&gt;0,-Q98^(1/3),(-Q98)^(1/3)),'OddsRatio_working_3-way'!AM98-'OddsRatio_working_3-way'!R98/3)</f>
        <v>-0.53164351554919353</v>
      </c>
      <c r="AT98" s="11">
        <f>IF(('OddsRatio_working_3-way'!X98=0),IF(Q98&gt;0,-Q98^(1/3),(-Q98)^(1/3)),'OddsRatio_working_3-way'!AN98-'OddsRatio_working_3-way'!R98/3)</f>
        <v>-0.50888163030692979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1.98</v>
      </c>
      <c r="B99" s="4">
        <f>IF('True_Odds_Calculator_3-way'!B100="","",'True_Odds_Calculator_3-way'!B100)</f>
        <v>3.37</v>
      </c>
      <c r="C99" s="4">
        <f>IF('True_Odds_Calculator_3-way'!C100="","",'True_Odds_Calculator_3-way'!C100)</f>
        <v>4.41</v>
      </c>
      <c r="D99" s="9">
        <f t="shared" si="26"/>
        <v>0.49372226997689245</v>
      </c>
      <c r="E99" s="9">
        <f t="shared" si="27"/>
        <v>0.28736731019346712</v>
      </c>
      <c r="F99" s="9">
        <f t="shared" si="28"/>
        <v>0.21891041982964055</v>
      </c>
      <c r="G99" s="9">
        <f t="shared" si="29"/>
        <v>1.0463573551567493</v>
      </c>
      <c r="H99" s="9">
        <f t="shared" si="30"/>
        <v>2.0254302080536144</v>
      </c>
      <c r="I99" s="9">
        <f t="shared" si="31"/>
        <v>3.4798669317214967</v>
      </c>
      <c r="J99" s="9">
        <f t="shared" si="32"/>
        <v>4.5680785810845155</v>
      </c>
      <c r="K99" s="11">
        <f t="shared" si="33"/>
        <v>0.50505050505050508</v>
      </c>
      <c r="L99" s="11">
        <f t="shared" si="34"/>
        <v>0.29673590504451036</v>
      </c>
      <c r="M99" s="11">
        <f t="shared" si="35"/>
        <v>0.22675736961451246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-0.2691504560940764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0.22972751530049818</v>
      </c>
      <c r="Q99" s="11">
        <f>2*'OddsRatio_working_3-way'!K99*'OddsRatio_working_3-way'!L99*'OddsRatio_working_3-way'!M99</f>
        <v>6.7966720503105968E-2</v>
      </c>
      <c r="R99" s="11">
        <f t="shared" si="36"/>
        <v>0</v>
      </c>
      <c r="S99" s="11">
        <f t="shared" si="37"/>
        <v>-0.85352824080001299</v>
      </c>
      <c r="T99" s="11">
        <f t="shared" si="38"/>
        <v>-0.25252314816568433</v>
      </c>
      <c r="U99" s="11">
        <f>'OddsRatio_working_3-way'!S99-'OddsRatio_working_3-way'!R99^2/3</f>
        <v>-0.85352824080001299</v>
      </c>
      <c r="V99" s="11">
        <f>'OddsRatio_working_3-way'!S99*'OddsRatio_working_3-way'!R99/3-2*'OddsRatio_working_3-way'!R99^3/27-'OddsRatio_working_3-way'!T99</f>
        <v>0.25252314816568433</v>
      </c>
      <c r="W99" s="11">
        <f>'OddsRatio_working_3-way'!V99^2+4*'OddsRatio_working_3-way'!U99^3/27</f>
        <v>-2.8351207712682749E-2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0.15175568199592307</v>
      </c>
      <c r="Y99" s="11">
        <f>IF('OddsRatio_working_3-way'!W99&gt;=0,IF('OddsRatio_working_3-way'!V99+SQRT('OddsRatio_working_3-way'!W99)&gt;0,0,PI()),ACOS('OddsRatio_working_3-way'!V99/(2*'OddsRatio_working_3-way'!X99)))</f>
        <v>0.58808321019095067</v>
      </c>
      <c r="Z99" s="11">
        <f>'OddsRatio_working_3-way'!X99^(1/3)*COS('OddsRatio_working_3-way'!Y99/3)</f>
        <v>0.52317867757837466</v>
      </c>
      <c r="AA99" s="11">
        <f>'OddsRatio_working_3-way'!X99^(1/3)*COS(('OddsRatio_working_3-way'!Y99+2*PI())/3)</f>
        <v>-0.35156218855794014</v>
      </c>
      <c r="AB99" s="11">
        <f>'OddsRatio_working_3-way'!X99^(1/3)*COS(('OddsRatio_working_3-way'!Y99+4*PI())/3)</f>
        <v>-0.17161648902043489</v>
      </c>
      <c r="AC99" s="11">
        <f>'OddsRatio_working_3-way'!X99^(1/3)*SIN('OddsRatio_working_3-way'!Y99/3)</f>
        <v>0.10389169806749435</v>
      </c>
      <c r="AD99" s="11">
        <f>'OddsRatio_working_3-way'!X99^(1/3)*SIN(('OddsRatio_working_3-way'!Y99+2*PI())/3)</f>
        <v>0.40114017646747341</v>
      </c>
      <c r="AE99" s="11">
        <f>'OddsRatio_working_3-way'!X99^(1/3)*SIN(('OddsRatio_working_3-way'!Y99+4*PI())/3)</f>
        <v>-0.50503187453496756</v>
      </c>
      <c r="AF99" s="11">
        <f>-'OddsRatio_working_3-way'!U99/(3*'OddsRatio_working_3-way'!X99^(1/3))*COS(('OddsRatio_working_3-way'!Y99)/3)</f>
        <v>0.52317867757837466</v>
      </c>
      <c r="AG99" s="11">
        <f>-'OddsRatio_working_3-way'!U99/(3*'OddsRatio_working_3-way'!X99^(1/3))*COS(('OddsRatio_working_3-way'!Y99+2*PI())/3)</f>
        <v>-0.35156218855794014</v>
      </c>
      <c r="AH99" s="11">
        <f>-'OddsRatio_working_3-way'!U99/(3*'OddsRatio_working_3-way'!X99^(1/3))*COS(('OddsRatio_working_3-way'!Y99+4*PI())/3)</f>
        <v>-0.17161648902043489</v>
      </c>
      <c r="AI99" s="11">
        <f>'OddsRatio_working_3-way'!U99/(3*'OddsRatio_working_3-way'!X99^(1/3))*SIN(('OddsRatio_working_3-way'!Y99)/3)</f>
        <v>-0.10389169806749435</v>
      </c>
      <c r="AJ99" s="11">
        <f>'OddsRatio_working_3-way'!U99/(3*'OddsRatio_working_3-way'!X99^(1/3))*SIN(('OddsRatio_working_3-way'!Y99+2*PI())/3)</f>
        <v>-0.40114017646747341</v>
      </c>
      <c r="AK99" s="11">
        <f>'OddsRatio_working_3-way'!U99/(3*'OddsRatio_working_3-way'!X99^(1/3))*SIN(('OddsRatio_working_3-way'!Y99+4*PI())/3)</f>
        <v>0.50503187453496756</v>
      </c>
      <c r="AL99" s="11">
        <f>'OddsRatio_working_3-way'!Z99+'OddsRatio_working_3-way'!AF99</f>
        <v>1.0463573551567493</v>
      </c>
      <c r="AM99" s="11">
        <f>'OddsRatio_working_3-way'!AA99+'OddsRatio_working_3-way'!AG99</f>
        <v>-0.70312437711588027</v>
      </c>
      <c r="AN99" s="11">
        <f>'OddsRatio_working_3-way'!AB99+'OddsRatio_working_3-way'!AH99</f>
        <v>-0.34323297804086977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1.0463573551567493</v>
      </c>
      <c r="AS99" s="11">
        <f>IF(('OddsRatio_working_3-way'!X99=0),IF(Q99&gt;0,-Q99^(1/3),(-Q99)^(1/3)),'OddsRatio_working_3-way'!AM99-'OddsRatio_working_3-way'!R99/3)</f>
        <v>-0.70312437711588027</v>
      </c>
      <c r="AT99" s="11">
        <f>IF(('OddsRatio_working_3-way'!X99=0),IF(Q99&gt;0,-Q99^(1/3),(-Q99)^(1/3)),'OddsRatio_working_3-way'!AN99-'OddsRatio_working_3-way'!R99/3)</f>
        <v>-0.34323297804086977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3.3</v>
      </c>
      <c r="B100" s="4">
        <f>IF('True_Odds_Calculator_3-way'!B101="","",'True_Odds_Calculator_3-way'!B101)</f>
        <v>3.55</v>
      </c>
      <c r="C100" s="4">
        <f>IF('True_Odds_Calculator_3-way'!C101="","",'True_Odds_Calculator_3-way'!C101)</f>
        <v>2.2599999999999998</v>
      </c>
      <c r="D100" s="9">
        <f t="shared" si="26"/>
        <v>0.29434619529754968</v>
      </c>
      <c r="E100" s="9">
        <f t="shared" si="27"/>
        <v>0.27337771439699532</v>
      </c>
      <c r="F100" s="9">
        <f t="shared" si="28"/>
        <v>0.43227609030545489</v>
      </c>
      <c r="G100" s="9">
        <f t="shared" si="29"/>
        <v>1.042330449470898</v>
      </c>
      <c r="H100" s="9">
        <f t="shared" si="30"/>
        <v>3.3973600337830647</v>
      </c>
      <c r="I100" s="9">
        <f t="shared" si="31"/>
        <v>3.65794264615079</v>
      </c>
      <c r="J100" s="9">
        <f t="shared" si="32"/>
        <v>2.3133363663333313</v>
      </c>
      <c r="K100" s="11">
        <f t="shared" si="33"/>
        <v>0.30303030303030304</v>
      </c>
      <c r="L100" s="11">
        <f t="shared" si="34"/>
        <v>0.28169014084507044</v>
      </c>
      <c r="M100" s="11">
        <f t="shared" si="35"/>
        <v>0.44247787610619471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-0.27911799032327511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0.23077591318897567</v>
      </c>
      <c r="Q100" s="11">
        <f>2*'OddsRatio_working_3-way'!K100*'OddsRatio_working_3-way'!L100*'OddsRatio_working_3-way'!M100</f>
        <v>7.5540397115867644E-2</v>
      </c>
      <c r="R100" s="11">
        <f t="shared" si="36"/>
        <v>0</v>
      </c>
      <c r="S100" s="11">
        <f t="shared" si="37"/>
        <v>-0.82680415161233589</v>
      </c>
      <c r="T100" s="11">
        <f t="shared" si="38"/>
        <v>-0.27063965682891516</v>
      </c>
      <c r="U100" s="11">
        <f>'OddsRatio_working_3-way'!S100-'OddsRatio_working_3-way'!R100^2/3</f>
        <v>-0.82680415161233589</v>
      </c>
      <c r="V100" s="11">
        <f>'OddsRatio_working_3-way'!S100*'OddsRatio_working_3-way'!R100/3-2*'OddsRatio_working_3-way'!R100^3/27-'OddsRatio_working_3-way'!T100</f>
        <v>0.27063965682891516</v>
      </c>
      <c r="W100" s="11">
        <f>'OddsRatio_working_3-way'!V100^2+4*'OddsRatio_working_3-way'!U100^3/27</f>
        <v>-1.0488626370698875E-2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0.14468452769661641</v>
      </c>
      <c r="Y100" s="11">
        <f>IF('OddsRatio_working_3-way'!W100&gt;=0,IF('OddsRatio_working_3-way'!V100+SQRT('OddsRatio_working_3-way'!W100)&gt;0,0,PI()),ACOS('OddsRatio_working_3-way'!V100/(2*'OddsRatio_working_3-way'!X100)))</f>
        <v>0.36176091833583013</v>
      </c>
      <c r="Z100" s="11">
        <f>'OddsRatio_working_3-way'!X100^(1/3)*COS('OddsRatio_working_3-way'!Y100/3)</f>
        <v>0.52116522473544891</v>
      </c>
      <c r="AA100" s="11">
        <f>'OddsRatio_working_3-way'!X100^(1/3)*COS(('OddsRatio_working_3-way'!Y100+2*PI())/3)</f>
        <v>-0.3152739672414222</v>
      </c>
      <c r="AB100" s="11">
        <f>'OddsRatio_working_3-way'!X100^(1/3)*COS(('OddsRatio_working_3-way'!Y100+4*PI())/3)</f>
        <v>-0.20589125749402634</v>
      </c>
      <c r="AC100" s="11">
        <f>'OddsRatio_working_3-way'!X100^(1/3)*SIN('OddsRatio_working_3-way'!Y100/3)</f>
        <v>6.3152136917349652E-2</v>
      </c>
      <c r="AD100" s="11">
        <f>'OddsRatio_working_3-way'!X100^(1/3)*SIN(('OddsRatio_working_3-way'!Y100+2*PI())/3)</f>
        <v>0.41976625573125009</v>
      </c>
      <c r="AE100" s="11">
        <f>'OddsRatio_working_3-way'!X100^(1/3)*SIN(('OddsRatio_working_3-way'!Y100+4*PI())/3)</f>
        <v>-0.4829183926485997</v>
      </c>
      <c r="AF100" s="11">
        <f>-'OddsRatio_working_3-way'!U100/(3*'OddsRatio_working_3-way'!X100^(1/3))*COS(('OddsRatio_working_3-way'!Y100)/3)</f>
        <v>0.52116522473544902</v>
      </c>
      <c r="AG100" s="11">
        <f>-'OddsRatio_working_3-way'!U100/(3*'OddsRatio_working_3-way'!X100^(1/3))*COS(('OddsRatio_working_3-way'!Y100+2*PI())/3)</f>
        <v>-0.31527396724142226</v>
      </c>
      <c r="AH100" s="11">
        <f>-'OddsRatio_working_3-way'!U100/(3*'OddsRatio_working_3-way'!X100^(1/3))*COS(('OddsRatio_working_3-way'!Y100+4*PI())/3)</f>
        <v>-0.2058912574940264</v>
      </c>
      <c r="AI100" s="11">
        <f>'OddsRatio_working_3-way'!U100/(3*'OddsRatio_working_3-way'!X100^(1/3))*SIN(('OddsRatio_working_3-way'!Y100)/3)</f>
        <v>-6.3152136917349666E-2</v>
      </c>
      <c r="AJ100" s="11">
        <f>'OddsRatio_working_3-way'!U100/(3*'OddsRatio_working_3-way'!X100^(1/3))*SIN(('OddsRatio_working_3-way'!Y100+2*PI())/3)</f>
        <v>-0.41976625573125015</v>
      </c>
      <c r="AK100" s="11">
        <f>'OddsRatio_working_3-way'!U100/(3*'OddsRatio_working_3-way'!X100^(1/3))*SIN(('OddsRatio_working_3-way'!Y100+4*PI())/3)</f>
        <v>0.48291839264859981</v>
      </c>
      <c r="AL100" s="11">
        <f>'OddsRatio_working_3-way'!Z100+'OddsRatio_working_3-way'!AF100</f>
        <v>1.042330449470898</v>
      </c>
      <c r="AM100" s="11">
        <f>'OddsRatio_working_3-way'!AA100+'OddsRatio_working_3-way'!AG100</f>
        <v>-0.63054793448284441</v>
      </c>
      <c r="AN100" s="11">
        <f>'OddsRatio_working_3-way'!AB100+'OddsRatio_working_3-way'!AH100</f>
        <v>-0.41178251498805274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1.042330449470898</v>
      </c>
      <c r="AS100" s="11">
        <f>IF(('OddsRatio_working_3-way'!X100=0),IF(Q100&gt;0,-Q100^(1/3),(-Q100)^(1/3)),'OddsRatio_working_3-way'!AM100-'OddsRatio_working_3-way'!R100/3)</f>
        <v>-0.63054793448284441</v>
      </c>
      <c r="AT100" s="11">
        <f>IF(('OddsRatio_working_3-way'!X100=0),IF(Q100&gt;0,-Q100^(1/3),(-Q100)^(1/3)),'OddsRatio_working_3-way'!AN100-'OddsRatio_working_3-way'!R100/3)</f>
        <v>-0.41178251498805274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10.039999999999999</v>
      </c>
      <c r="B101" s="4">
        <f>IF('True_Odds_Calculator_3-way'!B102="","",'True_Odds_Calculator_3-way'!B102)</f>
        <v>6.56</v>
      </c>
      <c r="C101" s="4">
        <f>IF('True_Odds_Calculator_3-way'!C102="","",'True_Odds_Calculator_3-way'!C102)</f>
        <v>1.27</v>
      </c>
      <c r="D101" s="9">
        <f t="shared" si="26"/>
        <v>9.074009886092127E-2</v>
      </c>
      <c r="E101" s="9">
        <f t="shared" si="27"/>
        <v>0.13960548485132904</v>
      </c>
      <c r="F101" s="9">
        <f t="shared" si="28"/>
        <v>0.76965441628774978</v>
      </c>
      <c r="G101" s="9">
        <f t="shared" si="29"/>
        <v>1.1084608539527863</v>
      </c>
      <c r="H101" s="9">
        <f t="shared" si="30"/>
        <v>11.020486119733187</v>
      </c>
      <c r="I101" s="9">
        <f t="shared" si="31"/>
        <v>7.1630423479774912</v>
      </c>
      <c r="J101" s="9">
        <f t="shared" si="32"/>
        <v>1.2992844305672524</v>
      </c>
      <c r="K101" s="11">
        <f t="shared" si="33"/>
        <v>9.9601593625498017E-2</v>
      </c>
      <c r="L101" s="11">
        <f t="shared" si="34"/>
        <v>0.1524390243902439</v>
      </c>
      <c r="M101" s="11">
        <f t="shared" si="35"/>
        <v>0.78740157480314954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-0.16224290470153191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0.17777459396139275</v>
      </c>
      <c r="Q101" s="11">
        <f>2*'OddsRatio_working_3-way'!K101*'OddsRatio_working_3-way'!L101*'OddsRatio_working_3-way'!M101</f>
        <v>2.3910503559030634E-2</v>
      </c>
      <c r="R101" s="11">
        <f t="shared" si="36"/>
        <v>0</v>
      </c>
      <c r="S101" s="11">
        <f t="shared" si="37"/>
        <v>-1.0957310847487198</v>
      </c>
      <c r="T101" s="11">
        <f t="shared" si="38"/>
        <v>-0.14737472558826092</v>
      </c>
      <c r="U101" s="11">
        <f>'OddsRatio_working_3-way'!S101-'OddsRatio_working_3-way'!R101^2/3</f>
        <v>-1.0957310847487198</v>
      </c>
      <c r="V101" s="11">
        <f>'OddsRatio_working_3-way'!S101*'OddsRatio_working_3-way'!R101/3-2*'OddsRatio_working_3-way'!R101^3/27-'OddsRatio_working_3-way'!T101</f>
        <v>0.14737472558826092</v>
      </c>
      <c r="W101" s="11">
        <f>'OddsRatio_working_3-way'!V101^2+4*'OddsRatio_working_3-way'!U101^3/27</f>
        <v>-0.17317904549425645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0.22073646914163939</v>
      </c>
      <c r="Y101" s="11">
        <f>IF('OddsRatio_working_3-way'!W101&gt;=0,IF('OddsRatio_working_3-way'!V101+SQRT('OddsRatio_working_3-way'!W101)&gt;0,0,PI()),ACOS('OddsRatio_working_3-way'!V101/(2*'OddsRatio_working_3-way'!X101)))</f>
        <v>1.2304378251984116</v>
      </c>
      <c r="Z101" s="11">
        <f>'OddsRatio_working_3-way'!X101^(1/3)*COS('OddsRatio_working_3-way'!Y101/3)</f>
        <v>0.55423042697639313</v>
      </c>
      <c r="AA101" s="11">
        <f>'OddsRatio_working_3-way'!X101^(1/3)*COS(('OddsRatio_working_3-way'!Y101+2*PI())/3)</f>
        <v>-0.48581175525962489</v>
      </c>
      <c r="AB101" s="11">
        <f>'OddsRatio_working_3-way'!X101^(1/3)*COS(('OddsRatio_working_3-way'!Y101+4*PI())/3)</f>
        <v>-6.8418671716768492E-2</v>
      </c>
      <c r="AC101" s="11">
        <f>'OddsRatio_working_3-way'!X101^(1/3)*SIN('OddsRatio_working_3-way'!Y101/3)</f>
        <v>0.2409820091413564</v>
      </c>
      <c r="AD101" s="11">
        <f>'OddsRatio_working_3-way'!X101^(1/3)*SIN(('OddsRatio_working_3-way'!Y101+2*PI())/3)</f>
        <v>0.35948662474117471</v>
      </c>
      <c r="AE101" s="11">
        <f>'OddsRatio_working_3-way'!X101^(1/3)*SIN(('OddsRatio_working_3-way'!Y101+4*PI())/3)</f>
        <v>-0.60046863388253091</v>
      </c>
      <c r="AF101" s="11">
        <f>-'OddsRatio_working_3-way'!U101/(3*'OddsRatio_working_3-way'!X101^(1/3))*COS(('OddsRatio_working_3-way'!Y101)/3)</f>
        <v>0.55423042697639324</v>
      </c>
      <c r="AG101" s="11">
        <f>-'OddsRatio_working_3-way'!U101/(3*'OddsRatio_working_3-way'!X101^(1/3))*COS(('OddsRatio_working_3-way'!Y101+2*PI())/3)</f>
        <v>-0.485811755259625</v>
      </c>
      <c r="AH101" s="11">
        <f>-'OddsRatio_working_3-way'!U101/(3*'OddsRatio_working_3-way'!X101^(1/3))*COS(('OddsRatio_working_3-way'!Y101+4*PI())/3)</f>
        <v>-6.8418671716768506E-2</v>
      </c>
      <c r="AI101" s="11">
        <f>'OddsRatio_working_3-way'!U101/(3*'OddsRatio_working_3-way'!X101^(1/3))*SIN(('OddsRatio_working_3-way'!Y101)/3)</f>
        <v>-0.24098200914135645</v>
      </c>
      <c r="AJ101" s="11">
        <f>'OddsRatio_working_3-way'!U101/(3*'OddsRatio_working_3-way'!X101^(1/3))*SIN(('OddsRatio_working_3-way'!Y101+2*PI())/3)</f>
        <v>-0.35948662474117477</v>
      </c>
      <c r="AK101" s="11">
        <f>'OddsRatio_working_3-way'!U101/(3*'OddsRatio_working_3-way'!X101^(1/3))*SIN(('OddsRatio_working_3-way'!Y101+4*PI())/3)</f>
        <v>0.60046863388253102</v>
      </c>
      <c r="AL101" s="11">
        <f>'OddsRatio_working_3-way'!Z101+'OddsRatio_working_3-way'!AF101</f>
        <v>1.1084608539527863</v>
      </c>
      <c r="AM101" s="11">
        <f>'OddsRatio_working_3-way'!AA101+'OddsRatio_working_3-way'!AG101</f>
        <v>-0.97162351051924989</v>
      </c>
      <c r="AN101" s="11">
        <f>'OddsRatio_working_3-way'!AB101+'OddsRatio_working_3-way'!AH101</f>
        <v>-0.13683734343353698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1.1084608539527863</v>
      </c>
      <c r="AS101" s="11">
        <f>IF(('OddsRatio_working_3-way'!X101=0),IF(Q101&gt;0,-Q101^(1/3),(-Q101)^(1/3)),'OddsRatio_working_3-way'!AM101-'OddsRatio_working_3-way'!R101/3)</f>
        <v>-0.97162351051924989</v>
      </c>
      <c r="AT101" s="11">
        <f>IF(('OddsRatio_working_3-way'!X101=0),IF(Q101&gt;0,-Q101^(1/3),(-Q101)^(1/3)),'OddsRatio_working_3-way'!AN101-'OddsRatio_working_3-way'!R101/3)</f>
        <v>-0.13683734343353698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5.98</v>
      </c>
      <c r="B102" s="4">
        <f>IF('True_Odds_Calculator_3-way'!B103="","",'True_Odds_Calculator_3-way'!B103)</f>
        <v>4.62</v>
      </c>
      <c r="C102" s="4">
        <f>IF('True_Odds_Calculator_3-way'!C103="","",'True_Odds_Calculator_3-way'!C103)</f>
        <v>1.54</v>
      </c>
      <c r="D102" s="9">
        <f t="shared" si="26"/>
        <v>0.1587688174167079</v>
      </c>
      <c r="E102" s="9">
        <f t="shared" si="27"/>
        <v>0.2061220145794159</v>
      </c>
      <c r="F102" s="9">
        <f t="shared" si="28"/>
        <v>0.6351091680038764</v>
      </c>
      <c r="G102" s="9">
        <f t="shared" si="29"/>
        <v>1.0639489980589611</v>
      </c>
      <c r="H102" s="9">
        <f t="shared" si="30"/>
        <v>6.298466010333625</v>
      </c>
      <c r="I102" s="9">
        <f t="shared" si="31"/>
        <v>4.8514953729734396</v>
      </c>
      <c r="J102" s="9">
        <f t="shared" si="32"/>
        <v>1.5745324589518388</v>
      </c>
      <c r="K102" s="11">
        <f t="shared" si="33"/>
        <v>0.16722408026755853</v>
      </c>
      <c r="L102" s="11">
        <f t="shared" si="34"/>
        <v>0.21645021645021645</v>
      </c>
      <c r="M102" s="11">
        <f t="shared" si="35"/>
        <v>0.64935064935064934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-0.22880620226752368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0.21482376084295904</v>
      </c>
      <c r="Q102" s="11">
        <f>2*'OddsRatio_working_3-way'!K102*'OddsRatio_working_3-way'!L102*'OddsRatio_working_3-way'!M102</f>
        <v>4.7007387492988849E-2</v>
      </c>
      <c r="R102" s="11">
        <f t="shared" si="36"/>
        <v>0</v>
      </c>
      <c r="S102" s="11">
        <f t="shared" si="37"/>
        <v>-0.93888958740630568</v>
      </c>
      <c r="T102" s="11">
        <f t="shared" si="38"/>
        <v>-0.20544629921363364</v>
      </c>
      <c r="U102" s="11">
        <f>'OddsRatio_working_3-way'!S102-'OddsRatio_working_3-way'!R102^2/3</f>
        <v>-0.93888958740630568</v>
      </c>
      <c r="V102" s="11">
        <f>'OddsRatio_working_3-way'!S102*'OddsRatio_working_3-way'!R102/3-2*'OddsRatio_working_3-way'!R102^3/27-'OddsRatio_working_3-way'!T102</f>
        <v>0.20544629921363364</v>
      </c>
      <c r="W102" s="11">
        <f>'OddsRatio_working_3-way'!V102^2+4*'OddsRatio_working_3-way'!U102^3/27</f>
        <v>-8.0405743181342124E-2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0.175081356119034</v>
      </c>
      <c r="Y102" s="11">
        <f>IF('OddsRatio_working_3-way'!W102&gt;=0,IF('OddsRatio_working_3-way'!V102+SQRT('OddsRatio_working_3-way'!W102)&gt;0,0,PI()),ACOS('OddsRatio_working_3-way'!V102/(2*'OddsRatio_working_3-way'!X102)))</f>
        <v>0.94379800812539405</v>
      </c>
      <c r="Z102" s="11">
        <f>'OddsRatio_working_3-way'!X102^(1/3)*COS('OddsRatio_working_3-way'!Y102/3)</f>
        <v>0.53197449902948057</v>
      </c>
      <c r="AA102" s="11">
        <f>'OddsRatio_working_3-way'!X102^(1/3)*COS(('OddsRatio_working_3-way'!Y102+2*PI())/3)</f>
        <v>-0.41590304634191377</v>
      </c>
      <c r="AB102" s="11">
        <f>'OddsRatio_working_3-way'!X102^(1/3)*COS(('OddsRatio_working_3-way'!Y102+4*PI())/3)</f>
        <v>-0.11607145268756693</v>
      </c>
      <c r="AC102" s="11">
        <f>'OddsRatio_working_3-way'!X102^(1/3)*SIN('OddsRatio_working_3-way'!Y102/3)</f>
        <v>0.17310785130789169</v>
      </c>
      <c r="AD102" s="11">
        <f>'OddsRatio_working_3-way'!X102^(1/3)*SIN(('OddsRatio_working_3-way'!Y102+2*PI())/3)</f>
        <v>0.37414950467108454</v>
      </c>
      <c r="AE102" s="11">
        <f>'OddsRatio_working_3-way'!X102^(1/3)*SIN(('OddsRatio_working_3-way'!Y102+4*PI())/3)</f>
        <v>-0.54725735597897618</v>
      </c>
      <c r="AF102" s="11">
        <f>-'OddsRatio_working_3-way'!U102/(3*'OddsRatio_working_3-way'!X102^(1/3))*COS(('OddsRatio_working_3-way'!Y102)/3)</f>
        <v>0.53197449902948046</v>
      </c>
      <c r="AG102" s="11">
        <f>-'OddsRatio_working_3-way'!U102/(3*'OddsRatio_working_3-way'!X102^(1/3))*COS(('OddsRatio_working_3-way'!Y102+2*PI())/3)</f>
        <v>-0.41590304634191366</v>
      </c>
      <c r="AH102" s="11">
        <f>-'OddsRatio_working_3-way'!U102/(3*'OddsRatio_working_3-way'!X102^(1/3))*COS(('OddsRatio_working_3-way'!Y102+4*PI())/3)</f>
        <v>-0.1160714526875669</v>
      </c>
      <c r="AI102" s="11">
        <f>'OddsRatio_working_3-way'!U102/(3*'OddsRatio_working_3-way'!X102^(1/3))*SIN(('OddsRatio_working_3-way'!Y102)/3)</f>
        <v>-0.17310785130789166</v>
      </c>
      <c r="AJ102" s="11">
        <f>'OddsRatio_working_3-way'!U102/(3*'OddsRatio_working_3-way'!X102^(1/3))*SIN(('OddsRatio_working_3-way'!Y102+2*PI())/3)</f>
        <v>-0.37414950467108443</v>
      </c>
      <c r="AK102" s="11">
        <f>'OddsRatio_working_3-way'!U102/(3*'OddsRatio_working_3-way'!X102^(1/3))*SIN(('OddsRatio_working_3-way'!Y102+4*PI())/3)</f>
        <v>0.54725735597897607</v>
      </c>
      <c r="AL102" s="11">
        <f>'OddsRatio_working_3-way'!Z102+'OddsRatio_working_3-way'!AF102</f>
        <v>1.0639489980589611</v>
      </c>
      <c r="AM102" s="11">
        <f>'OddsRatio_working_3-way'!AA102+'OddsRatio_working_3-way'!AG102</f>
        <v>-0.83180609268382744</v>
      </c>
      <c r="AN102" s="11">
        <f>'OddsRatio_working_3-way'!AB102+'OddsRatio_working_3-way'!AH102</f>
        <v>-0.23214290537513382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1.0639489980589611</v>
      </c>
      <c r="AS102" s="11">
        <f>IF(('OddsRatio_working_3-way'!X102=0),IF(Q102&gt;0,-Q102^(1/3),(-Q102)^(1/3)),'OddsRatio_working_3-way'!AM102-'OddsRatio_working_3-way'!R102/3)</f>
        <v>-0.83180609268382744</v>
      </c>
      <c r="AT102" s="11">
        <f>IF(('OddsRatio_working_3-way'!X102=0),IF(Q102&gt;0,-Q102^(1/3),(-Q102)^(1/3)),'OddsRatio_working_3-way'!AN102-'OddsRatio_working_3-way'!R102/3)</f>
        <v>-0.23214290537513382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1.97</v>
      </c>
      <c r="B103" s="4">
        <f>IF('True_Odds_Calculator_3-way'!B104="","",'True_Odds_Calculator_3-way'!B104)</f>
        <v>3.97</v>
      </c>
      <c r="C103" s="4">
        <f>IF('True_Odds_Calculator_3-way'!C104="","",'True_Odds_Calculator_3-way'!C104)</f>
        <v>3.72</v>
      </c>
      <c r="D103" s="9">
        <f t="shared" si="26"/>
        <v>0.49639119485712935</v>
      </c>
      <c r="E103" s="9">
        <f t="shared" si="27"/>
        <v>0.24352375606336563</v>
      </c>
      <c r="F103" s="9">
        <f t="shared" si="28"/>
        <v>0.26008504907950525</v>
      </c>
      <c r="G103" s="9">
        <f t="shared" si="29"/>
        <v>1.0459176967235821</v>
      </c>
      <c r="H103" s="9">
        <f t="shared" si="30"/>
        <v>2.0145401658218751</v>
      </c>
      <c r="I103" s="9">
        <f t="shared" si="31"/>
        <v>4.106375559269039</v>
      </c>
      <c r="J103" s="9">
        <f t="shared" si="32"/>
        <v>3.8448961350881441</v>
      </c>
      <c r="K103" s="11">
        <f t="shared" si="33"/>
        <v>0.50761421319796951</v>
      </c>
      <c r="L103" s="11">
        <f t="shared" si="34"/>
        <v>0.25188916876574308</v>
      </c>
      <c r="M103" s="11">
        <f t="shared" si="35"/>
        <v>0.26881720430107525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-0.26933786599100273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0.22891516074175108</v>
      </c>
      <c r="Q103" s="11">
        <f>2*'OddsRatio_working_3-way'!K103*'OddsRatio_working_3-way'!L103*'OddsRatio_working_3-way'!M103</f>
        <v>6.8743291514039365E-2</v>
      </c>
      <c r="R103" s="11">
        <f t="shared" si="36"/>
        <v>0</v>
      </c>
      <c r="S103" s="11">
        <f t="shared" si="37"/>
        <v>-0.84991822408438489</v>
      </c>
      <c r="T103" s="11">
        <f t="shared" si="38"/>
        <v>-0.25523069792323871</v>
      </c>
      <c r="U103" s="11">
        <f>'OddsRatio_working_3-way'!S103-'OddsRatio_working_3-way'!R103^2/3</f>
        <v>-0.84991822408438489</v>
      </c>
      <c r="V103" s="11">
        <f>'OddsRatio_working_3-way'!S103*'OddsRatio_working_3-way'!R103/3-2*'OddsRatio_working_3-way'!R103^3/27-'OddsRatio_working_3-way'!T103</f>
        <v>0.25523069792323871</v>
      </c>
      <c r="W103" s="11">
        <f>'OddsRatio_working_3-way'!V103^2+4*'OddsRatio_working_3-way'!U103^3/27</f>
        <v>-2.5812515690205123E-2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0.15079391968228414</v>
      </c>
      <c r="Y103" s="11">
        <f>IF('OddsRatio_working_3-way'!W103&gt;=0,IF('OddsRatio_working_3-way'!V103+SQRT('OddsRatio_working_3-way'!W103)&gt;0,0,PI()),ACOS('OddsRatio_working_3-way'!V103/(2*'OddsRatio_working_3-way'!X103)))</f>
        <v>0.56181473832795237</v>
      </c>
      <c r="Z103" s="11">
        <f>'OddsRatio_working_3-way'!X103^(1/3)*COS('OddsRatio_working_3-way'!Y103/3)</f>
        <v>0.52295884836179118</v>
      </c>
      <c r="AA103" s="11">
        <f>'OddsRatio_working_3-way'!X103^(1/3)*COS(('OddsRatio_working_3-way'!Y103+2*PI())/3)</f>
        <v>-0.34729951629910555</v>
      </c>
      <c r="AB103" s="11">
        <f>'OddsRatio_working_3-way'!X103^(1/3)*COS(('OddsRatio_working_3-way'!Y103+4*PI())/3)</f>
        <v>-0.1756593320626858</v>
      </c>
      <c r="AC103" s="11">
        <f>'OddsRatio_working_3-way'!X103^(1/3)*SIN('OddsRatio_working_3-way'!Y103/3)</f>
        <v>9.9096506572653897E-2</v>
      </c>
      <c r="AD103" s="11">
        <f>'OddsRatio_working_3-way'!X103^(1/3)*SIN(('OddsRatio_working_3-way'!Y103+2*PI())/3)</f>
        <v>0.40334739452883828</v>
      </c>
      <c r="AE103" s="11">
        <f>'OddsRatio_working_3-way'!X103^(1/3)*SIN(('OddsRatio_working_3-way'!Y103+4*PI())/3)</f>
        <v>-0.50244390110149217</v>
      </c>
      <c r="AF103" s="11">
        <f>-'OddsRatio_working_3-way'!U103/(3*'OddsRatio_working_3-way'!X103^(1/3))*COS(('OddsRatio_working_3-way'!Y103)/3)</f>
        <v>0.52295884836179107</v>
      </c>
      <c r="AG103" s="11">
        <f>-'OddsRatio_working_3-way'!U103/(3*'OddsRatio_working_3-way'!X103^(1/3))*COS(('OddsRatio_working_3-way'!Y103+2*PI())/3)</f>
        <v>-0.34729951629910549</v>
      </c>
      <c r="AH103" s="11">
        <f>-'OddsRatio_working_3-way'!U103/(3*'OddsRatio_working_3-way'!X103^(1/3))*COS(('OddsRatio_working_3-way'!Y103+4*PI())/3)</f>
        <v>-0.17565933206268575</v>
      </c>
      <c r="AI103" s="11">
        <f>'OddsRatio_working_3-way'!U103/(3*'OddsRatio_working_3-way'!X103^(1/3))*SIN(('OddsRatio_working_3-way'!Y103)/3)</f>
        <v>-9.909650657265387E-2</v>
      </c>
      <c r="AJ103" s="11">
        <f>'OddsRatio_working_3-way'!U103/(3*'OddsRatio_working_3-way'!X103^(1/3))*SIN(('OddsRatio_working_3-way'!Y103+2*PI())/3)</f>
        <v>-0.40334739452883822</v>
      </c>
      <c r="AK103" s="11">
        <f>'OddsRatio_working_3-way'!U103/(3*'OddsRatio_working_3-way'!X103^(1/3))*SIN(('OddsRatio_working_3-way'!Y103+4*PI())/3)</f>
        <v>0.50244390110149206</v>
      </c>
      <c r="AL103" s="11">
        <f>'OddsRatio_working_3-way'!Z103+'OddsRatio_working_3-way'!AF103</f>
        <v>1.0459176967235821</v>
      </c>
      <c r="AM103" s="11">
        <f>'OddsRatio_working_3-way'!AA103+'OddsRatio_working_3-way'!AG103</f>
        <v>-0.69459903259821099</v>
      </c>
      <c r="AN103" s="11">
        <f>'OddsRatio_working_3-way'!AB103+'OddsRatio_working_3-way'!AH103</f>
        <v>-0.35131866412537155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1.0459176967235821</v>
      </c>
      <c r="AS103" s="11">
        <f>IF(('OddsRatio_working_3-way'!X103=0),IF(Q103&gt;0,-Q103^(1/3),(-Q103)^(1/3)),'OddsRatio_working_3-way'!AM103-'OddsRatio_working_3-way'!R103/3)</f>
        <v>-0.69459903259821099</v>
      </c>
      <c r="AT103" s="11">
        <f>IF(('OddsRatio_working_3-way'!X103=0),IF(Q103&gt;0,-Q103^(1/3),(-Q103)^(1/3)),'OddsRatio_working_3-way'!AN103-'OddsRatio_working_3-way'!R103/3)</f>
        <v>-0.35131866412537155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1.65</v>
      </c>
      <c r="B104" s="4">
        <f>IF('True_Odds_Calculator_3-way'!B105="","",'True_Odds_Calculator_3-way'!B105)</f>
        <v>4.4800000000000004</v>
      </c>
      <c r="C104" s="4">
        <f>IF('True_Odds_Calculator_3-way'!C105="","",'True_Odds_Calculator_3-way'!C105)</f>
        <v>4.9400000000000004</v>
      </c>
      <c r="D104" s="9">
        <f t="shared" si="26"/>
        <v>0.59269629720733163</v>
      </c>
      <c r="E104" s="9">
        <f t="shared" si="27"/>
        <v>0.21371227376587862</v>
      </c>
      <c r="F104" s="9">
        <f t="shared" si="28"/>
        <v>0.19359142902678989</v>
      </c>
      <c r="G104" s="9">
        <f t="shared" si="29"/>
        <v>1.0572380562726735</v>
      </c>
      <c r="H104" s="9">
        <f t="shared" si="30"/>
        <v>1.6872047365772374</v>
      </c>
      <c r="I104" s="9">
        <f t="shared" si="31"/>
        <v>4.6791884358289035</v>
      </c>
      <c r="J104" s="9">
        <f t="shared" si="32"/>
        <v>5.1655179417143327</v>
      </c>
      <c r="K104" s="11">
        <f t="shared" si="33"/>
        <v>0.60606060606060608</v>
      </c>
      <c r="L104" s="11">
        <f t="shared" si="34"/>
        <v>0.2232142857142857</v>
      </c>
      <c r="M104" s="11">
        <f t="shared" si="35"/>
        <v>0.20242914979757085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-0.24406185919343815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0.22099610915400392</v>
      </c>
      <c r="Q104" s="11">
        <f>2*'OddsRatio_working_3-way'!K104*'OddsRatio_working_3-way'!L104*'OddsRatio_working_3-way'!M104</f>
        <v>5.4769791611896872E-2</v>
      </c>
      <c r="R104" s="11">
        <f t="shared" si="36"/>
        <v>0</v>
      </c>
      <c r="S104" s="11">
        <f t="shared" si="37"/>
        <v>-0.90549219728285024</v>
      </c>
      <c r="T104" s="11">
        <f t="shared" si="38"/>
        <v>-0.22440946648893434</v>
      </c>
      <c r="U104" s="11">
        <f>'OddsRatio_working_3-way'!S104-'OddsRatio_working_3-way'!R104^2/3</f>
        <v>-0.90549219728285024</v>
      </c>
      <c r="V104" s="11">
        <f>'OddsRatio_working_3-way'!S104*'OddsRatio_working_3-way'!R104/3-2*'OddsRatio_working_3-way'!R104^3/27-'OddsRatio_working_3-way'!T104</f>
        <v>0.22440946648893434</v>
      </c>
      <c r="W104" s="11">
        <f>'OddsRatio_working_3-way'!V104^2+4*'OddsRatio_working_3-way'!U104^3/27</f>
        <v>-5.9629672607769149E-2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0.16582315976486614</v>
      </c>
      <c r="Y104" s="11">
        <f>IF('OddsRatio_working_3-way'!W104&gt;=0,IF('OddsRatio_working_3-way'!V104+SQRT('OddsRatio_working_3-way'!W104)&gt;0,0,PI()),ACOS('OddsRatio_working_3-way'!V104/(2*'OddsRatio_working_3-way'!X104)))</f>
        <v>0.82758897450115276</v>
      </c>
      <c r="Z104" s="11">
        <f>'OddsRatio_working_3-way'!X104^(1/3)*COS('OddsRatio_working_3-way'!Y104/3)</f>
        <v>0.52861902813633677</v>
      </c>
      <c r="AA104" s="11">
        <f>'OddsRatio_working_3-way'!X104^(1/3)*COS(('OddsRatio_working_3-way'!Y104+2*PI())/3)</f>
        <v>-0.39390307733370516</v>
      </c>
      <c r="AB104" s="11">
        <f>'OddsRatio_working_3-way'!X104^(1/3)*COS(('OddsRatio_working_3-way'!Y104+4*PI())/3)</f>
        <v>-0.13471595080263193</v>
      </c>
      <c r="AC104" s="11">
        <f>'OddsRatio_working_3-way'!X104^(1/3)*SIN('OddsRatio_working_3-way'!Y104/3)</f>
        <v>0.14964175727320089</v>
      </c>
      <c r="AD104" s="11">
        <f>'OddsRatio_working_3-way'!X104^(1/3)*SIN(('OddsRatio_working_3-way'!Y104+2*PI())/3)</f>
        <v>0.38297662865330806</v>
      </c>
      <c r="AE104" s="11">
        <f>'OddsRatio_working_3-way'!X104^(1/3)*SIN(('OddsRatio_working_3-way'!Y104+4*PI())/3)</f>
        <v>-0.5326183859265089</v>
      </c>
      <c r="AF104" s="11">
        <f>-'OddsRatio_working_3-way'!U104/(3*'OddsRatio_working_3-way'!X104^(1/3))*COS(('OddsRatio_working_3-way'!Y104)/3)</f>
        <v>0.52861902813633688</v>
      </c>
      <c r="AG104" s="11">
        <f>-'OddsRatio_working_3-way'!U104/(3*'OddsRatio_working_3-way'!X104^(1/3))*COS(('OddsRatio_working_3-way'!Y104+2*PI())/3)</f>
        <v>-0.39390307733370522</v>
      </c>
      <c r="AH104" s="11">
        <f>-'OddsRatio_working_3-way'!U104/(3*'OddsRatio_working_3-way'!X104^(1/3))*COS(('OddsRatio_working_3-way'!Y104+4*PI())/3)</f>
        <v>-0.13471595080263196</v>
      </c>
      <c r="AI104" s="11">
        <f>'OddsRatio_working_3-way'!U104/(3*'OddsRatio_working_3-way'!X104^(1/3))*SIN(('OddsRatio_working_3-way'!Y104)/3)</f>
        <v>-0.14964175727320092</v>
      </c>
      <c r="AJ104" s="11">
        <f>'OddsRatio_working_3-way'!U104/(3*'OddsRatio_working_3-way'!X104^(1/3))*SIN(('OddsRatio_working_3-way'!Y104+2*PI())/3)</f>
        <v>-0.38297662865330812</v>
      </c>
      <c r="AK104" s="11">
        <f>'OddsRatio_working_3-way'!U104/(3*'OddsRatio_working_3-way'!X104^(1/3))*SIN(('OddsRatio_working_3-way'!Y104+4*PI())/3)</f>
        <v>0.53261838592650901</v>
      </c>
      <c r="AL104" s="11">
        <f>'OddsRatio_working_3-way'!Z104+'OddsRatio_working_3-way'!AF104</f>
        <v>1.0572380562726735</v>
      </c>
      <c r="AM104" s="11">
        <f>'OddsRatio_working_3-way'!AA104+'OddsRatio_working_3-way'!AG104</f>
        <v>-0.78780615466741044</v>
      </c>
      <c r="AN104" s="11">
        <f>'OddsRatio_working_3-way'!AB104+'OddsRatio_working_3-way'!AH104</f>
        <v>-0.26943190160526387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1.0572380562726735</v>
      </c>
      <c r="AS104" s="11">
        <f>IF(('OddsRatio_working_3-way'!X104=0),IF(Q104&gt;0,-Q104^(1/3),(-Q104)^(1/3)),'OddsRatio_working_3-way'!AM104-'OddsRatio_working_3-way'!R104/3)</f>
        <v>-0.78780615466741044</v>
      </c>
      <c r="AT104" s="11">
        <f>IF(('OddsRatio_working_3-way'!X104=0),IF(Q104&gt;0,-Q104^(1/3),(-Q104)^(1/3)),'OddsRatio_working_3-way'!AN104-'OddsRatio_working_3-way'!R104/3)</f>
        <v>-0.26943190160526387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2.11</v>
      </c>
      <c r="B105" s="4">
        <f>IF('True_Odds_Calculator_3-way'!B106="","",'True_Odds_Calculator_3-way'!B106)</f>
        <v>3.39</v>
      </c>
      <c r="C105" s="4">
        <f>IF('True_Odds_Calculator_3-way'!C106="","",'True_Odds_Calculator_3-way'!C106)</f>
        <v>3.86</v>
      </c>
      <c r="D105" s="9">
        <f t="shared" si="26"/>
        <v>0.46313031769550661</v>
      </c>
      <c r="E105" s="9">
        <f t="shared" si="27"/>
        <v>0.28604306679118846</v>
      </c>
      <c r="F105" s="9">
        <f t="shared" si="28"/>
        <v>0.25082661551330493</v>
      </c>
      <c r="G105" s="9">
        <f t="shared" si="29"/>
        <v>1.0443418665855813</v>
      </c>
      <c r="H105" s="9">
        <f t="shared" si="30"/>
        <v>2.1592194719099949</v>
      </c>
      <c r="I105" s="9">
        <f t="shared" si="31"/>
        <v>3.4959770611395395</v>
      </c>
      <c r="J105" s="9">
        <f t="shared" si="32"/>
        <v>3.9868177384347621</v>
      </c>
      <c r="K105" s="11">
        <f t="shared" si="33"/>
        <v>0.47393364928909953</v>
      </c>
      <c r="L105" s="11">
        <f t="shared" si="34"/>
        <v>0.29498525073746312</v>
      </c>
      <c r="M105" s="11">
        <f t="shared" si="35"/>
        <v>0.2590673575129534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-0.27480045956938948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0.23034970344648795</v>
      </c>
      <c r="Q105" s="11">
        <f>2*'OddsRatio_working_3-way'!K105*'OddsRatio_working_3-way'!L105*'OddsRatio_working_3-way'!M105</f>
        <v>7.2437013662417588E-2</v>
      </c>
      <c r="R105" s="11">
        <f t="shared" si="36"/>
        <v>0</v>
      </c>
      <c r="S105" s="11">
        <f t="shared" si="37"/>
        <v>-0.83824351606778402</v>
      </c>
      <c r="T105" s="11">
        <f t="shared" si="38"/>
        <v>-0.26359858995842261</v>
      </c>
      <c r="U105" s="11">
        <f>'OddsRatio_working_3-way'!S105-'OddsRatio_working_3-way'!R105^2/3</f>
        <v>-0.83824351606778402</v>
      </c>
      <c r="V105" s="11">
        <f>'OddsRatio_working_3-way'!S105*'OddsRatio_working_3-way'!R105/3-2*'OddsRatio_working_3-way'!R105^3/27-'OddsRatio_working_3-way'!T105</f>
        <v>0.26359858995842261</v>
      </c>
      <c r="W105" s="11">
        <f>'OddsRatio_working_3-way'!V105^2+4*'OddsRatio_working_3-way'!U105^3/27</f>
        <v>-1.7774101029315773E-2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0.14769759447718198</v>
      </c>
      <c r="Y105" s="11">
        <f>IF('OddsRatio_working_3-way'!W105&gt;=0,IF('OddsRatio_working_3-way'!V105+SQRT('OddsRatio_working_3-way'!W105)&gt;0,0,PI()),ACOS('OddsRatio_working_3-way'!V105/(2*'OddsRatio_working_3-way'!X105)))</f>
        <v>0.4682507902370332</v>
      </c>
      <c r="Z105" s="11">
        <f>'OddsRatio_working_3-way'!X105^(1/3)*COS('OddsRatio_working_3-way'!Y105/3)</f>
        <v>0.52217093329279074</v>
      </c>
      <c r="AA105" s="11">
        <f>'OddsRatio_working_3-way'!X105^(1/3)*COS(('OddsRatio_working_3-way'!Y105+2*PI())/3)</f>
        <v>-0.33224736891894563</v>
      </c>
      <c r="AB105" s="11">
        <f>'OddsRatio_working_3-way'!X105^(1/3)*COS(('OddsRatio_working_3-way'!Y105+4*PI())/3)</f>
        <v>-0.18992356437384539</v>
      </c>
      <c r="AC105" s="11">
        <f>'OddsRatio_working_3-way'!X105^(1/3)*SIN('OddsRatio_working_3-way'!Y105/3)</f>
        <v>8.2170686866205503E-2</v>
      </c>
      <c r="AD105" s="11">
        <f>'OddsRatio_working_3-way'!X105^(1/3)*SIN(('OddsRatio_working_3-way'!Y105+2*PI())/3)</f>
        <v>0.41112794991628349</v>
      </c>
      <c r="AE105" s="11">
        <f>'OddsRatio_working_3-way'!X105^(1/3)*SIN(('OddsRatio_working_3-way'!Y105+4*PI())/3)</f>
        <v>-0.49329863678248892</v>
      </c>
      <c r="AF105" s="11">
        <f>-'OddsRatio_working_3-way'!U105/(3*'OddsRatio_working_3-way'!X105^(1/3))*COS(('OddsRatio_working_3-way'!Y105)/3)</f>
        <v>0.52217093329279052</v>
      </c>
      <c r="AG105" s="11">
        <f>-'OddsRatio_working_3-way'!U105/(3*'OddsRatio_working_3-way'!X105^(1/3))*COS(('OddsRatio_working_3-way'!Y105+2*PI())/3)</f>
        <v>-0.33224736891894552</v>
      </c>
      <c r="AH105" s="11">
        <f>-'OddsRatio_working_3-way'!U105/(3*'OddsRatio_working_3-way'!X105^(1/3))*COS(('OddsRatio_working_3-way'!Y105+4*PI())/3)</f>
        <v>-0.1899235643738453</v>
      </c>
      <c r="AI105" s="11">
        <f>'OddsRatio_working_3-way'!U105/(3*'OddsRatio_working_3-way'!X105^(1/3))*SIN(('OddsRatio_working_3-way'!Y105)/3)</f>
        <v>-8.2170686866205475E-2</v>
      </c>
      <c r="AJ105" s="11">
        <f>'OddsRatio_working_3-way'!U105/(3*'OddsRatio_working_3-way'!X105^(1/3))*SIN(('OddsRatio_working_3-way'!Y105+2*PI())/3)</f>
        <v>-0.41112794991628332</v>
      </c>
      <c r="AK105" s="11">
        <f>'OddsRatio_working_3-way'!U105/(3*'OddsRatio_working_3-way'!X105^(1/3))*SIN(('OddsRatio_working_3-way'!Y105+4*PI())/3)</f>
        <v>0.4932986367824887</v>
      </c>
      <c r="AL105" s="11">
        <f>'OddsRatio_working_3-way'!Z105+'OddsRatio_working_3-way'!AF105</f>
        <v>1.0443418665855813</v>
      </c>
      <c r="AM105" s="11">
        <f>'OddsRatio_working_3-way'!AA105+'OddsRatio_working_3-way'!AG105</f>
        <v>-0.66449473783789115</v>
      </c>
      <c r="AN105" s="11">
        <f>'OddsRatio_working_3-way'!AB105+'OddsRatio_working_3-way'!AH105</f>
        <v>-0.37984712874769067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1.0443418665855813</v>
      </c>
      <c r="AS105" s="11">
        <f>IF(('OddsRatio_working_3-way'!X105=0),IF(Q105&gt;0,-Q105^(1/3),(-Q105)^(1/3)),'OddsRatio_working_3-way'!AM105-'OddsRatio_working_3-way'!R105/3)</f>
        <v>-0.66449473783789115</v>
      </c>
      <c r="AT105" s="11">
        <f>IF(('OddsRatio_working_3-way'!X105=0),IF(Q105&gt;0,-Q105^(1/3),(-Q105)^(1/3)),'OddsRatio_working_3-way'!AN105-'OddsRatio_working_3-way'!R105/3)</f>
        <v>-0.37984712874769067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4.9800000000000004</v>
      </c>
      <c r="B106" s="4">
        <f>IF('True_Odds_Calculator_3-way'!B107="","",'True_Odds_Calculator_3-way'!B107)</f>
        <v>4.2</v>
      </c>
      <c r="C106" s="4">
        <f>IF('True_Odds_Calculator_3-way'!C107="","",'True_Odds_Calculator_3-way'!C107)</f>
        <v>1.69</v>
      </c>
      <c r="D106" s="9">
        <f t="shared" si="26"/>
        <v>0.19245961287585325</v>
      </c>
      <c r="E106" s="9">
        <f t="shared" si="27"/>
        <v>0.22864542245097219</v>
      </c>
      <c r="F106" s="9">
        <f t="shared" si="28"/>
        <v>0.57889496467317436</v>
      </c>
      <c r="G106" s="9">
        <f t="shared" si="29"/>
        <v>1.0542450528864555</v>
      </c>
      <c r="H106" s="9">
        <f t="shared" si="30"/>
        <v>5.1958953104880941</v>
      </c>
      <c r="I106" s="9">
        <f t="shared" si="31"/>
        <v>4.3735841692366586</v>
      </c>
      <c r="J106" s="9">
        <f t="shared" si="32"/>
        <v>1.7274290864916542</v>
      </c>
      <c r="K106" s="11">
        <f t="shared" si="33"/>
        <v>0.20080321285140559</v>
      </c>
      <c r="L106" s="11">
        <f t="shared" si="34"/>
        <v>0.23809523809523808</v>
      </c>
      <c r="M106" s="11">
        <f t="shared" si="35"/>
        <v>0.59171597633136097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-0.24860897520767766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0.22264317908432829</v>
      </c>
      <c r="Q106" s="11">
        <f>2*'OddsRatio_working_3-way'!K106*'OddsRatio_working_3-way'!L106*'OddsRatio_working_3-way'!M106</f>
        <v>5.6580223401354067E-2</v>
      </c>
      <c r="R106" s="11">
        <f t="shared" si="36"/>
        <v>0</v>
      </c>
      <c r="S106" s="11">
        <f t="shared" si="37"/>
        <v>-0.89555567693540183</v>
      </c>
      <c r="T106" s="11">
        <f t="shared" si="38"/>
        <v>-0.22758721141941593</v>
      </c>
      <c r="U106" s="11">
        <f>'OddsRatio_working_3-way'!S106-'OddsRatio_working_3-way'!R106^2/3</f>
        <v>-0.89555567693540183</v>
      </c>
      <c r="V106" s="11">
        <f>'OddsRatio_working_3-way'!S106*'OddsRatio_working_3-way'!R106/3-2*'OddsRatio_working_3-way'!R106^3/27-'OddsRatio_working_3-way'!T106</f>
        <v>0.22758721141941593</v>
      </c>
      <c r="W106" s="11">
        <f>'OddsRatio_working_3-way'!V106^2+4*'OddsRatio_working_3-way'!U106^3/27</f>
        <v>-5.4611992692997893E-2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0.16310114307896789</v>
      </c>
      <c r="Y106" s="11">
        <f>IF('OddsRatio_working_3-way'!W106&gt;=0,IF('OddsRatio_working_3-way'!V106+SQRT('OddsRatio_working_3-way'!W106)&gt;0,0,PI()),ACOS('OddsRatio_working_3-way'!V106/(2*'OddsRatio_working_3-way'!X106)))</f>
        <v>0.7986320580589108</v>
      </c>
      <c r="Z106" s="11">
        <f>'OddsRatio_working_3-way'!X106^(1/3)*COS('OddsRatio_working_3-way'!Y106/3)</f>
        <v>0.52712252644322777</v>
      </c>
      <c r="AA106" s="11">
        <f>'OddsRatio_working_3-way'!X106^(1/3)*COS(('OddsRatio_working_3-way'!Y106+2*PI())/3)</f>
        <v>-0.38804138541360089</v>
      </c>
      <c r="AB106" s="11">
        <f>'OddsRatio_working_3-way'!X106^(1/3)*COS(('OddsRatio_working_3-way'!Y106+4*PI())/3)</f>
        <v>-0.13908114102962721</v>
      </c>
      <c r="AC106" s="11">
        <f>'OddsRatio_working_3-way'!X106^(1/3)*SIN('OddsRatio_working_3-way'!Y106/3)</f>
        <v>0.1437372641126024</v>
      </c>
      <c r="AD106" s="11">
        <f>'OddsRatio_working_3-way'!X106^(1/3)*SIN(('OddsRatio_working_3-way'!Y106+2*PI())/3)</f>
        <v>0.38463286675056846</v>
      </c>
      <c r="AE106" s="11">
        <f>'OddsRatio_working_3-way'!X106^(1/3)*SIN(('OddsRatio_working_3-way'!Y106+4*PI())/3)</f>
        <v>-0.52837013086317086</v>
      </c>
      <c r="AF106" s="11">
        <f>-'OddsRatio_working_3-way'!U106/(3*'OddsRatio_working_3-way'!X106^(1/3))*COS(('OddsRatio_working_3-way'!Y106)/3)</f>
        <v>0.52712252644322766</v>
      </c>
      <c r="AG106" s="11">
        <f>-'OddsRatio_working_3-way'!U106/(3*'OddsRatio_working_3-way'!X106^(1/3))*COS(('OddsRatio_working_3-way'!Y106+2*PI())/3)</f>
        <v>-0.38804138541360084</v>
      </c>
      <c r="AH106" s="11">
        <f>-'OddsRatio_working_3-way'!U106/(3*'OddsRatio_working_3-way'!X106^(1/3))*COS(('OddsRatio_working_3-way'!Y106+4*PI())/3)</f>
        <v>-0.13908114102962718</v>
      </c>
      <c r="AI106" s="11">
        <f>'OddsRatio_working_3-way'!U106/(3*'OddsRatio_working_3-way'!X106^(1/3))*SIN(('OddsRatio_working_3-way'!Y106)/3)</f>
        <v>-0.14373726411260238</v>
      </c>
      <c r="AJ106" s="11">
        <f>'OddsRatio_working_3-way'!U106/(3*'OddsRatio_working_3-way'!X106^(1/3))*SIN(('OddsRatio_working_3-way'!Y106+2*PI())/3)</f>
        <v>-0.3846328667505684</v>
      </c>
      <c r="AK106" s="11">
        <f>'OddsRatio_working_3-way'!U106/(3*'OddsRatio_working_3-way'!X106^(1/3))*SIN(('OddsRatio_working_3-way'!Y106+4*PI())/3)</f>
        <v>0.52837013086317075</v>
      </c>
      <c r="AL106" s="11">
        <f>'OddsRatio_working_3-way'!Z106+'OddsRatio_working_3-way'!AF106</f>
        <v>1.0542450528864555</v>
      </c>
      <c r="AM106" s="11">
        <f>'OddsRatio_working_3-way'!AA106+'OddsRatio_working_3-way'!AG106</f>
        <v>-0.77608277082720178</v>
      </c>
      <c r="AN106" s="11">
        <f>'OddsRatio_working_3-way'!AB106+'OddsRatio_working_3-way'!AH106</f>
        <v>-0.27816228205925442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1.0542450528864555</v>
      </c>
      <c r="AS106" s="11">
        <f>IF(('OddsRatio_working_3-way'!X106=0),IF(Q106&gt;0,-Q106^(1/3),(-Q106)^(1/3)),'OddsRatio_working_3-way'!AM106-'OddsRatio_working_3-way'!R106/3)</f>
        <v>-0.77608277082720178</v>
      </c>
      <c r="AT106" s="11">
        <f>IF(('OddsRatio_working_3-way'!X106=0),IF(Q106&gt;0,-Q106^(1/3),(-Q106)^(1/3)),'OddsRatio_working_3-way'!AN106-'OddsRatio_working_3-way'!R106/3)</f>
        <v>-0.27816228205925442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1.0900000000000001</v>
      </c>
      <c r="B107" s="4">
        <f>IF('True_Odds_Calculator_3-way'!B108="","",'True_Odds_Calculator_3-way'!B108)</f>
        <v>13.06</v>
      </c>
      <c r="C107" s="4">
        <f>IF('True_Odds_Calculator_3-way'!C108="","",'True_Odds_Calculator_3-way'!C108)</f>
        <v>27.99</v>
      </c>
      <c r="D107" s="9">
        <f t="shared" si="26"/>
        <v>0.9039491601574513</v>
      </c>
      <c r="E107" s="9">
        <f t="shared" si="27"/>
        <v>6.5623578825266121E-2</v>
      </c>
      <c r="F107" s="9">
        <f t="shared" si="28"/>
        <v>3.0427261017282395E-2</v>
      </c>
      <c r="G107" s="9">
        <f t="shared" si="29"/>
        <v>1.1806322754038534</v>
      </c>
      <c r="H107" s="9">
        <f t="shared" si="30"/>
        <v>1.1062569047863471</v>
      </c>
      <c r="I107" s="9">
        <f t="shared" si="31"/>
        <v>15.238425241370471</v>
      </c>
      <c r="J107" s="9">
        <f t="shared" si="32"/>
        <v>32.865265113149995</v>
      </c>
      <c r="K107" s="11">
        <f t="shared" si="33"/>
        <v>0.9174311926605504</v>
      </c>
      <c r="L107" s="11">
        <f t="shared" si="34"/>
        <v>7.6569678407350683E-2</v>
      </c>
      <c r="M107" s="11">
        <f t="shared" si="35"/>
        <v>3.572704537334763E-2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-7.3522476709594997E-2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9.8230928243170257E-2</v>
      </c>
      <c r="Q107" s="11">
        <f>2*'OddsRatio_working_3-way'!K107*'OddsRatio_working_3-way'!L107*'OddsRatio_working_3-way'!M107</f>
        <v>5.019464907673494E-3</v>
      </c>
      <c r="R107" s="11">
        <f t="shared" si="36"/>
        <v>0</v>
      </c>
      <c r="S107" s="11">
        <f t="shared" si="37"/>
        <v>-1.3360666375694972</v>
      </c>
      <c r="T107" s="11">
        <f t="shared" si="38"/>
        <v>-6.8271161858431142E-2</v>
      </c>
      <c r="U107" s="11">
        <f>'OddsRatio_working_3-way'!S107-'OddsRatio_working_3-way'!R107^2/3</f>
        <v>-1.3360666375694972</v>
      </c>
      <c r="V107" s="11">
        <f>'OddsRatio_working_3-way'!S107*'OddsRatio_working_3-way'!R107/3-2*'OddsRatio_working_3-way'!R107^3/27-'OddsRatio_working_3-way'!T107</f>
        <v>6.8271161858431142E-2</v>
      </c>
      <c r="W107" s="11">
        <f>'OddsRatio_working_3-way'!V107^2+4*'OddsRatio_working_3-way'!U107^3/27</f>
        <v>-0.34866910730173234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0.29720786448344216</v>
      </c>
      <c r="Y107" s="11">
        <f>IF('OddsRatio_working_3-way'!W107&gt;=0,IF('OddsRatio_working_3-way'!V107+SQRT('OddsRatio_working_3-way'!W107)&gt;0,0,PI()),ACOS('OddsRatio_working_3-way'!V107/(2*'OddsRatio_working_3-way'!X107)))</f>
        <v>1.4556880677456949</v>
      </c>
      <c r="Z107" s="11">
        <f>'OddsRatio_working_3-way'!X107^(1/3)*COS('OddsRatio_working_3-way'!Y107/3)</f>
        <v>0.5903161377019267</v>
      </c>
      <c r="AA107" s="11">
        <f>'OddsRatio_working_3-way'!X107^(1/3)*COS(('OddsRatio_working_3-way'!Y107+2*PI())/3)</f>
        <v>-0.56471660158343728</v>
      </c>
      <c r="AB107" s="11">
        <f>'OddsRatio_working_3-way'!X107^(1/3)*COS(('OddsRatio_working_3-way'!Y107+4*PI())/3)</f>
        <v>-2.5599536118489585E-2</v>
      </c>
      <c r="AC107" s="11">
        <f>'OddsRatio_working_3-way'!X107^(1/3)*SIN('OddsRatio_working_3-way'!Y107/3)</f>
        <v>0.31125938287090876</v>
      </c>
      <c r="AD107" s="11">
        <f>'OddsRatio_working_3-way'!X107^(1/3)*SIN(('OddsRatio_working_3-way'!Y107+2*PI())/3)</f>
        <v>0.35559908007832702</v>
      </c>
      <c r="AE107" s="11">
        <f>'OddsRatio_working_3-way'!X107^(1/3)*SIN(('OddsRatio_working_3-way'!Y107+4*PI())/3)</f>
        <v>-0.66685846294923568</v>
      </c>
      <c r="AF107" s="11">
        <f>-'OddsRatio_working_3-way'!U107/(3*'OddsRatio_working_3-way'!X107^(1/3))*COS(('OddsRatio_working_3-way'!Y107)/3)</f>
        <v>0.5903161377019267</v>
      </c>
      <c r="AG107" s="11">
        <f>-'OddsRatio_working_3-way'!U107/(3*'OddsRatio_working_3-way'!X107^(1/3))*COS(('OddsRatio_working_3-way'!Y107+2*PI())/3)</f>
        <v>-0.56471660158343728</v>
      </c>
      <c r="AH107" s="11">
        <f>-'OddsRatio_working_3-way'!U107/(3*'OddsRatio_working_3-way'!X107^(1/3))*COS(('OddsRatio_working_3-way'!Y107+4*PI())/3)</f>
        <v>-2.5599536118489585E-2</v>
      </c>
      <c r="AI107" s="11">
        <f>'OddsRatio_working_3-way'!U107/(3*'OddsRatio_working_3-way'!X107^(1/3))*SIN(('OddsRatio_working_3-way'!Y107)/3)</f>
        <v>-0.31125938287090876</v>
      </c>
      <c r="AJ107" s="11">
        <f>'OddsRatio_working_3-way'!U107/(3*'OddsRatio_working_3-way'!X107^(1/3))*SIN(('OddsRatio_working_3-way'!Y107+2*PI())/3)</f>
        <v>-0.35559908007832702</v>
      </c>
      <c r="AK107" s="11">
        <f>'OddsRatio_working_3-way'!U107/(3*'OddsRatio_working_3-way'!X107^(1/3))*SIN(('OddsRatio_working_3-way'!Y107+4*PI())/3)</f>
        <v>0.66685846294923568</v>
      </c>
      <c r="AL107" s="11">
        <f>'OddsRatio_working_3-way'!Z107+'OddsRatio_working_3-way'!AF107</f>
        <v>1.1806322754038534</v>
      </c>
      <c r="AM107" s="11">
        <f>'OddsRatio_working_3-way'!AA107+'OddsRatio_working_3-way'!AG107</f>
        <v>-1.1294332031668746</v>
      </c>
      <c r="AN107" s="11">
        <f>'OddsRatio_working_3-way'!AB107+'OddsRatio_working_3-way'!AH107</f>
        <v>-5.1199072236979171E-2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1.1806322754038534</v>
      </c>
      <c r="AS107" s="11">
        <f>IF(('OddsRatio_working_3-way'!X107=0),IF(Q107&gt;0,-Q107^(1/3),(-Q107)^(1/3)),'OddsRatio_working_3-way'!AM107-'OddsRatio_working_3-way'!R107/3)</f>
        <v>-1.1294332031668746</v>
      </c>
      <c r="AT107" s="11">
        <f>IF(('OddsRatio_working_3-way'!X107=0),IF(Q107&gt;0,-Q107^(1/3),(-Q107)^(1/3)),'OddsRatio_working_3-way'!AN107-'OddsRatio_working_3-way'!R107/3)</f>
        <v>-5.1199072236979171E-2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2.81</v>
      </c>
      <c r="B108" s="4">
        <f>IF('True_Odds_Calculator_3-way'!B109="","",'True_Odds_Calculator_3-way'!B109)</f>
        <v>3.18</v>
      </c>
      <c r="C108" s="4">
        <f>IF('True_Odds_Calculator_3-way'!C109="","",'True_Odds_Calculator_3-way'!C109)</f>
        <v>2.8</v>
      </c>
      <c r="D108" s="9">
        <f t="shared" si="26"/>
        <v>0.34652651526683281</v>
      </c>
      <c r="E108" s="9">
        <f t="shared" si="27"/>
        <v>0.30569135399172942</v>
      </c>
      <c r="F108" s="9">
        <f t="shared" si="28"/>
        <v>0.34778213074143793</v>
      </c>
      <c r="G108" s="9">
        <f t="shared" si="29"/>
        <v>1.0418685397283649</v>
      </c>
      <c r="H108" s="9">
        <f t="shared" si="30"/>
        <v>2.8857820569083397</v>
      </c>
      <c r="I108" s="9">
        <f t="shared" si="31"/>
        <v>3.2712734166078357</v>
      </c>
      <c r="J108" s="9">
        <f t="shared" si="32"/>
        <v>2.8753633715110563</v>
      </c>
      <c r="K108" s="11">
        <f t="shared" si="33"/>
        <v>0.35587188612099646</v>
      </c>
      <c r="L108" s="11">
        <f t="shared" si="34"/>
        <v>0.31446540880503143</v>
      </c>
      <c r="M108" s="11">
        <f t="shared" si="35"/>
        <v>0.35714285714285715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-0.28386778064479001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0.2314126483199202</v>
      </c>
      <c r="Q108" s="11">
        <f>2*'OddsRatio_working_3-way'!K108*'OddsRatio_working_3-way'!L108*'OddsRatio_working_3-way'!M108</f>
        <v>7.993528439375483E-2</v>
      </c>
      <c r="R108" s="11">
        <f t="shared" si="36"/>
        <v>0</v>
      </c>
      <c r="S108" s="11">
        <f t="shared" si="37"/>
        <v>-0.8152128001081318</v>
      </c>
      <c r="T108" s="11">
        <f t="shared" si="38"/>
        <v>-0.28159336791299894</v>
      </c>
      <c r="U108" s="11">
        <f>'OddsRatio_working_3-way'!S108-'OddsRatio_working_3-way'!R108^2/3</f>
        <v>-0.8152128001081318</v>
      </c>
      <c r="V108" s="11">
        <f>'OddsRatio_working_3-way'!S108*'OddsRatio_working_3-way'!R108/3-2*'OddsRatio_working_3-way'!R108^3/27-'OddsRatio_working_3-way'!T108</f>
        <v>0.28159336791299894</v>
      </c>
      <c r="W108" s="11">
        <f>'OddsRatio_working_3-way'!V108^2+4*'OddsRatio_working_3-way'!U108^3/27</f>
        <v>-9.6703102655652795E-4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0.14165261723591813</v>
      </c>
      <c r="Y108" s="11">
        <f>IF('OddsRatio_working_3-way'!W108&gt;=0,IF('OddsRatio_working_3-way'!V108+SQRT('OddsRatio_working_3-way'!W108)&gt;0,0,PI()),ACOS('OddsRatio_working_3-way'!V108/(2*'OddsRatio_working_3-way'!X108)))</f>
        <v>0.10998705658127039</v>
      </c>
      <c r="Z108" s="11">
        <f>'OddsRatio_working_3-way'!X108^(1/3)*COS('OddsRatio_working_3-way'!Y108/3)</f>
        <v>0.52093426986418245</v>
      </c>
      <c r="AA108" s="11">
        <f>'OddsRatio_working_3-way'!X108^(1/3)*COS(('OddsRatio_working_3-way'!Y108+2*PI())/3)</f>
        <v>-0.27701448782723065</v>
      </c>
      <c r="AB108" s="11">
        <f>'OddsRatio_working_3-way'!X108^(1/3)*COS(('OddsRatio_working_3-way'!Y108+4*PI())/3)</f>
        <v>-0.24391978203695211</v>
      </c>
      <c r="AC108" s="11">
        <f>'OddsRatio_working_3-way'!X108^(1/3)*SIN('OddsRatio_working_3-way'!Y108/3)</f>
        <v>1.9107237296768977E-2</v>
      </c>
      <c r="AD108" s="11">
        <f>'OddsRatio_working_3-way'!X108^(1/3)*SIN(('OddsRatio_working_3-way'!Y108+2*PI())/3)</f>
        <v>0.44158869275589591</v>
      </c>
      <c r="AE108" s="11">
        <f>'OddsRatio_working_3-way'!X108^(1/3)*SIN(('OddsRatio_working_3-way'!Y108+4*PI())/3)</f>
        <v>-0.46069593005266468</v>
      </c>
      <c r="AF108" s="11">
        <f>-'OddsRatio_working_3-way'!U108/(3*'OddsRatio_working_3-way'!X108^(1/3))*COS(('OddsRatio_working_3-way'!Y108)/3)</f>
        <v>0.52093426986418245</v>
      </c>
      <c r="AG108" s="11">
        <f>-'OddsRatio_working_3-way'!U108/(3*'OddsRatio_working_3-way'!X108^(1/3))*COS(('OddsRatio_working_3-way'!Y108+2*PI())/3)</f>
        <v>-0.27701448782723065</v>
      </c>
      <c r="AH108" s="11">
        <f>-'OddsRatio_working_3-way'!U108/(3*'OddsRatio_working_3-way'!X108^(1/3))*COS(('OddsRatio_working_3-way'!Y108+4*PI())/3)</f>
        <v>-0.24391978203695211</v>
      </c>
      <c r="AI108" s="11">
        <f>'OddsRatio_working_3-way'!U108/(3*'OddsRatio_working_3-way'!X108^(1/3))*SIN(('OddsRatio_working_3-way'!Y108)/3)</f>
        <v>-1.9107237296768977E-2</v>
      </c>
      <c r="AJ108" s="11">
        <f>'OddsRatio_working_3-way'!U108/(3*'OddsRatio_working_3-way'!X108^(1/3))*SIN(('OddsRatio_working_3-way'!Y108+2*PI())/3)</f>
        <v>-0.44158869275589591</v>
      </c>
      <c r="AK108" s="11">
        <f>'OddsRatio_working_3-way'!U108/(3*'OddsRatio_working_3-way'!X108^(1/3))*SIN(('OddsRatio_working_3-way'!Y108+4*PI())/3)</f>
        <v>0.46069593005266468</v>
      </c>
      <c r="AL108" s="11">
        <f>'OddsRatio_working_3-way'!Z108+'OddsRatio_working_3-way'!AF108</f>
        <v>1.0418685397283649</v>
      </c>
      <c r="AM108" s="11">
        <f>'OddsRatio_working_3-way'!AA108+'OddsRatio_working_3-way'!AG108</f>
        <v>-0.5540289756544613</v>
      </c>
      <c r="AN108" s="11">
        <f>'OddsRatio_working_3-way'!AB108+'OddsRatio_working_3-way'!AH108</f>
        <v>-0.48783956407390422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1.0418685397283649</v>
      </c>
      <c r="AS108" s="11">
        <f>IF(('OddsRatio_working_3-way'!X108=0),IF(Q108&gt;0,-Q108^(1/3),(-Q108)^(1/3)),'OddsRatio_working_3-way'!AM108-'OddsRatio_working_3-way'!R108/3)</f>
        <v>-0.5540289756544613</v>
      </c>
      <c r="AT108" s="11">
        <f>IF(('OddsRatio_working_3-way'!X108=0),IF(Q108&gt;0,-Q108^(1/3),(-Q108)^(1/3)),'OddsRatio_working_3-way'!AN108-'OddsRatio_working_3-way'!R108/3)</f>
        <v>-0.48783956407390422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3.49</v>
      </c>
      <c r="B109" s="4">
        <f>IF('True_Odds_Calculator_3-way'!B110="","",'True_Odds_Calculator_3-way'!B110)</f>
        <v>3.44</v>
      </c>
      <c r="C109" s="4">
        <f>IF('True_Odds_Calculator_3-way'!C110="","",'True_Odds_Calculator_3-way'!C110)</f>
        <v>2.14</v>
      </c>
      <c r="D109" s="9">
        <f t="shared" si="26"/>
        <v>0.27279859674825452</v>
      </c>
      <c r="E109" s="9">
        <f t="shared" si="27"/>
        <v>0.27684115246207475</v>
      </c>
      <c r="F109" s="9">
        <f t="shared" si="28"/>
        <v>0.45036025078967068</v>
      </c>
      <c r="G109" s="9">
        <f t="shared" si="29"/>
        <v>1.0705654640720614</v>
      </c>
      <c r="H109" s="9">
        <f t="shared" si="30"/>
        <v>3.6657080055394324</v>
      </c>
      <c r="I109" s="9">
        <f t="shared" si="31"/>
        <v>3.6121797323358305</v>
      </c>
      <c r="J109" s="9">
        <f t="shared" si="32"/>
        <v>2.22044462904215</v>
      </c>
      <c r="K109" s="11">
        <f t="shared" si="33"/>
        <v>0.28653295128939826</v>
      </c>
      <c r="L109" s="11">
        <f t="shared" si="34"/>
        <v>0.29069767441860467</v>
      </c>
      <c r="M109" s="11">
        <f t="shared" si="35"/>
        <v>0.46728971962616822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-0.26958540842933731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0.23626046162880998</v>
      </c>
      <c r="Q109" s="11">
        <f>2*'OddsRatio_working_3-way'!K109*'OddsRatio_working_3-way'!L109*'OddsRatio_working_3-way'!M109</f>
        <v>7.7845292134698513E-2</v>
      </c>
      <c r="R109" s="11">
        <f t="shared" si="36"/>
        <v>0</v>
      </c>
      <c r="S109" s="11">
        <f t="shared" si="37"/>
        <v>-0.87638445643373042</v>
      </c>
      <c r="T109" s="11">
        <f t="shared" si="38"/>
        <v>-0.28875929371786835</v>
      </c>
      <c r="U109" s="11">
        <f>'OddsRatio_working_3-way'!S109-'OddsRatio_working_3-way'!R109^2/3</f>
        <v>-0.87638445643373042</v>
      </c>
      <c r="V109" s="11">
        <f>'OddsRatio_working_3-way'!S109*'OddsRatio_working_3-way'!R109/3-2*'OddsRatio_working_3-way'!R109^3/27-'OddsRatio_working_3-way'!T109</f>
        <v>0.28875929371786835</v>
      </c>
      <c r="W109" s="11">
        <f>'OddsRatio_working_3-way'!V109^2+4*'OddsRatio_working_3-way'!U109^3/27</f>
        <v>-1.6337601019533202E-2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0.1578919968902599</v>
      </c>
      <c r="Y109" s="11">
        <f>IF('OddsRatio_working_3-way'!W109&gt;=0,IF('OddsRatio_working_3-way'!V109+SQRT('OddsRatio_working_3-way'!W109)&gt;0,0,PI()),ACOS('OddsRatio_working_3-way'!V109/(2*'OddsRatio_working_3-way'!X109)))</f>
        <v>0.41672292132373157</v>
      </c>
      <c r="Z109" s="11">
        <f>'OddsRatio_working_3-way'!X109^(1/3)*COS('OddsRatio_working_3-way'!Y109/3)</f>
        <v>0.53528273203603083</v>
      </c>
      <c r="AA109" s="11">
        <f>'OddsRatio_working_3-way'!X109^(1/3)*COS(('OddsRatio_working_3-way'!Y109+2*PI())/3)</f>
        <v>-0.33245194923144439</v>
      </c>
      <c r="AB109" s="11">
        <f>'OddsRatio_working_3-way'!X109^(1/3)*COS(('OddsRatio_working_3-way'!Y109+4*PI())/3)</f>
        <v>-0.20283078280458627</v>
      </c>
      <c r="AC109" s="11">
        <f>'OddsRatio_working_3-way'!X109^(1/3)*SIN('OddsRatio_working_3-way'!Y109/3)</f>
        <v>7.4836815329219708E-2</v>
      </c>
      <c r="AD109" s="11">
        <f>'OddsRatio_working_3-way'!X109^(1/3)*SIN(('OddsRatio_working_3-way'!Y109+2*PI())/3)</f>
        <v>0.42615003648573119</v>
      </c>
      <c r="AE109" s="11">
        <f>'OddsRatio_working_3-way'!X109^(1/3)*SIN(('OddsRatio_working_3-way'!Y109+4*PI())/3)</f>
        <v>-0.50098685181495095</v>
      </c>
      <c r="AF109" s="11">
        <f>-'OddsRatio_working_3-way'!U109/(3*'OddsRatio_working_3-way'!X109^(1/3))*COS(('OddsRatio_working_3-way'!Y109)/3)</f>
        <v>0.53528273203603072</v>
      </c>
      <c r="AG109" s="11">
        <f>-'OddsRatio_working_3-way'!U109/(3*'OddsRatio_working_3-way'!X109^(1/3))*COS(('OddsRatio_working_3-way'!Y109+2*PI())/3)</f>
        <v>-0.33245194923144433</v>
      </c>
      <c r="AH109" s="11">
        <f>-'OddsRatio_working_3-way'!U109/(3*'OddsRatio_working_3-way'!X109^(1/3))*COS(('OddsRatio_working_3-way'!Y109+4*PI())/3)</f>
        <v>-0.20283078280458625</v>
      </c>
      <c r="AI109" s="11">
        <f>'OddsRatio_working_3-way'!U109/(3*'OddsRatio_working_3-way'!X109^(1/3))*SIN(('OddsRatio_working_3-way'!Y109)/3)</f>
        <v>-7.4836815329219694E-2</v>
      </c>
      <c r="AJ109" s="11">
        <f>'OddsRatio_working_3-way'!U109/(3*'OddsRatio_working_3-way'!X109^(1/3))*SIN(('OddsRatio_working_3-way'!Y109+2*PI())/3)</f>
        <v>-0.42615003648573108</v>
      </c>
      <c r="AK109" s="11">
        <f>'OddsRatio_working_3-way'!U109/(3*'OddsRatio_working_3-way'!X109^(1/3))*SIN(('OddsRatio_working_3-way'!Y109+4*PI())/3)</f>
        <v>0.50098685181495084</v>
      </c>
      <c r="AL109" s="11">
        <f>'OddsRatio_working_3-way'!Z109+'OddsRatio_working_3-way'!AF109</f>
        <v>1.0705654640720614</v>
      </c>
      <c r="AM109" s="11">
        <f>'OddsRatio_working_3-way'!AA109+'OddsRatio_working_3-way'!AG109</f>
        <v>-0.66490389846288878</v>
      </c>
      <c r="AN109" s="11">
        <f>'OddsRatio_working_3-way'!AB109+'OddsRatio_working_3-way'!AH109</f>
        <v>-0.40566156560917255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1.0705654640720614</v>
      </c>
      <c r="AS109" s="11">
        <f>IF(('OddsRatio_working_3-way'!X109=0),IF(Q109&gt;0,-Q109^(1/3),(-Q109)^(1/3)),'OddsRatio_working_3-way'!AM109-'OddsRatio_working_3-way'!R109/3)</f>
        <v>-0.66490389846288878</v>
      </c>
      <c r="AT109" s="11">
        <f>IF(('OddsRatio_working_3-way'!X109=0),IF(Q109&gt;0,-Q109^(1/3),(-Q109)^(1/3)),'OddsRatio_working_3-way'!AN109-'OddsRatio_working_3-way'!R109/3)</f>
        <v>-0.40566156560917255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3.81</v>
      </c>
      <c r="B110" s="4">
        <f>IF('True_Odds_Calculator_3-way'!B111="","",'True_Odds_Calculator_3-way'!B111)</f>
        <v>3.77</v>
      </c>
      <c r="C110" s="4">
        <f>IF('True_Odds_Calculator_3-way'!C111="","",'True_Odds_Calculator_3-way'!C111)</f>
        <v>1.86</v>
      </c>
      <c r="D110" s="9">
        <f t="shared" si="26"/>
        <v>0.24283031017148446</v>
      </c>
      <c r="E110" s="9">
        <f t="shared" si="27"/>
        <v>0.24547610470615602</v>
      </c>
      <c r="F110" s="9">
        <f t="shared" si="28"/>
        <v>0.51169358512235974</v>
      </c>
      <c r="G110" s="9">
        <f t="shared" si="29"/>
        <v>1.1096448604074047</v>
      </c>
      <c r="H110" s="9">
        <f t="shared" si="30"/>
        <v>4.1181020577448075</v>
      </c>
      <c r="I110" s="9">
        <f t="shared" si="31"/>
        <v>4.0737162633285102</v>
      </c>
      <c r="J110" s="9">
        <f t="shared" si="32"/>
        <v>1.9542945799503681</v>
      </c>
      <c r="K110" s="11">
        <f t="shared" si="33"/>
        <v>0.26246719160104987</v>
      </c>
      <c r="L110" s="11">
        <f t="shared" si="34"/>
        <v>0.26525198938992045</v>
      </c>
      <c r="M110" s="11">
        <f t="shared" si="35"/>
        <v>0.5376344086021505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-0.25055626710133483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0.24104970107965568</v>
      </c>
      <c r="Q110" s="11">
        <f>2*'OddsRatio_working_3-way'!K110*'OddsRatio_working_3-way'!L110*'OddsRatio_working_3-way'!M110</f>
        <v>7.4860155614799889E-2</v>
      </c>
      <c r="R110" s="11">
        <f t="shared" si="36"/>
        <v>0</v>
      </c>
      <c r="S110" s="11">
        <f t="shared" si="37"/>
        <v>-0.96205815910469994</v>
      </c>
      <c r="T110" s="11">
        <f t="shared" si="38"/>
        <v>-0.29877582580891299</v>
      </c>
      <c r="U110" s="11">
        <f>'OddsRatio_working_3-way'!S110-'OddsRatio_working_3-way'!R110^2/3</f>
        <v>-0.96205815910469994</v>
      </c>
      <c r="V110" s="11">
        <f>'OddsRatio_working_3-way'!S110*'OddsRatio_working_3-way'!R110/3-2*'OddsRatio_working_3-way'!R110^3/27-'OddsRatio_working_3-way'!T110</f>
        <v>0.29877582580891299</v>
      </c>
      <c r="W110" s="11">
        <f>'OddsRatio_working_3-way'!V110^2+4*'OddsRatio_working_3-way'!U110^3/27</f>
        <v>-4.2649836541166233E-2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0.18160178318849471</v>
      </c>
      <c r="Y110" s="11">
        <f>IF('OddsRatio_working_3-way'!W110&gt;=0,IF('OddsRatio_working_3-way'!V110+SQRT('OddsRatio_working_3-way'!W110)&gt;0,0,PI()),ACOS('OddsRatio_working_3-way'!V110/(2*'OddsRatio_working_3-way'!X110)))</f>
        <v>0.60480570756253405</v>
      </c>
      <c r="Z110" s="11">
        <f>'OddsRatio_working_3-way'!X110^(1/3)*COS('OddsRatio_working_3-way'!Y110/3)</f>
        <v>0.55482243020370248</v>
      </c>
      <c r="AA110" s="11">
        <f>'OddsRatio_working_3-way'!X110^(1/3)*COS(('OddsRatio_working_3-way'!Y110+2*PI())/3)</f>
        <v>-0.37561301235280936</v>
      </c>
      <c r="AB110" s="11">
        <f>'OddsRatio_working_3-way'!X110^(1/3)*COS(('OddsRatio_working_3-way'!Y110+4*PI())/3)</f>
        <v>-0.17920941785089325</v>
      </c>
      <c r="AC110" s="11">
        <f>'OddsRatio_working_3-way'!X110^(1/3)*SIN('OddsRatio_working_3-way'!Y110/3)</f>
        <v>0.11339366815549147</v>
      </c>
      <c r="AD110" s="11">
        <f>'OddsRatio_working_3-way'!X110^(1/3)*SIN(('OddsRatio_working_3-way'!Y110+2*PI())/3)</f>
        <v>0.42379348506807923</v>
      </c>
      <c r="AE110" s="11">
        <f>'OddsRatio_working_3-way'!X110^(1/3)*SIN(('OddsRatio_working_3-way'!Y110+4*PI())/3)</f>
        <v>-0.53718715322357069</v>
      </c>
      <c r="AF110" s="11">
        <f>-'OddsRatio_working_3-way'!U110/(3*'OddsRatio_working_3-way'!X110^(1/3))*COS(('OddsRatio_working_3-way'!Y110)/3)</f>
        <v>0.55482243020370237</v>
      </c>
      <c r="AG110" s="11">
        <f>-'OddsRatio_working_3-way'!U110/(3*'OddsRatio_working_3-way'!X110^(1/3))*COS(('OddsRatio_working_3-way'!Y110+2*PI())/3)</f>
        <v>-0.37561301235280925</v>
      </c>
      <c r="AH110" s="11">
        <f>-'OddsRatio_working_3-way'!U110/(3*'OddsRatio_working_3-way'!X110^(1/3))*COS(('OddsRatio_working_3-way'!Y110+4*PI())/3)</f>
        <v>-0.17920941785089323</v>
      </c>
      <c r="AI110" s="11">
        <f>'OddsRatio_working_3-way'!U110/(3*'OddsRatio_working_3-way'!X110^(1/3))*SIN(('OddsRatio_working_3-way'!Y110)/3)</f>
        <v>-0.11339366815549144</v>
      </c>
      <c r="AJ110" s="11">
        <f>'OddsRatio_working_3-way'!U110/(3*'OddsRatio_working_3-way'!X110^(1/3))*SIN(('OddsRatio_working_3-way'!Y110+2*PI())/3)</f>
        <v>-0.42379348506807918</v>
      </c>
      <c r="AK110" s="11">
        <f>'OddsRatio_working_3-way'!U110/(3*'OddsRatio_working_3-way'!X110^(1/3))*SIN(('OddsRatio_working_3-way'!Y110+4*PI())/3)</f>
        <v>0.53718715322357058</v>
      </c>
      <c r="AL110" s="11">
        <f>'OddsRatio_working_3-way'!Z110+'OddsRatio_working_3-way'!AF110</f>
        <v>1.1096448604074047</v>
      </c>
      <c r="AM110" s="11">
        <f>'OddsRatio_working_3-way'!AA110+'OddsRatio_working_3-way'!AG110</f>
        <v>-0.75122602470561861</v>
      </c>
      <c r="AN110" s="11">
        <f>'OddsRatio_working_3-way'!AB110+'OddsRatio_working_3-way'!AH110</f>
        <v>-0.35841883570178645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1.1096448604074047</v>
      </c>
      <c r="AS110" s="11">
        <f>IF(('OddsRatio_working_3-way'!X110=0),IF(Q110&gt;0,-Q110^(1/3),(-Q110)^(1/3)),'OddsRatio_working_3-way'!AM110-'OddsRatio_working_3-way'!R110/3)</f>
        <v>-0.75122602470561861</v>
      </c>
      <c r="AT110" s="11">
        <f>IF(('OddsRatio_working_3-way'!X110=0),IF(Q110&gt;0,-Q110^(1/3),(-Q110)^(1/3)),'OddsRatio_working_3-way'!AN110-'OddsRatio_working_3-way'!R110/3)</f>
        <v>-0.35841883570178645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2.4900000000000002</v>
      </c>
      <c r="B111" s="4">
        <f>IF('True_Odds_Calculator_3-way'!B112="","",'True_Odds_Calculator_3-way'!B112)</f>
        <v>3.25</v>
      </c>
      <c r="C111" s="4">
        <f>IF('True_Odds_Calculator_3-way'!C112="","",'True_Odds_Calculator_3-way'!C112)</f>
        <v>2.82</v>
      </c>
      <c r="D111" s="9">
        <f t="shared" si="26"/>
        <v>0.37899803943696375</v>
      </c>
      <c r="E111" s="9">
        <f t="shared" si="27"/>
        <v>0.28782780988889006</v>
      </c>
      <c r="F111" s="9">
        <f t="shared" si="28"/>
        <v>0.33317415067414635</v>
      </c>
      <c r="G111" s="9">
        <f t="shared" si="29"/>
        <v>1.099688641986686</v>
      </c>
      <c r="H111" s="9">
        <f t="shared" si="30"/>
        <v>2.6385360765601624</v>
      </c>
      <c r="I111" s="9">
        <f t="shared" si="31"/>
        <v>3.4742994444700432</v>
      </c>
      <c r="J111" s="9">
        <f t="shared" si="32"/>
        <v>3.0014333284157688</v>
      </c>
      <c r="K111" s="11">
        <f t="shared" si="33"/>
        <v>0.40160642570281119</v>
      </c>
      <c r="L111" s="11">
        <f t="shared" si="34"/>
        <v>0.30769230769230771</v>
      </c>
      <c r="M111" s="11">
        <f t="shared" si="35"/>
        <v>0.3546099290780142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-0.26736734170725462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0.24363684963531154</v>
      </c>
      <c r="Q111" s="11">
        <f>2*'OddsRatio_working_3-way'!K111*'OddsRatio_working_3-way'!L111*'OddsRatio_working_3-way'!M111</f>
        <v>8.7639154545076106E-2</v>
      </c>
      <c r="R111" s="11">
        <f t="shared" si="36"/>
        <v>0</v>
      </c>
      <c r="S111" s="11">
        <f t="shared" si="37"/>
        <v>-0.91124386426399817</v>
      </c>
      <c r="T111" s="11">
        <f t="shared" si="38"/>
        <v>-0.32778556268489145</v>
      </c>
      <c r="U111" s="11">
        <f>'OddsRatio_working_3-way'!S111-'OddsRatio_working_3-way'!R111^2/3</f>
        <v>-0.91124386426399817</v>
      </c>
      <c r="V111" s="11">
        <f>'OddsRatio_working_3-way'!S111*'OddsRatio_working_3-way'!R111/3-2*'OddsRatio_working_3-way'!R111^3/27-'OddsRatio_working_3-way'!T111</f>
        <v>0.32778556268489145</v>
      </c>
      <c r="W111" s="11">
        <f>'OddsRatio_working_3-way'!V111^2+4*'OddsRatio_working_3-way'!U111^3/27</f>
        <v>-4.6551964163763643E-3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0.16740562380116392</v>
      </c>
      <c r="Y111" s="11">
        <f>IF('OddsRatio_working_3-way'!W111&gt;=0,IF('OddsRatio_working_3-way'!V111+SQRT('OddsRatio_working_3-way'!W111)&gt;0,0,PI()),ACOS('OddsRatio_working_3-way'!V111/(2*'OddsRatio_working_3-way'!X111)))</f>
        <v>0.20522094742542252</v>
      </c>
      <c r="Z111" s="11">
        <f>'OddsRatio_working_3-way'!X111^(1/3)*COS('OddsRatio_working_3-way'!Y111/3)</f>
        <v>0.54984432099334313</v>
      </c>
      <c r="AA111" s="11">
        <f>'OddsRatio_working_3-way'!X111^(1/3)*COS(('OddsRatio_working_3-way'!Y111+2*PI())/3)</f>
        <v>-0.30754704470377081</v>
      </c>
      <c r="AB111" s="11">
        <f>'OddsRatio_working_3-way'!X111^(1/3)*COS(('OddsRatio_working_3-way'!Y111+4*PI())/3)</f>
        <v>-0.24229727628957246</v>
      </c>
      <c r="AC111" s="11">
        <f>'OddsRatio_working_3-way'!X111^(1/3)*SIN('OddsRatio_working_3-way'!Y111/3)</f>
        <v>3.7671971358498382E-2</v>
      </c>
      <c r="AD111" s="11">
        <f>'OddsRatio_working_3-way'!X111^(1/3)*SIN(('OddsRatio_working_3-way'!Y111+2*PI())/3)</f>
        <v>0.45734316442759138</v>
      </c>
      <c r="AE111" s="11">
        <f>'OddsRatio_working_3-way'!X111^(1/3)*SIN(('OddsRatio_working_3-way'!Y111+4*PI())/3)</f>
        <v>-0.49501513578608952</v>
      </c>
      <c r="AF111" s="11">
        <f>-'OddsRatio_working_3-way'!U111/(3*'OddsRatio_working_3-way'!X111^(1/3))*COS(('OddsRatio_working_3-way'!Y111)/3)</f>
        <v>0.54984432099334302</v>
      </c>
      <c r="AG111" s="11">
        <f>-'OddsRatio_working_3-way'!U111/(3*'OddsRatio_working_3-way'!X111^(1/3))*COS(('OddsRatio_working_3-way'!Y111+2*PI())/3)</f>
        <v>-0.30754704470377076</v>
      </c>
      <c r="AH111" s="11">
        <f>-'OddsRatio_working_3-way'!U111/(3*'OddsRatio_working_3-way'!X111^(1/3))*COS(('OddsRatio_working_3-way'!Y111+4*PI())/3)</f>
        <v>-0.24229727628957243</v>
      </c>
      <c r="AI111" s="11">
        <f>'OddsRatio_working_3-way'!U111/(3*'OddsRatio_working_3-way'!X111^(1/3))*SIN(('OddsRatio_working_3-way'!Y111)/3)</f>
        <v>-3.7671971358498375E-2</v>
      </c>
      <c r="AJ111" s="11">
        <f>'OddsRatio_working_3-way'!U111/(3*'OddsRatio_working_3-way'!X111^(1/3))*SIN(('OddsRatio_working_3-way'!Y111+2*PI())/3)</f>
        <v>-0.45734316442759126</v>
      </c>
      <c r="AK111" s="11">
        <f>'OddsRatio_working_3-way'!U111/(3*'OddsRatio_working_3-way'!X111^(1/3))*SIN(('OddsRatio_working_3-way'!Y111+4*PI())/3)</f>
        <v>0.49501513578608941</v>
      </c>
      <c r="AL111" s="11">
        <f>'OddsRatio_working_3-way'!Z111+'OddsRatio_working_3-way'!AF111</f>
        <v>1.099688641986686</v>
      </c>
      <c r="AM111" s="11">
        <f>'OddsRatio_working_3-way'!AA111+'OddsRatio_working_3-way'!AG111</f>
        <v>-0.61509408940754162</v>
      </c>
      <c r="AN111" s="11">
        <f>'OddsRatio_working_3-way'!AB111+'OddsRatio_working_3-way'!AH111</f>
        <v>-0.48459455257914485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1.099688641986686</v>
      </c>
      <c r="AS111" s="11">
        <f>IF(('OddsRatio_working_3-way'!X111=0),IF(Q111&gt;0,-Q111^(1/3),(-Q111)^(1/3)),'OddsRatio_working_3-way'!AM111-'OddsRatio_working_3-way'!R111/3)</f>
        <v>-0.61509408940754162</v>
      </c>
      <c r="AT111" s="11">
        <f>IF(('OddsRatio_working_3-way'!X111=0),IF(Q111&gt;0,-Q111^(1/3),(-Q111)^(1/3)),'OddsRatio_working_3-way'!AN111-'OddsRatio_working_3-way'!R111/3)</f>
        <v>-0.48459455257914485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2.5</v>
      </c>
      <c r="B112" s="4">
        <f>IF('True_Odds_Calculator_3-way'!B113="","",'True_Odds_Calculator_3-way'!B113)</f>
        <v>3.41</v>
      </c>
      <c r="C112" s="4">
        <f>IF('True_Odds_Calculator_3-way'!C113="","",'True_Odds_Calculator_3-way'!C113)</f>
        <v>2.7</v>
      </c>
      <c r="D112" s="9">
        <f t="shared" si="26"/>
        <v>0.37746937615495502</v>
      </c>
      <c r="E112" s="9">
        <f t="shared" si="27"/>
        <v>0.27399142439269353</v>
      </c>
      <c r="F112" s="9">
        <f t="shared" si="28"/>
        <v>0.34853919945235168</v>
      </c>
      <c r="G112" s="9">
        <f t="shared" si="29"/>
        <v>1.0994810231342491</v>
      </c>
      <c r="H112" s="9">
        <f t="shared" si="30"/>
        <v>2.6492215347013737</v>
      </c>
      <c r="I112" s="9">
        <f t="shared" si="31"/>
        <v>3.6497492657535409</v>
      </c>
      <c r="J112" s="9">
        <f t="shared" si="32"/>
        <v>2.8691177393282232</v>
      </c>
      <c r="K112" s="11">
        <f t="shared" si="33"/>
        <v>0.4</v>
      </c>
      <c r="L112" s="11">
        <f t="shared" si="34"/>
        <v>0.29325513196480935</v>
      </c>
      <c r="M112" s="11">
        <f t="shared" si="35"/>
        <v>0.37037037037037035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-0.26699250570218325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0.24372759856630821</v>
      </c>
      <c r="Q112" s="11">
        <f>2*'OddsRatio_working_3-way'!K112*'OddsRatio_working_3-way'!L112*'OddsRatio_working_3-way'!M112</f>
        <v>8.6890409471054628E-2</v>
      </c>
      <c r="R112" s="11">
        <f t="shared" si="36"/>
        <v>0</v>
      </c>
      <c r="S112" s="11">
        <f t="shared" si="37"/>
        <v>-0.91286307053941851</v>
      </c>
      <c r="T112" s="11">
        <f t="shared" si="38"/>
        <v>-0.3254413798714505</v>
      </c>
      <c r="U112" s="11">
        <f>'OddsRatio_working_3-way'!S112-'OddsRatio_working_3-way'!R112^2/3</f>
        <v>-0.91286307053941851</v>
      </c>
      <c r="V112" s="11">
        <f>'OddsRatio_working_3-way'!S112*'OddsRatio_working_3-way'!R112/3-2*'OddsRatio_working_3-way'!R112^3/27-'OddsRatio_working_3-way'!T112</f>
        <v>0.3254413798714505</v>
      </c>
      <c r="W112" s="11">
        <f>'OddsRatio_working_3-way'!V112^2+4*'OddsRatio_working_3-way'!U112^3/27</f>
        <v>-6.7851123995464058E-3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0.1678520212361026</v>
      </c>
      <c r="Y112" s="11">
        <f>IF('OddsRatio_working_3-way'!W112&gt;=0,IF('OddsRatio_working_3-way'!V112+SQRT('OddsRatio_working_3-way'!W112)&gt;0,0,PI()),ACOS('OddsRatio_working_3-way'!V112/(2*'OddsRatio_working_3-way'!X112)))</f>
        <v>0.24790162707062691</v>
      </c>
      <c r="Z112" s="11">
        <f>'OddsRatio_working_3-way'!X112^(1/3)*COS('OddsRatio_working_3-way'!Y112/3)</f>
        <v>0.54974051156712467</v>
      </c>
      <c r="AA112" s="11">
        <f>'OddsRatio_working_3-way'!X112^(1/3)*COS(('OddsRatio_working_3-way'!Y112+2*PI())/3)</f>
        <v>-0.31430114584822771</v>
      </c>
      <c r="AB112" s="11">
        <f>'OddsRatio_working_3-way'!X112^(1/3)*COS(('OddsRatio_working_3-way'!Y112+4*PI())/3)</f>
        <v>-0.23543936571889679</v>
      </c>
      <c r="AC112" s="11">
        <f>'OddsRatio_working_3-way'!X112^(1/3)*SIN('OddsRatio_working_3-way'!Y112/3)</f>
        <v>4.5530869986442242E-2</v>
      </c>
      <c r="AD112" s="11">
        <f>'OddsRatio_working_3-way'!X112^(1/3)*SIN(('OddsRatio_working_3-way'!Y112+2*PI())/3)</f>
        <v>0.45332381351336187</v>
      </c>
      <c r="AE112" s="11">
        <f>'OddsRatio_working_3-way'!X112^(1/3)*SIN(('OddsRatio_working_3-way'!Y112+4*PI())/3)</f>
        <v>-0.49885468349980416</v>
      </c>
      <c r="AF112" s="11">
        <f>-'OddsRatio_working_3-way'!U112/(3*'OddsRatio_working_3-way'!X112^(1/3))*COS(('OddsRatio_working_3-way'!Y112)/3)</f>
        <v>0.54974051156712456</v>
      </c>
      <c r="AG112" s="11">
        <f>-'OddsRatio_working_3-way'!U112/(3*'OddsRatio_working_3-way'!X112^(1/3))*COS(('OddsRatio_working_3-way'!Y112+2*PI())/3)</f>
        <v>-0.31430114584822766</v>
      </c>
      <c r="AH112" s="11">
        <f>-'OddsRatio_working_3-way'!U112/(3*'OddsRatio_working_3-way'!X112^(1/3))*COS(('OddsRatio_working_3-way'!Y112+4*PI())/3)</f>
        <v>-0.23543936571889673</v>
      </c>
      <c r="AI112" s="11">
        <f>'OddsRatio_working_3-way'!U112/(3*'OddsRatio_working_3-way'!X112^(1/3))*SIN(('OddsRatio_working_3-way'!Y112)/3)</f>
        <v>-4.5530869986442228E-2</v>
      </c>
      <c r="AJ112" s="11">
        <f>'OddsRatio_working_3-way'!U112/(3*'OddsRatio_working_3-way'!X112^(1/3))*SIN(('OddsRatio_working_3-way'!Y112+2*PI())/3)</f>
        <v>-0.45332381351336176</v>
      </c>
      <c r="AK112" s="11">
        <f>'OddsRatio_working_3-way'!U112/(3*'OddsRatio_working_3-way'!X112^(1/3))*SIN(('OddsRatio_working_3-way'!Y112+4*PI())/3)</f>
        <v>0.49885468349980405</v>
      </c>
      <c r="AL112" s="11">
        <f>'OddsRatio_working_3-way'!Z112+'OddsRatio_working_3-way'!AF112</f>
        <v>1.0994810231342491</v>
      </c>
      <c r="AM112" s="11">
        <f>'OddsRatio_working_3-way'!AA112+'OddsRatio_working_3-way'!AG112</f>
        <v>-0.62860229169645532</v>
      </c>
      <c r="AN112" s="11">
        <f>'OddsRatio_working_3-way'!AB112+'OddsRatio_working_3-way'!AH112</f>
        <v>-0.47087873143779352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1.0994810231342491</v>
      </c>
      <c r="AS112" s="11">
        <f>IF(('OddsRatio_working_3-way'!X112=0),IF(Q112&gt;0,-Q112^(1/3),(-Q112)^(1/3)),'OddsRatio_working_3-way'!AM112-'OddsRatio_working_3-way'!R112/3)</f>
        <v>-0.62860229169645532</v>
      </c>
      <c r="AT112" s="11">
        <f>IF(('OddsRatio_working_3-way'!X112=0),IF(Q112&gt;0,-Q112^(1/3),(-Q112)^(1/3)),'OddsRatio_working_3-way'!AN112-'OddsRatio_working_3-way'!R112/3)</f>
        <v>-0.47087873143779352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1.58</v>
      </c>
      <c r="B113" s="4">
        <f>IF('True_Odds_Calculator_3-way'!B114="","",'True_Odds_Calculator_3-way'!B114)</f>
        <v>4.16</v>
      </c>
      <c r="C113" s="4">
        <f>IF('True_Odds_Calculator_3-way'!C114="","",'True_Odds_Calculator_3-way'!C114)</f>
        <v>5.23</v>
      </c>
      <c r="D113" s="9">
        <f t="shared" si="26"/>
        <v>0.60586314892491189</v>
      </c>
      <c r="E113" s="9">
        <f t="shared" si="27"/>
        <v>0.22005545193764758</v>
      </c>
      <c r="F113" s="9">
        <f t="shared" si="28"/>
        <v>0.17408139913744039</v>
      </c>
      <c r="G113" s="9">
        <f t="shared" si="29"/>
        <v>1.1216168142308789</v>
      </c>
      <c r="H113" s="9">
        <f t="shared" si="30"/>
        <v>1.65053775225391</v>
      </c>
      <c r="I113" s="9">
        <f t="shared" si="31"/>
        <v>4.5443091329695786</v>
      </c>
      <c r="J113" s="9">
        <f t="shared" si="32"/>
        <v>5.7444391241966182</v>
      </c>
      <c r="K113" s="11">
        <f t="shared" si="33"/>
        <v>0.63291139240506322</v>
      </c>
      <c r="L113" s="11">
        <f t="shared" si="34"/>
        <v>0.24038461538461536</v>
      </c>
      <c r="M113" s="11">
        <f t="shared" si="35"/>
        <v>0.19120458891013384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-0.22552948963082808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0.23184952738768355</v>
      </c>
      <c r="Q113" s="11">
        <f>2*'OddsRatio_working_3-way'!K113*'OddsRatio_working_3-way'!L113*'OddsRatio_working_3-way'!M113</f>
        <v>5.8180558942956977E-2</v>
      </c>
      <c r="R113" s="11">
        <f t="shared" si="36"/>
        <v>0</v>
      </c>
      <c r="S113" s="11">
        <f t="shared" si="37"/>
        <v>-1.0280231102690864</v>
      </c>
      <c r="T113" s="11">
        <f t="shared" si="38"/>
        <v>-0.25797317698095018</v>
      </c>
      <c r="U113" s="11">
        <f>'OddsRatio_working_3-way'!S113-'OddsRatio_working_3-way'!R113^2/3</f>
        <v>-1.0280231102690864</v>
      </c>
      <c r="V113" s="11">
        <f>'OddsRatio_working_3-way'!S113*'OddsRatio_working_3-way'!R113/3-2*'OddsRatio_working_3-way'!R113^3/27-'OddsRatio_working_3-way'!T113</f>
        <v>0.25797317698095018</v>
      </c>
      <c r="W113" s="11">
        <f>'OddsRatio_working_3-way'!V113^2+4*'OddsRatio_working_3-way'!U113^3/27</f>
        <v>-9.4404983859829081E-2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0.20059607666992998</v>
      </c>
      <c r="Y113" s="11">
        <f>IF('OddsRatio_working_3-way'!W113&gt;=0,IF('OddsRatio_working_3-way'!V113+SQRT('OddsRatio_working_3-way'!W113)&gt;0,0,PI()),ACOS('OddsRatio_working_3-way'!V113/(2*'OddsRatio_working_3-way'!X113)))</f>
        <v>0.87236578461342185</v>
      </c>
      <c r="Z113" s="11">
        <f>'OddsRatio_working_3-way'!X113^(1/3)*COS('OddsRatio_working_3-way'!Y113/3)</f>
        <v>0.56080840711543944</v>
      </c>
      <c r="AA113" s="11">
        <f>'OddsRatio_working_3-way'!X113^(1/3)*COS(('OddsRatio_working_3-way'!Y113+2*PI())/3)</f>
        <v>-0.4257528377059438</v>
      </c>
      <c r="AB113" s="11">
        <f>'OddsRatio_working_3-way'!X113^(1/3)*COS(('OddsRatio_working_3-way'!Y113+4*PI())/3)</f>
        <v>-0.13505556940949581</v>
      </c>
      <c r="AC113" s="11">
        <f>'OddsRatio_working_3-way'!X113^(1/3)*SIN('OddsRatio_working_3-way'!Y113/3)</f>
        <v>0.16783414610364317</v>
      </c>
      <c r="AD113" s="11">
        <f>'OddsRatio_working_3-way'!X113^(1/3)*SIN(('OddsRatio_working_3-way'!Y113+2*PI())/3)</f>
        <v>0.40175725416603475</v>
      </c>
      <c r="AE113" s="11">
        <f>'OddsRatio_working_3-way'!X113^(1/3)*SIN(('OddsRatio_working_3-way'!Y113+4*PI())/3)</f>
        <v>-0.56959140026967781</v>
      </c>
      <c r="AF113" s="11">
        <f>-'OddsRatio_working_3-way'!U113/(3*'OddsRatio_working_3-way'!X113^(1/3))*COS(('OddsRatio_working_3-way'!Y113)/3)</f>
        <v>0.56080840711543944</v>
      </c>
      <c r="AG113" s="11">
        <f>-'OddsRatio_working_3-way'!U113/(3*'OddsRatio_working_3-way'!X113^(1/3))*COS(('OddsRatio_working_3-way'!Y113+2*PI())/3)</f>
        <v>-0.4257528377059438</v>
      </c>
      <c r="AH113" s="11">
        <f>-'OddsRatio_working_3-way'!U113/(3*'OddsRatio_working_3-way'!X113^(1/3))*COS(('OddsRatio_working_3-way'!Y113+4*PI())/3)</f>
        <v>-0.13505556940949581</v>
      </c>
      <c r="AI113" s="11">
        <f>'OddsRatio_working_3-way'!U113/(3*'OddsRatio_working_3-way'!X113^(1/3))*SIN(('OddsRatio_working_3-way'!Y113)/3)</f>
        <v>-0.16783414610364317</v>
      </c>
      <c r="AJ113" s="11">
        <f>'OddsRatio_working_3-way'!U113/(3*'OddsRatio_working_3-way'!X113^(1/3))*SIN(('OddsRatio_working_3-way'!Y113+2*PI())/3)</f>
        <v>-0.40175725416603475</v>
      </c>
      <c r="AK113" s="11">
        <f>'OddsRatio_working_3-way'!U113/(3*'OddsRatio_working_3-way'!X113^(1/3))*SIN(('OddsRatio_working_3-way'!Y113+4*PI())/3)</f>
        <v>0.56959140026967781</v>
      </c>
      <c r="AL113" s="11">
        <f>'OddsRatio_working_3-way'!Z113+'OddsRatio_working_3-way'!AF113</f>
        <v>1.1216168142308789</v>
      </c>
      <c r="AM113" s="11">
        <f>'OddsRatio_working_3-way'!AA113+'OddsRatio_working_3-way'!AG113</f>
        <v>-0.8515056754118876</v>
      </c>
      <c r="AN113" s="11">
        <f>'OddsRatio_working_3-way'!AB113+'OddsRatio_working_3-way'!AH113</f>
        <v>-0.27011113881899163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1.1216168142308789</v>
      </c>
      <c r="AS113" s="11">
        <f>IF(('OddsRatio_working_3-way'!X113=0),IF(Q113&gt;0,-Q113^(1/3),(-Q113)^(1/3)),'OddsRatio_working_3-way'!AM113-'OddsRatio_working_3-way'!R113/3)</f>
        <v>-0.8515056754118876</v>
      </c>
      <c r="AT113" s="11">
        <f>IF(('OddsRatio_working_3-way'!X113=0),IF(Q113&gt;0,-Q113^(1/3),(-Q113)^(1/3)),'OddsRatio_working_3-way'!AN113-'OddsRatio_working_3-way'!R113/3)</f>
        <v>-0.27011113881899163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2.5499999999999998</v>
      </c>
      <c r="B114" s="4">
        <f>IF('True_Odds_Calculator_3-way'!B115="","",'True_Odds_Calculator_3-way'!B115)</f>
        <v>3.32</v>
      </c>
      <c r="C114" s="4">
        <f>IF('True_Odds_Calculator_3-way'!C115="","",'True_Odds_Calculator_3-way'!C115)</f>
        <v>2.7</v>
      </c>
      <c r="D114" s="9">
        <f t="shared" si="26"/>
        <v>0.36980912999812965</v>
      </c>
      <c r="E114" s="9">
        <f t="shared" si="27"/>
        <v>0.28163862173682996</v>
      </c>
      <c r="F114" s="9">
        <f t="shared" si="28"/>
        <v>0.3485522482650405</v>
      </c>
      <c r="G114" s="9">
        <f t="shared" si="29"/>
        <v>1.0994178397974455</v>
      </c>
      <c r="H114" s="9">
        <f t="shared" si="30"/>
        <v>2.7040976516860402</v>
      </c>
      <c r="I114" s="9">
        <f t="shared" si="31"/>
        <v>3.5506493883300725</v>
      </c>
      <c r="J114" s="9">
        <f t="shared" si="32"/>
        <v>2.8690103276556576</v>
      </c>
      <c r="K114" s="11">
        <f t="shared" si="33"/>
        <v>0.39215686274509809</v>
      </c>
      <c r="L114" s="11">
        <f t="shared" si="34"/>
        <v>0.30120481927710846</v>
      </c>
      <c r="M114" s="11">
        <f t="shared" si="35"/>
        <v>0.37037037037037035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-0.26744013089394625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0.2436762299743637</v>
      </c>
      <c r="Q114" s="11">
        <f>2*'OddsRatio_working_3-way'!K114*'OddsRatio_working_3-way'!L114*'OddsRatio_working_3-way'!M114</f>
        <v>8.7495953312159327E-2</v>
      </c>
      <c r="R114" s="11">
        <f t="shared" si="36"/>
        <v>0</v>
      </c>
      <c r="S114" s="11">
        <f t="shared" si="37"/>
        <v>-0.91114310017666655</v>
      </c>
      <c r="T114" s="11">
        <f t="shared" si="38"/>
        <v>-0.3271608977295033</v>
      </c>
      <c r="U114" s="11">
        <f>'OddsRatio_working_3-way'!S114-'OddsRatio_working_3-way'!R114^2/3</f>
        <v>-0.91114310017666655</v>
      </c>
      <c r="V114" s="11">
        <f>'OddsRatio_working_3-way'!S114*'OddsRatio_working_3-way'!R114/3-2*'OddsRatio_working_3-way'!R114^3/27-'OddsRatio_working_3-way'!T114</f>
        <v>0.3271608977295033</v>
      </c>
      <c r="W114" s="11">
        <f>'OddsRatio_working_3-way'!V114^2+4*'OddsRatio_working_3-way'!U114^3/27</f>
        <v>-5.0271355143861468E-3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0.16737785734496116</v>
      </c>
      <c r="Y114" s="11">
        <f>IF('OddsRatio_working_3-way'!W114&gt;=0,IF('OddsRatio_working_3-way'!V114+SQRT('OddsRatio_working_3-way'!W114)&gt;0,0,PI()),ACOS('OddsRatio_working_3-way'!V114/(2*'OddsRatio_working_3-way'!X114)))</f>
        <v>0.21341954201257107</v>
      </c>
      <c r="Z114" s="11">
        <f>'OddsRatio_working_3-way'!X114^(1/3)*COS('OddsRatio_working_3-way'!Y114/3)</f>
        <v>0.54970891989872273</v>
      </c>
      <c r="AA114" s="11">
        <f>'OddsRatio_working_3-way'!X114^(1/3)*COS(('OddsRatio_working_3-way'!Y114+2*PI())/3)</f>
        <v>-0.30877867817176657</v>
      </c>
      <c r="AB114" s="11">
        <f>'OddsRatio_working_3-way'!X114^(1/3)*COS(('OddsRatio_working_3-way'!Y114+4*PI())/3)</f>
        <v>-0.24093024172695601</v>
      </c>
      <c r="AC114" s="11">
        <f>'OddsRatio_working_3-way'!X114^(1/3)*SIN('OddsRatio_working_3-way'!Y114/3)</f>
        <v>3.917231304550664E-2</v>
      </c>
      <c r="AD114" s="11">
        <f>'OddsRatio_working_3-way'!X114^(1/3)*SIN(('OddsRatio_working_3-way'!Y114+2*PI())/3)</f>
        <v>0.45647573279644565</v>
      </c>
      <c r="AE114" s="11">
        <f>'OddsRatio_working_3-way'!X114^(1/3)*SIN(('OddsRatio_working_3-way'!Y114+4*PI())/3)</f>
        <v>-0.49564804584195227</v>
      </c>
      <c r="AF114" s="11">
        <f>-'OddsRatio_working_3-way'!U114/(3*'OddsRatio_working_3-way'!X114^(1/3))*COS(('OddsRatio_working_3-way'!Y114)/3)</f>
        <v>0.54970891989872273</v>
      </c>
      <c r="AG114" s="11">
        <f>-'OddsRatio_working_3-way'!U114/(3*'OddsRatio_working_3-way'!X114^(1/3))*COS(('OddsRatio_working_3-way'!Y114+2*PI())/3)</f>
        <v>-0.30877867817176657</v>
      </c>
      <c r="AH114" s="11">
        <f>-'OddsRatio_working_3-way'!U114/(3*'OddsRatio_working_3-way'!X114^(1/3))*COS(('OddsRatio_working_3-way'!Y114+4*PI())/3)</f>
        <v>-0.24093024172695601</v>
      </c>
      <c r="AI114" s="11">
        <f>'OddsRatio_working_3-way'!U114/(3*'OddsRatio_working_3-way'!X114^(1/3))*SIN(('OddsRatio_working_3-way'!Y114)/3)</f>
        <v>-3.917231304550664E-2</v>
      </c>
      <c r="AJ114" s="11">
        <f>'OddsRatio_working_3-way'!U114/(3*'OddsRatio_working_3-way'!X114^(1/3))*SIN(('OddsRatio_working_3-way'!Y114+2*PI())/3)</f>
        <v>-0.45647573279644565</v>
      </c>
      <c r="AK114" s="11">
        <f>'OddsRatio_working_3-way'!U114/(3*'OddsRatio_working_3-way'!X114^(1/3))*SIN(('OddsRatio_working_3-way'!Y114+4*PI())/3)</f>
        <v>0.49564804584195227</v>
      </c>
      <c r="AL114" s="11">
        <f>'OddsRatio_working_3-way'!Z114+'OddsRatio_working_3-way'!AF114</f>
        <v>1.0994178397974455</v>
      </c>
      <c r="AM114" s="11">
        <f>'OddsRatio_working_3-way'!AA114+'OddsRatio_working_3-way'!AG114</f>
        <v>-0.61755735634353315</v>
      </c>
      <c r="AN114" s="11">
        <f>'OddsRatio_working_3-way'!AB114+'OddsRatio_working_3-way'!AH114</f>
        <v>-0.48186048345391203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1.0994178397974455</v>
      </c>
      <c r="AS114" s="11">
        <f>IF(('OddsRatio_working_3-way'!X114=0),IF(Q114&gt;0,-Q114^(1/3),(-Q114)^(1/3)),'OddsRatio_working_3-way'!AM114-'OddsRatio_working_3-way'!R114/3)</f>
        <v>-0.61755735634353315</v>
      </c>
      <c r="AT114" s="11">
        <f>IF(('OddsRatio_working_3-way'!X114=0),IF(Q114&gt;0,-Q114^(1/3),(-Q114)^(1/3)),'OddsRatio_working_3-way'!AN114-'OddsRatio_working_3-way'!R114/3)</f>
        <v>-0.48186048345391203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2.64</v>
      </c>
      <c r="B115" s="4">
        <f>IF('True_Odds_Calculator_3-way'!B116="","",'True_Odds_Calculator_3-way'!B116)</f>
        <v>3.55</v>
      </c>
      <c r="C115" s="4">
        <f>IF('True_Odds_Calculator_3-way'!C116="","",'True_Odds_Calculator_3-way'!C116)</f>
        <v>2.39</v>
      </c>
      <c r="D115" s="9">
        <f t="shared" si="26"/>
        <v>0.35148382903715564</v>
      </c>
      <c r="E115" s="9">
        <f t="shared" si="27"/>
        <v>0.25847299649656302</v>
      </c>
      <c r="F115" s="9">
        <f t="shared" si="28"/>
        <v>0.39004317446628145</v>
      </c>
      <c r="G115" s="9">
        <f t="shared" si="29"/>
        <v>1.125049453042372</v>
      </c>
      <c r="H115" s="9">
        <f t="shared" si="30"/>
        <v>2.8450811029894898</v>
      </c>
      <c r="I115" s="9">
        <f t="shared" si="31"/>
        <v>3.8688761052580487</v>
      </c>
      <c r="J115" s="9">
        <f t="shared" si="32"/>
        <v>2.5638187397288972</v>
      </c>
      <c r="K115" s="11">
        <f t="shared" si="33"/>
        <v>0.37878787878787878</v>
      </c>
      <c r="L115" s="11">
        <f t="shared" si="34"/>
        <v>0.28169014084507044</v>
      </c>
      <c r="M115" s="11">
        <f t="shared" si="35"/>
        <v>0.41841004184100417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-0.25951869451781062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0.24911737446359405</v>
      </c>
      <c r="Q115" s="11">
        <f>2*'OddsRatio_working_3-way'!K115*'OddsRatio_working_3-way'!L115*'OddsRatio_working_3-way'!M115</f>
        <v>8.9289381528169912E-2</v>
      </c>
      <c r="R115" s="11">
        <f t="shared" si="36"/>
        <v>0</v>
      </c>
      <c r="S115" s="11">
        <f t="shared" si="37"/>
        <v>-0.95992072912688475</v>
      </c>
      <c r="T115" s="11">
        <f t="shared" si="38"/>
        <v>-0.34405760900605192</v>
      </c>
      <c r="U115" s="11">
        <f>'OddsRatio_working_3-way'!S115-'OddsRatio_working_3-way'!R115^2/3</f>
        <v>-0.95992072912688475</v>
      </c>
      <c r="V115" s="11">
        <f>'OddsRatio_working_3-way'!S115*'OddsRatio_working_3-way'!R115/3-2*'OddsRatio_working_3-way'!R115^3/27-'OddsRatio_working_3-way'!T115</f>
        <v>0.34405760900605192</v>
      </c>
      <c r="W115" s="11">
        <f>'OddsRatio_working_3-way'!V115^2+4*'OddsRatio_working_3-way'!U115^3/27</f>
        <v>-1.2663895016455332E-2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0.18099691525784123</v>
      </c>
      <c r="Y115" s="11">
        <f>IF('OddsRatio_working_3-way'!W115&gt;=0,IF('OddsRatio_working_3-way'!V115+SQRT('OddsRatio_working_3-way'!W115)&gt;0,0,PI()),ACOS('OddsRatio_working_3-way'!V115/(2*'OddsRatio_working_3-way'!X115)))</f>
        <v>0.31611101211089943</v>
      </c>
      <c r="Z115" s="11">
        <f>'OddsRatio_working_3-way'!X115^(1/3)*COS('OddsRatio_working_3-way'!Y115/3)</f>
        <v>0.56252472652118612</v>
      </c>
      <c r="AA115" s="11">
        <f>'OddsRatio_working_3-way'!X115^(1/3)*COS(('OddsRatio_working_3-way'!Y115+2*PI())/3)</f>
        <v>-0.33278547769401856</v>
      </c>
      <c r="AB115" s="11">
        <f>'OddsRatio_working_3-way'!X115^(1/3)*COS(('OddsRatio_working_3-way'!Y115+4*PI())/3)</f>
        <v>-0.22973924882716734</v>
      </c>
      <c r="AC115" s="11">
        <f>'OddsRatio_working_3-way'!X115^(1/3)*SIN('OddsRatio_working_3-way'!Y115/3)</f>
        <v>5.9493767975252382E-2</v>
      </c>
      <c r="AD115" s="11">
        <f>'OddsRatio_working_3-way'!X115^(1/3)*SIN(('OddsRatio_working_3-way'!Y115+2*PI())/3)</f>
        <v>0.45741381943661491</v>
      </c>
      <c r="AE115" s="11">
        <f>'OddsRatio_working_3-way'!X115^(1/3)*SIN(('OddsRatio_working_3-way'!Y115+4*PI())/3)</f>
        <v>-0.51690758741186726</v>
      </c>
      <c r="AF115" s="11">
        <f>-'OddsRatio_working_3-way'!U115/(3*'OddsRatio_working_3-way'!X115^(1/3))*COS(('OddsRatio_working_3-way'!Y115)/3)</f>
        <v>0.5625247265211859</v>
      </c>
      <c r="AG115" s="11">
        <f>-'OddsRatio_working_3-way'!U115/(3*'OddsRatio_working_3-way'!X115^(1/3))*COS(('OddsRatio_working_3-way'!Y115+2*PI())/3)</f>
        <v>-0.33278547769401845</v>
      </c>
      <c r="AH115" s="11">
        <f>-'OddsRatio_working_3-way'!U115/(3*'OddsRatio_working_3-way'!X115^(1/3))*COS(('OddsRatio_working_3-way'!Y115+4*PI())/3)</f>
        <v>-0.22973924882716726</v>
      </c>
      <c r="AI115" s="11">
        <f>'OddsRatio_working_3-way'!U115/(3*'OddsRatio_working_3-way'!X115^(1/3))*SIN(('OddsRatio_working_3-way'!Y115)/3)</f>
        <v>-5.9493767975252361E-2</v>
      </c>
      <c r="AJ115" s="11">
        <f>'OddsRatio_working_3-way'!U115/(3*'OddsRatio_working_3-way'!X115^(1/3))*SIN(('OddsRatio_working_3-way'!Y115+2*PI())/3)</f>
        <v>-0.45741381943661474</v>
      </c>
      <c r="AK115" s="11">
        <f>'OddsRatio_working_3-way'!U115/(3*'OddsRatio_working_3-way'!X115^(1/3))*SIN(('OddsRatio_working_3-way'!Y115+4*PI())/3)</f>
        <v>0.51690758741186704</v>
      </c>
      <c r="AL115" s="11">
        <f>'OddsRatio_working_3-way'!Z115+'OddsRatio_working_3-way'!AF115</f>
        <v>1.125049453042372</v>
      </c>
      <c r="AM115" s="11">
        <f>'OddsRatio_working_3-way'!AA115+'OddsRatio_working_3-way'!AG115</f>
        <v>-0.66557095538803701</v>
      </c>
      <c r="AN115" s="11">
        <f>'OddsRatio_working_3-way'!AB115+'OddsRatio_working_3-way'!AH115</f>
        <v>-0.45947849765433457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1.125049453042372</v>
      </c>
      <c r="AS115" s="11">
        <f>IF(('OddsRatio_working_3-way'!X115=0),IF(Q115&gt;0,-Q115^(1/3),(-Q115)^(1/3)),'OddsRatio_working_3-way'!AM115-'OddsRatio_working_3-way'!R115/3)</f>
        <v>-0.66557095538803701</v>
      </c>
      <c r="AT115" s="11">
        <f>IF(('OddsRatio_working_3-way'!X115=0),IF(Q115&gt;0,-Q115^(1/3),(-Q115)^(1/3)),'OddsRatio_working_3-way'!AN115-'OddsRatio_working_3-way'!R115/3)</f>
        <v>-0.45947849765433457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2.66</v>
      </c>
      <c r="B116" s="4">
        <f>IF('True_Odds_Calculator_3-way'!B117="","",'True_Odds_Calculator_3-way'!B117)</f>
        <v>3.32</v>
      </c>
      <c r="C116" s="4">
        <f>IF('True_Odds_Calculator_3-way'!C117="","",'True_Odds_Calculator_3-way'!C117)</f>
        <v>2.58</v>
      </c>
      <c r="D116" s="9">
        <f t="shared" si="26"/>
        <v>0.35364360395542921</v>
      </c>
      <c r="E116" s="9">
        <f t="shared" si="27"/>
        <v>0.28134272356624607</v>
      </c>
      <c r="F116" s="9">
        <f t="shared" si="28"/>
        <v>0.36501367247832478</v>
      </c>
      <c r="G116" s="9">
        <f t="shared" si="29"/>
        <v>1.1010274710566792</v>
      </c>
      <c r="H116" s="9">
        <f t="shared" si="30"/>
        <v>2.8277056019540878</v>
      </c>
      <c r="I116" s="9">
        <f t="shared" si="31"/>
        <v>3.5543837328514951</v>
      </c>
      <c r="J116" s="9">
        <f t="shared" si="32"/>
        <v>2.7396234042695538</v>
      </c>
      <c r="K116" s="11">
        <f t="shared" si="33"/>
        <v>0.37593984962406013</v>
      </c>
      <c r="L116" s="11">
        <f t="shared" si="34"/>
        <v>0.30120481927710846</v>
      </c>
      <c r="M116" s="11">
        <f t="shared" si="35"/>
        <v>0.38759689922480617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-0.26706300635309199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0.24402558652164169</v>
      </c>
      <c r="Q116" s="11">
        <f>2*'OddsRatio_working_3-way'!K116*'OddsRatio_working_3-way'!L116*'OddsRatio_working_3-way'!M116</f>
        <v>8.7778987957425086E-2</v>
      </c>
      <c r="R116" s="11">
        <f t="shared" si="36"/>
        <v>0</v>
      </c>
      <c r="S116" s="11">
        <f t="shared" si="37"/>
        <v>-0.91373788475595963</v>
      </c>
      <c r="T116" s="11">
        <f t="shared" si="38"/>
        <v>-0.32868269235825892</v>
      </c>
      <c r="U116" s="11">
        <f>'OddsRatio_working_3-way'!S116-'OddsRatio_working_3-way'!R116^2/3</f>
        <v>-0.91373788475595963</v>
      </c>
      <c r="V116" s="11">
        <f>'OddsRatio_working_3-way'!S116*'OddsRatio_working_3-way'!R116/3-2*'OddsRatio_working_3-way'!R116^3/27-'OddsRatio_working_3-way'!T116</f>
        <v>0.32868269235825892</v>
      </c>
      <c r="W116" s="11">
        <f>'OddsRatio_working_3-way'!V116^2+4*'OddsRatio_working_3-way'!U116^3/27</f>
        <v>-4.9892021574932943E-3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0.16809336275814638</v>
      </c>
      <c r="Y116" s="11">
        <f>IF('OddsRatio_working_3-way'!W116&gt;=0,IF('OddsRatio_working_3-way'!V116+SQRT('OddsRatio_working_3-way'!W116)&gt;0,0,PI()),ACOS('OddsRatio_working_3-way'!V116/(2*'OddsRatio_working_3-way'!X116)))</f>
        <v>0.2116816639316077</v>
      </c>
      <c r="Z116" s="11">
        <f>'OddsRatio_working_3-way'!X116^(1/3)*COS('OddsRatio_working_3-way'!Y116/3)</f>
        <v>0.55051373552833971</v>
      </c>
      <c r="AA116" s="11">
        <f>'OddsRatio_working_3-way'!X116^(1/3)*COS(('OddsRatio_working_3-way'!Y116+2*PI())/3)</f>
        <v>-0.30895317965382396</v>
      </c>
      <c r="AB116" s="11">
        <f>'OddsRatio_working_3-way'!X116^(1/3)*COS(('OddsRatio_working_3-way'!Y116+4*PI())/3)</f>
        <v>-0.24156055587451611</v>
      </c>
      <c r="AC116" s="11">
        <f>'OddsRatio_working_3-way'!X116^(1/3)*SIN('OddsRatio_working_3-way'!Y116/3)</f>
        <v>3.8909149480378755E-2</v>
      </c>
      <c r="AD116" s="11">
        <f>'OddsRatio_working_3-way'!X116^(1/3)*SIN(('OddsRatio_working_3-way'!Y116+2*PI())/3)</f>
        <v>0.45730430535962074</v>
      </c>
      <c r="AE116" s="11">
        <f>'OddsRatio_working_3-way'!X116^(1/3)*SIN(('OddsRatio_working_3-way'!Y116+4*PI())/3)</f>
        <v>-0.49621345483999935</v>
      </c>
      <c r="AF116" s="11">
        <f>-'OddsRatio_working_3-way'!U116/(3*'OddsRatio_working_3-way'!X116^(1/3))*COS(('OddsRatio_working_3-way'!Y116)/3)</f>
        <v>0.5505137355283396</v>
      </c>
      <c r="AG116" s="11">
        <f>-'OddsRatio_working_3-way'!U116/(3*'OddsRatio_working_3-way'!X116^(1/3))*COS(('OddsRatio_working_3-way'!Y116+2*PI())/3)</f>
        <v>-0.30895317965382391</v>
      </c>
      <c r="AH116" s="11">
        <f>-'OddsRatio_working_3-way'!U116/(3*'OddsRatio_working_3-way'!X116^(1/3))*COS(('OddsRatio_working_3-way'!Y116+4*PI())/3)</f>
        <v>-0.24156055587451605</v>
      </c>
      <c r="AI116" s="11">
        <f>'OddsRatio_working_3-way'!U116/(3*'OddsRatio_working_3-way'!X116^(1/3))*SIN(('OddsRatio_working_3-way'!Y116)/3)</f>
        <v>-3.8909149480378748E-2</v>
      </c>
      <c r="AJ116" s="11">
        <f>'OddsRatio_working_3-way'!U116/(3*'OddsRatio_working_3-way'!X116^(1/3))*SIN(('OddsRatio_working_3-way'!Y116+2*PI())/3)</f>
        <v>-0.45730430535962069</v>
      </c>
      <c r="AK116" s="11">
        <f>'OddsRatio_working_3-way'!U116/(3*'OddsRatio_working_3-way'!X116^(1/3))*SIN(('OddsRatio_working_3-way'!Y116+4*PI())/3)</f>
        <v>0.49621345483999924</v>
      </c>
      <c r="AL116" s="11">
        <f>'OddsRatio_working_3-way'!Z116+'OddsRatio_working_3-way'!AF116</f>
        <v>1.1010274710566792</v>
      </c>
      <c r="AM116" s="11">
        <f>'OddsRatio_working_3-way'!AA116+'OddsRatio_working_3-way'!AG116</f>
        <v>-0.61790635930764792</v>
      </c>
      <c r="AN116" s="11">
        <f>'OddsRatio_working_3-way'!AB116+'OddsRatio_working_3-way'!AH116</f>
        <v>-0.48312111174903216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1.1010274710566792</v>
      </c>
      <c r="AS116" s="11">
        <f>IF(('OddsRatio_working_3-way'!X116=0),IF(Q116&gt;0,-Q116^(1/3),(-Q116)^(1/3)),'OddsRatio_working_3-way'!AM116-'OddsRatio_working_3-way'!R116/3)</f>
        <v>-0.61790635930764792</v>
      </c>
      <c r="AT116" s="11">
        <f>IF(('OddsRatio_working_3-way'!X116=0),IF(Q116&gt;0,-Q116^(1/3),(-Q116)^(1/3)),'OddsRatio_working_3-way'!AN116-'OddsRatio_working_3-way'!R116/3)</f>
        <v>-0.48312111174903216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2.31</v>
      </c>
      <c r="B117" s="4">
        <f>IF('True_Odds_Calculator_3-way'!B118="","",'True_Odds_Calculator_3-way'!B118)</f>
        <v>3.36</v>
      </c>
      <c r="C117" s="4">
        <f>IF('True_Odds_Calculator_3-way'!C118="","",'True_Odds_Calculator_3-way'!C118)</f>
        <v>2.77</v>
      </c>
      <c r="D117" s="9">
        <f t="shared" si="26"/>
        <v>0.39981990839401477</v>
      </c>
      <c r="E117" s="9">
        <f t="shared" si="27"/>
        <v>0.26995517139318609</v>
      </c>
      <c r="F117" s="9">
        <f t="shared" si="28"/>
        <v>0.33022492021279909</v>
      </c>
      <c r="G117" s="9">
        <f t="shared" si="29"/>
        <v>1.1458977706344167</v>
      </c>
      <c r="H117" s="9">
        <f t="shared" si="30"/>
        <v>2.5011260795310859</v>
      </c>
      <c r="I117" s="9">
        <f t="shared" si="31"/>
        <v>3.7043187386972241</v>
      </c>
      <c r="J117" s="9">
        <f t="shared" si="32"/>
        <v>3.0282390540229169</v>
      </c>
      <c r="K117" s="11">
        <f t="shared" si="33"/>
        <v>0.4329004329004329</v>
      </c>
      <c r="L117" s="11">
        <f t="shared" si="34"/>
        <v>0.29761904761904762</v>
      </c>
      <c r="M117" s="11">
        <f t="shared" si="35"/>
        <v>0.36101083032490977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-0.25452212391356277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0.2530275867047399</v>
      </c>
      <c r="Q117" s="11">
        <f>2*'OddsRatio_working_3-way'!K117*'OddsRatio_working_3-way'!L117*'OddsRatio_working_3-way'!M117</f>
        <v>9.3024848053213191E-2</v>
      </c>
      <c r="R117" s="11">
        <f t="shared" si="36"/>
        <v>0</v>
      </c>
      <c r="S117" s="11">
        <f t="shared" si="37"/>
        <v>-0.99412806562414813</v>
      </c>
      <c r="T117" s="11">
        <f t="shared" si="38"/>
        <v>-0.36548825942064267</v>
      </c>
      <c r="U117" s="11">
        <f>'OddsRatio_working_3-way'!S117-'OddsRatio_working_3-way'!R117^2/3</f>
        <v>-0.99412806562414813</v>
      </c>
      <c r="V117" s="11">
        <f>'OddsRatio_working_3-way'!S117*'OddsRatio_working_3-way'!R117/3-2*'OddsRatio_working_3-way'!R117^3/27-'OddsRatio_working_3-way'!T117</f>
        <v>0.36548825942064267</v>
      </c>
      <c r="W117" s="11">
        <f>'OddsRatio_working_3-way'!V117^2+4*'OddsRatio_working_3-way'!U117^3/27</f>
        <v>-1.1972026040537237E-2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0.1907574990759657</v>
      </c>
      <c r="Y117" s="11">
        <f>IF('OddsRatio_working_3-way'!W117&gt;=0,IF('OddsRatio_working_3-way'!V117+SQRT('OddsRatio_working_3-way'!W117)&gt;0,0,PI()),ACOS('OddsRatio_working_3-way'!V117/(2*'OddsRatio_working_3-way'!X117)))</f>
        <v>0.29088005280438023</v>
      </c>
      <c r="Z117" s="11">
        <f>'OddsRatio_working_3-way'!X117^(1/3)*COS('OddsRatio_working_3-way'!Y117/3)</f>
        <v>0.57294888531720833</v>
      </c>
      <c r="AA117" s="11">
        <f>'OddsRatio_working_3-way'!X117^(1/3)*COS(('OddsRatio_working_3-way'!Y117+2*PI())/3)</f>
        <v>-0.33473620305297197</v>
      </c>
      <c r="AB117" s="11">
        <f>'OddsRatio_working_3-way'!X117^(1/3)*COS(('OddsRatio_working_3-way'!Y117+4*PI())/3)</f>
        <v>-0.23821268226423603</v>
      </c>
      <c r="AC117" s="11">
        <f>'OddsRatio_working_3-way'!X117^(1/3)*SIN('OddsRatio_working_3-way'!Y117/3)</f>
        <v>5.5727880710507119E-2</v>
      </c>
      <c r="AD117" s="11">
        <f>'OddsRatio_working_3-way'!X117^(1/3)*SIN(('OddsRatio_working_3-way'!Y117+2*PI())/3)</f>
        <v>0.46832434939942591</v>
      </c>
      <c r="AE117" s="11">
        <f>'OddsRatio_working_3-way'!X117^(1/3)*SIN(('OddsRatio_working_3-way'!Y117+4*PI())/3)</f>
        <v>-0.52405223010993307</v>
      </c>
      <c r="AF117" s="11">
        <f>-'OddsRatio_working_3-way'!U117/(3*'OddsRatio_working_3-way'!X117^(1/3))*COS(('OddsRatio_working_3-way'!Y117)/3)</f>
        <v>0.57294888531720833</v>
      </c>
      <c r="AG117" s="11">
        <f>-'OddsRatio_working_3-way'!U117/(3*'OddsRatio_working_3-way'!X117^(1/3))*COS(('OddsRatio_working_3-way'!Y117+2*PI())/3)</f>
        <v>-0.33473620305297197</v>
      </c>
      <c r="AH117" s="11">
        <f>-'OddsRatio_working_3-way'!U117/(3*'OddsRatio_working_3-way'!X117^(1/3))*COS(('OddsRatio_working_3-way'!Y117+4*PI())/3)</f>
        <v>-0.23821268226423603</v>
      </c>
      <c r="AI117" s="11">
        <f>'OddsRatio_working_3-way'!U117/(3*'OddsRatio_working_3-way'!X117^(1/3))*SIN(('OddsRatio_working_3-way'!Y117)/3)</f>
        <v>-5.5727880710507119E-2</v>
      </c>
      <c r="AJ117" s="11">
        <f>'OddsRatio_working_3-way'!U117/(3*'OddsRatio_working_3-way'!X117^(1/3))*SIN(('OddsRatio_working_3-way'!Y117+2*PI())/3)</f>
        <v>-0.46832434939942591</v>
      </c>
      <c r="AK117" s="11">
        <f>'OddsRatio_working_3-way'!U117/(3*'OddsRatio_working_3-way'!X117^(1/3))*SIN(('OddsRatio_working_3-way'!Y117+4*PI())/3)</f>
        <v>0.52405223010993307</v>
      </c>
      <c r="AL117" s="11">
        <f>'OddsRatio_working_3-way'!Z117+'OddsRatio_working_3-way'!AF117</f>
        <v>1.1458977706344167</v>
      </c>
      <c r="AM117" s="11">
        <f>'OddsRatio_working_3-way'!AA117+'OddsRatio_working_3-way'!AG117</f>
        <v>-0.66947240610594394</v>
      </c>
      <c r="AN117" s="11">
        <f>'OddsRatio_working_3-way'!AB117+'OddsRatio_working_3-way'!AH117</f>
        <v>-0.47642536452847206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1.1458977706344167</v>
      </c>
      <c r="AS117" s="11">
        <f>IF(('OddsRatio_working_3-way'!X117=0),IF(Q117&gt;0,-Q117^(1/3),(-Q117)^(1/3)),'OddsRatio_working_3-way'!AM117-'OddsRatio_working_3-way'!R117/3)</f>
        <v>-0.66947240610594394</v>
      </c>
      <c r="AT117" s="11">
        <f>IF(('OddsRatio_working_3-way'!X117=0),IF(Q117&gt;0,-Q117^(1/3),(-Q117)^(1/3)),'OddsRatio_working_3-way'!AN117-'OddsRatio_working_3-way'!R117/3)</f>
        <v>-0.47642536452847206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1.61</v>
      </c>
      <c r="B118" s="4">
        <f>IF('True_Odds_Calculator_3-way'!B119="","",'True_Odds_Calculator_3-way'!B119)</f>
        <v>3.93</v>
      </c>
      <c r="C118" s="4">
        <f>IF('True_Odds_Calculator_3-way'!C119="","",'True_Odds_Calculator_3-way'!C119)</f>
        <v>4.75</v>
      </c>
      <c r="D118" s="9">
        <f t="shared" si="26"/>
        <v>0.5856734664551998</v>
      </c>
      <c r="E118" s="9">
        <f t="shared" si="27"/>
        <v>0.22737542948785869</v>
      </c>
      <c r="F118" s="9">
        <f t="shared" si="28"/>
        <v>0.18695110405694151</v>
      </c>
      <c r="G118" s="9">
        <f t="shared" si="29"/>
        <v>1.1597312570676879</v>
      </c>
      <c r="H118" s="9">
        <f t="shared" si="30"/>
        <v>1.7074360668112893</v>
      </c>
      <c r="I118" s="9">
        <f t="shared" si="31"/>
        <v>4.3980125832083266</v>
      </c>
      <c r="J118" s="9">
        <f t="shared" si="32"/>
        <v>5.3489922140038297</v>
      </c>
      <c r="K118" s="11">
        <f t="shared" si="33"/>
        <v>0.6211180124223602</v>
      </c>
      <c r="L118" s="11">
        <f t="shared" si="34"/>
        <v>0.2544529262086514</v>
      </c>
      <c r="M118" s="11">
        <f t="shared" si="35"/>
        <v>0.21052631578947367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-0.2230060714348101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0.24255793815770754</v>
      </c>
      <c r="Q118" s="11">
        <f>2*'OddsRatio_working_3-way'!K118*'OddsRatio_working_3-way'!L118*'OddsRatio_working_3-way'!M118</f>
        <v>6.6545387697587804E-2</v>
      </c>
      <c r="R118" s="11">
        <f t="shared" si="36"/>
        <v>0</v>
      </c>
      <c r="S118" s="11">
        <f t="shared" si="37"/>
        <v>-1.0876741453589209</v>
      </c>
      <c r="T118" s="11">
        <f t="shared" si="38"/>
        <v>-0.29840168596952565</v>
      </c>
      <c r="U118" s="11">
        <f>'OddsRatio_working_3-way'!S118-'OddsRatio_working_3-way'!R118^2/3</f>
        <v>-1.0876741453589209</v>
      </c>
      <c r="V118" s="11">
        <f>'OddsRatio_working_3-way'!S118*'OddsRatio_working_3-way'!R118/3-2*'OddsRatio_working_3-way'!R118^3/27-'OddsRatio_working_3-way'!T118</f>
        <v>0.29840168596952565</v>
      </c>
      <c r="W118" s="11">
        <f>'OddsRatio_working_3-way'!V118^2+4*'OddsRatio_working_3-way'!U118^3/27</f>
        <v>-0.1015870461234694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0.21830632853454157</v>
      </c>
      <c r="Y118" s="11">
        <f>IF('OddsRatio_working_3-way'!W118&gt;=0,IF('OddsRatio_working_3-way'!V118+SQRT('OddsRatio_working_3-way'!W118)&gt;0,0,PI()),ACOS('OddsRatio_working_3-way'!V118/(2*'OddsRatio_working_3-way'!X118)))</f>
        <v>0.81832191289534295</v>
      </c>
      <c r="Z118" s="11">
        <f>'OddsRatio_working_3-way'!X118^(1/3)*COS('OddsRatio_working_3-way'!Y118/3)</f>
        <v>0.57986562853384394</v>
      </c>
      <c r="AA118" s="11">
        <f>'OddsRatio_working_3-way'!X118^(1/3)*COS(('OddsRatio_working_3-way'!Y118+2*PI())/3)</f>
        <v>-0.43041564586394626</v>
      </c>
      <c r="AB118" s="11">
        <f>'OddsRatio_working_3-way'!X118^(1/3)*COS(('OddsRatio_working_3-way'!Y118+4*PI())/3)</f>
        <v>-0.14944998266989779</v>
      </c>
      <c r="AC118" s="11">
        <f>'OddsRatio_working_3-way'!X118^(1/3)*SIN('OddsRatio_working_3-way'!Y118/3)</f>
        <v>0.16221560127812573</v>
      </c>
      <c r="AD118" s="11">
        <f>'OddsRatio_working_3-way'!X118^(1/3)*SIN(('OddsRatio_working_3-way'!Y118+2*PI())/3)</f>
        <v>0.4210705644526766</v>
      </c>
      <c r="AE118" s="11">
        <f>'OddsRatio_working_3-way'!X118^(1/3)*SIN(('OddsRatio_working_3-way'!Y118+4*PI())/3)</f>
        <v>-0.58328616573080228</v>
      </c>
      <c r="AF118" s="11">
        <f>-'OddsRatio_working_3-way'!U118/(3*'OddsRatio_working_3-way'!X118^(1/3))*COS(('OddsRatio_working_3-way'!Y118)/3)</f>
        <v>0.57986562853384394</v>
      </c>
      <c r="AG118" s="11">
        <f>-'OddsRatio_working_3-way'!U118/(3*'OddsRatio_working_3-way'!X118^(1/3))*COS(('OddsRatio_working_3-way'!Y118+2*PI())/3)</f>
        <v>-0.43041564586394626</v>
      </c>
      <c r="AH118" s="11">
        <f>-'OddsRatio_working_3-way'!U118/(3*'OddsRatio_working_3-way'!X118^(1/3))*COS(('OddsRatio_working_3-way'!Y118+4*PI())/3)</f>
        <v>-0.14944998266989779</v>
      </c>
      <c r="AI118" s="11">
        <f>'OddsRatio_working_3-way'!U118/(3*'OddsRatio_working_3-way'!X118^(1/3))*SIN(('OddsRatio_working_3-way'!Y118)/3)</f>
        <v>-0.16221560127812573</v>
      </c>
      <c r="AJ118" s="11">
        <f>'OddsRatio_working_3-way'!U118/(3*'OddsRatio_working_3-way'!X118^(1/3))*SIN(('OddsRatio_working_3-way'!Y118+2*PI())/3)</f>
        <v>-0.4210705644526766</v>
      </c>
      <c r="AK118" s="11">
        <f>'OddsRatio_working_3-way'!U118/(3*'OddsRatio_working_3-way'!X118^(1/3))*SIN(('OddsRatio_working_3-way'!Y118+4*PI())/3)</f>
        <v>0.58328616573080228</v>
      </c>
      <c r="AL118" s="11">
        <f>'OddsRatio_working_3-way'!Z118+'OddsRatio_working_3-way'!AF118</f>
        <v>1.1597312570676879</v>
      </c>
      <c r="AM118" s="11">
        <f>'OddsRatio_working_3-way'!AA118+'OddsRatio_working_3-way'!AG118</f>
        <v>-0.86083129172789252</v>
      </c>
      <c r="AN118" s="11">
        <f>'OddsRatio_working_3-way'!AB118+'OddsRatio_working_3-way'!AH118</f>
        <v>-0.29889996533979557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1.1597312570676879</v>
      </c>
      <c r="AS118" s="11">
        <f>IF(('OddsRatio_working_3-way'!X118=0),IF(Q118&gt;0,-Q118^(1/3),(-Q118)^(1/3)),'OddsRatio_working_3-way'!AM118-'OddsRatio_working_3-way'!R118/3)</f>
        <v>-0.86083129172789252</v>
      </c>
      <c r="AT118" s="11">
        <f>IF(('OddsRatio_working_3-way'!X118=0),IF(Q118&gt;0,-Q118^(1/3),(-Q118)^(1/3)),'OddsRatio_working_3-way'!AN118-'OddsRatio_working_3-way'!R118/3)</f>
        <v>-0.29889996533979557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1.76</v>
      </c>
      <c r="B119" s="4">
        <f>IF('True_Odds_Calculator_3-way'!B120="","",'True_Odds_Calculator_3-way'!B120)</f>
        <v>3.54</v>
      </c>
      <c r="C119" s="4">
        <f>IF('True_Odds_Calculator_3-way'!C120="","",'True_Odds_Calculator_3-way'!C120)</f>
        <v>5.57</v>
      </c>
      <c r="D119" s="9">
        <f t="shared" si="26"/>
        <v>0.55561300090004395</v>
      </c>
      <c r="E119" s="9">
        <f t="shared" si="27"/>
        <v>0.2722523977846284</v>
      </c>
      <c r="F119" s="9">
        <f t="shared" si="28"/>
        <v>0.17213460131532782</v>
      </c>
      <c r="G119" s="9">
        <f t="shared" si="29"/>
        <v>1.0523867056937881</v>
      </c>
      <c r="H119" s="9">
        <f t="shared" si="30"/>
        <v>1.799813896327279</v>
      </c>
      <c r="I119" s="9">
        <f t="shared" si="31"/>
        <v>3.6730622324622217</v>
      </c>
      <c r="J119" s="9">
        <f t="shared" si="32"/>
        <v>5.809407245020612</v>
      </c>
      <c r="K119" s="11">
        <f t="shared" si="33"/>
        <v>0.56818181818181823</v>
      </c>
      <c r="L119" s="11">
        <f t="shared" si="34"/>
        <v>0.2824858757062147</v>
      </c>
      <c r="M119" s="11">
        <f t="shared" si="35"/>
        <v>0.17953321364452424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-0.25420985560808473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0.22677940282845493</v>
      </c>
      <c r="Q119" s="11">
        <f>2*'OddsRatio_working_3-way'!K119*'OddsRatio_working_3-way'!L119*'OddsRatio_working_3-way'!M119</f>
        <v>5.7631360312186776E-2</v>
      </c>
      <c r="R119" s="11">
        <f t="shared" si="36"/>
        <v>0</v>
      </c>
      <c r="S119" s="11">
        <f t="shared" si="37"/>
        <v>-0.89209524267257634</v>
      </c>
      <c r="T119" s="11">
        <f t="shared" si="38"/>
        <v>-0.22670781262327228</v>
      </c>
      <c r="U119" s="11">
        <f>'OddsRatio_working_3-way'!S119-'OddsRatio_working_3-way'!R119^2/3</f>
        <v>-0.89209524267257634</v>
      </c>
      <c r="V119" s="11">
        <f>'OddsRatio_working_3-way'!S119*'OddsRatio_working_3-way'!R119/3-2*'OddsRatio_working_3-way'!R119^3/27-'OddsRatio_working_3-way'!T119</f>
        <v>0.22670781262327228</v>
      </c>
      <c r="W119" s="11">
        <f>'OddsRatio_working_3-way'!V119^2+4*'OddsRatio_working_3-way'!U119^3/27</f>
        <v>-5.3782775958208955E-2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0.16215672069223472</v>
      </c>
      <c r="Y119" s="11">
        <f>IF('OddsRatio_working_3-way'!W119&gt;=0,IF('OddsRatio_working_3-way'!V119+SQRT('OddsRatio_working_3-way'!W119)&gt;0,0,PI()),ACOS('OddsRatio_working_3-way'!V119/(2*'OddsRatio_working_3-way'!X119)))</f>
        <v>0.7967433164636788</v>
      </c>
      <c r="Z119" s="11">
        <f>'OddsRatio_working_3-way'!X119^(1/3)*COS('OddsRatio_working_3-way'!Y119/3)</f>
        <v>0.52619335284689417</v>
      </c>
      <c r="AA119" s="11">
        <f>'OddsRatio_working_3-way'!X119^(1/3)*COS(('OddsRatio_working_3-way'!Y119+2*PI())/3)</f>
        <v>-0.38704919649848274</v>
      </c>
      <c r="AB119" s="11">
        <f>'OddsRatio_working_3-way'!X119^(1/3)*COS(('OddsRatio_working_3-way'!Y119+4*PI())/3)</f>
        <v>-0.13914415634841151</v>
      </c>
      <c r="AC119" s="11">
        <f>'OddsRatio_working_3-way'!X119^(1/3)*SIN('OddsRatio_working_3-way'!Y119/3)</f>
        <v>0.1431280416641087</v>
      </c>
      <c r="AD119" s="11">
        <f>'OddsRatio_working_3-way'!X119^(1/3)*SIN(('OddsRatio_working_3-way'!Y119+2*PI())/3)</f>
        <v>0.3841327900358647</v>
      </c>
      <c r="AE119" s="11">
        <f>'OddsRatio_working_3-way'!X119^(1/3)*SIN(('OddsRatio_working_3-way'!Y119+4*PI())/3)</f>
        <v>-0.5272608316999734</v>
      </c>
      <c r="AF119" s="11">
        <f>-'OddsRatio_working_3-way'!U119/(3*'OddsRatio_working_3-way'!X119^(1/3))*COS(('OddsRatio_working_3-way'!Y119)/3)</f>
        <v>0.52619335284689406</v>
      </c>
      <c r="AG119" s="11">
        <f>-'OddsRatio_working_3-way'!U119/(3*'OddsRatio_working_3-way'!X119^(1/3))*COS(('OddsRatio_working_3-way'!Y119+2*PI())/3)</f>
        <v>-0.38704919649848268</v>
      </c>
      <c r="AH119" s="11">
        <f>-'OddsRatio_working_3-way'!U119/(3*'OddsRatio_working_3-way'!X119^(1/3))*COS(('OddsRatio_working_3-way'!Y119+4*PI())/3)</f>
        <v>-0.13914415634841149</v>
      </c>
      <c r="AI119" s="11">
        <f>'OddsRatio_working_3-way'!U119/(3*'OddsRatio_working_3-way'!X119^(1/3))*SIN(('OddsRatio_working_3-way'!Y119)/3)</f>
        <v>-0.14312804166410867</v>
      </c>
      <c r="AJ119" s="11">
        <f>'OddsRatio_working_3-way'!U119/(3*'OddsRatio_working_3-way'!X119^(1/3))*SIN(('OddsRatio_working_3-way'!Y119+2*PI())/3)</f>
        <v>-0.38413279003586465</v>
      </c>
      <c r="AK119" s="11">
        <f>'OddsRatio_working_3-way'!U119/(3*'OddsRatio_working_3-way'!X119^(1/3))*SIN(('OddsRatio_working_3-way'!Y119+4*PI())/3)</f>
        <v>0.52726083169997329</v>
      </c>
      <c r="AL119" s="11">
        <f>'OddsRatio_working_3-way'!Z119+'OddsRatio_working_3-way'!AF119</f>
        <v>1.0523867056937881</v>
      </c>
      <c r="AM119" s="11">
        <f>'OddsRatio_working_3-way'!AA119+'OddsRatio_working_3-way'!AG119</f>
        <v>-0.77409839299696537</v>
      </c>
      <c r="AN119" s="11">
        <f>'OddsRatio_working_3-way'!AB119+'OddsRatio_working_3-way'!AH119</f>
        <v>-0.27828831269682297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1.0523867056937881</v>
      </c>
      <c r="AS119" s="11">
        <f>IF(('OddsRatio_working_3-way'!X119=0),IF(Q119&gt;0,-Q119^(1/3),(-Q119)^(1/3)),'OddsRatio_working_3-way'!AM119-'OddsRatio_working_3-way'!R119/3)</f>
        <v>-0.77409839299696537</v>
      </c>
      <c r="AT119" s="11">
        <f>IF(('OddsRatio_working_3-way'!X119=0),IF(Q119&gt;0,-Q119^(1/3),(-Q119)^(1/3)),'OddsRatio_working_3-way'!AN119-'OddsRatio_working_3-way'!R119/3)</f>
        <v>-0.27828831269682297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8.15</v>
      </c>
      <c r="B120" s="4">
        <f>IF('True_Odds_Calculator_3-way'!B121="","",'True_Odds_Calculator_3-way'!B121)</f>
        <v>5.1100000000000003</v>
      </c>
      <c r="C120" s="4">
        <f>IF('True_Odds_Calculator_3-way'!C121="","",'True_Odds_Calculator_3-way'!C121)</f>
        <v>1.4</v>
      </c>
      <c r="D120" s="9">
        <f t="shared" si="26"/>
        <v>0.1153477572643128</v>
      </c>
      <c r="E120" s="9">
        <f t="shared" si="27"/>
        <v>0.18489124601469903</v>
      </c>
      <c r="F120" s="9">
        <f t="shared" si="28"/>
        <v>0.69976099672098813</v>
      </c>
      <c r="G120" s="9">
        <f t="shared" si="29"/>
        <v>1.0726483924007721</v>
      </c>
      <c r="H120" s="9">
        <f t="shared" si="30"/>
        <v>8.6694360056655206</v>
      </c>
      <c r="I120" s="9">
        <f t="shared" si="31"/>
        <v>5.4085848927671734</v>
      </c>
      <c r="J120" s="9">
        <f t="shared" si="32"/>
        <v>1.4290593569603087</v>
      </c>
      <c r="K120" s="11">
        <f t="shared" si="33"/>
        <v>0.12269938650306748</v>
      </c>
      <c r="L120" s="11">
        <f t="shared" si="34"/>
        <v>0.19569471624266144</v>
      </c>
      <c r="M120" s="11">
        <f t="shared" si="35"/>
        <v>0.7142857142857143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-0.20160500539403925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0.19998250581853044</v>
      </c>
      <c r="Q120" s="11">
        <f>2*'OddsRatio_working_3-way'!K120*'OddsRatio_working_3-way'!L120*'OddsRatio_working_3-way'!M120</f>
        <v>3.430231660695205E-2</v>
      </c>
      <c r="R120" s="11">
        <f t="shared" si="36"/>
        <v>0</v>
      </c>
      <c r="S120" s="11">
        <f t="shared" si="37"/>
        <v>-0.99195208684259795</v>
      </c>
      <c r="T120" s="11">
        <f t="shared" si="38"/>
        <v>-0.17014615554761545</v>
      </c>
      <c r="U120" s="11">
        <f>'OddsRatio_working_3-way'!S120-'OddsRatio_working_3-way'!R120^2/3</f>
        <v>-0.99195208684259795</v>
      </c>
      <c r="V120" s="11">
        <f>'OddsRatio_working_3-way'!S120*'OddsRatio_working_3-way'!R120/3-2*'OddsRatio_working_3-way'!R120^3/27-'OddsRatio_working_3-way'!T120</f>
        <v>0.17014615554761545</v>
      </c>
      <c r="W120" s="11">
        <f>'OddsRatio_working_3-way'!V120^2+4*'OddsRatio_working_3-way'!U120^3/27</f>
        <v>-0.11565029256597092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0.19013153789784867</v>
      </c>
      <c r="Y120" s="11">
        <f>IF('OddsRatio_working_3-way'!W120&gt;=0,IF('OddsRatio_working_3-way'!V120+SQRT('OddsRatio_working_3-way'!W120)&gt;0,0,PI()),ACOS('OddsRatio_working_3-way'!V120/(2*'OddsRatio_working_3-way'!X120)))</f>
        <v>1.1068919131336894</v>
      </c>
      <c r="Z120" s="11">
        <f>'OddsRatio_working_3-way'!X120^(1/3)*COS('OddsRatio_working_3-way'!Y120/3)</f>
        <v>0.53632419620038607</v>
      </c>
      <c r="AA120" s="11">
        <f>'OddsRatio_working_3-way'!X120^(1/3)*COS(('OddsRatio_working_3-way'!Y120+2*PI())/3)</f>
        <v>-0.44775967363549057</v>
      </c>
      <c r="AB120" s="11">
        <f>'OddsRatio_working_3-way'!X120^(1/3)*COS(('OddsRatio_working_3-way'!Y120+4*PI())/3)</f>
        <v>-8.8564522564895887E-2</v>
      </c>
      <c r="AC120" s="11">
        <f>'OddsRatio_working_3-way'!X120^(1/3)*SIN('OddsRatio_working_3-way'!Y120/3)</f>
        <v>0.20738141716221636</v>
      </c>
      <c r="AD120" s="11">
        <f>'OddsRatio_working_3-way'!X120^(1/3)*SIN(('OddsRatio_working_3-way'!Y120+2*PI())/3)</f>
        <v>0.36077966999269562</v>
      </c>
      <c r="AE120" s="11">
        <f>'OddsRatio_working_3-way'!X120^(1/3)*SIN(('OddsRatio_working_3-way'!Y120+4*PI())/3)</f>
        <v>-0.56816108715491187</v>
      </c>
      <c r="AF120" s="11">
        <f>-'OddsRatio_working_3-way'!U120/(3*'OddsRatio_working_3-way'!X120^(1/3))*COS(('OddsRatio_working_3-way'!Y120)/3)</f>
        <v>0.53632419620038607</v>
      </c>
      <c r="AG120" s="11">
        <f>-'OddsRatio_working_3-way'!U120/(3*'OddsRatio_working_3-way'!X120^(1/3))*COS(('OddsRatio_working_3-way'!Y120+2*PI())/3)</f>
        <v>-0.44775967363549057</v>
      </c>
      <c r="AH120" s="11">
        <f>-'OddsRatio_working_3-way'!U120/(3*'OddsRatio_working_3-way'!X120^(1/3))*COS(('OddsRatio_working_3-way'!Y120+4*PI())/3)</f>
        <v>-8.8564522564895887E-2</v>
      </c>
      <c r="AI120" s="11">
        <f>'OddsRatio_working_3-way'!U120/(3*'OddsRatio_working_3-way'!X120^(1/3))*SIN(('OddsRatio_working_3-way'!Y120)/3)</f>
        <v>-0.20738141716221636</v>
      </c>
      <c r="AJ120" s="11">
        <f>'OddsRatio_working_3-way'!U120/(3*'OddsRatio_working_3-way'!X120^(1/3))*SIN(('OddsRatio_working_3-way'!Y120+2*PI())/3)</f>
        <v>-0.36077966999269562</v>
      </c>
      <c r="AK120" s="11">
        <f>'OddsRatio_working_3-way'!U120/(3*'OddsRatio_working_3-way'!X120^(1/3))*SIN(('OddsRatio_working_3-way'!Y120+4*PI())/3)</f>
        <v>0.56816108715491187</v>
      </c>
      <c r="AL120" s="11">
        <f>'OddsRatio_working_3-way'!Z120+'OddsRatio_working_3-way'!AF120</f>
        <v>1.0726483924007721</v>
      </c>
      <c r="AM120" s="11">
        <f>'OddsRatio_working_3-way'!AA120+'OddsRatio_working_3-way'!AG120</f>
        <v>-0.89551934727098115</v>
      </c>
      <c r="AN120" s="11">
        <f>'OddsRatio_working_3-way'!AB120+'OddsRatio_working_3-way'!AH120</f>
        <v>-0.17712904512979177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1.0726483924007721</v>
      </c>
      <c r="AS120" s="11">
        <f>IF(('OddsRatio_working_3-way'!X120=0),IF(Q120&gt;0,-Q120^(1/3),(-Q120)^(1/3)),'OddsRatio_working_3-way'!AM120-'OddsRatio_working_3-way'!R120/3)</f>
        <v>-0.89551934727098115</v>
      </c>
      <c r="AT120" s="11">
        <f>IF(('OddsRatio_working_3-way'!X120=0),IF(Q120&gt;0,-Q120^(1/3),(-Q120)^(1/3)),'OddsRatio_working_3-way'!AN120-'OddsRatio_working_3-way'!R120/3)</f>
        <v>-0.17712904512979177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2.89</v>
      </c>
      <c r="B121" s="4">
        <f>IF('True_Odds_Calculator_3-way'!B122="","",'True_Odds_Calculator_3-way'!B122)</f>
        <v>3.1</v>
      </c>
      <c r="C121" s="4">
        <f>IF('True_Odds_Calculator_3-way'!C122="","",'True_Odds_Calculator_3-way'!C122)</f>
        <v>2.79</v>
      </c>
      <c r="D121" s="9">
        <f t="shared" si="26"/>
        <v>0.33695666010036579</v>
      </c>
      <c r="E121" s="9">
        <f t="shared" si="27"/>
        <v>0.31383590388975641</v>
      </c>
      <c r="F121" s="9">
        <f t="shared" si="28"/>
        <v>0.3492074360098778</v>
      </c>
      <c r="G121" s="9">
        <f t="shared" si="29"/>
        <v>1.0411326544279738</v>
      </c>
      <c r="H121" s="9">
        <f t="shared" si="30"/>
        <v>2.967740716868871</v>
      </c>
      <c r="I121" s="9">
        <f t="shared" si="31"/>
        <v>3.1863785742987449</v>
      </c>
      <c r="J121" s="9">
        <f t="shared" si="32"/>
        <v>2.8636274514260736</v>
      </c>
      <c r="K121" s="11">
        <f t="shared" si="33"/>
        <v>0.34602076124567471</v>
      </c>
      <c r="L121" s="11">
        <f t="shared" si="34"/>
        <v>0.32258064516129031</v>
      </c>
      <c r="M121" s="11">
        <f t="shared" si="35"/>
        <v>0.35842293906810035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-0.2842303108425841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0.23124060585038733</v>
      </c>
      <c r="Q121" s="11">
        <f>2*'OddsRatio_working_3-way'!K121*'OddsRatio_working_3-way'!L121*'OddsRatio_working_3-way'!M121</f>
        <v>8.0014050467262052E-2</v>
      </c>
      <c r="R121" s="11">
        <f t="shared" si="36"/>
        <v>0</v>
      </c>
      <c r="S121" s="11">
        <f t="shared" si="37"/>
        <v>-0.81356771965976504</v>
      </c>
      <c r="T121" s="11">
        <f t="shared" si="38"/>
        <v>-0.28151132168157961</v>
      </c>
      <c r="U121" s="11">
        <f>'OddsRatio_working_3-way'!S121-'OddsRatio_working_3-way'!R121^2/3</f>
        <v>-0.81356771965976504</v>
      </c>
      <c r="V121" s="11">
        <f>'OddsRatio_working_3-way'!S121*'OddsRatio_working_3-way'!R121/3-2*'OddsRatio_working_3-way'!R121^3/27-'OddsRatio_working_3-way'!T121</f>
        <v>0.28151132168157961</v>
      </c>
      <c r="W121" s="11">
        <f>'OddsRatio_working_3-way'!V121^2+4*'OddsRatio_working_3-way'!U121^3/27</f>
        <v>-5.2831185009061254E-4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0.14122405609969607</v>
      </c>
      <c r="Y121" s="11">
        <f>IF('OddsRatio_working_3-way'!W121&gt;=0,IF('OddsRatio_working_3-way'!V121+SQRT('OddsRatio_working_3-way'!W121)&gt;0,0,PI()),ACOS('OddsRatio_working_3-way'!V121/(2*'OddsRatio_working_3-way'!X121)))</f>
        <v>8.1467991703111586E-2</v>
      </c>
      <c r="Z121" s="11">
        <f>'OddsRatio_working_3-way'!X121^(1/3)*COS('OddsRatio_working_3-way'!Y121/3)</f>
        <v>0.52056632721398688</v>
      </c>
      <c r="AA121" s="11">
        <f>'OddsRatio_working_3-way'!X121^(1/3)*COS(('OddsRatio_working_3-way'!Y121+2*PI())/3)</f>
        <v>-0.27252874007960298</v>
      </c>
      <c r="AB121" s="11">
        <f>'OddsRatio_working_3-way'!X121^(1/3)*COS(('OddsRatio_working_3-way'!Y121+4*PI())/3)</f>
        <v>-0.24803758713438429</v>
      </c>
      <c r="AC121" s="11">
        <f>'OddsRatio_working_3-way'!X121^(1/3)*SIN('OddsRatio_working_3-way'!Y121/3)</f>
        <v>1.4139973745686527E-2</v>
      </c>
      <c r="AD121" s="11">
        <f>'OddsRatio_working_3-way'!X121^(1/3)*SIN(('OddsRatio_working_3-way'!Y121+2*PI())/3)</f>
        <v>0.443753676849232</v>
      </c>
      <c r="AE121" s="11">
        <f>'OddsRatio_working_3-way'!X121^(1/3)*SIN(('OddsRatio_working_3-way'!Y121+4*PI())/3)</f>
        <v>-0.45789365059491832</v>
      </c>
      <c r="AF121" s="11">
        <f>-'OddsRatio_working_3-way'!U121/(3*'OddsRatio_working_3-way'!X121^(1/3))*COS(('OddsRatio_working_3-way'!Y121)/3)</f>
        <v>0.52056632721398677</v>
      </c>
      <c r="AG121" s="11">
        <f>-'OddsRatio_working_3-way'!U121/(3*'OddsRatio_working_3-way'!X121^(1/3))*COS(('OddsRatio_working_3-way'!Y121+2*PI())/3)</f>
        <v>-0.27252874007960293</v>
      </c>
      <c r="AH121" s="11">
        <f>-'OddsRatio_working_3-way'!U121/(3*'OddsRatio_working_3-way'!X121^(1/3))*COS(('OddsRatio_working_3-way'!Y121+4*PI())/3)</f>
        <v>-0.24803758713438423</v>
      </c>
      <c r="AI121" s="11">
        <f>'OddsRatio_working_3-way'!U121/(3*'OddsRatio_working_3-way'!X121^(1/3))*SIN(('OddsRatio_working_3-way'!Y121)/3)</f>
        <v>-1.4139973745686523E-2</v>
      </c>
      <c r="AJ121" s="11">
        <f>'OddsRatio_working_3-way'!U121/(3*'OddsRatio_working_3-way'!X121^(1/3))*SIN(('OddsRatio_working_3-way'!Y121+2*PI())/3)</f>
        <v>-0.44375367684923189</v>
      </c>
      <c r="AK121" s="11">
        <f>'OddsRatio_working_3-way'!U121/(3*'OddsRatio_working_3-way'!X121^(1/3))*SIN(('OddsRatio_working_3-way'!Y121+4*PI())/3)</f>
        <v>0.45789365059491821</v>
      </c>
      <c r="AL121" s="11">
        <f>'OddsRatio_working_3-way'!Z121+'OddsRatio_working_3-way'!AF121</f>
        <v>1.0411326544279738</v>
      </c>
      <c r="AM121" s="11">
        <f>'OddsRatio_working_3-way'!AA121+'OddsRatio_working_3-way'!AG121</f>
        <v>-0.54505748015920585</v>
      </c>
      <c r="AN121" s="11">
        <f>'OddsRatio_working_3-way'!AB121+'OddsRatio_working_3-way'!AH121</f>
        <v>-0.49607517426876852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1.0411326544279738</v>
      </c>
      <c r="AS121" s="11">
        <f>IF(('OddsRatio_working_3-way'!X121=0),IF(Q121&gt;0,-Q121^(1/3),(-Q121)^(1/3)),'OddsRatio_working_3-way'!AM121-'OddsRatio_working_3-way'!R121/3)</f>
        <v>-0.54505748015920585</v>
      </c>
      <c r="AT121" s="11">
        <f>IF(('OddsRatio_working_3-way'!X121=0),IF(Q121&gt;0,-Q121^(1/3),(-Q121)^(1/3)),'OddsRatio_working_3-way'!AN121-'OddsRatio_working_3-way'!R121/3)</f>
        <v>-0.49607517426876852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2.25</v>
      </c>
      <c r="B122" s="4">
        <f>IF('True_Odds_Calculator_3-way'!B123="","",'True_Odds_Calculator_3-way'!B123)</f>
        <v>3.06</v>
      </c>
      <c r="C122" s="4">
        <f>IF('True_Odds_Calculator_3-way'!C123="","",'True_Odds_Calculator_3-way'!C123)</f>
        <v>3.89</v>
      </c>
      <c r="D122" s="9">
        <f t="shared" si="26"/>
        <v>0.43377615009135545</v>
      </c>
      <c r="E122" s="9">
        <f t="shared" si="27"/>
        <v>0.31733997168796479</v>
      </c>
      <c r="F122" s="9">
        <f t="shared" si="28"/>
        <v>0.24888387822067987</v>
      </c>
      <c r="G122" s="9">
        <f t="shared" si="29"/>
        <v>1.0442692154271642</v>
      </c>
      <c r="H122" s="9">
        <f t="shared" si="30"/>
        <v>2.3053365192839554</v>
      </c>
      <c r="I122" s="9">
        <f t="shared" si="31"/>
        <v>3.1511945837799584</v>
      </c>
      <c r="J122" s="9">
        <f t="shared" si="32"/>
        <v>4.0179380325845049</v>
      </c>
      <c r="K122" s="11">
        <f t="shared" si="33"/>
        <v>0.44444444444444442</v>
      </c>
      <c r="L122" s="11">
        <f t="shared" si="34"/>
        <v>0.32679738562091504</v>
      </c>
      <c r="M122" s="11">
        <f t="shared" si="35"/>
        <v>0.25706940874035988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-0.277857120187883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0.23149314948296751</v>
      </c>
      <c r="Q122" s="11">
        <f>2*'OddsRatio_working_3-way'!K122*'OddsRatio_working_3-way'!L122*'OddsRatio_working_3-way'!M122</f>
        <v>7.4675209510634666E-2</v>
      </c>
      <c r="R122" s="11">
        <f t="shared" si="36"/>
        <v>0</v>
      </c>
      <c r="S122" s="11">
        <f t="shared" si="37"/>
        <v>-0.83313736688278917</v>
      </c>
      <c r="T122" s="11">
        <f t="shared" si="38"/>
        <v>-0.26875398931702871</v>
      </c>
      <c r="U122" s="11">
        <f>'OddsRatio_working_3-way'!S122-'OddsRatio_working_3-way'!R122^2/3</f>
        <v>-0.83313736688278917</v>
      </c>
      <c r="V122" s="11">
        <f>'OddsRatio_working_3-way'!S122*'OddsRatio_working_3-way'!R122/3-2*'OddsRatio_working_3-way'!R122^3/27-'OddsRatio_working_3-way'!T122</f>
        <v>0.26875398931702871</v>
      </c>
      <c r="W122" s="11">
        <f>'OddsRatio_working_3-way'!V122^2+4*'OddsRatio_working_3-way'!U122^3/27</f>
        <v>-1.3444706006133331E-2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0.14635010486838651</v>
      </c>
      <c r="Y122" s="11">
        <f>IF('OddsRatio_working_3-way'!W122&gt;=0,IF('OddsRatio_working_3-way'!V122+SQRT('OddsRatio_working_3-way'!W122)&gt;0,0,PI()),ACOS('OddsRatio_working_3-way'!V122/(2*'OddsRatio_working_3-way'!X122)))</f>
        <v>0.40731299026568424</v>
      </c>
      <c r="Z122" s="11">
        <f>'OddsRatio_working_3-way'!X122^(1/3)*COS('OddsRatio_working_3-way'!Y122/3)</f>
        <v>0.52213460771358211</v>
      </c>
      <c r="AA122" s="11">
        <f>'OddsRatio_working_3-way'!X122^(1/3)*COS(('OddsRatio_working_3-way'!Y122+2*PI())/3)</f>
        <v>-0.3228405204764157</v>
      </c>
      <c r="AB122" s="11">
        <f>'OddsRatio_working_3-way'!X122^(1/3)*COS(('OddsRatio_working_3-way'!Y122+4*PI())/3)</f>
        <v>-0.1992940872371663</v>
      </c>
      <c r="AC122" s="11">
        <f>'OddsRatio_working_3-way'!X122^(1/3)*SIN('OddsRatio_working_3-way'!Y122/3)</f>
        <v>7.1329566488098836E-2</v>
      </c>
      <c r="AD122" s="11">
        <f>'OddsRatio_working_3-way'!X122^(1/3)*SIN(('OddsRatio_working_3-way'!Y122+2*PI())/3)</f>
        <v>0.41651705123093508</v>
      </c>
      <c r="AE122" s="11">
        <f>'OddsRatio_working_3-way'!X122^(1/3)*SIN(('OddsRatio_working_3-way'!Y122+4*PI())/3)</f>
        <v>-0.48784661771903381</v>
      </c>
      <c r="AF122" s="11">
        <f>-'OddsRatio_working_3-way'!U122/(3*'OddsRatio_working_3-way'!X122^(1/3))*COS(('OddsRatio_working_3-way'!Y122)/3)</f>
        <v>0.52213460771358211</v>
      </c>
      <c r="AG122" s="11">
        <f>-'OddsRatio_working_3-way'!U122/(3*'OddsRatio_working_3-way'!X122^(1/3))*COS(('OddsRatio_working_3-way'!Y122+2*PI())/3)</f>
        <v>-0.3228405204764157</v>
      </c>
      <c r="AH122" s="11">
        <f>-'OddsRatio_working_3-way'!U122/(3*'OddsRatio_working_3-way'!X122^(1/3))*COS(('OddsRatio_working_3-way'!Y122+4*PI())/3)</f>
        <v>-0.1992940872371663</v>
      </c>
      <c r="AI122" s="11">
        <f>'OddsRatio_working_3-way'!U122/(3*'OddsRatio_working_3-way'!X122^(1/3))*SIN(('OddsRatio_working_3-way'!Y122)/3)</f>
        <v>-7.1329566488098836E-2</v>
      </c>
      <c r="AJ122" s="11">
        <f>'OddsRatio_working_3-way'!U122/(3*'OddsRatio_working_3-way'!X122^(1/3))*SIN(('OddsRatio_working_3-way'!Y122+2*PI())/3)</f>
        <v>-0.41651705123093508</v>
      </c>
      <c r="AK122" s="11">
        <f>'OddsRatio_working_3-way'!U122/(3*'OddsRatio_working_3-way'!X122^(1/3))*SIN(('OddsRatio_working_3-way'!Y122+4*PI())/3)</f>
        <v>0.48784661771903381</v>
      </c>
      <c r="AL122" s="11">
        <f>'OddsRatio_working_3-way'!Z122+'OddsRatio_working_3-way'!AF122</f>
        <v>1.0442692154271642</v>
      </c>
      <c r="AM122" s="11">
        <f>'OddsRatio_working_3-way'!AA122+'OddsRatio_working_3-way'!AG122</f>
        <v>-0.64568104095283141</v>
      </c>
      <c r="AN122" s="11">
        <f>'OddsRatio_working_3-way'!AB122+'OddsRatio_working_3-way'!AH122</f>
        <v>-0.39858817447433259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1.0442692154271642</v>
      </c>
      <c r="AS122" s="11">
        <f>IF(('OddsRatio_working_3-way'!X122=0),IF(Q122&gt;0,-Q122^(1/3),(-Q122)^(1/3)),'OddsRatio_working_3-way'!AM122-'OddsRatio_working_3-way'!R122/3)</f>
        <v>-0.64568104095283141</v>
      </c>
      <c r="AT122" s="11">
        <f>IF(('OddsRatio_working_3-way'!X122=0),IF(Q122&gt;0,-Q122^(1/3),(-Q122)^(1/3)),'OddsRatio_working_3-way'!AN122-'OddsRatio_working_3-way'!R122/3)</f>
        <v>-0.39858817447433259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1.85</v>
      </c>
      <c r="B123" s="4">
        <f>IF('True_Odds_Calculator_3-way'!B124="","",'True_Odds_Calculator_3-way'!B124)</f>
        <v>3.35</v>
      </c>
      <c r="C123" s="4">
        <f>IF('True_Odds_Calculator_3-way'!C124="","",'True_Odds_Calculator_3-way'!C124)</f>
        <v>5.22</v>
      </c>
      <c r="D123" s="9">
        <f t="shared" si="26"/>
        <v>0.52802152006515213</v>
      </c>
      <c r="E123" s="9">
        <f t="shared" si="27"/>
        <v>0.28807932688331489</v>
      </c>
      <c r="F123" s="9">
        <f t="shared" si="28"/>
        <v>0.18389915305153318</v>
      </c>
      <c r="G123" s="9">
        <f t="shared" si="29"/>
        <v>1.0516025934981519</v>
      </c>
      <c r="H123" s="9">
        <f t="shared" si="30"/>
        <v>1.8938622044734292</v>
      </c>
      <c r="I123" s="9">
        <f t="shared" si="31"/>
        <v>3.4712660947206566</v>
      </c>
      <c r="J123" s="9">
        <f t="shared" si="32"/>
        <v>5.4377629445622011</v>
      </c>
      <c r="K123" s="11">
        <f t="shared" si="33"/>
        <v>0.54054054054054046</v>
      </c>
      <c r="L123" s="11">
        <f t="shared" si="34"/>
        <v>0.29850746268656714</v>
      </c>
      <c r="M123" s="11">
        <f t="shared" si="35"/>
        <v>0.19157088122605365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-0.26056267281177226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0.22935957058448053</v>
      </c>
      <c r="Q123" s="11">
        <f>2*'OddsRatio_working_3-way'!K123*'OddsRatio_working_3-way'!L123*'OddsRatio_working_3-way'!M123</f>
        <v>6.182198668045296E-2</v>
      </c>
      <c r="R123" s="11">
        <f t="shared" si="36"/>
        <v>0</v>
      </c>
      <c r="S123" s="11">
        <f t="shared" si="37"/>
        <v>-0.88024722846686287</v>
      </c>
      <c r="T123" s="11">
        <f t="shared" si="38"/>
        <v>-0.23726340389942391</v>
      </c>
      <c r="U123" s="11">
        <f>'OddsRatio_working_3-way'!S123-'OddsRatio_working_3-way'!R123^2/3</f>
        <v>-0.88024722846686287</v>
      </c>
      <c r="V123" s="11">
        <f>'OddsRatio_working_3-way'!S123*'OddsRatio_working_3-way'!R123/3-2*'OddsRatio_working_3-way'!R123^3/27-'OddsRatio_working_3-way'!T123</f>
        <v>0.23726340389942391</v>
      </c>
      <c r="W123" s="11">
        <f>'OddsRatio_working_3-way'!V123^2+4*'OddsRatio_working_3-way'!U123^3/27</f>
        <v>-4.4750006436900622E-2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0.15893703884466467</v>
      </c>
      <c r="Y123" s="11">
        <f>IF('OddsRatio_working_3-way'!W123&gt;=0,IF('OddsRatio_working_3-way'!V123+SQRT('OddsRatio_working_3-way'!W123)&gt;0,0,PI()),ACOS('OddsRatio_working_3-way'!V123/(2*'OddsRatio_working_3-way'!X123)))</f>
        <v>0.72814990757534326</v>
      </c>
      <c r="Z123" s="11">
        <f>'OddsRatio_working_3-way'!X123^(1/3)*COS('OddsRatio_working_3-way'!Y123/3)</f>
        <v>0.52580129674907605</v>
      </c>
      <c r="AA123" s="11">
        <f>'OddsRatio_working_3-way'!X123^(1/3)*COS(('OddsRatio_working_3-way'!Y123+2*PI())/3)</f>
        <v>-0.37564617764048402</v>
      </c>
      <c r="AB123" s="11">
        <f>'OddsRatio_working_3-way'!X123^(1/3)*COS(('OddsRatio_working_3-way'!Y123+4*PI())/3)</f>
        <v>-0.15015511910859197</v>
      </c>
      <c r="AC123" s="11">
        <f>'OddsRatio_working_3-way'!X123^(1/3)*SIN('OddsRatio_working_3-way'!Y123/3)</f>
        <v>0.13018732334324154</v>
      </c>
      <c r="AD123" s="11">
        <f>'OddsRatio_working_3-way'!X123^(1/3)*SIN(('OddsRatio_working_3-way'!Y123+2*PI())/3)</f>
        <v>0.39026361865587933</v>
      </c>
      <c r="AE123" s="11">
        <f>'OddsRatio_working_3-way'!X123^(1/3)*SIN(('OddsRatio_working_3-way'!Y123+4*PI())/3)</f>
        <v>-0.52045094199912079</v>
      </c>
      <c r="AF123" s="11">
        <f>-'OddsRatio_working_3-way'!U123/(3*'OddsRatio_working_3-way'!X123^(1/3))*COS(('OddsRatio_working_3-way'!Y123)/3)</f>
        <v>0.52580129674907594</v>
      </c>
      <c r="AG123" s="11">
        <f>-'OddsRatio_working_3-way'!U123/(3*'OddsRatio_working_3-way'!X123^(1/3))*COS(('OddsRatio_working_3-way'!Y123+2*PI())/3)</f>
        <v>-0.37564617764048391</v>
      </c>
      <c r="AH123" s="11">
        <f>-'OddsRatio_working_3-way'!U123/(3*'OddsRatio_working_3-way'!X123^(1/3))*COS(('OddsRatio_working_3-way'!Y123+4*PI())/3)</f>
        <v>-0.15015511910859194</v>
      </c>
      <c r="AI123" s="11">
        <f>'OddsRatio_working_3-way'!U123/(3*'OddsRatio_working_3-way'!X123^(1/3))*SIN(('OddsRatio_working_3-way'!Y123)/3)</f>
        <v>-0.13018732334324151</v>
      </c>
      <c r="AJ123" s="11">
        <f>'OddsRatio_working_3-way'!U123/(3*'OddsRatio_working_3-way'!X123^(1/3))*SIN(('OddsRatio_working_3-way'!Y123+2*PI())/3)</f>
        <v>-0.39026361865587927</v>
      </c>
      <c r="AK123" s="11">
        <f>'OddsRatio_working_3-way'!U123/(3*'OddsRatio_working_3-way'!X123^(1/3))*SIN(('OddsRatio_working_3-way'!Y123+4*PI())/3)</f>
        <v>0.52045094199912068</v>
      </c>
      <c r="AL123" s="11">
        <f>'OddsRatio_working_3-way'!Z123+'OddsRatio_working_3-way'!AF123</f>
        <v>1.0516025934981519</v>
      </c>
      <c r="AM123" s="11">
        <f>'OddsRatio_working_3-way'!AA123+'OddsRatio_working_3-way'!AG123</f>
        <v>-0.75129235528096794</v>
      </c>
      <c r="AN123" s="11">
        <f>'OddsRatio_working_3-way'!AB123+'OddsRatio_working_3-way'!AH123</f>
        <v>-0.30031023821718394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1.0516025934981519</v>
      </c>
      <c r="AS123" s="11">
        <f>IF(('OddsRatio_working_3-way'!X123=0),IF(Q123&gt;0,-Q123^(1/3),(-Q123)^(1/3)),'OddsRatio_working_3-way'!AM123-'OddsRatio_working_3-way'!R123/3)</f>
        <v>-0.75129235528096794</v>
      </c>
      <c r="AT123" s="11">
        <f>IF(('OddsRatio_working_3-way'!X123=0),IF(Q123&gt;0,-Q123^(1/3),(-Q123)^(1/3)),'OddsRatio_working_3-way'!AN123-'OddsRatio_working_3-way'!R123/3)</f>
        <v>-0.30031023821718394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1.72</v>
      </c>
      <c r="B124" s="4">
        <f>IF('True_Odds_Calculator_3-way'!B125="","",'True_Odds_Calculator_3-way'!B125)</f>
        <v>3.47</v>
      </c>
      <c r="C124" s="4">
        <f>IF('True_Odds_Calculator_3-way'!C125="","",'True_Odds_Calculator_3-way'!C125)</f>
        <v>6.13</v>
      </c>
      <c r="D124" s="9">
        <f t="shared" si="26"/>
        <v>0.56763415130455619</v>
      </c>
      <c r="E124" s="9">
        <f t="shared" si="27"/>
        <v>0.27677465315660521</v>
      </c>
      <c r="F124" s="9">
        <f t="shared" si="28"/>
        <v>0.15559119553883846</v>
      </c>
      <c r="G124" s="9">
        <f t="shared" si="29"/>
        <v>1.0579140134680198</v>
      </c>
      <c r="H124" s="9">
        <f t="shared" si="30"/>
        <v>1.7616980896969745</v>
      </c>
      <c r="I124" s="9">
        <f t="shared" si="31"/>
        <v>3.6130476132660094</v>
      </c>
      <c r="J124" s="9">
        <f t="shared" si="32"/>
        <v>6.4270988890909404</v>
      </c>
      <c r="K124" s="11">
        <f t="shared" si="33"/>
        <v>0.58139534883720934</v>
      </c>
      <c r="L124" s="11">
        <f t="shared" si="34"/>
        <v>0.28818443804034583</v>
      </c>
      <c r="M124" s="11">
        <f t="shared" si="35"/>
        <v>0.16313213703099511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-0.24936093551103777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0.22740757658633462</v>
      </c>
      <c r="Q124" s="11">
        <f>2*'OddsRatio_working_3-way'!K124*'OddsRatio_working_3-way'!L124*'OddsRatio_working_3-way'!M124</f>
        <v>5.466528283325351E-2</v>
      </c>
      <c r="R124" s="11">
        <f t="shared" si="36"/>
        <v>0</v>
      </c>
      <c r="S124" s="11">
        <f t="shared" si="37"/>
        <v>-0.91196151522405799</v>
      </c>
      <c r="T124" s="11">
        <f t="shared" si="38"/>
        <v>-0.21922151808270623</v>
      </c>
      <c r="U124" s="11">
        <f>'OddsRatio_working_3-way'!S124-'OddsRatio_working_3-way'!R124^2/3</f>
        <v>-0.91196151522405799</v>
      </c>
      <c r="V124" s="11">
        <f>'OddsRatio_working_3-way'!S124*'OddsRatio_working_3-way'!R124/3-2*'OddsRatio_working_3-way'!R124^3/27-'OddsRatio_working_3-way'!T124</f>
        <v>0.21922151808270623</v>
      </c>
      <c r="W124" s="11">
        <f>'OddsRatio_working_3-way'!V124^2+4*'OddsRatio_working_3-way'!U124^3/27</f>
        <v>-6.4305556173621714E-2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0.16760342341678766</v>
      </c>
      <c r="Y124" s="11">
        <f>IF('OddsRatio_working_3-way'!W124&gt;=0,IF('OddsRatio_working_3-way'!V124+SQRT('OddsRatio_working_3-way'!W124)&gt;0,0,PI()),ACOS('OddsRatio_working_3-way'!V124/(2*'OddsRatio_working_3-way'!X124)))</f>
        <v>0.85795117592836412</v>
      </c>
      <c r="Z124" s="11">
        <f>'OddsRatio_working_3-way'!X124^(1/3)*COS('OddsRatio_working_3-way'!Y124/3)</f>
        <v>0.52895700673400992</v>
      </c>
      <c r="AA124" s="11">
        <f>'OddsRatio_working_3-way'!X124^(1/3)*COS(('OddsRatio_working_3-way'!Y124+2*PI())/3)</f>
        <v>-0.39917721374042286</v>
      </c>
      <c r="AB124" s="11">
        <f>'OddsRatio_working_3-way'!X124^(1/3)*COS(('OddsRatio_working_3-way'!Y124+4*PI())/3)</f>
        <v>-0.12977979299358719</v>
      </c>
      <c r="AC124" s="11">
        <f>'OddsRatio_working_3-way'!X124^(1/3)*SIN('OddsRatio_working_3-way'!Y124/3)</f>
        <v>0.15553667338717647</v>
      </c>
      <c r="AD124" s="11">
        <f>'OddsRatio_working_3-way'!X124^(1/3)*SIN(('OddsRatio_working_3-way'!Y124+2*PI())/3)</f>
        <v>0.38032186864784073</v>
      </c>
      <c r="AE124" s="11">
        <f>'OddsRatio_working_3-way'!X124^(1/3)*SIN(('OddsRatio_working_3-way'!Y124+4*PI())/3)</f>
        <v>-0.53585854203501726</v>
      </c>
      <c r="AF124" s="11">
        <f>-'OddsRatio_working_3-way'!U124/(3*'OddsRatio_working_3-way'!X124^(1/3))*COS(('OddsRatio_working_3-way'!Y124)/3)</f>
        <v>0.52895700673400992</v>
      </c>
      <c r="AG124" s="11">
        <f>-'OddsRatio_working_3-way'!U124/(3*'OddsRatio_working_3-way'!X124^(1/3))*COS(('OddsRatio_working_3-way'!Y124+2*PI())/3)</f>
        <v>-0.39917721374042286</v>
      </c>
      <c r="AH124" s="11">
        <f>-'OddsRatio_working_3-way'!U124/(3*'OddsRatio_working_3-way'!X124^(1/3))*COS(('OddsRatio_working_3-way'!Y124+4*PI())/3)</f>
        <v>-0.12977979299358719</v>
      </c>
      <c r="AI124" s="11">
        <f>'OddsRatio_working_3-way'!U124/(3*'OddsRatio_working_3-way'!X124^(1/3))*SIN(('OddsRatio_working_3-way'!Y124)/3)</f>
        <v>-0.15553667338717647</v>
      </c>
      <c r="AJ124" s="11">
        <f>'OddsRatio_working_3-way'!U124/(3*'OddsRatio_working_3-way'!X124^(1/3))*SIN(('OddsRatio_working_3-way'!Y124+2*PI())/3)</f>
        <v>-0.38032186864784073</v>
      </c>
      <c r="AK124" s="11">
        <f>'OddsRatio_working_3-way'!U124/(3*'OddsRatio_working_3-way'!X124^(1/3))*SIN(('OddsRatio_working_3-way'!Y124+4*PI())/3)</f>
        <v>0.53585854203501726</v>
      </c>
      <c r="AL124" s="11">
        <f>'OddsRatio_working_3-way'!Z124+'OddsRatio_working_3-way'!AF124</f>
        <v>1.0579140134680198</v>
      </c>
      <c r="AM124" s="11">
        <f>'OddsRatio_working_3-way'!AA124+'OddsRatio_working_3-way'!AG124</f>
        <v>-0.79835442748084573</v>
      </c>
      <c r="AN124" s="11">
        <f>'OddsRatio_working_3-way'!AB124+'OddsRatio_working_3-way'!AH124</f>
        <v>-0.25955958598717438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1.0579140134680198</v>
      </c>
      <c r="AS124" s="11">
        <f>IF(('OddsRatio_working_3-way'!X124=0),IF(Q124&gt;0,-Q124^(1/3),(-Q124)^(1/3)),'OddsRatio_working_3-way'!AM124-'OddsRatio_working_3-way'!R124/3)</f>
        <v>-0.79835442748084573</v>
      </c>
      <c r="AT124" s="11">
        <f>IF(('OddsRatio_working_3-way'!X124=0),IF(Q124&gt;0,-Q124^(1/3),(-Q124)^(1/3)),'OddsRatio_working_3-way'!AN124-'OddsRatio_working_3-way'!R124/3)</f>
        <v>-0.25955958598717438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2.61</v>
      </c>
      <c r="B125" s="4">
        <f>IF('True_Odds_Calculator_3-way'!B126="","",'True_Odds_Calculator_3-way'!B126)</f>
        <v>2.92</v>
      </c>
      <c r="C125" s="4">
        <f>IF('True_Odds_Calculator_3-way'!C126="","",'True_Odds_Calculator_3-way'!C126)</f>
        <v>3.31</v>
      </c>
      <c r="D125" s="9">
        <f t="shared" si="26"/>
        <v>0.3733814057360651</v>
      </c>
      <c r="E125" s="9">
        <f t="shared" si="27"/>
        <v>0.333181917931692</v>
      </c>
      <c r="F125" s="9">
        <f t="shared" si="28"/>
        <v>0.29343667633224285</v>
      </c>
      <c r="G125" s="9">
        <f t="shared" si="29"/>
        <v>1.0423767489140263</v>
      </c>
      <c r="H125" s="9">
        <f t="shared" si="30"/>
        <v>2.6782265657515829</v>
      </c>
      <c r="I125" s="9">
        <f t="shared" si="31"/>
        <v>3.001363357914931</v>
      </c>
      <c r="J125" s="9">
        <f t="shared" si="32"/>
        <v>3.4078902899914012</v>
      </c>
      <c r="K125" s="11">
        <f t="shared" si="33"/>
        <v>0.38314176245210729</v>
      </c>
      <c r="L125" s="11">
        <f t="shared" si="34"/>
        <v>0.34246575342465752</v>
      </c>
      <c r="M125" s="11">
        <f t="shared" si="35"/>
        <v>0.30211480362537763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-0.28306601572366996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0.23150559664779899</v>
      </c>
      <c r="Q125" s="11">
        <f>2*'OddsRatio_working_3-way'!K125*'OddsRatio_working_3-way'!L125*'OddsRatio_working_3-way'!M125</f>
        <v>7.9282738578013337E-2</v>
      </c>
      <c r="R125" s="11">
        <f t="shared" si="36"/>
        <v>0</v>
      </c>
      <c r="S125" s="11">
        <f t="shared" si="37"/>
        <v>-0.81785019673218406</v>
      </c>
      <c r="T125" s="11">
        <f t="shared" si="38"/>
        <v>-0.28008568381239174</v>
      </c>
      <c r="U125" s="11">
        <f>'OddsRatio_working_3-way'!S125-'OddsRatio_working_3-way'!R125^2/3</f>
        <v>-0.81785019673218406</v>
      </c>
      <c r="V125" s="11">
        <f>'OddsRatio_working_3-way'!S125*'OddsRatio_working_3-way'!R125/3-2*'OddsRatio_working_3-way'!R125^3/27-'OddsRatio_working_3-way'!T125</f>
        <v>0.28008568381239174</v>
      </c>
      <c r="W125" s="11">
        <f>'OddsRatio_working_3-way'!V125^2+4*'OddsRatio_working_3-way'!U125^3/27</f>
        <v>-2.5953839724674049E-3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0.14234059000257313</v>
      </c>
      <c r="Y125" s="11">
        <f>IF('OddsRatio_working_3-way'!W125&gt;=0,IF('OddsRatio_working_3-way'!V125+SQRT('OddsRatio_working_3-way'!W125)&gt;0,0,PI()),ACOS('OddsRatio_working_3-way'!V125/(2*'OddsRatio_working_3-way'!X125)))</f>
        <v>0.17992345480186778</v>
      </c>
      <c r="Z125" s="11">
        <f>'OddsRatio_working_3-way'!X125^(1/3)*COS('OddsRatio_working_3-way'!Y125/3)</f>
        <v>0.52118837445701316</v>
      </c>
      <c r="AA125" s="11">
        <f>'OddsRatio_working_3-way'!X125^(1/3)*COS(('OddsRatio_working_3-way'!Y125+2*PI())/3)</f>
        <v>-0.28769691644879364</v>
      </c>
      <c r="AB125" s="11">
        <f>'OddsRatio_working_3-way'!X125^(1/3)*COS(('OddsRatio_working_3-way'!Y125+4*PI())/3)</f>
        <v>-0.23349145800821941</v>
      </c>
      <c r="AC125" s="11">
        <f>'OddsRatio_working_3-way'!X125^(1/3)*SIN('OddsRatio_working_3-way'!Y125/3)</f>
        <v>3.1295536022212606E-2</v>
      </c>
      <c r="AD125" s="11">
        <f>'OddsRatio_working_3-way'!X125^(1/3)*SIN(('OddsRatio_working_3-way'!Y125+2*PI())/3)</f>
        <v>0.43571460442578375</v>
      </c>
      <c r="AE125" s="11">
        <f>'OddsRatio_working_3-way'!X125^(1/3)*SIN(('OddsRatio_working_3-way'!Y125+4*PI())/3)</f>
        <v>-0.46701014044799638</v>
      </c>
      <c r="AF125" s="11">
        <f>-'OddsRatio_working_3-way'!U125/(3*'OddsRatio_working_3-way'!X125^(1/3))*COS(('OddsRatio_working_3-way'!Y125)/3)</f>
        <v>0.52118837445701305</v>
      </c>
      <c r="AG125" s="11">
        <f>-'OddsRatio_working_3-way'!U125/(3*'OddsRatio_working_3-way'!X125^(1/3))*COS(('OddsRatio_working_3-way'!Y125+2*PI())/3)</f>
        <v>-0.28769691644879358</v>
      </c>
      <c r="AH125" s="11">
        <f>-'OddsRatio_working_3-way'!U125/(3*'OddsRatio_working_3-way'!X125^(1/3))*COS(('OddsRatio_working_3-way'!Y125+4*PI())/3)</f>
        <v>-0.23349145800821938</v>
      </c>
      <c r="AI125" s="11">
        <f>'OddsRatio_working_3-way'!U125/(3*'OddsRatio_working_3-way'!X125^(1/3))*SIN(('OddsRatio_working_3-way'!Y125)/3)</f>
        <v>-3.1295536022212599E-2</v>
      </c>
      <c r="AJ125" s="11">
        <f>'OddsRatio_working_3-way'!U125/(3*'OddsRatio_working_3-way'!X125^(1/3))*SIN(('OddsRatio_working_3-way'!Y125+2*PI())/3)</f>
        <v>-0.43571460442578369</v>
      </c>
      <c r="AK125" s="11">
        <f>'OddsRatio_working_3-way'!U125/(3*'OddsRatio_working_3-way'!X125^(1/3))*SIN(('OddsRatio_working_3-way'!Y125+4*PI())/3)</f>
        <v>0.46701014044799627</v>
      </c>
      <c r="AL125" s="11">
        <f>'OddsRatio_working_3-way'!Z125+'OddsRatio_working_3-way'!AF125</f>
        <v>1.0423767489140263</v>
      </c>
      <c r="AM125" s="11">
        <f>'OddsRatio_working_3-way'!AA125+'OddsRatio_working_3-way'!AG125</f>
        <v>-0.57539383289758717</v>
      </c>
      <c r="AN125" s="11">
        <f>'OddsRatio_working_3-way'!AB125+'OddsRatio_working_3-way'!AH125</f>
        <v>-0.46698291601643882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1.0423767489140263</v>
      </c>
      <c r="AS125" s="11">
        <f>IF(('OddsRatio_working_3-way'!X125=0),IF(Q125&gt;0,-Q125^(1/3),(-Q125)^(1/3)),'OddsRatio_working_3-way'!AM125-'OddsRatio_working_3-way'!R125/3)</f>
        <v>-0.57539383289758717</v>
      </c>
      <c r="AT125" s="11">
        <f>IF(('OddsRatio_working_3-way'!X125=0),IF(Q125&gt;0,-Q125^(1/3),(-Q125)^(1/3)),'OddsRatio_working_3-way'!AN125-'OddsRatio_working_3-way'!R125/3)</f>
        <v>-0.46698291601643882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2.48</v>
      </c>
      <c r="B126" s="4">
        <f>IF('True_Odds_Calculator_3-way'!B127="","",'True_Odds_Calculator_3-way'!B127)</f>
        <v>3.61</v>
      </c>
      <c r="C126" s="4">
        <f>IF('True_Odds_Calculator_3-way'!C127="","",'True_Odds_Calculator_3-way'!C127)</f>
        <v>2.86</v>
      </c>
      <c r="D126" s="9">
        <f t="shared" si="26"/>
        <v>0.39243839644443435</v>
      </c>
      <c r="E126" s="9">
        <f t="shared" si="27"/>
        <v>0.26808071410855122</v>
      </c>
      <c r="F126" s="9">
        <f t="shared" si="28"/>
        <v>0.33948088944701466</v>
      </c>
      <c r="G126" s="9">
        <f t="shared" si="29"/>
        <v>1.046061243538714</v>
      </c>
      <c r="H126" s="9">
        <f t="shared" si="30"/>
        <v>2.5481706404372968</v>
      </c>
      <c r="I126" s="9">
        <f t="shared" si="31"/>
        <v>3.7302198456360425</v>
      </c>
      <c r="J126" s="9">
        <f t="shared" si="32"/>
        <v>2.9456739129820075</v>
      </c>
      <c r="K126" s="11">
        <f t="shared" si="33"/>
        <v>0.40322580645161293</v>
      </c>
      <c r="L126" s="11">
        <f t="shared" si="34"/>
        <v>0.2770083102493075</v>
      </c>
      <c r="M126" s="11">
        <f t="shared" si="35"/>
        <v>0.34965034965034969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-0.28060166979834578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0.23237641636354889</v>
      </c>
      <c r="Q126" s="11">
        <f>2*'OddsRatio_working_3-way'!K126*'OddsRatio_working_3-way'!L126*'OddsRatio_working_3-way'!M126</f>
        <v>7.8109719786066872E-2</v>
      </c>
      <c r="R126" s="11">
        <f t="shared" si="36"/>
        <v>0</v>
      </c>
      <c r="S126" s="11">
        <f t="shared" si="37"/>
        <v>-0.82813625638987132</v>
      </c>
      <c r="T126" s="11">
        <f t="shared" si="38"/>
        <v>-0.27836512819827613</v>
      </c>
      <c r="U126" s="11">
        <f>'OddsRatio_working_3-way'!S126-'OddsRatio_working_3-way'!R126^2/3</f>
        <v>-0.82813625638987132</v>
      </c>
      <c r="V126" s="11">
        <f>'OddsRatio_working_3-way'!S126*'OddsRatio_working_3-way'!R126/3-2*'OddsRatio_working_3-way'!R126^3/27-'OddsRatio_working_3-way'!T126</f>
        <v>0.27836512819827613</v>
      </c>
      <c r="W126" s="11">
        <f>'OddsRatio_working_3-way'!V126^2+4*'OddsRatio_working_3-way'!U126^3/27</f>
        <v>-6.6526841027671896E-3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0.14503433102166699</v>
      </c>
      <c r="Y126" s="11">
        <f>IF('OddsRatio_working_3-way'!W126&gt;=0,IF('OddsRatio_working_3-way'!V126+SQRT('OddsRatio_working_3-way'!W126)&gt;0,0,PI()),ACOS('OddsRatio_working_3-way'!V126/(2*'OddsRatio_working_3-way'!X126)))</f>
        <v>0.28503241073209362</v>
      </c>
      <c r="Z126" s="11">
        <f>'OddsRatio_working_3-way'!X126^(1/3)*COS('OddsRatio_working_3-way'!Y126/3)</f>
        <v>0.523030621769357</v>
      </c>
      <c r="AA126" s="11">
        <f>'OddsRatio_working_3-way'!X126^(1/3)*COS(('OddsRatio_working_3-way'!Y126+2*PI())/3)</f>
        <v>-0.30468116099952819</v>
      </c>
      <c r="AB126" s="11">
        <f>'OddsRatio_working_3-way'!X126^(1/3)*COS(('OddsRatio_working_3-way'!Y126+4*PI())/3)</f>
        <v>-0.21834946076982892</v>
      </c>
      <c r="AC126" s="11">
        <f>'OddsRatio_working_3-way'!X126^(1/3)*SIN('OddsRatio_working_3-way'!Y126/3)</f>
        <v>4.9843630367214911E-2</v>
      </c>
      <c r="AD126" s="11">
        <f>'OddsRatio_working_3-way'!X126^(1/3)*SIN(('OddsRatio_working_3-way'!Y126+2*PI())/3)</f>
        <v>0.42803599022582589</v>
      </c>
      <c r="AE126" s="11">
        <f>'OddsRatio_working_3-way'!X126^(1/3)*SIN(('OddsRatio_working_3-way'!Y126+4*PI())/3)</f>
        <v>-0.47787962059304084</v>
      </c>
      <c r="AF126" s="11">
        <f>-'OddsRatio_working_3-way'!U126/(3*'OddsRatio_working_3-way'!X126^(1/3))*COS(('OddsRatio_working_3-way'!Y126)/3)</f>
        <v>0.52303062176935711</v>
      </c>
      <c r="AG126" s="11">
        <f>-'OddsRatio_working_3-way'!U126/(3*'OddsRatio_working_3-way'!X126^(1/3))*COS(('OddsRatio_working_3-way'!Y126+2*PI())/3)</f>
        <v>-0.30468116099952824</v>
      </c>
      <c r="AH126" s="11">
        <f>-'OddsRatio_working_3-way'!U126/(3*'OddsRatio_working_3-way'!X126^(1/3))*COS(('OddsRatio_working_3-way'!Y126+4*PI())/3)</f>
        <v>-0.21834946076982897</v>
      </c>
      <c r="AI126" s="11">
        <f>'OddsRatio_working_3-way'!U126/(3*'OddsRatio_working_3-way'!X126^(1/3))*SIN(('OddsRatio_working_3-way'!Y126)/3)</f>
        <v>-4.9843630367214925E-2</v>
      </c>
      <c r="AJ126" s="11">
        <f>'OddsRatio_working_3-way'!U126/(3*'OddsRatio_working_3-way'!X126^(1/3))*SIN(('OddsRatio_working_3-way'!Y126+2*PI())/3)</f>
        <v>-0.42803599022582595</v>
      </c>
      <c r="AK126" s="11">
        <f>'OddsRatio_working_3-way'!U126/(3*'OddsRatio_working_3-way'!X126^(1/3))*SIN(('OddsRatio_working_3-way'!Y126+4*PI())/3)</f>
        <v>0.4778796205930409</v>
      </c>
      <c r="AL126" s="11">
        <f>'OddsRatio_working_3-way'!Z126+'OddsRatio_working_3-way'!AF126</f>
        <v>1.046061243538714</v>
      </c>
      <c r="AM126" s="11">
        <f>'OddsRatio_working_3-way'!AA126+'OddsRatio_working_3-way'!AG126</f>
        <v>-0.60936232199905649</v>
      </c>
      <c r="AN126" s="11">
        <f>'OddsRatio_working_3-way'!AB126+'OddsRatio_working_3-way'!AH126</f>
        <v>-0.43669892153965789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1.046061243538714</v>
      </c>
      <c r="AS126" s="11">
        <f>IF(('OddsRatio_working_3-way'!X126=0),IF(Q126&gt;0,-Q126^(1/3),(-Q126)^(1/3)),'OddsRatio_working_3-way'!AM126-'OddsRatio_working_3-way'!R126/3)</f>
        <v>-0.60936232199905649</v>
      </c>
      <c r="AT126" s="11">
        <f>IF(('OddsRatio_working_3-way'!X126=0),IF(Q126&gt;0,-Q126^(1/3),(-Q126)^(1/3)),'OddsRatio_working_3-way'!AN126-'OddsRatio_working_3-way'!R126/3)</f>
        <v>-0.43669892153965789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1.64</v>
      </c>
      <c r="B127" s="4">
        <f>IF('True_Odds_Calculator_3-way'!B128="","",'True_Odds_Calculator_3-way'!B128)</f>
        <v>4.55</v>
      </c>
      <c r="C127" s="4">
        <f>IF('True_Odds_Calculator_3-way'!C128="","",'True_Odds_Calculator_3-way'!C128)</f>
        <v>4.9800000000000004</v>
      </c>
      <c r="D127" s="9">
        <f t="shared" si="26"/>
        <v>0.59693120373120034</v>
      </c>
      <c r="E127" s="9">
        <f t="shared" si="27"/>
        <v>0.21072844999227569</v>
      </c>
      <c r="F127" s="9">
        <f t="shared" si="28"/>
        <v>0.19234034627652391</v>
      </c>
      <c r="G127" s="9">
        <f t="shared" si="29"/>
        <v>1.055054569493737</v>
      </c>
      <c r="H127" s="9">
        <f t="shared" si="30"/>
        <v>1.6752349244759914</v>
      </c>
      <c r="I127" s="9">
        <f t="shared" si="31"/>
        <v>4.7454437217027658</v>
      </c>
      <c r="J127" s="9">
        <f t="shared" si="32"/>
        <v>5.1991171865850747</v>
      </c>
      <c r="K127" s="11">
        <f t="shared" si="33"/>
        <v>0.6097560975609756</v>
      </c>
      <c r="L127" s="11">
        <f t="shared" si="34"/>
        <v>0.21978021978021978</v>
      </c>
      <c r="M127" s="11">
        <f t="shared" si="35"/>
        <v>0.20080321285140559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-0.24333625038885087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0.21985556807772499</v>
      </c>
      <c r="Q127" s="11">
        <f>2*'OddsRatio_working_3-way'!K127*'OddsRatio_working_3-way'!L127*'OddsRatio_working_3-way'!M127</f>
        <v>5.3820212503727038E-2</v>
      </c>
      <c r="R127" s="11">
        <f t="shared" si="36"/>
        <v>0</v>
      </c>
      <c r="S127" s="11">
        <f t="shared" si="37"/>
        <v>-0.90350520206667195</v>
      </c>
      <c r="T127" s="11">
        <f t="shared" si="38"/>
        <v>-0.22117630405548883</v>
      </c>
      <c r="U127" s="11">
        <f>'OddsRatio_working_3-way'!S127-'OddsRatio_working_3-way'!R127^2/3</f>
        <v>-0.90350520206667195</v>
      </c>
      <c r="V127" s="11">
        <f>'OddsRatio_working_3-way'!S127*'OddsRatio_working_3-way'!R127/3-2*'OddsRatio_working_3-way'!R127^3/27-'OddsRatio_working_3-way'!T127</f>
        <v>0.22117630405548883</v>
      </c>
      <c r="W127" s="11">
        <f>'OddsRatio_working_3-way'!V127^2+4*'OddsRatio_working_3-way'!U127^3/27</f>
        <v>-6.0347836225183478E-2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0.1652776404272743</v>
      </c>
      <c r="Y127" s="11">
        <f>IF('OddsRatio_working_3-way'!W127&gt;=0,IF('OddsRatio_working_3-way'!V127+SQRT('OddsRatio_working_3-way'!W127)&gt;0,0,PI()),ACOS('OddsRatio_working_3-way'!V127/(2*'OddsRatio_working_3-way'!X127)))</f>
        <v>0.83779203776102018</v>
      </c>
      <c r="Z127" s="11">
        <f>'OddsRatio_working_3-way'!X127^(1/3)*COS('OddsRatio_working_3-way'!Y127/3)</f>
        <v>0.5275272847468685</v>
      </c>
      <c r="AA127" s="11">
        <f>'OddsRatio_working_3-way'!X127^(1/3)*COS(('OddsRatio_working_3-way'!Y127+2*PI())/3)</f>
        <v>-0.39476945675724401</v>
      </c>
      <c r="AB127" s="11">
        <f>'OddsRatio_working_3-way'!X127^(1/3)*COS(('OddsRatio_working_3-way'!Y127+4*PI())/3)</f>
        <v>-0.13275782798962488</v>
      </c>
      <c r="AC127" s="11">
        <f>'OddsRatio_working_3-way'!X127^(1/3)*SIN('OddsRatio_working_3-way'!Y127/3)</f>
        <v>0.1512724843997974</v>
      </c>
      <c r="AD127" s="11">
        <f>'OddsRatio_working_3-way'!X127^(1/3)*SIN(('OddsRatio_working_3-way'!Y127+2*PI())/3)</f>
        <v>0.38121578758031671</v>
      </c>
      <c r="AE127" s="11">
        <f>'OddsRatio_working_3-way'!X127^(1/3)*SIN(('OddsRatio_working_3-way'!Y127+4*PI())/3)</f>
        <v>-0.53248827198011395</v>
      </c>
      <c r="AF127" s="11">
        <f>-'OddsRatio_working_3-way'!U127/(3*'OddsRatio_working_3-way'!X127^(1/3))*COS(('OddsRatio_working_3-way'!Y127)/3)</f>
        <v>0.5275272847468685</v>
      </c>
      <c r="AG127" s="11">
        <f>-'OddsRatio_working_3-way'!U127/(3*'OddsRatio_working_3-way'!X127^(1/3))*COS(('OddsRatio_working_3-way'!Y127+2*PI())/3)</f>
        <v>-0.39476945675724401</v>
      </c>
      <c r="AH127" s="11">
        <f>-'OddsRatio_working_3-way'!U127/(3*'OddsRatio_working_3-way'!X127^(1/3))*COS(('OddsRatio_working_3-way'!Y127+4*PI())/3)</f>
        <v>-0.13275782798962488</v>
      </c>
      <c r="AI127" s="11">
        <f>'OddsRatio_working_3-way'!U127/(3*'OddsRatio_working_3-way'!X127^(1/3))*SIN(('OddsRatio_working_3-way'!Y127)/3)</f>
        <v>-0.1512724843997974</v>
      </c>
      <c r="AJ127" s="11">
        <f>'OddsRatio_working_3-way'!U127/(3*'OddsRatio_working_3-way'!X127^(1/3))*SIN(('OddsRatio_working_3-way'!Y127+2*PI())/3)</f>
        <v>-0.38121578758031671</v>
      </c>
      <c r="AK127" s="11">
        <f>'OddsRatio_working_3-way'!U127/(3*'OddsRatio_working_3-way'!X127^(1/3))*SIN(('OddsRatio_working_3-way'!Y127+4*PI())/3)</f>
        <v>0.53248827198011395</v>
      </c>
      <c r="AL127" s="11">
        <f>'OddsRatio_working_3-way'!Z127+'OddsRatio_working_3-way'!AF127</f>
        <v>1.055054569493737</v>
      </c>
      <c r="AM127" s="11">
        <f>'OddsRatio_working_3-way'!AA127+'OddsRatio_working_3-way'!AG127</f>
        <v>-0.78953891351448802</v>
      </c>
      <c r="AN127" s="11">
        <f>'OddsRatio_working_3-way'!AB127+'OddsRatio_working_3-way'!AH127</f>
        <v>-0.26551565597924975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1.055054569493737</v>
      </c>
      <c r="AS127" s="11">
        <f>IF(('OddsRatio_working_3-way'!X127=0),IF(Q127&gt;0,-Q127^(1/3),(-Q127)^(1/3)),'OddsRatio_working_3-way'!AM127-'OddsRatio_working_3-way'!R127/3)</f>
        <v>-0.78953891351448802</v>
      </c>
      <c r="AT127" s="11">
        <f>IF(('OddsRatio_working_3-way'!X127=0),IF(Q127&gt;0,-Q127^(1/3),(-Q127)^(1/3)),'OddsRatio_working_3-way'!AN127-'OddsRatio_working_3-way'!R127/3)</f>
        <v>-0.26551565597924975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2.4900000000000002</v>
      </c>
      <c r="B128" s="4">
        <f>IF('True_Odds_Calculator_3-way'!B129="","",'True_Odds_Calculator_3-way'!B129)</f>
        <v>3.6</v>
      </c>
      <c r="C128" s="4">
        <f>IF('True_Odds_Calculator_3-way'!C129="","",'True_Odds_Calculator_3-way'!C129)</f>
        <v>2.87</v>
      </c>
      <c r="D128" s="9">
        <f t="shared" si="26"/>
        <v>0.39157569600120312</v>
      </c>
      <c r="E128" s="9">
        <f t="shared" si="27"/>
        <v>0.26944721346372097</v>
      </c>
      <c r="F128" s="9">
        <f t="shared" si="28"/>
        <v>0.33897709053507591</v>
      </c>
      <c r="G128" s="9">
        <f t="shared" si="29"/>
        <v>1.0428084869147256</v>
      </c>
      <c r="H128" s="9">
        <f t="shared" si="30"/>
        <v>2.5537846455029412</v>
      </c>
      <c r="I128" s="9">
        <f t="shared" si="31"/>
        <v>3.7113020659782863</v>
      </c>
      <c r="J128" s="9">
        <f t="shared" si="32"/>
        <v>2.9500518705305372</v>
      </c>
      <c r="K128" s="11">
        <f t="shared" si="33"/>
        <v>0.40160642570281119</v>
      </c>
      <c r="L128" s="11">
        <f t="shared" si="34"/>
        <v>0.27777777777777779</v>
      </c>
      <c r="M128" s="11">
        <f t="shared" si="35"/>
        <v>0.34843205574912889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-0.28159016243059731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0.23166611471048731</v>
      </c>
      <c r="Q128" s="11">
        <f>2*'OddsRatio_working_3-way'!K128*'OddsRatio_working_3-way'!L128*'OddsRatio_working_3-way'!M128</f>
        <v>7.7740306949827948E-2</v>
      </c>
      <c r="R128" s="11">
        <f t="shared" si="36"/>
        <v>0</v>
      </c>
      <c r="S128" s="11">
        <f t="shared" si="37"/>
        <v>-0.82270670505964627</v>
      </c>
      <c r="T128" s="11">
        <f t="shared" si="38"/>
        <v>-0.27607607552337121</v>
      </c>
      <c r="U128" s="11">
        <f>'OddsRatio_working_3-way'!S128-'OddsRatio_working_3-way'!R128^2/3</f>
        <v>-0.82270670505964627</v>
      </c>
      <c r="V128" s="11">
        <f>'OddsRatio_working_3-way'!S128*'OddsRatio_working_3-way'!R128/3-2*'OddsRatio_working_3-way'!R128^3/27-'OddsRatio_working_3-way'!T128</f>
        <v>0.27607607552337121</v>
      </c>
      <c r="W128" s="11">
        <f>'OddsRatio_working_3-way'!V128^2+4*'OddsRatio_working_3-way'!U128^3/27</f>
        <v>-6.2777053913073422E-3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0.14361032768197202</v>
      </c>
      <c r="Y128" s="11">
        <f>IF('OddsRatio_working_3-way'!W128&gt;=0,IF('OddsRatio_working_3-way'!V128+SQRT('OddsRatio_working_3-way'!W128)&gt;0,0,PI()),ACOS('OddsRatio_working_3-way'!V128/(2*'OddsRatio_working_3-way'!X128)))</f>
        <v>0.27948170403686268</v>
      </c>
      <c r="Z128" s="11">
        <f>'OddsRatio_working_3-way'!X128^(1/3)*COS('OddsRatio_working_3-way'!Y128/3)</f>
        <v>0.52140424345736291</v>
      </c>
      <c r="AA128" s="11">
        <f>'OddsRatio_working_3-way'!X128^(1/3)*COS(('OddsRatio_working_3-way'!Y128+2*PI())/3)</f>
        <v>-0.30289083400344624</v>
      </c>
      <c r="AB128" s="11">
        <f>'OddsRatio_working_3-way'!X128^(1/3)*COS(('OddsRatio_working_3-way'!Y128+4*PI())/3)</f>
        <v>-0.21851340945391684</v>
      </c>
      <c r="AC128" s="11">
        <f>'OddsRatio_working_3-way'!X128^(1/3)*SIN('OddsRatio_working_3-way'!Y128/3)</f>
        <v>4.8715328777198086E-2</v>
      </c>
      <c r="AD128" s="11">
        <f>'OddsRatio_working_3-way'!X128^(1/3)*SIN(('OddsRatio_working_3-way'!Y128+2*PI())/3)</f>
        <v>0.42719165608648335</v>
      </c>
      <c r="AE128" s="11">
        <f>'OddsRatio_working_3-way'!X128^(1/3)*SIN(('OddsRatio_working_3-way'!Y128+4*PI())/3)</f>
        <v>-0.47590698486368155</v>
      </c>
      <c r="AF128" s="11">
        <f>-'OddsRatio_working_3-way'!U128/(3*'OddsRatio_working_3-way'!X128^(1/3))*COS(('OddsRatio_working_3-way'!Y128)/3)</f>
        <v>0.52140424345736269</v>
      </c>
      <c r="AG128" s="11">
        <f>-'OddsRatio_working_3-way'!U128/(3*'OddsRatio_working_3-way'!X128^(1/3))*COS(('OddsRatio_working_3-way'!Y128+2*PI())/3)</f>
        <v>-0.30289083400344613</v>
      </c>
      <c r="AH128" s="11">
        <f>-'OddsRatio_working_3-way'!U128/(3*'OddsRatio_working_3-way'!X128^(1/3))*COS(('OddsRatio_working_3-way'!Y128+4*PI())/3)</f>
        <v>-0.21851340945391676</v>
      </c>
      <c r="AI128" s="11">
        <f>'OddsRatio_working_3-way'!U128/(3*'OddsRatio_working_3-way'!X128^(1/3))*SIN(('OddsRatio_working_3-way'!Y128)/3)</f>
        <v>-4.8715328777198065E-2</v>
      </c>
      <c r="AJ128" s="11">
        <f>'OddsRatio_working_3-way'!U128/(3*'OddsRatio_working_3-way'!X128^(1/3))*SIN(('OddsRatio_working_3-way'!Y128+2*PI())/3)</f>
        <v>-0.42719165608648318</v>
      </c>
      <c r="AK128" s="11">
        <f>'OddsRatio_working_3-way'!U128/(3*'OddsRatio_working_3-way'!X128^(1/3))*SIN(('OddsRatio_working_3-way'!Y128+4*PI())/3)</f>
        <v>0.47590698486368133</v>
      </c>
      <c r="AL128" s="11">
        <f>'OddsRatio_working_3-way'!Z128+'OddsRatio_working_3-way'!AF128</f>
        <v>1.0428084869147256</v>
      </c>
      <c r="AM128" s="11">
        <f>'OddsRatio_working_3-way'!AA128+'OddsRatio_working_3-way'!AG128</f>
        <v>-0.60578166800689237</v>
      </c>
      <c r="AN128" s="11">
        <f>'OddsRatio_working_3-way'!AB128+'OddsRatio_working_3-way'!AH128</f>
        <v>-0.43702681890783357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1.0428084869147256</v>
      </c>
      <c r="AS128" s="11">
        <f>IF(('OddsRatio_working_3-way'!X128=0),IF(Q128&gt;0,-Q128^(1/3),(-Q128)^(1/3)),'OddsRatio_working_3-way'!AM128-'OddsRatio_working_3-way'!R128/3)</f>
        <v>-0.60578166800689237</v>
      </c>
      <c r="AT128" s="11">
        <f>IF(('OddsRatio_working_3-way'!X128=0),IF(Q128&gt;0,-Q128^(1/3),(-Q128)^(1/3)),'OddsRatio_working_3-way'!AN128-'OddsRatio_working_3-way'!R128/3)</f>
        <v>-0.43702681890783357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1.92</v>
      </c>
      <c r="B129" s="4">
        <f>IF('True_Odds_Calculator_3-way'!B130="","",'True_Odds_Calculator_3-way'!B130)</f>
        <v>3.59</v>
      </c>
      <c r="C129" s="4">
        <f>IF('True_Odds_Calculator_3-way'!C130="","",'True_Odds_Calculator_3-way'!C130)</f>
        <v>4.13</v>
      </c>
      <c r="D129" s="9">
        <f t="shared" si="26"/>
        <v>0.50432295056674759</v>
      </c>
      <c r="E129" s="9">
        <f t="shared" si="27"/>
        <v>0.26546644084553855</v>
      </c>
      <c r="F129" s="9">
        <f t="shared" si="28"/>
        <v>0.23021060858771386</v>
      </c>
      <c r="G129" s="9">
        <f t="shared" si="29"/>
        <v>1.0683221950387429</v>
      </c>
      <c r="H129" s="9">
        <f t="shared" si="30"/>
        <v>1.9828564194356433</v>
      </c>
      <c r="I129" s="9">
        <f t="shared" si="31"/>
        <v>3.766954485150344</v>
      </c>
      <c r="J129" s="9">
        <f t="shared" si="32"/>
        <v>4.343848470471265</v>
      </c>
      <c r="K129" s="11">
        <f t="shared" si="33"/>
        <v>0.52083333333333337</v>
      </c>
      <c r="L129" s="11">
        <f t="shared" si="34"/>
        <v>0.2785515320334262</v>
      </c>
      <c r="M129" s="11">
        <f t="shared" si="35"/>
        <v>0.24213075060532688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-0.26199089592874114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0.23325037488674707</v>
      </c>
      <c r="Q129" s="11">
        <f>2*'OddsRatio_working_3-way'!K129*'OddsRatio_working_3-way'!L129*'OddsRatio_working_3-way'!M129</f>
        <v>7.0256137014080455E-2</v>
      </c>
      <c r="R129" s="11">
        <f t="shared" si="36"/>
        <v>0</v>
      </c>
      <c r="S129" s="11">
        <f t="shared" si="37"/>
        <v>-0.89029954289018043</v>
      </c>
      <c r="T129" s="11">
        <f t="shared" si="38"/>
        <v>-0.26816251291872911</v>
      </c>
      <c r="U129" s="11">
        <f>'OddsRatio_working_3-way'!S129-'OddsRatio_working_3-way'!R129^2/3</f>
        <v>-0.89029954289018043</v>
      </c>
      <c r="V129" s="11">
        <f>'OddsRatio_working_3-way'!S129*'OddsRatio_working_3-way'!R129/3-2*'OddsRatio_working_3-way'!R129^3/27-'OddsRatio_working_3-way'!T129</f>
        <v>0.26816251291872911</v>
      </c>
      <c r="W129" s="11">
        <f>'OddsRatio_working_3-way'!V129^2+4*'OddsRatio_working_3-way'!U129^3/27</f>
        <v>-3.2634206422902129E-2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0.16166735891777109</v>
      </c>
      <c r="Y129" s="11">
        <f>IF('OddsRatio_working_3-way'!W129&gt;=0,IF('OddsRatio_working_3-way'!V129+SQRT('OddsRatio_working_3-way'!W129)&gt;0,0,PI()),ACOS('OddsRatio_working_3-way'!V129/(2*'OddsRatio_working_3-way'!X129)))</f>
        <v>0.59282607435079737</v>
      </c>
      <c r="Z129" s="11">
        <f>'OddsRatio_working_3-way'!X129^(1/3)*COS('OddsRatio_working_3-way'!Y129/3)</f>
        <v>0.53416109751937135</v>
      </c>
      <c r="AA129" s="11">
        <f>'OddsRatio_working_3-way'!X129^(1/3)*COS(('OddsRatio_working_3-way'!Y129+2*PI())/3)</f>
        <v>-0.35970250698353512</v>
      </c>
      <c r="AB129" s="11">
        <f>'OddsRatio_working_3-way'!X129^(1/3)*COS(('OddsRatio_working_3-way'!Y129+4*PI())/3)</f>
        <v>-0.1744585905358359</v>
      </c>
      <c r="AC129" s="11">
        <f>'OddsRatio_working_3-way'!X129^(1/3)*SIN('OddsRatio_working_3-way'!Y129/3)</f>
        <v>0.10695062502681969</v>
      </c>
      <c r="AD129" s="11">
        <f>'OddsRatio_working_3-way'!X129^(1/3)*SIN(('OddsRatio_working_3-way'!Y129+2*PI())/3)</f>
        <v>0.40912176765174274</v>
      </c>
      <c r="AE129" s="11">
        <f>'OddsRatio_working_3-way'!X129^(1/3)*SIN(('OddsRatio_working_3-way'!Y129+4*PI())/3)</f>
        <v>-0.51607239267856242</v>
      </c>
      <c r="AF129" s="11">
        <f>-'OddsRatio_working_3-way'!U129/(3*'OddsRatio_working_3-way'!X129^(1/3))*COS(('OddsRatio_working_3-way'!Y129)/3)</f>
        <v>0.53416109751937157</v>
      </c>
      <c r="AG129" s="11">
        <f>-'OddsRatio_working_3-way'!U129/(3*'OddsRatio_working_3-way'!X129^(1/3))*COS(('OddsRatio_working_3-way'!Y129+2*PI())/3)</f>
        <v>-0.35970250698353529</v>
      </c>
      <c r="AH129" s="11">
        <f>-'OddsRatio_working_3-way'!U129/(3*'OddsRatio_working_3-way'!X129^(1/3))*COS(('OddsRatio_working_3-way'!Y129+4*PI())/3)</f>
        <v>-0.17445859053583596</v>
      </c>
      <c r="AI129" s="11">
        <f>'OddsRatio_working_3-way'!U129/(3*'OddsRatio_working_3-way'!X129^(1/3))*SIN(('OddsRatio_working_3-way'!Y129)/3)</f>
        <v>-0.10695062502681973</v>
      </c>
      <c r="AJ129" s="11">
        <f>'OddsRatio_working_3-way'!U129/(3*'OddsRatio_working_3-way'!X129^(1/3))*SIN(('OddsRatio_working_3-way'!Y129+2*PI())/3)</f>
        <v>-0.40912176765174291</v>
      </c>
      <c r="AK129" s="11">
        <f>'OddsRatio_working_3-way'!U129/(3*'OddsRatio_working_3-way'!X129^(1/3))*SIN(('OddsRatio_working_3-way'!Y129+4*PI())/3)</f>
        <v>0.51607239267856264</v>
      </c>
      <c r="AL129" s="11">
        <f>'OddsRatio_working_3-way'!Z129+'OddsRatio_working_3-way'!AF129</f>
        <v>1.0683221950387429</v>
      </c>
      <c r="AM129" s="11">
        <f>'OddsRatio_working_3-way'!AA129+'OddsRatio_working_3-way'!AG129</f>
        <v>-0.71940501396707046</v>
      </c>
      <c r="AN129" s="11">
        <f>'OddsRatio_working_3-way'!AB129+'OddsRatio_working_3-way'!AH129</f>
        <v>-0.34891718107167186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1.0683221950387429</v>
      </c>
      <c r="AS129" s="11">
        <f>IF(('OddsRatio_working_3-way'!X129=0),IF(Q129&gt;0,-Q129^(1/3),(-Q129)^(1/3)),'OddsRatio_working_3-way'!AM129-'OddsRatio_working_3-way'!R129/3)</f>
        <v>-0.71940501396707046</v>
      </c>
      <c r="AT129" s="11">
        <f>IF(('OddsRatio_working_3-way'!X129=0),IF(Q129&gt;0,-Q129^(1/3),(-Q129)^(1/3)),'OddsRatio_working_3-way'!AN129-'OddsRatio_working_3-way'!R129/3)</f>
        <v>-0.34891718107167186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1.59</v>
      </c>
      <c r="B130" s="4">
        <f>IF('True_Odds_Calculator_3-way'!B131="","",'True_Odds_Calculator_3-way'!B131)</f>
        <v>4.53</v>
      </c>
      <c r="C130" s="4">
        <f>IF('True_Odds_Calculator_3-way'!C131="","",'True_Odds_Calculator_3-way'!C131)</f>
        <v>5.0199999999999996</v>
      </c>
      <c r="D130" s="9">
        <f t="shared" si="26"/>
        <v>0.60830396829644717</v>
      </c>
      <c r="E130" s="9">
        <f t="shared" si="27"/>
        <v>0.20607611259426903</v>
      </c>
      <c r="F130" s="9">
        <f t="shared" si="28"/>
        <v>0.18561991910928374</v>
      </c>
      <c r="G130" s="9">
        <f t="shared" si="29"/>
        <v>1.0913813056616908</v>
      </c>
      <c r="H130" s="9">
        <f t="shared" si="30"/>
        <v>1.6439149703403975</v>
      </c>
      <c r="I130" s="9">
        <f t="shared" si="31"/>
        <v>4.8525760089857695</v>
      </c>
      <c r="J130" s="9">
        <f t="shared" si="32"/>
        <v>5.3873528487599973</v>
      </c>
      <c r="K130" s="11">
        <f t="shared" si="33"/>
        <v>0.62893081761006286</v>
      </c>
      <c r="L130" s="11">
        <f t="shared" si="34"/>
        <v>0.22075055187637968</v>
      </c>
      <c r="M130" s="11">
        <f t="shared" si="35"/>
        <v>0.19920318725099603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-0.23155476722789381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0.2251258478380479</v>
      </c>
      <c r="Q130" s="11">
        <f>2*'OddsRatio_working_3-way'!K130*'OddsRatio_working_3-way'!L130*'OddsRatio_working_3-way'!M130</f>
        <v>5.5313476127284503E-2</v>
      </c>
      <c r="R130" s="11">
        <f t="shared" si="36"/>
        <v>0</v>
      </c>
      <c r="S130" s="11">
        <f t="shared" si="37"/>
        <v>-0.97223585820835801</v>
      </c>
      <c r="T130" s="11">
        <f t="shared" si="38"/>
        <v>-0.23887858924038283</v>
      </c>
      <c r="U130" s="11">
        <f>'OddsRatio_working_3-way'!S130-'OddsRatio_working_3-way'!R130^2/3</f>
        <v>-0.97223585820835801</v>
      </c>
      <c r="V130" s="11">
        <f>'OddsRatio_working_3-way'!S130*'OddsRatio_working_3-way'!R130/3-2*'OddsRatio_working_3-way'!R130^3/27-'OddsRatio_working_3-way'!T130</f>
        <v>0.23887858924038283</v>
      </c>
      <c r="W130" s="11">
        <f>'OddsRatio_working_3-way'!V130^2+4*'OddsRatio_working_3-way'!U130^3/27</f>
        <v>-7.9084977441359394E-2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0.18449116363584661</v>
      </c>
      <c r="Y130" s="11">
        <f>IF('OddsRatio_working_3-way'!W130&gt;=0,IF('OddsRatio_working_3-way'!V130+SQRT('OddsRatio_working_3-way'!W130)&gt;0,0,PI()),ACOS('OddsRatio_working_3-way'!V130/(2*'OddsRatio_working_3-way'!X130)))</f>
        <v>0.86663027885459176</v>
      </c>
      <c r="Z130" s="11">
        <f>'OddsRatio_working_3-way'!X130^(1/3)*COS('OddsRatio_working_3-way'!Y130/3)</f>
        <v>0.54569065283084539</v>
      </c>
      <c r="AA130" s="11">
        <f>'OddsRatio_working_3-way'!X130^(1/3)*COS(('OddsRatio_working_3-way'!Y130+2*PI())/3)</f>
        <v>-0.41329192876618753</v>
      </c>
      <c r="AB130" s="11">
        <f>'OddsRatio_working_3-way'!X130^(1/3)*COS(('OddsRatio_working_3-way'!Y130+4*PI())/3)</f>
        <v>-0.13239872406465769</v>
      </c>
      <c r="AC130" s="11">
        <f>'OddsRatio_working_3-way'!X130^(1/3)*SIN('OddsRatio_working_3-way'!Y130/3)</f>
        <v>0.1621737673479649</v>
      </c>
      <c r="AD130" s="11">
        <f>'OddsRatio_working_3-way'!X130^(1/3)*SIN(('OddsRatio_working_3-way'!Y130+2*PI())/3)</f>
        <v>0.39149508428524438</v>
      </c>
      <c r="AE130" s="11">
        <f>'OddsRatio_working_3-way'!X130^(1/3)*SIN(('OddsRatio_working_3-way'!Y130+4*PI())/3)</f>
        <v>-0.55366885163320922</v>
      </c>
      <c r="AF130" s="11">
        <f>-'OddsRatio_working_3-way'!U130/(3*'OddsRatio_working_3-way'!X130^(1/3))*COS(('OddsRatio_working_3-way'!Y130)/3)</f>
        <v>0.54569065283084539</v>
      </c>
      <c r="AG130" s="11">
        <f>-'OddsRatio_working_3-way'!U130/(3*'OddsRatio_working_3-way'!X130^(1/3))*COS(('OddsRatio_working_3-way'!Y130+2*PI())/3)</f>
        <v>-0.41329192876618753</v>
      </c>
      <c r="AH130" s="11">
        <f>-'OddsRatio_working_3-way'!U130/(3*'OddsRatio_working_3-way'!X130^(1/3))*COS(('OddsRatio_working_3-way'!Y130+4*PI())/3)</f>
        <v>-0.13239872406465769</v>
      </c>
      <c r="AI130" s="11">
        <f>'OddsRatio_working_3-way'!U130/(3*'OddsRatio_working_3-way'!X130^(1/3))*SIN(('OddsRatio_working_3-way'!Y130)/3)</f>
        <v>-0.1621737673479649</v>
      </c>
      <c r="AJ130" s="11">
        <f>'OddsRatio_working_3-way'!U130/(3*'OddsRatio_working_3-way'!X130^(1/3))*SIN(('OddsRatio_working_3-way'!Y130+2*PI())/3)</f>
        <v>-0.39149508428524438</v>
      </c>
      <c r="AK130" s="11">
        <f>'OddsRatio_working_3-way'!U130/(3*'OddsRatio_working_3-way'!X130^(1/3))*SIN(('OddsRatio_working_3-way'!Y130+4*PI())/3)</f>
        <v>0.55366885163320922</v>
      </c>
      <c r="AL130" s="11">
        <f>'OddsRatio_working_3-way'!Z130+'OddsRatio_working_3-way'!AF130</f>
        <v>1.0913813056616908</v>
      </c>
      <c r="AM130" s="11">
        <f>'OddsRatio_working_3-way'!AA130+'OddsRatio_working_3-way'!AG130</f>
        <v>-0.82658385753237507</v>
      </c>
      <c r="AN130" s="11">
        <f>'OddsRatio_working_3-way'!AB130+'OddsRatio_working_3-way'!AH130</f>
        <v>-0.26479744812931538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1.0913813056616908</v>
      </c>
      <c r="AS130" s="11">
        <f>IF(('OddsRatio_working_3-way'!X130=0),IF(Q130&gt;0,-Q130^(1/3),(-Q130)^(1/3)),'OddsRatio_working_3-way'!AM130-'OddsRatio_working_3-way'!R130/3)</f>
        <v>-0.82658385753237507</v>
      </c>
      <c r="AT130" s="11">
        <f>IF(('OddsRatio_working_3-way'!X130=0),IF(Q130&gt;0,-Q130^(1/3),(-Q130)^(1/3)),'OddsRatio_working_3-way'!AN130-'OddsRatio_working_3-way'!R130/3)</f>
        <v>-0.26479744812931538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1.44</v>
      </c>
      <c r="B131" s="4">
        <f>IF('True_Odds_Calculator_3-way'!B132="","",'True_Odds_Calculator_3-way'!B132)</f>
        <v>4.8899999999999997</v>
      </c>
      <c r="C131" s="4">
        <f>IF('True_Odds_Calculator_3-way'!C132="","",'True_Odds_Calculator_3-way'!C132)</f>
        <v>6.52</v>
      </c>
      <c r="D131" s="9">
        <f t="shared" si="26"/>
        <v>0.67176679291788099</v>
      </c>
      <c r="E131" s="9">
        <f t="shared" si="27"/>
        <v>0.18797795145703663</v>
      </c>
      <c r="F131" s="9">
        <f t="shared" si="28"/>
        <v>0.14025525562508237</v>
      </c>
      <c r="G131" s="9">
        <f t="shared" si="29"/>
        <v>1.1104814489415555</v>
      </c>
      <c r="H131" s="9">
        <f t="shared" si="30"/>
        <v>1.4886118375342845</v>
      </c>
      <c r="I131" s="9">
        <f t="shared" si="31"/>
        <v>5.3197728363826506</v>
      </c>
      <c r="J131" s="9">
        <f t="shared" si="32"/>
        <v>7.1298575981573862</v>
      </c>
      <c r="K131" s="11">
        <f t="shared" si="33"/>
        <v>0.69444444444444442</v>
      </c>
      <c r="L131" s="11">
        <f t="shared" si="34"/>
        <v>0.20449897750511248</v>
      </c>
      <c r="M131" s="11">
        <f t="shared" si="35"/>
        <v>0.15337423312883436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-0.20578911931616206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0.21454444960222369</v>
      </c>
      <c r="Q131" s="11">
        <f>2*'OddsRatio_working_3-way'!K131*'OddsRatio_working_3-way'!L131*'OddsRatio_working_3-way'!M131</f>
        <v>4.3562324792329687E-2</v>
      </c>
      <c r="R131" s="11">
        <f t="shared" si="36"/>
        <v>0</v>
      </c>
      <c r="S131" s="11">
        <f t="shared" si="37"/>
        <v>-1.0425451564939663</v>
      </c>
      <c r="T131" s="11">
        <f t="shared" si="38"/>
        <v>-0.21168429573481554</v>
      </c>
      <c r="U131" s="11">
        <f>'OddsRatio_working_3-way'!S131-'OddsRatio_working_3-way'!R131^2/3</f>
        <v>-1.0425451564939663</v>
      </c>
      <c r="V131" s="11">
        <f>'OddsRatio_working_3-way'!S131*'OddsRatio_working_3-way'!R131/3-2*'OddsRatio_working_3-way'!R131^3/27-'OddsRatio_working_3-way'!T131</f>
        <v>0.21168429573481554</v>
      </c>
      <c r="W131" s="11">
        <f>'OddsRatio_working_3-way'!V131^2+4*'OddsRatio_working_3-way'!U131^3/27</f>
        <v>-0.12306275909955398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0.20486153870376622</v>
      </c>
      <c r="Y131" s="11">
        <f>IF('OddsRatio_working_3-way'!W131&gt;=0,IF('OddsRatio_working_3-way'!V131+SQRT('OddsRatio_working_3-way'!W131)&gt;0,0,PI()),ACOS('OddsRatio_working_3-way'!V131/(2*'OddsRatio_working_3-way'!X131)))</f>
        <v>1.0278601945558989</v>
      </c>
      <c r="Z131" s="11">
        <f>'OddsRatio_working_3-way'!X131^(1/3)*COS('OddsRatio_working_3-way'!Y131/3)</f>
        <v>0.55524072447077777</v>
      </c>
      <c r="AA131" s="11">
        <f>'OddsRatio_working_3-way'!X131^(1/3)*COS(('OddsRatio_working_3-way'!Y131+2*PI())/3)</f>
        <v>-0.44913447984780563</v>
      </c>
      <c r="AB131" s="11">
        <f>'OddsRatio_working_3-way'!X131^(1/3)*COS(('OddsRatio_working_3-way'!Y131+4*PI())/3)</f>
        <v>-0.1061062446229723</v>
      </c>
      <c r="AC131" s="11">
        <f>'OddsRatio_working_3-way'!X131^(1/3)*SIN('OddsRatio_working_3-way'!Y131/3)</f>
        <v>0.19804744394669985</v>
      </c>
      <c r="AD131" s="11">
        <f>'OddsRatio_working_3-way'!X131^(1/3)*SIN(('OddsRatio_working_3-way'!Y131+2*PI())/3)</f>
        <v>0.38182885063401961</v>
      </c>
      <c r="AE131" s="11">
        <f>'OddsRatio_working_3-way'!X131^(1/3)*SIN(('OddsRatio_working_3-way'!Y131+4*PI())/3)</f>
        <v>-0.57987629458071954</v>
      </c>
      <c r="AF131" s="11">
        <f>-'OddsRatio_working_3-way'!U131/(3*'OddsRatio_working_3-way'!X131^(1/3))*COS(('OddsRatio_working_3-way'!Y131)/3)</f>
        <v>0.55524072447077788</v>
      </c>
      <c r="AG131" s="11">
        <f>-'OddsRatio_working_3-way'!U131/(3*'OddsRatio_working_3-way'!X131^(1/3))*COS(('OddsRatio_working_3-way'!Y131+2*PI())/3)</f>
        <v>-0.44913447984780575</v>
      </c>
      <c r="AH131" s="11">
        <f>-'OddsRatio_working_3-way'!U131/(3*'OddsRatio_working_3-way'!X131^(1/3))*COS(('OddsRatio_working_3-way'!Y131+4*PI())/3)</f>
        <v>-0.10610624462297231</v>
      </c>
      <c r="AI131" s="11">
        <f>'OddsRatio_working_3-way'!U131/(3*'OddsRatio_working_3-way'!X131^(1/3))*SIN(('OddsRatio_working_3-way'!Y131)/3)</f>
        <v>-0.19804744394669987</v>
      </c>
      <c r="AJ131" s="11">
        <f>'OddsRatio_working_3-way'!U131/(3*'OddsRatio_working_3-way'!X131^(1/3))*SIN(('OddsRatio_working_3-way'!Y131+2*PI())/3)</f>
        <v>-0.38182885063401967</v>
      </c>
      <c r="AK131" s="11">
        <f>'OddsRatio_working_3-way'!U131/(3*'OddsRatio_working_3-way'!X131^(1/3))*SIN(('OddsRatio_working_3-way'!Y131+4*PI())/3)</f>
        <v>0.57987629458071965</v>
      </c>
      <c r="AL131" s="11">
        <f>'OddsRatio_working_3-way'!Z131+'OddsRatio_working_3-way'!AF131</f>
        <v>1.1104814489415555</v>
      </c>
      <c r="AM131" s="11">
        <f>'OddsRatio_working_3-way'!AA131+'OddsRatio_working_3-way'!AG131</f>
        <v>-0.89826895969561138</v>
      </c>
      <c r="AN131" s="11">
        <f>'OddsRatio_working_3-way'!AB131+'OddsRatio_working_3-way'!AH131</f>
        <v>-0.2122124892459446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1.1104814489415555</v>
      </c>
      <c r="AS131" s="11">
        <f>IF(('OddsRatio_working_3-way'!X131=0),IF(Q131&gt;0,-Q131^(1/3),(-Q131)^(1/3)),'OddsRatio_working_3-way'!AM131-'OddsRatio_working_3-way'!R131/3)</f>
        <v>-0.89826895969561138</v>
      </c>
      <c r="AT131" s="11">
        <f>IF(('OddsRatio_working_3-way'!X131=0),IF(Q131&gt;0,-Q131^(1/3),(-Q131)^(1/3)),'OddsRatio_working_3-way'!AN131-'OddsRatio_working_3-way'!R131/3)</f>
        <v>-0.2122124892459446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1.29</v>
      </c>
      <c r="B132" s="4">
        <f>IF('True_Odds_Calculator_3-way'!B133="","",'True_Odds_Calculator_3-way'!B133)</f>
        <v>5.77</v>
      </c>
      <c r="C132" s="4">
        <f>IF('True_Odds_Calculator_3-way'!C133="","",'True_Odds_Calculator_3-way'!C133)</f>
        <v>9.2899999999999991</v>
      </c>
      <c r="D132" s="9">
        <f t="shared" ref="D132:D195" si="39">(K132/(AR132+K132-(AR132*K132)))</f>
        <v>0.75035559464979229</v>
      </c>
      <c r="E132" s="9">
        <f t="shared" ref="E132:E195" si="40">(L132/(AR132+L132-(AR132*L132)))</f>
        <v>0.15450301819107209</v>
      </c>
      <c r="F132" s="9">
        <f t="shared" ref="F132:F195" si="41">(M132/(AR132+M132-(AR132*M132)))</f>
        <v>9.5141387159135671E-2</v>
      </c>
      <c r="G132" s="9">
        <f t="shared" ref="G132:G195" si="42">AR132</f>
        <v>1.1472464298363181</v>
      </c>
      <c r="H132" s="9">
        <f t="shared" ref="H132:H195" si="43">IF(A132="","",1/D132)</f>
        <v>1.3327014646525324</v>
      </c>
      <c r="I132" s="9">
        <f t="shared" ref="I132:I195" si="44">IF(B132="","",1/E132)</f>
        <v>6.4723654703192368</v>
      </c>
      <c r="J132" s="9">
        <f t="shared" ref="J132:J195" si="45">IF(C132="","",1/F132)</f>
        <v>10.510672903343075</v>
      </c>
      <c r="K132" s="11">
        <f t="shared" ref="K132:K195" si="46">1/A132</f>
        <v>0.77519379844961234</v>
      </c>
      <c r="L132" s="11">
        <f t="shared" ref="L132:L195" si="47">1/B132</f>
        <v>0.1733102253032929</v>
      </c>
      <c r="M132" s="11">
        <f t="shared" ref="M132:M195" si="48">1/C132</f>
        <v>0.10764262648008613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-0.16584014547177961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0.19306343470089202</v>
      </c>
      <c r="Q132" s="11">
        <f>2*'OddsRatio_working_3-way'!K132*'OddsRatio_working_3-way'!L132*'OddsRatio_working_3-way'!M132</f>
        <v>2.8923361003878954E-2</v>
      </c>
      <c r="R132" s="11">
        <f t="shared" ref="R132:R195" si="49">O132/N132</f>
        <v>0</v>
      </c>
      <c r="S132" s="11">
        <f t="shared" ref="S132:S195" si="50">P132/N132</f>
        <v>-1.1641537949190046</v>
      </c>
      <c r="T132" s="11">
        <f t="shared" ref="T132:T195" si="51">Q132/N132</f>
        <v>-0.17440506290921418</v>
      </c>
      <c r="U132" s="11">
        <f>'OddsRatio_working_3-way'!S132-'OddsRatio_working_3-way'!R132^2/3</f>
        <v>-1.1641537949190046</v>
      </c>
      <c r="V132" s="11">
        <f>'OddsRatio_working_3-way'!S132*'OddsRatio_working_3-way'!R132/3-2*'OddsRatio_working_3-way'!R132^3/27-'OddsRatio_working_3-way'!T132</f>
        <v>0.17440506290921418</v>
      </c>
      <c r="W132" s="11">
        <f>'OddsRatio_working_3-way'!V132^2+4*'OddsRatio_working_3-way'!U132^3/27</f>
        <v>-0.20331978587774024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0.24173172725467132</v>
      </c>
      <c r="Y132" s="11">
        <f>IF('OddsRatio_working_3-way'!W132&gt;=0,IF('OddsRatio_working_3-way'!V132+SQRT('OddsRatio_working_3-way'!W132)&gt;0,0,PI()),ACOS('OddsRatio_working_3-way'!V132/(2*'OddsRatio_working_3-way'!X132)))</f>
        <v>1.2017341188796826</v>
      </c>
      <c r="Z132" s="11">
        <f>'OddsRatio_working_3-way'!X132^(1/3)*COS('OddsRatio_working_3-way'!Y132/3)</f>
        <v>0.57362321491815904</v>
      </c>
      <c r="AA132" s="11">
        <f>'OddsRatio_working_3-way'!X132^(1/3)*COS(('OddsRatio_working_3-way'!Y132+2*PI())/3)</f>
        <v>-0.49718212395311634</v>
      </c>
      <c r="AB132" s="11">
        <f>'OddsRatio_working_3-way'!X132^(1/3)*COS(('OddsRatio_working_3-way'!Y132+4*PI())/3)</f>
        <v>-7.6441090965042924E-2</v>
      </c>
      <c r="AC132" s="11">
        <f>'OddsRatio_working_3-way'!X132^(1/3)*SIN('OddsRatio_working_3-way'!Y132/3)</f>
        <v>0.24291494865478552</v>
      </c>
      <c r="AD132" s="11">
        <f>'OddsRatio_working_3-way'!X132^(1/3)*SIN(('OddsRatio_working_3-way'!Y132+2*PI())/3)</f>
        <v>0.37531480199223383</v>
      </c>
      <c r="AE132" s="11">
        <f>'OddsRatio_working_3-way'!X132^(1/3)*SIN(('OddsRatio_working_3-way'!Y132+4*PI())/3)</f>
        <v>-0.61822975064701935</v>
      </c>
      <c r="AF132" s="11">
        <f>-'OddsRatio_working_3-way'!U132/(3*'OddsRatio_working_3-way'!X132^(1/3))*COS(('OddsRatio_working_3-way'!Y132)/3)</f>
        <v>0.57362321491815893</v>
      </c>
      <c r="AG132" s="11">
        <f>-'OddsRatio_working_3-way'!U132/(3*'OddsRatio_working_3-way'!X132^(1/3))*COS(('OddsRatio_working_3-way'!Y132+2*PI())/3)</f>
        <v>-0.49718212395311623</v>
      </c>
      <c r="AH132" s="11">
        <f>-'OddsRatio_working_3-way'!U132/(3*'OddsRatio_working_3-way'!X132^(1/3))*COS(('OddsRatio_working_3-way'!Y132+4*PI())/3)</f>
        <v>-7.644109096504291E-2</v>
      </c>
      <c r="AI132" s="11">
        <f>'OddsRatio_working_3-way'!U132/(3*'OddsRatio_working_3-way'!X132^(1/3))*SIN(('OddsRatio_working_3-way'!Y132)/3)</f>
        <v>-0.24291494865478547</v>
      </c>
      <c r="AJ132" s="11">
        <f>'OddsRatio_working_3-way'!U132/(3*'OddsRatio_working_3-way'!X132^(1/3))*SIN(('OddsRatio_working_3-way'!Y132+2*PI())/3)</f>
        <v>-0.37531480199223377</v>
      </c>
      <c r="AK132" s="11">
        <f>'OddsRatio_working_3-way'!U132/(3*'OddsRatio_working_3-way'!X132^(1/3))*SIN(('OddsRatio_working_3-way'!Y132+4*PI())/3)</f>
        <v>0.61822975064701924</v>
      </c>
      <c r="AL132" s="11">
        <f>'OddsRatio_working_3-way'!Z132+'OddsRatio_working_3-way'!AF132</f>
        <v>1.1472464298363181</v>
      </c>
      <c r="AM132" s="11">
        <f>'OddsRatio_working_3-way'!AA132+'OddsRatio_working_3-way'!AG132</f>
        <v>-0.99436424790623257</v>
      </c>
      <c r="AN132" s="11">
        <f>'OddsRatio_working_3-way'!AB132+'OddsRatio_working_3-way'!AH132</f>
        <v>-0.15288218193008585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1.1472464298363181</v>
      </c>
      <c r="AS132" s="11">
        <f>IF(('OddsRatio_working_3-way'!X132=0),IF(Q132&gt;0,-Q132^(1/3),(-Q132)^(1/3)),'OddsRatio_working_3-way'!AM132-'OddsRatio_working_3-way'!R132/3)</f>
        <v>-0.99436424790623257</v>
      </c>
      <c r="AT132" s="11">
        <f>IF(('OddsRatio_working_3-way'!X132=0),IF(Q132&gt;0,-Q132^(1/3),(-Q132)^(1/3)),'OddsRatio_working_3-way'!AN132-'OddsRatio_working_3-way'!R132/3)</f>
        <v>-0.15288218193008585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2.33</v>
      </c>
      <c r="B133" s="4">
        <f>IF('True_Odds_Calculator_3-way'!B134="","",'True_Odds_Calculator_3-way'!B134)</f>
        <v>3.77</v>
      </c>
      <c r="C133" s="4">
        <f>IF('True_Odds_Calculator_3-way'!C134="","",'True_Odds_Calculator_3-way'!C134)</f>
        <v>2.85</v>
      </c>
      <c r="D133" s="9">
        <f t="shared" si="39"/>
        <v>0.41247281781313089</v>
      </c>
      <c r="E133" s="9">
        <f t="shared" si="40"/>
        <v>0.25210431054068638</v>
      </c>
      <c r="F133" s="9">
        <f t="shared" si="41"/>
        <v>0.33542287164618273</v>
      </c>
      <c r="G133" s="9">
        <f t="shared" si="42"/>
        <v>1.070979085082139</v>
      </c>
      <c r="H133" s="9">
        <f t="shared" si="43"/>
        <v>2.4244021831592448</v>
      </c>
      <c r="I133" s="9">
        <f t="shared" si="44"/>
        <v>3.9666120656775239</v>
      </c>
      <c r="J133" s="9">
        <f t="shared" si="45"/>
        <v>2.9813113074019575</v>
      </c>
      <c r="K133" s="11">
        <f t="shared" si="46"/>
        <v>0.42918454935622319</v>
      </c>
      <c r="L133" s="11">
        <f t="shared" si="47"/>
        <v>0.26525198938992045</v>
      </c>
      <c r="M133" s="11">
        <f t="shared" si="48"/>
        <v>0.35087719298245612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-0.27224568633477919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0.23767025628642824</v>
      </c>
      <c r="Q133" s="11">
        <f>2*'OddsRatio_working_3-way'!K133*'OddsRatio_working_3-way'!L133*'OddsRatio_working_3-way'!M133</f>
        <v>7.9889161776950671E-2</v>
      </c>
      <c r="R133" s="11">
        <f t="shared" si="49"/>
        <v>0</v>
      </c>
      <c r="S133" s="11">
        <f t="shared" si="50"/>
        <v>-0.87299916294786128</v>
      </c>
      <c r="T133" s="11">
        <f t="shared" si="51"/>
        <v>-0.29344509678919711</v>
      </c>
      <c r="U133" s="11">
        <f>'OddsRatio_working_3-way'!S133-'OddsRatio_working_3-way'!R133^2/3</f>
        <v>-0.87299916294786128</v>
      </c>
      <c r="V133" s="11">
        <f>'OddsRatio_working_3-way'!S133*'OddsRatio_working_3-way'!R133/3-2*'OddsRatio_working_3-way'!R133^3/27-'OddsRatio_working_3-way'!T133</f>
        <v>0.29344509678919711</v>
      </c>
      <c r="W133" s="11">
        <f>'OddsRatio_working_3-way'!V133^2+4*'OddsRatio_working_3-way'!U133^3/27</f>
        <v>-1.2458375641001954E-2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0.15697802431441099</v>
      </c>
      <c r="Y133" s="11">
        <f>IF('OddsRatio_working_3-way'!W133&gt;=0,IF('OddsRatio_working_3-way'!V133+SQRT('OddsRatio_working_3-way'!W133)&gt;0,0,PI()),ACOS('OddsRatio_working_3-way'!V133/(2*'OddsRatio_working_3-way'!X133)))</f>
        <v>0.36346844507994147</v>
      </c>
      <c r="Z133" s="11">
        <f>'OddsRatio_working_3-way'!X133^(1/3)*COS('OddsRatio_working_3-way'!Y133/3)</f>
        <v>0.53548954254106951</v>
      </c>
      <c r="AA133" s="11">
        <f>'OddsRatio_working_3-way'!X133^(1/3)*COS(('OddsRatio_working_3-way'!Y133+2*PI())/3)</f>
        <v>-0.32420717565462431</v>
      </c>
      <c r="AB133" s="11">
        <f>'OddsRatio_working_3-way'!X133^(1/3)*COS(('OddsRatio_working_3-way'!Y133+4*PI())/3)</f>
        <v>-0.21128236688644508</v>
      </c>
      <c r="AC133" s="11">
        <f>'OddsRatio_working_3-way'!X133^(1/3)*SIN('OddsRatio_working_3-way'!Y133/3)</f>
        <v>6.5197168740495193E-2</v>
      </c>
      <c r="AD133" s="11">
        <f>'OddsRatio_working_3-way'!X133^(1/3)*SIN(('OddsRatio_working_3-way'!Y133+2*PI())/3)</f>
        <v>0.4311489629312264</v>
      </c>
      <c r="AE133" s="11">
        <f>'OddsRatio_working_3-way'!X133^(1/3)*SIN(('OddsRatio_working_3-way'!Y133+4*PI())/3)</f>
        <v>-0.4963461316717217</v>
      </c>
      <c r="AF133" s="11">
        <f>-'OddsRatio_working_3-way'!U133/(3*'OddsRatio_working_3-way'!X133^(1/3))*COS(('OddsRatio_working_3-way'!Y133)/3)</f>
        <v>0.5354895425410694</v>
      </c>
      <c r="AG133" s="11">
        <f>-'OddsRatio_working_3-way'!U133/(3*'OddsRatio_working_3-way'!X133^(1/3))*COS(('OddsRatio_working_3-way'!Y133+2*PI())/3)</f>
        <v>-0.32420717565462426</v>
      </c>
      <c r="AH133" s="11">
        <f>-'OddsRatio_working_3-way'!U133/(3*'OddsRatio_working_3-way'!X133^(1/3))*COS(('OddsRatio_working_3-way'!Y133+4*PI())/3)</f>
        <v>-0.21128236688644503</v>
      </c>
      <c r="AI133" s="11">
        <f>'OddsRatio_working_3-way'!U133/(3*'OddsRatio_working_3-way'!X133^(1/3))*SIN(('OddsRatio_working_3-way'!Y133)/3)</f>
        <v>-6.5197168740495179E-2</v>
      </c>
      <c r="AJ133" s="11">
        <f>'OddsRatio_working_3-way'!U133/(3*'OddsRatio_working_3-way'!X133^(1/3))*SIN(('OddsRatio_working_3-way'!Y133+2*PI())/3)</f>
        <v>-0.43114896293122629</v>
      </c>
      <c r="AK133" s="11">
        <f>'OddsRatio_working_3-way'!U133/(3*'OddsRatio_working_3-way'!X133^(1/3))*SIN(('OddsRatio_working_3-way'!Y133+4*PI())/3)</f>
        <v>0.49634613167172159</v>
      </c>
      <c r="AL133" s="11">
        <f>'OddsRatio_working_3-way'!Z133+'OddsRatio_working_3-way'!AF133</f>
        <v>1.070979085082139</v>
      </c>
      <c r="AM133" s="11">
        <f>'OddsRatio_working_3-way'!AA133+'OddsRatio_working_3-way'!AG133</f>
        <v>-0.64841435130924863</v>
      </c>
      <c r="AN133" s="11">
        <f>'OddsRatio_working_3-way'!AB133+'OddsRatio_working_3-way'!AH133</f>
        <v>-0.42256473377289011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1.070979085082139</v>
      </c>
      <c r="AS133" s="11">
        <f>IF(('OddsRatio_working_3-way'!X133=0),IF(Q133&gt;0,-Q133^(1/3),(-Q133)^(1/3)),'OddsRatio_working_3-way'!AM133-'OddsRatio_working_3-way'!R133/3)</f>
        <v>-0.64841435130924863</v>
      </c>
      <c r="AT133" s="11">
        <f>IF(('OddsRatio_working_3-way'!X133=0),IF(Q133&gt;0,-Q133^(1/3),(-Q133)^(1/3)),'OddsRatio_working_3-way'!AN133-'OddsRatio_working_3-way'!R133/3)</f>
        <v>-0.42256473377289011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2.02</v>
      </c>
      <c r="B134" s="4">
        <f>IF('True_Odds_Calculator_3-way'!B135="","",'True_Odds_Calculator_3-way'!B135)</f>
        <v>3.5</v>
      </c>
      <c r="C134" s="4">
        <f>IF('True_Odds_Calculator_3-way'!C135="","",'True_Odds_Calculator_3-way'!C135)</f>
        <v>4.0199999999999996</v>
      </c>
      <c r="D134" s="9">
        <f t="shared" si="39"/>
        <v>0.48346259010810472</v>
      </c>
      <c r="E134" s="9">
        <f t="shared" si="40"/>
        <v>0.27634555854855331</v>
      </c>
      <c r="F134" s="9">
        <f t="shared" si="41"/>
        <v>0.24019185134334195</v>
      </c>
      <c r="G134" s="9">
        <f t="shared" si="42"/>
        <v>1.0474631041689813</v>
      </c>
      <c r="H134" s="9">
        <f t="shared" si="43"/>
        <v>2.0684123662523608</v>
      </c>
      <c r="I134" s="9">
        <f t="shared" si="44"/>
        <v>3.6186577604224537</v>
      </c>
      <c r="J134" s="9">
        <f t="shared" si="45"/>
        <v>4.1633385745903233</v>
      </c>
      <c r="K134" s="11">
        <f t="shared" si="46"/>
        <v>0.49504950495049505</v>
      </c>
      <c r="L134" s="11">
        <f t="shared" si="47"/>
        <v>0.2857142857142857</v>
      </c>
      <c r="M134" s="11">
        <f t="shared" si="48"/>
        <v>0.24875621890547267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-0.2709577994046739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0.23010829867634947</v>
      </c>
      <c r="Q134" s="11">
        <f>2*'OddsRatio_working_3-way'!K134*'OddsRatio_working_3-way'!L134*'OddsRatio_working_3-way'!M134</f>
        <v>7.0369510298577839E-2</v>
      </c>
      <c r="R134" s="11">
        <f t="shared" si="49"/>
        <v>0</v>
      </c>
      <c r="S134" s="11">
        <f t="shared" si="50"/>
        <v>-0.84924035839501355</v>
      </c>
      <c r="T134" s="11">
        <f t="shared" si="51"/>
        <v>-0.25970653161927026</v>
      </c>
      <c r="U134" s="11">
        <f>'OddsRatio_working_3-way'!S134-'OddsRatio_working_3-way'!R134^2/3</f>
        <v>-0.84924035839501355</v>
      </c>
      <c r="V134" s="11">
        <f>'OddsRatio_working_3-way'!S134*'OddsRatio_working_3-way'!R134/3-2*'OddsRatio_working_3-way'!R134^3/27-'OddsRatio_working_3-way'!T134</f>
        <v>0.25970653161927026</v>
      </c>
      <c r="W134" s="11">
        <f>'OddsRatio_working_3-way'!V134^2+4*'OddsRatio_working_3-way'!U134^3/27</f>
        <v>-2.3290287489700093E-2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0.15061355355296807</v>
      </c>
      <c r="Y134" s="11">
        <f>IF('OddsRatio_working_3-way'!W134&gt;=0,IF('OddsRatio_working_3-way'!V134+SQRT('OddsRatio_working_3-way'!W134)&gt;0,0,PI()),ACOS('OddsRatio_working_3-way'!V134/(2*'OddsRatio_working_3-way'!X134)))</f>
        <v>0.53127485311301514</v>
      </c>
      <c r="Z134" s="11">
        <f>'OddsRatio_working_3-way'!X134^(1/3)*COS('OddsRatio_working_3-way'!Y134/3)</f>
        <v>0.52373155208449063</v>
      </c>
      <c r="AA134" s="11">
        <f>'OddsRatio_working_3-way'!X134^(1/3)*COS(('OddsRatio_working_3-way'!Y134+2*PI())/3)</f>
        <v>-0.34303865089666491</v>
      </c>
      <c r="AB134" s="11">
        <f>'OddsRatio_working_3-way'!X134^(1/3)*COS(('OddsRatio_working_3-way'!Y134+4*PI())/3)</f>
        <v>-0.18069290118782583</v>
      </c>
      <c r="AC134" s="11">
        <f>'OddsRatio_working_3-way'!X134^(1/3)*SIN('OddsRatio_working_3-way'!Y134/3)</f>
        <v>9.3730362296190098E-2</v>
      </c>
      <c r="AD134" s="11">
        <f>'OddsRatio_working_3-way'!X134^(1/3)*SIN(('OddsRatio_working_3-way'!Y134+2*PI())/3)</f>
        <v>0.4066996477205268</v>
      </c>
      <c r="AE134" s="11">
        <f>'OddsRatio_working_3-way'!X134^(1/3)*SIN(('OddsRatio_working_3-way'!Y134+4*PI())/3)</f>
        <v>-0.50043001001671672</v>
      </c>
      <c r="AF134" s="11">
        <f>-'OddsRatio_working_3-way'!U134/(3*'OddsRatio_working_3-way'!X134^(1/3))*COS(('OddsRatio_working_3-way'!Y134)/3)</f>
        <v>0.52373155208449063</v>
      </c>
      <c r="AG134" s="11">
        <f>-'OddsRatio_working_3-way'!U134/(3*'OddsRatio_working_3-way'!X134^(1/3))*COS(('OddsRatio_working_3-way'!Y134+2*PI())/3)</f>
        <v>-0.34303865089666491</v>
      </c>
      <c r="AH134" s="11">
        <f>-'OddsRatio_working_3-way'!U134/(3*'OddsRatio_working_3-way'!X134^(1/3))*COS(('OddsRatio_working_3-way'!Y134+4*PI())/3)</f>
        <v>-0.18069290118782583</v>
      </c>
      <c r="AI134" s="11">
        <f>'OddsRatio_working_3-way'!U134/(3*'OddsRatio_working_3-way'!X134^(1/3))*SIN(('OddsRatio_working_3-way'!Y134)/3)</f>
        <v>-9.3730362296190098E-2</v>
      </c>
      <c r="AJ134" s="11">
        <f>'OddsRatio_working_3-way'!U134/(3*'OddsRatio_working_3-way'!X134^(1/3))*SIN(('OddsRatio_working_3-way'!Y134+2*PI())/3)</f>
        <v>-0.4066996477205268</v>
      </c>
      <c r="AK134" s="11">
        <f>'OddsRatio_working_3-way'!U134/(3*'OddsRatio_working_3-way'!X134^(1/3))*SIN(('OddsRatio_working_3-way'!Y134+4*PI())/3)</f>
        <v>0.50043001001671672</v>
      </c>
      <c r="AL134" s="11">
        <f>'OddsRatio_working_3-way'!Z134+'OddsRatio_working_3-way'!AF134</f>
        <v>1.0474631041689813</v>
      </c>
      <c r="AM134" s="11">
        <f>'OddsRatio_working_3-way'!AA134+'OddsRatio_working_3-way'!AG134</f>
        <v>-0.68607730179332982</v>
      </c>
      <c r="AN134" s="11">
        <f>'OddsRatio_working_3-way'!AB134+'OddsRatio_working_3-way'!AH134</f>
        <v>-0.36138580237565165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1.0474631041689813</v>
      </c>
      <c r="AS134" s="11">
        <f>IF(('OddsRatio_working_3-way'!X134=0),IF(Q134&gt;0,-Q134^(1/3),(-Q134)^(1/3)),'OddsRatio_working_3-way'!AM134-'OddsRatio_working_3-way'!R134/3)</f>
        <v>-0.68607730179332982</v>
      </c>
      <c r="AT134" s="11">
        <f>IF(('OddsRatio_working_3-way'!X134=0),IF(Q134&gt;0,-Q134^(1/3),(-Q134)^(1/3)),'OddsRatio_working_3-way'!AN134-'OddsRatio_working_3-way'!R134/3)</f>
        <v>-0.36138580237565165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1.4</v>
      </c>
      <c r="B135" s="4">
        <f>IF('True_Odds_Calculator_3-way'!B136="","",'True_Odds_Calculator_3-way'!B136)</f>
        <v>5.42</v>
      </c>
      <c r="C135" s="4">
        <f>IF('True_Odds_Calculator_3-way'!C136="","",'True_Odds_Calculator_3-way'!C136)</f>
        <v>7.44</v>
      </c>
      <c r="D135" s="9">
        <f t="shared" si="39"/>
        <v>0.69957999173707375</v>
      </c>
      <c r="E135" s="9">
        <f t="shared" si="40"/>
        <v>0.17405859923672481</v>
      </c>
      <c r="F135" s="9">
        <f t="shared" si="41"/>
        <v>0.12636140902620127</v>
      </c>
      <c r="G135" s="9">
        <f t="shared" si="42"/>
        <v>1.0735727572660285</v>
      </c>
      <c r="H135" s="9">
        <f t="shared" si="43"/>
        <v>1.4294291029064115</v>
      </c>
      <c r="I135" s="9">
        <f t="shared" si="44"/>
        <v>5.7451915871158459</v>
      </c>
      <c r="J135" s="9">
        <f t="shared" si="45"/>
        <v>7.9138085567932226</v>
      </c>
      <c r="K135" s="11">
        <f t="shared" si="46"/>
        <v>0.7142857142857143</v>
      </c>
      <c r="L135" s="11">
        <f t="shared" si="47"/>
        <v>0.18450184501845018</v>
      </c>
      <c r="M135" s="11">
        <f t="shared" si="48"/>
        <v>0.13440860215053763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-0.20168233940403901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0.19945187931141983</v>
      </c>
      <c r="Q135" s="11">
        <f>2*'OddsRatio_working_3-way'!K135*'OddsRatio_working_3-way'!L135*'OddsRatio_working_3-way'!M135</f>
        <v>3.5426621547321464E-2</v>
      </c>
      <c r="R135" s="11">
        <f t="shared" si="49"/>
        <v>0</v>
      </c>
      <c r="S135" s="11">
        <f t="shared" si="50"/>
        <v>-0.98894072679239009</v>
      </c>
      <c r="T135" s="11">
        <f t="shared" si="51"/>
        <v>-0.17565554649953644</v>
      </c>
      <c r="U135" s="11">
        <f>'OddsRatio_working_3-way'!S135-'OddsRatio_working_3-way'!R135^2/3</f>
        <v>-0.98894072679239009</v>
      </c>
      <c r="V135" s="11">
        <f>'OddsRatio_working_3-way'!S135*'OddsRatio_working_3-way'!R135/3-2*'OddsRatio_working_3-way'!R135^3/27-'OddsRatio_working_3-way'!T135</f>
        <v>0.17565554649953644</v>
      </c>
      <c r="W135" s="11">
        <f>'OddsRatio_working_3-way'!V135^2+4*'OddsRatio_working_3-way'!U135^3/27</f>
        <v>-0.11243220310491067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0.18926639567086484</v>
      </c>
      <c r="Y135" s="11">
        <f>IF('OddsRatio_working_3-way'!W135&gt;=0,IF('OddsRatio_working_3-way'!V135+SQRT('OddsRatio_working_3-way'!W135)&gt;0,0,PI()),ACOS('OddsRatio_working_3-way'!V135/(2*'OddsRatio_working_3-way'!X135)))</f>
        <v>1.0882422232828743</v>
      </c>
      <c r="Z135" s="11">
        <f>'OddsRatio_working_3-way'!X135^(1/3)*COS('OddsRatio_working_3-way'!Y135/3)</f>
        <v>0.53678637863301426</v>
      </c>
      <c r="AA135" s="11">
        <f>'OddsRatio_working_3-way'!X135^(1/3)*COS(('OddsRatio_working_3-way'!Y135+2*PI())/3)</f>
        <v>-0.44483147734843681</v>
      </c>
      <c r="AB135" s="11">
        <f>'OddsRatio_working_3-way'!X135^(1/3)*COS(('OddsRatio_working_3-way'!Y135+4*PI())/3)</f>
        <v>-9.1954901284577659E-2</v>
      </c>
      <c r="AC135" s="11">
        <f>'OddsRatio_working_3-way'!X135^(1/3)*SIN('OddsRatio_working_3-way'!Y135/3)</f>
        <v>0.20373338618118275</v>
      </c>
      <c r="AD135" s="11">
        <f>'OddsRatio_working_3-way'!X135^(1/3)*SIN(('OddsRatio_working_3-way'!Y135+2*PI())/3)</f>
        <v>0.3630039472110515</v>
      </c>
      <c r="AE135" s="11">
        <f>'OddsRatio_working_3-way'!X135^(1/3)*SIN(('OddsRatio_working_3-way'!Y135+4*PI())/3)</f>
        <v>-0.56673733339223409</v>
      </c>
      <c r="AF135" s="11">
        <f>-'OddsRatio_working_3-way'!U135/(3*'OddsRatio_working_3-way'!X135^(1/3))*COS(('OddsRatio_working_3-way'!Y135)/3)</f>
        <v>0.53678637863301426</v>
      </c>
      <c r="AG135" s="11">
        <f>-'OddsRatio_working_3-way'!U135/(3*'OddsRatio_working_3-way'!X135^(1/3))*COS(('OddsRatio_working_3-way'!Y135+2*PI())/3)</f>
        <v>-0.44483147734843681</v>
      </c>
      <c r="AH135" s="11">
        <f>-'OddsRatio_working_3-way'!U135/(3*'OddsRatio_working_3-way'!X135^(1/3))*COS(('OddsRatio_working_3-way'!Y135+4*PI())/3)</f>
        <v>-9.1954901284577659E-2</v>
      </c>
      <c r="AI135" s="11">
        <f>'OddsRatio_working_3-way'!U135/(3*'OddsRatio_working_3-way'!X135^(1/3))*SIN(('OddsRatio_working_3-way'!Y135)/3)</f>
        <v>-0.20373338618118275</v>
      </c>
      <c r="AJ135" s="11">
        <f>'OddsRatio_working_3-way'!U135/(3*'OddsRatio_working_3-way'!X135^(1/3))*SIN(('OddsRatio_working_3-way'!Y135+2*PI())/3)</f>
        <v>-0.3630039472110515</v>
      </c>
      <c r="AK135" s="11">
        <f>'OddsRatio_working_3-way'!U135/(3*'OddsRatio_working_3-way'!X135^(1/3))*SIN(('OddsRatio_working_3-way'!Y135+4*PI())/3)</f>
        <v>0.56673733339223409</v>
      </c>
      <c r="AL135" s="11">
        <f>'OddsRatio_working_3-way'!Z135+'OddsRatio_working_3-way'!AF135</f>
        <v>1.0735727572660285</v>
      </c>
      <c r="AM135" s="11">
        <f>'OddsRatio_working_3-way'!AA135+'OddsRatio_working_3-way'!AG135</f>
        <v>-0.88966295469687362</v>
      </c>
      <c r="AN135" s="11">
        <f>'OddsRatio_working_3-way'!AB135+'OddsRatio_working_3-way'!AH135</f>
        <v>-0.18390980256915532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1.0735727572660285</v>
      </c>
      <c r="AS135" s="11">
        <f>IF(('OddsRatio_working_3-way'!X135=0),IF(Q135&gt;0,-Q135^(1/3),(-Q135)^(1/3)),'OddsRatio_working_3-way'!AM135-'OddsRatio_working_3-way'!R135/3)</f>
        <v>-0.88966295469687362</v>
      </c>
      <c r="AT135" s="11">
        <f>IF(('OddsRatio_working_3-way'!X135=0),IF(Q135&gt;0,-Q135^(1/3),(-Q135)^(1/3)),'OddsRatio_working_3-way'!AN135-'OddsRatio_working_3-way'!R135/3)</f>
        <v>-0.18390980256915532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3.61</v>
      </c>
      <c r="B136" s="4">
        <f>IF('True_Odds_Calculator_3-way'!B137="","",'True_Odds_Calculator_3-way'!B137)</f>
        <v>3.87</v>
      </c>
      <c r="C136" s="4">
        <f>IF('True_Odds_Calculator_3-way'!C137="","",'True_Odds_Calculator_3-way'!C137)</f>
        <v>2.0299999999999998</v>
      </c>
      <c r="D136" s="9">
        <f t="shared" si="39"/>
        <v>0.26829621336193721</v>
      </c>
      <c r="E136" s="9">
        <f t="shared" si="40"/>
        <v>0.25006869787523617</v>
      </c>
      <c r="F136" s="9">
        <f t="shared" si="41"/>
        <v>0.48163508876282646</v>
      </c>
      <c r="G136" s="9">
        <f t="shared" si="42"/>
        <v>1.0449132877891016</v>
      </c>
      <c r="H136" s="9">
        <f t="shared" si="43"/>
        <v>3.7272236811295545</v>
      </c>
      <c r="I136" s="9">
        <f t="shared" si="44"/>
        <v>3.9989011359547217</v>
      </c>
      <c r="J136" s="9">
        <f t="shared" si="45"/>
        <v>2.0762606864227746</v>
      </c>
      <c r="K136" s="11">
        <f t="shared" si="46"/>
        <v>0.2770083102493075</v>
      </c>
      <c r="L136" s="11">
        <f t="shared" si="47"/>
        <v>0.25839793281653745</v>
      </c>
      <c r="M136" s="11">
        <f t="shared" si="48"/>
        <v>0.49261083743842371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-0.27204792887972673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0.22954444313628797</v>
      </c>
      <c r="Q136" s="11">
        <f>2*'OddsRatio_working_3-way'!K136*'OddsRatio_working_3-way'!L136*'OddsRatio_working_3-way'!M136</f>
        <v>7.0520566247707514E-2</v>
      </c>
      <c r="R136" s="11">
        <f t="shared" si="49"/>
        <v>0</v>
      </c>
      <c r="S136" s="11">
        <f t="shared" si="50"/>
        <v>-0.84376471484835425</v>
      </c>
      <c r="T136" s="11">
        <f t="shared" si="51"/>
        <v>-0.25922111055248975</v>
      </c>
      <c r="U136" s="11">
        <f>'OddsRatio_working_3-way'!S136-'OddsRatio_working_3-way'!R136^2/3</f>
        <v>-0.84376471484835425</v>
      </c>
      <c r="V136" s="11">
        <f>'OddsRatio_working_3-way'!S136*'OddsRatio_working_3-way'!R136/3-2*'OddsRatio_working_3-way'!R136^3/27-'OddsRatio_working_3-way'!T136</f>
        <v>0.25922111055248975</v>
      </c>
      <c r="W136" s="11">
        <f>'OddsRatio_working_3-way'!V136^2+4*'OddsRatio_working_3-way'!U136^3/27</f>
        <v>-2.1798329607618988E-2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0.14915923853694507</v>
      </c>
      <c r="Y136" s="11">
        <f>IF('OddsRatio_working_3-way'!W136&gt;=0,IF('OddsRatio_working_3-way'!V136+SQRT('OddsRatio_working_3-way'!W136)&gt;0,0,PI()),ACOS('OddsRatio_working_3-way'!V136/(2*'OddsRatio_working_3-way'!X136)))</f>
        <v>0.51773810721589086</v>
      </c>
      <c r="Z136" s="11">
        <f>'OddsRatio_working_3-way'!X136^(1/3)*COS('OddsRatio_working_3-way'!Y136/3)</f>
        <v>0.52245664389455082</v>
      </c>
      <c r="AA136" s="11">
        <f>'OddsRatio_working_3-way'!X136^(1/3)*COS(('OddsRatio_working_3-way'!Y136+2*PI())/3)</f>
        <v>-0.34009827915482377</v>
      </c>
      <c r="AB136" s="11">
        <f>'OddsRatio_working_3-way'!X136^(1/3)*COS(('OddsRatio_working_3-way'!Y136+4*PI())/3)</f>
        <v>-0.18235836473972716</v>
      </c>
      <c r="AC136" s="11">
        <f>'OddsRatio_working_3-way'!X136^(1/3)*SIN('OddsRatio_working_3-way'!Y136/3)</f>
        <v>9.1071182049504568E-2</v>
      </c>
      <c r="AD136" s="11">
        <f>'OddsRatio_working_3-way'!X136^(1/3)*SIN(('OddsRatio_working_3-way'!Y136+2*PI())/3)</f>
        <v>0.40692513496388871</v>
      </c>
      <c r="AE136" s="11">
        <f>'OddsRatio_working_3-way'!X136^(1/3)*SIN(('OddsRatio_working_3-way'!Y136+4*PI())/3)</f>
        <v>-0.49799631701339331</v>
      </c>
      <c r="AF136" s="11">
        <f>-'OddsRatio_working_3-way'!U136/(3*'OddsRatio_working_3-way'!X136^(1/3))*COS(('OddsRatio_working_3-way'!Y136)/3)</f>
        <v>0.52245664389455071</v>
      </c>
      <c r="AG136" s="11">
        <f>-'OddsRatio_working_3-way'!U136/(3*'OddsRatio_working_3-way'!X136^(1/3))*COS(('OddsRatio_working_3-way'!Y136+2*PI())/3)</f>
        <v>-0.34009827915482371</v>
      </c>
      <c r="AH136" s="11">
        <f>-'OddsRatio_working_3-way'!U136/(3*'OddsRatio_working_3-way'!X136^(1/3))*COS(('OddsRatio_working_3-way'!Y136+4*PI())/3)</f>
        <v>-0.18235836473972711</v>
      </c>
      <c r="AI136" s="11">
        <f>'OddsRatio_working_3-way'!U136/(3*'OddsRatio_working_3-way'!X136^(1/3))*SIN(('OddsRatio_working_3-way'!Y136)/3)</f>
        <v>-9.1071182049504554E-2</v>
      </c>
      <c r="AJ136" s="11">
        <f>'OddsRatio_working_3-way'!U136/(3*'OddsRatio_working_3-way'!X136^(1/3))*SIN(('OddsRatio_working_3-way'!Y136+2*PI())/3)</f>
        <v>-0.40692513496388866</v>
      </c>
      <c r="AK136" s="11">
        <f>'OddsRatio_working_3-way'!U136/(3*'OddsRatio_working_3-way'!X136^(1/3))*SIN(('OddsRatio_working_3-way'!Y136+4*PI())/3)</f>
        <v>0.4979963170133932</v>
      </c>
      <c r="AL136" s="11">
        <f>'OddsRatio_working_3-way'!Z136+'OddsRatio_working_3-way'!AF136</f>
        <v>1.0449132877891016</v>
      </c>
      <c r="AM136" s="11">
        <f>'OddsRatio_working_3-way'!AA136+'OddsRatio_working_3-way'!AG136</f>
        <v>-0.68019655830964743</v>
      </c>
      <c r="AN136" s="11">
        <f>'OddsRatio_working_3-way'!AB136+'OddsRatio_working_3-way'!AH136</f>
        <v>-0.36471672947945427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1.0449132877891016</v>
      </c>
      <c r="AS136" s="11">
        <f>IF(('OddsRatio_working_3-way'!X136=0),IF(Q136&gt;0,-Q136^(1/3),(-Q136)^(1/3)),'OddsRatio_working_3-way'!AM136-'OddsRatio_working_3-way'!R136/3)</f>
        <v>-0.68019655830964743</v>
      </c>
      <c r="AT136" s="11">
        <f>IF(('OddsRatio_working_3-way'!X136=0),IF(Q136&gt;0,-Q136^(1/3),(-Q136)^(1/3)),'OddsRatio_working_3-way'!AN136-'OddsRatio_working_3-way'!R136/3)</f>
        <v>-0.36471672947945427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2.4500000000000002</v>
      </c>
      <c r="B137" s="4">
        <f>IF('True_Odds_Calculator_3-way'!B138="","",'True_Odds_Calculator_3-way'!B138)</f>
        <v>3.82</v>
      </c>
      <c r="C137" s="4">
        <f>IF('True_Odds_Calculator_3-way'!C138="","",'True_Odds_Calculator_3-way'!C138)</f>
        <v>2.8</v>
      </c>
      <c r="D137" s="9">
        <f t="shared" si="39"/>
        <v>0.39829107509265621</v>
      </c>
      <c r="E137" s="9">
        <f t="shared" si="40"/>
        <v>0.25392938051555747</v>
      </c>
      <c r="F137" s="9">
        <f t="shared" si="41"/>
        <v>0.34777954439178621</v>
      </c>
      <c r="G137" s="9">
        <f t="shared" si="42"/>
        <v>1.0418804193725792</v>
      </c>
      <c r="H137" s="9">
        <f t="shared" si="43"/>
        <v>2.5107266080902404</v>
      </c>
      <c r="I137" s="9">
        <f t="shared" si="44"/>
        <v>3.9381027826306734</v>
      </c>
      <c r="J137" s="9">
        <f t="shared" si="45"/>
        <v>2.8753847548706428</v>
      </c>
      <c r="K137" s="11">
        <f t="shared" si="46"/>
        <v>0.4081632653061224</v>
      </c>
      <c r="L137" s="11">
        <f t="shared" si="47"/>
        <v>0.26178010471204188</v>
      </c>
      <c r="M137" s="11">
        <f t="shared" si="48"/>
        <v>0.35714285714285715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-0.28086791934425226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0.23163341626852685</v>
      </c>
      <c r="Q137" s="11">
        <f>2*'OddsRatio_working_3-way'!K137*'OddsRatio_working_3-way'!L137*'OddsRatio_working_3-way'!M137</f>
        <v>7.6320730236746889E-2</v>
      </c>
      <c r="R137" s="11">
        <f t="shared" si="49"/>
        <v>0</v>
      </c>
      <c r="S137" s="11">
        <f t="shared" si="50"/>
        <v>-0.82470585038450051</v>
      </c>
      <c r="T137" s="11">
        <f t="shared" si="51"/>
        <v>-0.27173174641993419</v>
      </c>
      <c r="U137" s="11">
        <f>'OddsRatio_working_3-way'!S137-'OddsRatio_working_3-way'!R137^2/3</f>
        <v>-0.82470585038450051</v>
      </c>
      <c r="V137" s="11">
        <f>'OddsRatio_working_3-way'!S137*'OddsRatio_working_3-way'!R137/3-2*'OddsRatio_working_3-way'!R137^3/27-'OddsRatio_working_3-way'!T137</f>
        <v>0.27173174641993419</v>
      </c>
      <c r="W137" s="11">
        <f>'OddsRatio_working_3-way'!V137^2+4*'OddsRatio_working_3-way'!U137^3/27</f>
        <v>-9.2604094505787798E-3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0.14413409681873179</v>
      </c>
      <c r="Y137" s="11">
        <f>IF('OddsRatio_working_3-way'!W137&gt;=0,IF('OddsRatio_working_3-way'!V137+SQRT('OddsRatio_working_3-way'!W137)&gt;0,0,PI()),ACOS('OddsRatio_working_3-way'!V137/(2*'OddsRatio_working_3-way'!X137)))</f>
        <v>0.34035804955030713</v>
      </c>
      <c r="Z137" s="11">
        <f>'OddsRatio_working_3-way'!X137^(1/3)*COS('OddsRatio_working_3-way'!Y137/3)</f>
        <v>0.52094020968628962</v>
      </c>
      <c r="AA137" s="11">
        <f>'OddsRatio_working_3-way'!X137^(1/3)*COS(('OddsRatio_working_3-way'!Y137+2*PI())/3)</f>
        <v>-0.31187473542375077</v>
      </c>
      <c r="AB137" s="11">
        <f>'OddsRatio_working_3-way'!X137^(1/3)*COS(('OddsRatio_working_3-way'!Y137+4*PI())/3)</f>
        <v>-0.20906547426253905</v>
      </c>
      <c r="AC137" s="11">
        <f>'OddsRatio_working_3-way'!X137^(1/3)*SIN('OddsRatio_working_3-way'!Y137/3)</f>
        <v>5.9356954606612305E-2</v>
      </c>
      <c r="AD137" s="11">
        <f>'OddsRatio_working_3-way'!X137^(1/3)*SIN(('OddsRatio_working_3-way'!Y137+2*PI())/3)</f>
        <v>0.42146897813781303</v>
      </c>
      <c r="AE137" s="11">
        <f>'OddsRatio_working_3-way'!X137^(1/3)*SIN(('OddsRatio_working_3-way'!Y137+4*PI())/3)</f>
        <v>-0.4808259327444252</v>
      </c>
      <c r="AF137" s="11">
        <f>-'OddsRatio_working_3-way'!U137/(3*'OddsRatio_working_3-way'!X137^(1/3))*COS(('OddsRatio_working_3-way'!Y137)/3)</f>
        <v>0.52094020968628962</v>
      </c>
      <c r="AG137" s="11">
        <f>-'OddsRatio_working_3-way'!U137/(3*'OddsRatio_working_3-way'!X137^(1/3))*COS(('OddsRatio_working_3-way'!Y137+2*PI())/3)</f>
        <v>-0.31187473542375077</v>
      </c>
      <c r="AH137" s="11">
        <f>-'OddsRatio_working_3-way'!U137/(3*'OddsRatio_working_3-way'!X137^(1/3))*COS(('OddsRatio_working_3-way'!Y137+4*PI())/3)</f>
        <v>-0.20906547426253905</v>
      </c>
      <c r="AI137" s="11">
        <f>'OddsRatio_working_3-way'!U137/(3*'OddsRatio_working_3-way'!X137^(1/3))*SIN(('OddsRatio_working_3-way'!Y137)/3)</f>
        <v>-5.9356954606612305E-2</v>
      </c>
      <c r="AJ137" s="11">
        <f>'OddsRatio_working_3-way'!U137/(3*'OddsRatio_working_3-way'!X137^(1/3))*SIN(('OddsRatio_working_3-way'!Y137+2*PI())/3)</f>
        <v>-0.42146897813781303</v>
      </c>
      <c r="AK137" s="11">
        <f>'OddsRatio_working_3-way'!U137/(3*'OddsRatio_working_3-way'!X137^(1/3))*SIN(('OddsRatio_working_3-way'!Y137+4*PI())/3)</f>
        <v>0.4808259327444252</v>
      </c>
      <c r="AL137" s="11">
        <f>'OddsRatio_working_3-way'!Z137+'OddsRatio_working_3-way'!AF137</f>
        <v>1.0418804193725792</v>
      </c>
      <c r="AM137" s="11">
        <f>'OddsRatio_working_3-way'!AA137+'OddsRatio_working_3-way'!AG137</f>
        <v>-0.62374947084750154</v>
      </c>
      <c r="AN137" s="11">
        <f>'OddsRatio_working_3-way'!AB137+'OddsRatio_working_3-way'!AH137</f>
        <v>-0.41813094852507809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1.0418804193725792</v>
      </c>
      <c r="AS137" s="11">
        <f>IF(('OddsRatio_working_3-way'!X137=0),IF(Q137&gt;0,-Q137^(1/3),(-Q137)^(1/3)),'OddsRatio_working_3-way'!AM137-'OddsRatio_working_3-way'!R137/3)</f>
        <v>-0.62374947084750154</v>
      </c>
      <c r="AT137" s="11">
        <f>IF(('OddsRatio_working_3-way'!X137=0),IF(Q137&gt;0,-Q137^(1/3),(-Q137)^(1/3)),'OddsRatio_working_3-way'!AN137-'OddsRatio_working_3-way'!R137/3)</f>
        <v>-0.41813094852507809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2.6</v>
      </c>
      <c r="B138" s="4">
        <f>IF('True_Odds_Calculator_3-way'!B139="","",'True_Odds_Calculator_3-way'!B139)</f>
        <v>3.4</v>
      </c>
      <c r="C138" s="4">
        <f>IF('True_Odds_Calculator_3-way'!C139="","",'True_Odds_Calculator_3-way'!C139)</f>
        <v>2.86</v>
      </c>
      <c r="D138" s="9">
        <f t="shared" si="39"/>
        <v>0.37459703509708064</v>
      </c>
      <c r="E138" s="9">
        <f t="shared" si="40"/>
        <v>0.28536345856601281</v>
      </c>
      <c r="F138" s="9">
        <f t="shared" si="41"/>
        <v>0.34003950633690638</v>
      </c>
      <c r="G138" s="9">
        <f t="shared" si="42"/>
        <v>1.0434595483731599</v>
      </c>
      <c r="H138" s="9">
        <f t="shared" si="43"/>
        <v>2.6695352773970562</v>
      </c>
      <c r="I138" s="9">
        <f t="shared" si="44"/>
        <v>3.5043029160955839</v>
      </c>
      <c r="J138" s="9">
        <f t="shared" si="45"/>
        <v>2.9408347599740776</v>
      </c>
      <c r="K138" s="11">
        <f t="shared" si="46"/>
        <v>0.38461538461538458</v>
      </c>
      <c r="L138" s="11">
        <f t="shared" si="47"/>
        <v>0.29411764705882354</v>
      </c>
      <c r="M138" s="11">
        <f t="shared" si="48"/>
        <v>0.34965034965034969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-0.28250482549125078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0.23178179286776576</v>
      </c>
      <c r="Q138" s="11">
        <f>2*'OddsRatio_working_3-way'!K138*'OddsRatio_working_3-way'!L138*'OddsRatio_working_3-way'!M138</f>
        <v>7.9106413948042922E-2</v>
      </c>
      <c r="R138" s="11">
        <f t="shared" si="49"/>
        <v>0</v>
      </c>
      <c r="S138" s="11">
        <f t="shared" si="50"/>
        <v>-0.82045250896057376</v>
      </c>
      <c r="T138" s="11">
        <f t="shared" si="51"/>
        <v>-0.28001792114695351</v>
      </c>
      <c r="U138" s="11">
        <f>'OddsRatio_working_3-way'!S138-'OddsRatio_working_3-way'!R138^2/3</f>
        <v>-0.82045250896057376</v>
      </c>
      <c r="V138" s="11">
        <f>'OddsRatio_working_3-way'!S138*'OddsRatio_working_3-way'!R138/3-2*'OddsRatio_working_3-way'!R138^3/27-'OddsRatio_working_3-way'!T138</f>
        <v>0.28001792114695351</v>
      </c>
      <c r="W138" s="11">
        <f>'OddsRatio_working_3-way'!V138^2+4*'OddsRatio_working_3-way'!U138^3/27</f>
        <v>-3.4094164125757498E-3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0.14302049903426189</v>
      </c>
      <c r="Y138" s="11">
        <f>IF('OddsRatio_working_3-way'!W138&gt;=0,IF('OddsRatio_working_3-way'!V138+SQRT('OddsRatio_working_3-way'!W138)&gt;0,0,PI()),ACOS('OddsRatio_working_3-way'!V138/(2*'OddsRatio_working_3-way'!X138)))</f>
        <v>0.20557726618783456</v>
      </c>
      <c r="Z138" s="11">
        <f>'OddsRatio_working_3-way'!X138^(1/3)*COS('OddsRatio_working_3-way'!Y138/3)</f>
        <v>0.52172977418657995</v>
      </c>
      <c r="AA138" s="11">
        <f>'OddsRatio_working_3-way'!X138^(1/3)*COS(('OddsRatio_working_3-way'!Y138+2*PI())/3)</f>
        <v>-0.29187551890817942</v>
      </c>
      <c r="AB138" s="11">
        <f>'OddsRatio_working_3-way'!X138^(1/3)*COS(('OddsRatio_working_3-way'!Y138+4*PI())/3)</f>
        <v>-0.22985425527840067</v>
      </c>
      <c r="AC138" s="11">
        <f>'OddsRatio_working_3-way'!X138^(1/3)*SIN('OddsRatio_working_3-way'!Y138/3)</f>
        <v>3.5807993252133574E-2</v>
      </c>
      <c r="AD138" s="11">
        <f>'OddsRatio_working_3-way'!X138^(1/3)*SIN(('OddsRatio_working_3-way'!Y138+2*PI())/3)</f>
        <v>0.43392724173023012</v>
      </c>
      <c r="AE138" s="11">
        <f>'OddsRatio_working_3-way'!X138^(1/3)*SIN(('OddsRatio_working_3-way'!Y138+4*PI())/3)</f>
        <v>-0.46973523498236364</v>
      </c>
      <c r="AF138" s="11">
        <f>-'OddsRatio_working_3-way'!U138/(3*'OddsRatio_working_3-way'!X138^(1/3))*COS(('OddsRatio_working_3-way'!Y138)/3)</f>
        <v>0.52172977418657995</v>
      </c>
      <c r="AG138" s="11">
        <f>-'OddsRatio_working_3-way'!U138/(3*'OddsRatio_working_3-way'!X138^(1/3))*COS(('OddsRatio_working_3-way'!Y138+2*PI())/3)</f>
        <v>-0.29187551890817942</v>
      </c>
      <c r="AH138" s="11">
        <f>-'OddsRatio_working_3-way'!U138/(3*'OddsRatio_working_3-way'!X138^(1/3))*COS(('OddsRatio_working_3-way'!Y138+4*PI())/3)</f>
        <v>-0.22985425527840067</v>
      </c>
      <c r="AI138" s="11">
        <f>'OddsRatio_working_3-way'!U138/(3*'OddsRatio_working_3-way'!X138^(1/3))*SIN(('OddsRatio_working_3-way'!Y138)/3)</f>
        <v>-3.5807993252133574E-2</v>
      </c>
      <c r="AJ138" s="11">
        <f>'OddsRatio_working_3-way'!U138/(3*'OddsRatio_working_3-way'!X138^(1/3))*SIN(('OddsRatio_working_3-way'!Y138+2*PI())/3)</f>
        <v>-0.43392724173023012</v>
      </c>
      <c r="AK138" s="11">
        <f>'OddsRatio_working_3-way'!U138/(3*'OddsRatio_working_3-way'!X138^(1/3))*SIN(('OddsRatio_working_3-way'!Y138+4*PI())/3)</f>
        <v>0.46973523498236364</v>
      </c>
      <c r="AL138" s="11">
        <f>'OddsRatio_working_3-way'!Z138+'OddsRatio_working_3-way'!AF138</f>
        <v>1.0434595483731599</v>
      </c>
      <c r="AM138" s="11">
        <f>'OddsRatio_working_3-way'!AA138+'OddsRatio_working_3-way'!AG138</f>
        <v>-0.58375103781635884</v>
      </c>
      <c r="AN138" s="11">
        <f>'OddsRatio_working_3-way'!AB138+'OddsRatio_working_3-way'!AH138</f>
        <v>-0.45970851055680134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1.0434595483731599</v>
      </c>
      <c r="AS138" s="11">
        <f>IF(('OddsRatio_working_3-way'!X138=0),IF(Q138&gt;0,-Q138^(1/3),(-Q138)^(1/3)),'OddsRatio_working_3-way'!AM138-'OddsRatio_working_3-way'!R138/3)</f>
        <v>-0.58375103781635884</v>
      </c>
      <c r="AT138" s="11">
        <f>IF(('OddsRatio_working_3-way'!X138=0),IF(Q138&gt;0,-Q138^(1/3),(-Q138)^(1/3)),'OddsRatio_working_3-way'!AN138-'OddsRatio_working_3-way'!R138/3)</f>
        <v>-0.45970851055680134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1.72</v>
      </c>
      <c r="B139" s="4">
        <f>IF('True_Odds_Calculator_3-way'!B140="","",'True_Odds_Calculator_3-way'!B140)</f>
        <v>3.99</v>
      </c>
      <c r="C139" s="4">
        <f>IF('True_Odds_Calculator_3-way'!C140="","",'True_Odds_Calculator_3-way'!C140)</f>
        <v>5.0599999999999996</v>
      </c>
      <c r="D139" s="9">
        <f t="shared" si="39"/>
        <v>0.56903093293496909</v>
      </c>
      <c r="E139" s="9">
        <f t="shared" si="40"/>
        <v>0.24124260981378001</v>
      </c>
      <c r="F139" s="9">
        <f t="shared" si="41"/>
        <v>0.18972645725125065</v>
      </c>
      <c r="G139" s="9">
        <f t="shared" si="42"/>
        <v>1.0519079263654691</v>
      </c>
      <c r="H139" s="9">
        <f t="shared" si="43"/>
        <v>1.7573737069831379</v>
      </c>
      <c r="I139" s="9">
        <f t="shared" si="44"/>
        <v>4.1452046998327532</v>
      </c>
      <c r="J139" s="9">
        <f t="shared" si="45"/>
        <v>5.2707461810438048</v>
      </c>
      <c r="K139" s="11">
        <f t="shared" si="46"/>
        <v>0.58139534883720934</v>
      </c>
      <c r="L139" s="11">
        <f t="shared" si="47"/>
        <v>0.25062656641604009</v>
      </c>
      <c r="M139" s="11">
        <f t="shared" si="48"/>
        <v>0.19762845849802374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-0.25169689551574481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0.22375315068625695</v>
      </c>
      <c r="Q139" s="11">
        <f>2*'OddsRatio_working_3-way'!K139*'OddsRatio_working_3-way'!L139*'OddsRatio_working_3-way'!M139</f>
        <v>5.7594118580761133E-2</v>
      </c>
      <c r="R139" s="11">
        <f t="shared" si="49"/>
        <v>0</v>
      </c>
      <c r="S139" s="11">
        <f t="shared" si="50"/>
        <v>-0.88897858762926285</v>
      </c>
      <c r="T139" s="11">
        <f t="shared" si="51"/>
        <v>-0.22882331727908958</v>
      </c>
      <c r="U139" s="11">
        <f>'OddsRatio_working_3-way'!S139-'OddsRatio_working_3-way'!R139^2/3</f>
        <v>-0.88897858762926285</v>
      </c>
      <c r="V139" s="11">
        <f>'OddsRatio_working_3-way'!S139*'OddsRatio_working_3-way'!R139/3-2*'OddsRatio_working_3-way'!R139^3/27-'OddsRatio_working_3-way'!T139</f>
        <v>0.22882331727908958</v>
      </c>
      <c r="W139" s="11">
        <f>'OddsRatio_working_3-way'!V139^2+4*'OddsRatio_working_3-way'!U139^3/27</f>
        <v>-5.1720571289248195E-2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0.16130768876579868</v>
      </c>
      <c r="Y139" s="11">
        <f>IF('OddsRatio_working_3-way'!W139&gt;=0,IF('OddsRatio_working_3-way'!V139+SQRT('OddsRatio_working_3-way'!W139)&gt;0,0,PI()),ACOS('OddsRatio_working_3-way'!V139/(2*'OddsRatio_working_3-way'!X139)))</f>
        <v>0.78232581964101078</v>
      </c>
      <c r="Z139" s="11">
        <f>'OddsRatio_working_3-way'!X139^(1/3)*COS('OddsRatio_working_3-way'!Y139/3)</f>
        <v>0.52595396318273457</v>
      </c>
      <c r="AA139" s="11">
        <f>'OddsRatio_working_3-way'!X139^(1/3)*COS(('OddsRatio_working_3-way'!Y139+2*PI())/3)</f>
        <v>-0.38452519575593952</v>
      </c>
      <c r="AB139" s="11">
        <f>'OddsRatio_working_3-way'!X139^(1/3)*COS(('OddsRatio_working_3-way'!Y139+4*PI())/3)</f>
        <v>-0.14142876742679494</v>
      </c>
      <c r="AC139" s="11">
        <f>'OddsRatio_working_3-way'!X139^(1/3)*SIN('OddsRatio_working_3-way'!Y139/3)</f>
        <v>0.14035178833486811</v>
      </c>
      <c r="AD139" s="11">
        <f>'OddsRatio_working_3-way'!X139^(1/3)*SIN(('OddsRatio_working_3-way'!Y139+2*PI())/3)</f>
        <v>0.38531359916991942</v>
      </c>
      <c r="AE139" s="11">
        <f>'OddsRatio_working_3-way'!X139^(1/3)*SIN(('OddsRatio_working_3-way'!Y139+4*PI())/3)</f>
        <v>-0.52566538750478764</v>
      </c>
      <c r="AF139" s="11">
        <f>-'OddsRatio_working_3-way'!U139/(3*'OddsRatio_working_3-way'!X139^(1/3))*COS(('OddsRatio_working_3-way'!Y139)/3)</f>
        <v>0.52595396318273457</v>
      </c>
      <c r="AG139" s="11">
        <f>-'OddsRatio_working_3-way'!U139/(3*'OddsRatio_working_3-way'!X139^(1/3))*COS(('OddsRatio_working_3-way'!Y139+2*PI())/3)</f>
        <v>-0.38452519575593952</v>
      </c>
      <c r="AH139" s="11">
        <f>-'OddsRatio_working_3-way'!U139/(3*'OddsRatio_working_3-way'!X139^(1/3))*COS(('OddsRatio_working_3-way'!Y139+4*PI())/3)</f>
        <v>-0.14142876742679494</v>
      </c>
      <c r="AI139" s="11">
        <f>'OddsRatio_working_3-way'!U139/(3*'OddsRatio_working_3-way'!X139^(1/3))*SIN(('OddsRatio_working_3-way'!Y139)/3)</f>
        <v>-0.14035178833486811</v>
      </c>
      <c r="AJ139" s="11">
        <f>'OddsRatio_working_3-way'!U139/(3*'OddsRatio_working_3-way'!X139^(1/3))*SIN(('OddsRatio_working_3-way'!Y139+2*PI())/3)</f>
        <v>-0.38531359916991942</v>
      </c>
      <c r="AK139" s="11">
        <f>'OddsRatio_working_3-way'!U139/(3*'OddsRatio_working_3-way'!X139^(1/3))*SIN(('OddsRatio_working_3-way'!Y139+4*PI())/3)</f>
        <v>0.52566538750478764</v>
      </c>
      <c r="AL139" s="11">
        <f>'OddsRatio_working_3-way'!Z139+'OddsRatio_working_3-way'!AF139</f>
        <v>1.0519079263654691</v>
      </c>
      <c r="AM139" s="11">
        <f>'OddsRatio_working_3-way'!AA139+'OddsRatio_working_3-way'!AG139</f>
        <v>-0.76905039151187904</v>
      </c>
      <c r="AN139" s="11">
        <f>'OddsRatio_working_3-way'!AB139+'OddsRatio_working_3-way'!AH139</f>
        <v>-0.28285753485358989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1.0519079263654691</v>
      </c>
      <c r="AS139" s="11">
        <f>IF(('OddsRatio_working_3-way'!X139=0),IF(Q139&gt;0,-Q139^(1/3),(-Q139)^(1/3)),'OddsRatio_working_3-way'!AM139-'OddsRatio_working_3-way'!R139/3)</f>
        <v>-0.76905039151187904</v>
      </c>
      <c r="AT139" s="11">
        <f>IF(('OddsRatio_working_3-way'!X139=0),IF(Q139&gt;0,-Q139^(1/3),(-Q139)^(1/3)),'OddsRatio_working_3-way'!AN139-'OddsRatio_working_3-way'!R139/3)</f>
        <v>-0.28285753485358989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3.68</v>
      </c>
      <c r="B140" s="4">
        <f>IF('True_Odds_Calculator_3-way'!B141="","",'True_Odds_Calculator_3-way'!B141)</f>
        <v>3.57</v>
      </c>
      <c r="C140" s="4">
        <f>IF('True_Odds_Calculator_3-way'!C141="","",'True_Odds_Calculator_3-way'!C141)</f>
        <v>2.1</v>
      </c>
      <c r="D140" s="9">
        <f t="shared" si="39"/>
        <v>0.26321827056890035</v>
      </c>
      <c r="E140" s="9">
        <f t="shared" si="40"/>
        <v>0.27142649022446352</v>
      </c>
      <c r="F140" s="9">
        <f t="shared" si="41"/>
        <v>0.46535523920663602</v>
      </c>
      <c r="G140" s="9">
        <f t="shared" si="42"/>
        <v>1.0444508854331598</v>
      </c>
      <c r="H140" s="9">
        <f t="shared" si="43"/>
        <v>3.7991283729608685</v>
      </c>
      <c r="I140" s="9">
        <f t="shared" si="44"/>
        <v>3.6842387755632209</v>
      </c>
      <c r="J140" s="9">
        <f t="shared" si="45"/>
        <v>2.1488959739764759</v>
      </c>
      <c r="K140" s="11">
        <f t="shared" si="46"/>
        <v>0.27173913043478259</v>
      </c>
      <c r="L140" s="11">
        <f t="shared" si="47"/>
        <v>0.28011204481792717</v>
      </c>
      <c r="M140" s="11">
        <f t="shared" si="48"/>
        <v>0.47619047619047616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-0.27461564335879263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0.23016452957994785</v>
      </c>
      <c r="Q140" s="11">
        <f>2*'OddsRatio_working_3-way'!K140*'OddsRatio_working_3-way'!L140*'OddsRatio_working_3-way'!M140</f>
        <v>7.2492765222030839E-2</v>
      </c>
      <c r="R140" s="11">
        <f t="shared" si="49"/>
        <v>0</v>
      </c>
      <c r="S140" s="11">
        <f t="shared" si="50"/>
        <v>-0.8381333516358781</v>
      </c>
      <c r="T140" s="11">
        <f t="shared" si="51"/>
        <v>-0.26397900838925303</v>
      </c>
      <c r="U140" s="11">
        <f>'OddsRatio_working_3-way'!S140-'OddsRatio_working_3-way'!R140^2/3</f>
        <v>-0.8381333516358781</v>
      </c>
      <c r="V140" s="11">
        <f>'OddsRatio_working_3-way'!S140*'OddsRatio_working_3-way'!R140/3-2*'OddsRatio_working_3-way'!R140^3/27-'OddsRatio_working_3-way'!T140</f>
        <v>0.26397900838925303</v>
      </c>
      <c r="W140" s="11">
        <f>'OddsRatio_working_3-way'!V140^2+4*'OddsRatio_working_3-way'!U140^3/27</f>
        <v>-1.753900207301666E-2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0.14766847915448136</v>
      </c>
      <c r="Y140" s="11">
        <f>IF('OddsRatio_working_3-way'!W140&gt;=0,IF('OddsRatio_working_3-way'!V140+SQRT('OddsRatio_working_3-way'!W140)&gt;0,0,PI()),ACOS('OddsRatio_working_3-way'!V140/(2*'OddsRatio_working_3-way'!X140)))</f>
        <v>0.4649964818157124</v>
      </c>
      <c r="Z140" s="11">
        <f>'OddsRatio_working_3-way'!X140^(1/3)*COS('OddsRatio_working_3-way'!Y140/3)</f>
        <v>0.52222544271657989</v>
      </c>
      <c r="AA140" s="11">
        <f>'OddsRatio_working_3-way'!X140^(1/3)*COS(('OddsRatio_working_3-way'!Y140+2*PI())/3)</f>
        <v>-0.33177939061313466</v>
      </c>
      <c r="AB140" s="11">
        <f>'OddsRatio_working_3-way'!X140^(1/3)*COS(('OddsRatio_working_3-way'!Y140+4*PI())/3)</f>
        <v>-0.19044605210344531</v>
      </c>
      <c r="AC140" s="11">
        <f>'OddsRatio_working_3-way'!X140^(1/3)*SIN('OddsRatio_working_3-way'!Y140/3)</f>
        <v>8.1598841034037792E-2</v>
      </c>
      <c r="AD140" s="11">
        <f>'OddsRatio_working_3-way'!X140^(1/3)*SIN(('OddsRatio_working_3-way'!Y140+2*PI())/3)</f>
        <v>0.41146107937811449</v>
      </c>
      <c r="AE140" s="11">
        <f>'OddsRatio_working_3-way'!X140^(1/3)*SIN(('OddsRatio_working_3-way'!Y140+4*PI())/3)</f>
        <v>-0.49305992041215219</v>
      </c>
      <c r="AF140" s="11">
        <f>-'OddsRatio_working_3-way'!U140/(3*'OddsRatio_working_3-way'!X140^(1/3))*COS(('OddsRatio_working_3-way'!Y140)/3)</f>
        <v>0.52222544271657989</v>
      </c>
      <c r="AG140" s="11">
        <f>-'OddsRatio_working_3-way'!U140/(3*'OddsRatio_working_3-way'!X140^(1/3))*COS(('OddsRatio_working_3-way'!Y140+2*PI())/3)</f>
        <v>-0.33177939061313466</v>
      </c>
      <c r="AH140" s="11">
        <f>-'OddsRatio_working_3-way'!U140/(3*'OddsRatio_working_3-way'!X140^(1/3))*COS(('OddsRatio_working_3-way'!Y140+4*PI())/3)</f>
        <v>-0.19044605210344531</v>
      </c>
      <c r="AI140" s="11">
        <f>'OddsRatio_working_3-way'!U140/(3*'OddsRatio_working_3-way'!X140^(1/3))*SIN(('OddsRatio_working_3-way'!Y140)/3)</f>
        <v>-8.1598841034037792E-2</v>
      </c>
      <c r="AJ140" s="11">
        <f>'OddsRatio_working_3-way'!U140/(3*'OddsRatio_working_3-way'!X140^(1/3))*SIN(('OddsRatio_working_3-way'!Y140+2*PI())/3)</f>
        <v>-0.41146107937811449</v>
      </c>
      <c r="AK140" s="11">
        <f>'OddsRatio_working_3-way'!U140/(3*'OddsRatio_working_3-way'!X140^(1/3))*SIN(('OddsRatio_working_3-way'!Y140+4*PI())/3)</f>
        <v>0.49305992041215219</v>
      </c>
      <c r="AL140" s="11">
        <f>'OddsRatio_working_3-way'!Z140+'OddsRatio_working_3-way'!AF140</f>
        <v>1.0444508854331598</v>
      </c>
      <c r="AM140" s="11">
        <f>'OddsRatio_working_3-way'!AA140+'OddsRatio_working_3-way'!AG140</f>
        <v>-0.66355878122626932</v>
      </c>
      <c r="AN140" s="11">
        <f>'OddsRatio_working_3-way'!AB140+'OddsRatio_working_3-way'!AH140</f>
        <v>-0.38089210420689062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1.0444508854331598</v>
      </c>
      <c r="AS140" s="11">
        <f>IF(('OddsRatio_working_3-way'!X140=0),IF(Q140&gt;0,-Q140^(1/3),(-Q140)^(1/3)),'OddsRatio_working_3-way'!AM140-'OddsRatio_working_3-way'!R140/3)</f>
        <v>-0.66355878122626932</v>
      </c>
      <c r="AT140" s="11">
        <f>IF(('OddsRatio_working_3-way'!X140=0),IF(Q140&gt;0,-Q140^(1/3),(-Q140)^(1/3)),'OddsRatio_working_3-way'!AN140-'OddsRatio_working_3-way'!R140/3)</f>
        <v>-0.38089210420689062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2.12</v>
      </c>
      <c r="B141" s="4">
        <f>IF('True_Odds_Calculator_3-way'!B142="","",'True_Odds_Calculator_3-way'!B142)</f>
        <v>3.56</v>
      </c>
      <c r="C141" s="4">
        <f>IF('True_Odds_Calculator_3-way'!C142="","",'True_Odds_Calculator_3-way'!C142)</f>
        <v>3.62</v>
      </c>
      <c r="D141" s="9">
        <f t="shared" si="39"/>
        <v>0.46060204861048765</v>
      </c>
      <c r="E141" s="9">
        <f t="shared" si="40"/>
        <v>0.27198044260551163</v>
      </c>
      <c r="F141" s="9">
        <f t="shared" si="41"/>
        <v>0.26741750878400078</v>
      </c>
      <c r="G141" s="9">
        <f t="shared" si="42"/>
        <v>1.0455995912165599</v>
      </c>
      <c r="H141" s="9">
        <f t="shared" si="43"/>
        <v>2.1710715421625473</v>
      </c>
      <c r="I141" s="9">
        <f t="shared" si="44"/>
        <v>3.6767349535143934</v>
      </c>
      <c r="J141" s="9">
        <f t="shared" si="45"/>
        <v>3.7394709289873864</v>
      </c>
      <c r="K141" s="11">
        <f t="shared" si="46"/>
        <v>0.47169811320754712</v>
      </c>
      <c r="L141" s="11">
        <f t="shared" si="47"/>
        <v>0.2808988764044944</v>
      </c>
      <c r="M141" s="11">
        <f t="shared" si="48"/>
        <v>0.27624309392265195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-0.27495704381823372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0.23059300027993257</v>
      </c>
      <c r="Q141" s="11">
        <f>2*'OddsRatio_working_3-way'!K141*'OddsRatio_working_3-way'!L141*'OddsRatio_working_3-way'!M141</f>
        <v>7.3204127072994465E-2</v>
      </c>
      <c r="R141" s="11">
        <f t="shared" si="49"/>
        <v>0</v>
      </c>
      <c r="S141" s="11">
        <f t="shared" si="50"/>
        <v>-0.83865100190839648</v>
      </c>
      <c r="T141" s="11">
        <f t="shared" si="51"/>
        <v>-0.26623841330425285</v>
      </c>
      <c r="U141" s="11">
        <f>'OddsRatio_working_3-way'!S141-'OddsRatio_working_3-way'!R141^2/3</f>
        <v>-0.83865100190839648</v>
      </c>
      <c r="V141" s="11">
        <f>'OddsRatio_working_3-way'!S141*'OddsRatio_working_3-way'!R141/3-2*'OddsRatio_working_3-way'!R141^3/27-'OddsRatio_working_3-way'!T141</f>
        <v>0.26623841330425285</v>
      </c>
      <c r="W141" s="11">
        <f>'OddsRatio_working_3-way'!V141^2+4*'OddsRatio_working_3-way'!U141^3/27</f>
        <v>-1.6502740506469021E-2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0.14780530540650019</v>
      </c>
      <c r="Y141" s="11">
        <f>IF('OddsRatio_working_3-way'!W141&gt;=0,IF('OddsRatio_working_3-way'!V141+SQRT('OddsRatio_working_3-way'!W141)&gt;0,0,PI()),ACOS('OddsRatio_working_3-way'!V141/(2*'OddsRatio_working_3-way'!X141)))</f>
        <v>0.44955886540827583</v>
      </c>
      <c r="Z141" s="11">
        <f>'OddsRatio_working_3-way'!X141^(1/3)*COS('OddsRatio_working_3-way'!Y141/3)</f>
        <v>0.52279979560827994</v>
      </c>
      <c r="AA141" s="11">
        <f>'OddsRatio_working_3-way'!X141^(1/3)*COS(('OddsRatio_working_3-way'!Y141+2*PI())/3)</f>
        <v>-0.32975946744186285</v>
      </c>
      <c r="AB141" s="11">
        <f>'OddsRatio_working_3-way'!X141^(1/3)*COS(('OddsRatio_working_3-way'!Y141+4*PI())/3)</f>
        <v>-0.19304032816641717</v>
      </c>
      <c r="AC141" s="11">
        <f>'OddsRatio_working_3-way'!X141^(1/3)*SIN('OddsRatio_working_3-way'!Y141/3)</f>
        <v>7.8934831864052618E-2</v>
      </c>
      <c r="AD141" s="11">
        <f>'OddsRatio_working_3-way'!X141^(1/3)*SIN(('OddsRatio_working_3-way'!Y141+2*PI())/3)</f>
        <v>0.41329048815805636</v>
      </c>
      <c r="AE141" s="11">
        <f>'OddsRatio_working_3-way'!X141^(1/3)*SIN(('OddsRatio_working_3-way'!Y141+4*PI())/3)</f>
        <v>-0.49222532002210884</v>
      </c>
      <c r="AF141" s="11">
        <f>-'OddsRatio_working_3-way'!U141/(3*'OddsRatio_working_3-way'!X141^(1/3))*COS(('OddsRatio_working_3-way'!Y141)/3)</f>
        <v>0.52279979560827994</v>
      </c>
      <c r="AG141" s="11">
        <f>-'OddsRatio_working_3-way'!U141/(3*'OddsRatio_working_3-way'!X141^(1/3))*COS(('OddsRatio_working_3-way'!Y141+2*PI())/3)</f>
        <v>-0.32975946744186285</v>
      </c>
      <c r="AH141" s="11">
        <f>-'OddsRatio_working_3-way'!U141/(3*'OddsRatio_working_3-way'!X141^(1/3))*COS(('OddsRatio_working_3-way'!Y141+4*PI())/3)</f>
        <v>-0.19304032816641717</v>
      </c>
      <c r="AI141" s="11">
        <f>'OddsRatio_working_3-way'!U141/(3*'OddsRatio_working_3-way'!X141^(1/3))*SIN(('OddsRatio_working_3-way'!Y141)/3)</f>
        <v>-7.8934831864052618E-2</v>
      </c>
      <c r="AJ141" s="11">
        <f>'OddsRatio_working_3-way'!U141/(3*'OddsRatio_working_3-way'!X141^(1/3))*SIN(('OddsRatio_working_3-way'!Y141+2*PI())/3)</f>
        <v>-0.41329048815805636</v>
      </c>
      <c r="AK141" s="11">
        <f>'OddsRatio_working_3-way'!U141/(3*'OddsRatio_working_3-way'!X141^(1/3))*SIN(('OddsRatio_working_3-way'!Y141+4*PI())/3)</f>
        <v>0.49222532002210884</v>
      </c>
      <c r="AL141" s="11">
        <f>'OddsRatio_working_3-way'!Z141+'OddsRatio_working_3-way'!AF141</f>
        <v>1.0455995912165599</v>
      </c>
      <c r="AM141" s="11">
        <f>'OddsRatio_working_3-way'!AA141+'OddsRatio_working_3-way'!AG141</f>
        <v>-0.6595189348837257</v>
      </c>
      <c r="AN141" s="11">
        <f>'OddsRatio_working_3-way'!AB141+'OddsRatio_working_3-way'!AH141</f>
        <v>-0.38608065633283434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1.0455995912165599</v>
      </c>
      <c r="AS141" s="11">
        <f>IF(('OddsRatio_working_3-way'!X141=0),IF(Q141&gt;0,-Q141^(1/3),(-Q141)^(1/3)),'OddsRatio_working_3-way'!AM141-'OddsRatio_working_3-way'!R141/3)</f>
        <v>-0.6595189348837257</v>
      </c>
      <c r="AT141" s="11">
        <f>IF(('OddsRatio_working_3-way'!X141=0),IF(Q141&gt;0,-Q141^(1/3),(-Q141)^(1/3)),'OddsRatio_working_3-way'!AN141-'OddsRatio_working_3-way'!R141/3)</f>
        <v>-0.38608065633283434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1.43</v>
      </c>
      <c r="B142" s="4">
        <f>IF('True_Odds_Calculator_3-way'!B143="","",'True_Odds_Calculator_3-way'!B143)</f>
        <v>4.96</v>
      </c>
      <c r="C142" s="4">
        <f>IF('True_Odds_Calculator_3-way'!C143="","",'True_Odds_Calculator_3-way'!C143)</f>
        <v>7.54</v>
      </c>
      <c r="D142" s="9">
        <f t="shared" si="39"/>
        <v>0.68449716607149247</v>
      </c>
      <c r="E142" s="9">
        <f t="shared" si="40"/>
        <v>0.19066464602982236</v>
      </c>
      <c r="F142" s="9">
        <f t="shared" si="41"/>
        <v>0.12483818789868523</v>
      </c>
      <c r="G142" s="9">
        <f t="shared" si="42"/>
        <v>1.0719219262440847</v>
      </c>
      <c r="H142" s="9">
        <f t="shared" si="43"/>
        <v>1.4609264282849561</v>
      </c>
      <c r="I142" s="9">
        <f t="shared" si="44"/>
        <v>5.2448108279265755</v>
      </c>
      <c r="J142" s="9">
        <f t="shared" si="45"/>
        <v>8.0103693976363122</v>
      </c>
      <c r="K142" s="11">
        <f t="shared" si="46"/>
        <v>0.69930069930069938</v>
      </c>
      <c r="L142" s="11">
        <f t="shared" si="47"/>
        <v>0.20161290322580647</v>
      </c>
      <c r="M142" s="11">
        <f t="shared" si="48"/>
        <v>0.13262599469496023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-0.20823433005772352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0.20437656807127161</v>
      </c>
      <c r="Q142" s="11">
        <f>2*'OddsRatio_working_3-way'!K142*'OddsRatio_working_3-way'!L142*'OddsRatio_working_3-way'!M142</f>
        <v>3.7397359207917959E-2</v>
      </c>
      <c r="R142" s="11">
        <f t="shared" si="49"/>
        <v>0</v>
      </c>
      <c r="S142" s="11">
        <f t="shared" si="50"/>
        <v>-0.9814739385893646</v>
      </c>
      <c r="T142" s="11">
        <f t="shared" si="51"/>
        <v>-0.17959266945825522</v>
      </c>
      <c r="U142" s="11">
        <f>'OddsRatio_working_3-way'!S142-'OddsRatio_working_3-way'!R142^2/3</f>
        <v>-0.9814739385893646</v>
      </c>
      <c r="V142" s="11">
        <f>'OddsRatio_working_3-way'!S142*'OddsRatio_working_3-way'!R142/3-2*'OddsRatio_working_3-way'!R142^3/27-'OddsRatio_working_3-way'!T142</f>
        <v>0.17959266945825522</v>
      </c>
      <c r="W142" s="11">
        <f>'OddsRatio_working_3-way'!V142^2+4*'OddsRatio_working_3-way'!U142^3/27</f>
        <v>-0.10781241414367257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0.18712692288044411</v>
      </c>
      <c r="Y142" s="11">
        <f>IF('OddsRatio_working_3-way'!W142&gt;=0,IF('OddsRatio_working_3-way'!V142+SQRT('OddsRatio_working_3-way'!W142)&gt;0,0,PI()),ACOS('OddsRatio_working_3-way'!V142/(2*'OddsRatio_working_3-way'!X142)))</f>
        <v>1.0702913899954063</v>
      </c>
      <c r="Z142" s="11">
        <f>'OddsRatio_working_3-way'!X142^(1/3)*COS('OddsRatio_working_3-way'!Y142/3)</f>
        <v>0.53596096312204244</v>
      </c>
      <c r="AA142" s="11">
        <f>'OddsRatio_working_3-way'!X142^(1/3)*COS(('OddsRatio_working_3-way'!Y142+2*PI())/3)</f>
        <v>-0.44097721319000521</v>
      </c>
      <c r="AB142" s="11">
        <f>'OddsRatio_working_3-way'!X142^(1/3)*COS(('OddsRatio_working_3-way'!Y142+4*PI())/3)</f>
        <v>-9.4983749932037398E-2</v>
      </c>
      <c r="AC142" s="11">
        <f>'OddsRatio_working_3-way'!X142^(1/3)*SIN('OddsRatio_working_3-way'!Y142/3)</f>
        <v>0.19975941914983872</v>
      </c>
      <c r="AD142" s="11">
        <f>'OddsRatio_working_3-way'!X142^(1/3)*SIN(('OddsRatio_working_3-way'!Y142+2*PI())/3)</f>
        <v>0.36427609992554411</v>
      </c>
      <c r="AE142" s="11">
        <f>'OddsRatio_working_3-way'!X142^(1/3)*SIN(('OddsRatio_working_3-way'!Y142+4*PI())/3)</f>
        <v>-0.56403551907538274</v>
      </c>
      <c r="AF142" s="11">
        <f>-'OddsRatio_working_3-way'!U142/(3*'OddsRatio_working_3-way'!X142^(1/3))*COS(('OddsRatio_working_3-way'!Y142)/3)</f>
        <v>0.53596096312204233</v>
      </c>
      <c r="AG142" s="11">
        <f>-'OddsRatio_working_3-way'!U142/(3*'OddsRatio_working_3-way'!X142^(1/3))*COS(('OddsRatio_working_3-way'!Y142+2*PI())/3)</f>
        <v>-0.4409772131900051</v>
      </c>
      <c r="AH142" s="11">
        <f>-'OddsRatio_working_3-way'!U142/(3*'OddsRatio_working_3-way'!X142^(1/3))*COS(('OddsRatio_working_3-way'!Y142+4*PI())/3)</f>
        <v>-9.498374993203737E-2</v>
      </c>
      <c r="AI142" s="11">
        <f>'OddsRatio_working_3-way'!U142/(3*'OddsRatio_working_3-way'!X142^(1/3))*SIN(('OddsRatio_working_3-way'!Y142)/3)</f>
        <v>-0.19975941914983866</v>
      </c>
      <c r="AJ142" s="11">
        <f>'OddsRatio_working_3-way'!U142/(3*'OddsRatio_working_3-way'!X142^(1/3))*SIN(('OddsRatio_working_3-way'!Y142+2*PI())/3)</f>
        <v>-0.36427609992554399</v>
      </c>
      <c r="AK142" s="11">
        <f>'OddsRatio_working_3-way'!U142/(3*'OddsRatio_working_3-way'!X142^(1/3))*SIN(('OddsRatio_working_3-way'!Y142+4*PI())/3)</f>
        <v>0.56403551907538263</v>
      </c>
      <c r="AL142" s="11">
        <f>'OddsRatio_working_3-way'!Z142+'OddsRatio_working_3-way'!AF142</f>
        <v>1.0719219262440847</v>
      </c>
      <c r="AM142" s="11">
        <f>'OddsRatio_working_3-way'!AA142+'OddsRatio_working_3-way'!AG142</f>
        <v>-0.88195442638001031</v>
      </c>
      <c r="AN142" s="11">
        <f>'OddsRatio_working_3-way'!AB142+'OddsRatio_working_3-way'!AH142</f>
        <v>-0.18996749986407477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1.0719219262440847</v>
      </c>
      <c r="AS142" s="11">
        <f>IF(('OddsRatio_working_3-way'!X142=0),IF(Q142&gt;0,-Q142^(1/3),(-Q142)^(1/3)),'OddsRatio_working_3-way'!AM142-'OddsRatio_working_3-way'!R142/3)</f>
        <v>-0.88195442638001031</v>
      </c>
      <c r="AT142" s="11">
        <f>IF(('OddsRatio_working_3-way'!X142=0),IF(Q142&gt;0,-Q142^(1/3),(-Q142)^(1/3)),'OddsRatio_working_3-way'!AN142-'OddsRatio_working_3-way'!R142/3)</f>
        <v>-0.18996749986407477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2.82</v>
      </c>
      <c r="B143" s="4">
        <f>IF('True_Odds_Calculator_3-way'!B144="","",'True_Odds_Calculator_3-way'!B144)</f>
        <v>3.22</v>
      </c>
      <c r="C143" s="4">
        <f>IF('True_Odds_Calculator_3-way'!C144="","",'True_Odds_Calculator_3-way'!C144)</f>
        <v>2.76</v>
      </c>
      <c r="D143" s="9">
        <f t="shared" si="39"/>
        <v>0.34527218066063525</v>
      </c>
      <c r="E143" s="9">
        <f t="shared" si="40"/>
        <v>0.30183872750627255</v>
      </c>
      <c r="F143" s="9">
        <f t="shared" si="41"/>
        <v>0.35288909183309236</v>
      </c>
      <c r="G143" s="9">
        <f t="shared" si="42"/>
        <v>1.0419042721259943</v>
      </c>
      <c r="H143" s="9">
        <f t="shared" si="43"/>
        <v>2.8962657752693097</v>
      </c>
      <c r="I143" s="9">
        <f t="shared" si="44"/>
        <v>3.3130274841197069</v>
      </c>
      <c r="J143" s="9">
        <f t="shared" si="45"/>
        <v>2.8337515189417495</v>
      </c>
      <c r="K143" s="11">
        <f t="shared" si="46"/>
        <v>0.3546099290780142</v>
      </c>
      <c r="L143" s="11">
        <f t="shared" si="47"/>
        <v>0.3105590062111801</v>
      </c>
      <c r="M143" s="11">
        <f t="shared" si="48"/>
        <v>0.3623188405797102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-0.28374157047285797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0.23142694984387463</v>
      </c>
      <c r="Q143" s="11">
        <f>2*'OddsRatio_working_3-way'!K143*'OddsRatio_working_3-way'!L143*'OddsRatio_working_3-way'!M143</f>
        <v>7.9802396497887798E-2</v>
      </c>
      <c r="R143" s="11">
        <f t="shared" si="49"/>
        <v>0</v>
      </c>
      <c r="S143" s="11">
        <f t="shared" si="50"/>
        <v>-0.8156258156258156</v>
      </c>
      <c r="T143" s="11">
        <f t="shared" si="51"/>
        <v>-0.28125028125028123</v>
      </c>
      <c r="U143" s="11">
        <f>'OddsRatio_working_3-way'!S143-'OddsRatio_working_3-way'!R143^2/3</f>
        <v>-0.8156258156258156</v>
      </c>
      <c r="V143" s="11">
        <f>'OddsRatio_working_3-way'!S143*'OddsRatio_working_3-way'!R143/3-2*'OddsRatio_working_3-way'!R143^3/27-'OddsRatio_working_3-way'!T143</f>
        <v>0.28125028125028123</v>
      </c>
      <c r="W143" s="11">
        <f>'OddsRatio_working_3-way'!V143^2+4*'OddsRatio_working_3-way'!U143^3/27</f>
        <v>-1.2821874403084882E-3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0.14176028017719808</v>
      </c>
      <c r="Y143" s="11">
        <f>IF('OddsRatio_working_3-way'!W143&gt;=0,IF('OddsRatio_working_3-way'!V143+SQRT('OddsRatio_working_3-way'!W143)&gt;0,0,PI()),ACOS('OddsRatio_working_3-way'!V143/(2*'OddsRatio_working_3-way'!X143)))</f>
        <v>0.12663465468780433</v>
      </c>
      <c r="Z143" s="11">
        <f>'OddsRatio_working_3-way'!X143^(1/3)*COS('OddsRatio_working_3-way'!Y143/3)</f>
        <v>0.52095213606299728</v>
      </c>
      <c r="AA143" s="11">
        <f>'OddsRatio_working_3-way'!X143^(1/3)*COS(('OddsRatio_working_3-way'!Y143+2*PI())/3)</f>
        <v>-0.27953145716434552</v>
      </c>
      <c r="AB143" s="11">
        <f>'OddsRatio_working_3-way'!X143^(1/3)*COS(('OddsRatio_working_3-way'!Y143+4*PI())/3)</f>
        <v>-0.24142067889865187</v>
      </c>
      <c r="AC143" s="11">
        <f>'OddsRatio_working_3-way'!X143^(1/3)*SIN('OddsRatio_working_3-way'!Y143/3)</f>
        <v>2.200326809072433E-2</v>
      </c>
      <c r="AD143" s="11">
        <f>'OddsRatio_working_3-way'!X143^(1/3)*SIN(('OddsRatio_working_3-way'!Y143+2*PI())/3)</f>
        <v>0.44015614994096086</v>
      </c>
      <c r="AE143" s="11">
        <f>'OddsRatio_working_3-way'!X143^(1/3)*SIN(('OddsRatio_working_3-way'!Y143+4*PI())/3)</f>
        <v>-0.4621594180316852</v>
      </c>
      <c r="AF143" s="11">
        <f>-'OddsRatio_working_3-way'!U143/(3*'OddsRatio_working_3-way'!X143^(1/3))*COS(('OddsRatio_working_3-way'!Y143)/3)</f>
        <v>0.52095213606299717</v>
      </c>
      <c r="AG143" s="11">
        <f>-'OddsRatio_working_3-way'!U143/(3*'OddsRatio_working_3-way'!X143^(1/3))*COS(('OddsRatio_working_3-way'!Y143+2*PI())/3)</f>
        <v>-0.27953145716434546</v>
      </c>
      <c r="AH143" s="11">
        <f>-'OddsRatio_working_3-way'!U143/(3*'OddsRatio_working_3-way'!X143^(1/3))*COS(('OddsRatio_working_3-way'!Y143+4*PI())/3)</f>
        <v>-0.24142067889865182</v>
      </c>
      <c r="AI143" s="11">
        <f>'OddsRatio_working_3-way'!U143/(3*'OddsRatio_working_3-way'!X143^(1/3))*SIN(('OddsRatio_working_3-way'!Y143)/3)</f>
        <v>-2.2003268090724323E-2</v>
      </c>
      <c r="AJ143" s="11">
        <f>'OddsRatio_working_3-way'!U143/(3*'OddsRatio_working_3-way'!X143^(1/3))*SIN(('OddsRatio_working_3-way'!Y143+2*PI())/3)</f>
        <v>-0.44015614994096075</v>
      </c>
      <c r="AK143" s="11">
        <f>'OddsRatio_working_3-way'!U143/(3*'OddsRatio_working_3-way'!X143^(1/3))*SIN(('OddsRatio_working_3-way'!Y143+4*PI())/3)</f>
        <v>0.46215941803168509</v>
      </c>
      <c r="AL143" s="11">
        <f>'OddsRatio_working_3-way'!Z143+'OddsRatio_working_3-way'!AF143</f>
        <v>1.0419042721259943</v>
      </c>
      <c r="AM143" s="11">
        <f>'OddsRatio_working_3-way'!AA143+'OddsRatio_working_3-way'!AG143</f>
        <v>-0.55906291432869093</v>
      </c>
      <c r="AN143" s="11">
        <f>'OddsRatio_working_3-way'!AB143+'OddsRatio_working_3-way'!AH143</f>
        <v>-0.48284135779730369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1.0419042721259943</v>
      </c>
      <c r="AS143" s="11">
        <f>IF(('OddsRatio_working_3-way'!X143=0),IF(Q143&gt;0,-Q143^(1/3),(-Q143)^(1/3)),'OddsRatio_working_3-way'!AM143-'OddsRatio_working_3-way'!R143/3)</f>
        <v>-0.55906291432869093</v>
      </c>
      <c r="AT143" s="11">
        <f>IF(('OddsRatio_working_3-way'!X143=0),IF(Q143&gt;0,-Q143^(1/3),(-Q143)^(1/3)),'OddsRatio_working_3-way'!AN143-'OddsRatio_working_3-way'!R143/3)</f>
        <v>-0.48284135779730369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3.49</v>
      </c>
      <c r="B144" s="4">
        <f>IF('True_Odds_Calculator_3-way'!B145="","",'True_Odds_Calculator_3-way'!B145)</f>
        <v>3.52</v>
      </c>
      <c r="C144" s="4">
        <f>IF('True_Odds_Calculator_3-way'!C145="","",'True_Odds_Calculator_3-way'!C145)</f>
        <v>2.19</v>
      </c>
      <c r="D144" s="9">
        <f t="shared" si="39"/>
        <v>0.27806413235665928</v>
      </c>
      <c r="E144" s="9">
        <f t="shared" si="40"/>
        <v>0.27566637998061827</v>
      </c>
      <c r="F144" s="9">
        <f t="shared" si="41"/>
        <v>0.44626948766272273</v>
      </c>
      <c r="G144" s="9">
        <f t="shared" si="42"/>
        <v>1.0426878178556866</v>
      </c>
      <c r="H144" s="9">
        <f t="shared" si="43"/>
        <v>3.5962926664606596</v>
      </c>
      <c r="I144" s="9">
        <f t="shared" si="44"/>
        <v>3.62757330099633</v>
      </c>
      <c r="J144" s="9">
        <f t="shared" si="45"/>
        <v>2.2407985032482669</v>
      </c>
      <c r="K144" s="11">
        <f t="shared" si="46"/>
        <v>0.28653295128939826</v>
      </c>
      <c r="L144" s="11">
        <f t="shared" si="47"/>
        <v>0.28409090909090912</v>
      </c>
      <c r="M144" s="11">
        <f t="shared" si="48"/>
        <v>0.45662100456621008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-0.27754578996385337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0.23045147078589007</v>
      </c>
      <c r="Q144" s="11">
        <f>2*'OddsRatio_working_3-way'!K144*'OddsRatio_working_3-way'!L144*'OddsRatio_working_3-way'!M144</f>
        <v>7.4339184124480678E-2</v>
      </c>
      <c r="R144" s="11">
        <f t="shared" si="49"/>
        <v>0</v>
      </c>
      <c r="S144" s="11">
        <f t="shared" si="50"/>
        <v>-0.83031874061538924</v>
      </c>
      <c r="T144" s="11">
        <f t="shared" si="51"/>
        <v>-0.26784475503722238</v>
      </c>
      <c r="U144" s="11">
        <f>'OddsRatio_working_3-way'!S144-'OddsRatio_working_3-way'!R144^2/3</f>
        <v>-0.83031874061538924</v>
      </c>
      <c r="V144" s="11">
        <f>'OddsRatio_working_3-way'!S144*'OddsRatio_working_3-way'!R144/3-2*'OddsRatio_working_3-way'!R144^3/27-'OddsRatio_working_3-way'!T144</f>
        <v>0.26784475503722238</v>
      </c>
      <c r="W144" s="11">
        <f>'OddsRatio_working_3-way'!V144^2+4*'OddsRatio_working_3-way'!U144^3/27</f>
        <v>-1.3066001159820942E-2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0.1456080474774408</v>
      </c>
      <c r="Y144" s="11">
        <f>IF('OddsRatio_working_3-way'!W144&gt;=0,IF('OddsRatio_working_3-way'!V144+SQRT('OddsRatio_working_3-way'!W144)&gt;0,0,PI()),ACOS('OddsRatio_working_3-way'!V144/(2*'OddsRatio_working_3-way'!X144)))</f>
        <v>0.40336417345243269</v>
      </c>
      <c r="Z144" s="11">
        <f>'OddsRatio_working_3-way'!X144^(1/3)*COS('OddsRatio_working_3-way'!Y144/3)</f>
        <v>0.52134390892784344</v>
      </c>
      <c r="AA144" s="11">
        <f>'OddsRatio_working_3-way'!X144^(1/3)*COS(('OddsRatio_working_3-way'!Y144+2*PI())/3)</f>
        <v>-0.32174634862157736</v>
      </c>
      <c r="AB144" s="11">
        <f>'OddsRatio_working_3-way'!X144^(1/3)*COS(('OddsRatio_working_3-way'!Y144+4*PI())/3)</f>
        <v>-0.19959756030626627</v>
      </c>
      <c r="AC144" s="11">
        <f>'OddsRatio_working_3-way'!X144^(1/3)*SIN('OddsRatio_working_3-way'!Y144/3)</f>
        <v>7.0522635815031515E-2</v>
      </c>
      <c r="AD144" s="11">
        <f>'OddsRatio_working_3-way'!X144^(1/3)*SIN(('OddsRatio_working_3-way'!Y144+2*PI())/3)</f>
        <v>0.41623575133227747</v>
      </c>
      <c r="AE144" s="11">
        <f>'OddsRatio_working_3-way'!X144^(1/3)*SIN(('OddsRatio_working_3-way'!Y144+4*PI())/3)</f>
        <v>-0.48675838714730901</v>
      </c>
      <c r="AF144" s="11">
        <f>-'OddsRatio_working_3-way'!U144/(3*'OddsRatio_working_3-way'!X144^(1/3))*COS(('OddsRatio_working_3-way'!Y144)/3)</f>
        <v>0.52134390892784321</v>
      </c>
      <c r="AG144" s="11">
        <f>-'OddsRatio_working_3-way'!U144/(3*'OddsRatio_working_3-way'!X144^(1/3))*COS(('OddsRatio_working_3-way'!Y144+2*PI())/3)</f>
        <v>-0.32174634862157719</v>
      </c>
      <c r="AH144" s="11">
        <f>-'OddsRatio_working_3-way'!U144/(3*'OddsRatio_working_3-way'!X144^(1/3))*COS(('OddsRatio_working_3-way'!Y144+4*PI())/3)</f>
        <v>-0.19959756030626619</v>
      </c>
      <c r="AI144" s="11">
        <f>'OddsRatio_working_3-way'!U144/(3*'OddsRatio_working_3-way'!X144^(1/3))*SIN(('OddsRatio_working_3-way'!Y144)/3)</f>
        <v>-7.0522635815031473E-2</v>
      </c>
      <c r="AJ144" s="11">
        <f>'OddsRatio_working_3-way'!U144/(3*'OddsRatio_working_3-way'!X144^(1/3))*SIN(('OddsRatio_working_3-way'!Y144+2*PI())/3)</f>
        <v>-0.4162357513322773</v>
      </c>
      <c r="AK144" s="11">
        <f>'OddsRatio_working_3-way'!U144/(3*'OddsRatio_working_3-way'!X144^(1/3))*SIN(('OddsRatio_working_3-way'!Y144+4*PI())/3)</f>
        <v>0.48675838714730879</v>
      </c>
      <c r="AL144" s="11">
        <f>'OddsRatio_working_3-way'!Z144+'OddsRatio_working_3-way'!AF144</f>
        <v>1.0426878178556866</v>
      </c>
      <c r="AM144" s="11">
        <f>'OddsRatio_working_3-way'!AA144+'OddsRatio_working_3-way'!AG144</f>
        <v>-0.6434926972431545</v>
      </c>
      <c r="AN144" s="11">
        <f>'OddsRatio_working_3-way'!AB144+'OddsRatio_working_3-way'!AH144</f>
        <v>-0.39919512061253248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1.0426878178556866</v>
      </c>
      <c r="AS144" s="11">
        <f>IF(('OddsRatio_working_3-way'!X144=0),IF(Q144&gt;0,-Q144^(1/3),(-Q144)^(1/3)),'OddsRatio_working_3-way'!AM144-'OddsRatio_working_3-way'!R144/3)</f>
        <v>-0.6434926972431545</v>
      </c>
      <c r="AT144" s="11">
        <f>IF(('OddsRatio_working_3-way'!X144=0),IF(Q144&gt;0,-Q144^(1/3),(-Q144)^(1/3)),'OddsRatio_working_3-way'!AN144-'OddsRatio_working_3-way'!R144/3)</f>
        <v>-0.39919512061253248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1.93</v>
      </c>
      <c r="B145" s="4">
        <f>IF('True_Odds_Calculator_3-way'!B146="","",'True_Odds_Calculator_3-way'!B146)</f>
        <v>3.72</v>
      </c>
      <c r="C145" s="4">
        <f>IF('True_Odds_Calculator_3-way'!C146="","",'True_Odds_Calculator_3-way'!C146)</f>
        <v>4.0999999999999996</v>
      </c>
      <c r="D145" s="9">
        <f t="shared" si="39"/>
        <v>0.50582482004414586</v>
      </c>
      <c r="E145" s="9">
        <f t="shared" si="40"/>
        <v>0.25924387408067712</v>
      </c>
      <c r="F145" s="9">
        <f t="shared" si="41"/>
        <v>0.2349313058751771</v>
      </c>
      <c r="G145" s="9">
        <f t="shared" si="42"/>
        <v>1.0505043251860964</v>
      </c>
      <c r="H145" s="9">
        <f t="shared" si="43"/>
        <v>1.9769690224230694</v>
      </c>
      <c r="I145" s="9">
        <f t="shared" si="44"/>
        <v>3.857371764506182</v>
      </c>
      <c r="J145" s="9">
        <f t="shared" si="45"/>
        <v>4.2565634080768975</v>
      </c>
      <c r="K145" s="11">
        <f t="shared" si="46"/>
        <v>0.5181347150259068</v>
      </c>
      <c r="L145" s="11">
        <f t="shared" si="47"/>
        <v>0.26881720430107525</v>
      </c>
      <c r="M145" s="11">
        <f t="shared" si="48"/>
        <v>0.24390243902439027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-0.26639706811575892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0.22930824327464405</v>
      </c>
      <c r="Q145" s="11">
        <f>2*'OddsRatio_working_3-way'!K145*'OddsRatio_working_3-way'!L145*'OddsRatio_working_3-way'!M145</f>
        <v>6.7943183192487114E-2</v>
      </c>
      <c r="R145" s="11">
        <f t="shared" si="49"/>
        <v>0</v>
      </c>
      <c r="S145" s="11">
        <f t="shared" si="50"/>
        <v>-0.86077615229234261</v>
      </c>
      <c r="T145" s="11">
        <f t="shared" si="51"/>
        <v>-0.25504478586439777</v>
      </c>
      <c r="U145" s="11">
        <f>'OddsRatio_working_3-way'!S145-'OddsRatio_working_3-way'!R145^2/3</f>
        <v>-0.86077615229234261</v>
      </c>
      <c r="V145" s="11">
        <f>'OddsRatio_working_3-way'!S145*'OddsRatio_working_3-way'!R145/3-2*'OddsRatio_working_3-way'!R145^3/27-'OddsRatio_working_3-way'!T145</f>
        <v>0.25504478586439777</v>
      </c>
      <c r="W145" s="11">
        <f>'OddsRatio_working_3-way'!V145^2+4*'OddsRatio_working_3-way'!U145^3/27</f>
        <v>-2.9438035928977008E-2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0.1536927769330699</v>
      </c>
      <c r="Y145" s="11">
        <f>IF('OddsRatio_working_3-way'!W145&gt;=0,IF('OddsRatio_working_3-way'!V145+SQRT('OddsRatio_working_3-way'!W145)&gt;0,0,PI()),ACOS('OddsRatio_working_3-way'!V145/(2*'OddsRatio_working_3-way'!X145)))</f>
        <v>0.59218554030886417</v>
      </c>
      <c r="Z145" s="11">
        <f>'OddsRatio_working_3-way'!X145^(1/3)*COS('OddsRatio_working_3-way'!Y145/3)</f>
        <v>0.5252521625930483</v>
      </c>
      <c r="AA145" s="11">
        <f>'OddsRatio_working_3-way'!X145^(1/3)*COS(('OddsRatio_working_3-way'!Y145+2*PI())/3)</f>
        <v>-0.35360224488666581</v>
      </c>
      <c r="AB145" s="11">
        <f>'OddsRatio_working_3-way'!X145^(1/3)*COS(('OddsRatio_working_3-way'!Y145+4*PI())/3)</f>
        <v>-0.17164991770638252</v>
      </c>
      <c r="AC145" s="11">
        <f>'OddsRatio_working_3-way'!X145^(1/3)*SIN('OddsRatio_working_3-way'!Y145/3)</f>
        <v>0.10505022507721551</v>
      </c>
      <c r="AD145" s="11">
        <f>'OddsRatio_working_3-way'!X145^(1/3)*SIN(('OddsRatio_working_3-way'!Y145+2*PI())/3)</f>
        <v>0.40235660365968645</v>
      </c>
      <c r="AE145" s="11">
        <f>'OddsRatio_working_3-way'!X145^(1/3)*SIN(('OddsRatio_working_3-way'!Y145+4*PI())/3)</f>
        <v>-0.5074068287369019</v>
      </c>
      <c r="AF145" s="11">
        <f>-'OddsRatio_working_3-way'!U145/(3*'OddsRatio_working_3-way'!X145^(1/3))*COS(('OddsRatio_working_3-way'!Y145)/3)</f>
        <v>0.52525216259304819</v>
      </c>
      <c r="AG145" s="11">
        <f>-'OddsRatio_working_3-way'!U145/(3*'OddsRatio_working_3-way'!X145^(1/3))*COS(('OddsRatio_working_3-way'!Y145+2*PI())/3)</f>
        <v>-0.35360224488666575</v>
      </c>
      <c r="AH145" s="11">
        <f>-'OddsRatio_working_3-way'!U145/(3*'OddsRatio_working_3-way'!X145^(1/3))*COS(('OddsRatio_working_3-way'!Y145+4*PI())/3)</f>
        <v>-0.17164991770638249</v>
      </c>
      <c r="AI145" s="11">
        <f>'OddsRatio_working_3-way'!U145/(3*'OddsRatio_working_3-way'!X145^(1/3))*SIN(('OddsRatio_working_3-way'!Y145)/3)</f>
        <v>-0.10505022507721548</v>
      </c>
      <c r="AJ145" s="11">
        <f>'OddsRatio_working_3-way'!U145/(3*'OddsRatio_working_3-way'!X145^(1/3))*SIN(('OddsRatio_working_3-way'!Y145+2*PI())/3)</f>
        <v>-0.4023566036596864</v>
      </c>
      <c r="AK145" s="11">
        <f>'OddsRatio_working_3-way'!U145/(3*'OddsRatio_working_3-way'!X145^(1/3))*SIN(('OddsRatio_working_3-way'!Y145+4*PI())/3)</f>
        <v>0.50740682873690179</v>
      </c>
      <c r="AL145" s="11">
        <f>'OddsRatio_working_3-way'!Z145+'OddsRatio_working_3-way'!AF145</f>
        <v>1.0505043251860964</v>
      </c>
      <c r="AM145" s="11">
        <f>'OddsRatio_working_3-way'!AA145+'OddsRatio_working_3-way'!AG145</f>
        <v>-0.70720448977333161</v>
      </c>
      <c r="AN145" s="11">
        <f>'OddsRatio_working_3-way'!AB145+'OddsRatio_working_3-way'!AH145</f>
        <v>-0.34329983541276499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1.0505043251860964</v>
      </c>
      <c r="AS145" s="11">
        <f>IF(('OddsRatio_working_3-way'!X145=0),IF(Q145&gt;0,-Q145^(1/3),(-Q145)^(1/3)),'OddsRatio_working_3-way'!AM145-'OddsRatio_working_3-way'!R145/3)</f>
        <v>-0.70720448977333161</v>
      </c>
      <c r="AT145" s="11">
        <f>IF(('OddsRatio_working_3-way'!X145=0),IF(Q145&gt;0,-Q145^(1/3),(-Q145)^(1/3)),'OddsRatio_working_3-way'!AN145-'OddsRatio_working_3-way'!R145/3)</f>
        <v>-0.34329983541276499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1.84</v>
      </c>
      <c r="B146" s="4">
        <f>IF('True_Odds_Calculator_3-way'!B147="","",'True_Odds_Calculator_3-way'!B147)</f>
        <v>4.0999999999999996</v>
      </c>
      <c r="C146" s="4">
        <f>IF('True_Odds_Calculator_3-way'!C147="","",'True_Odds_Calculator_3-way'!C147)</f>
        <v>4.13</v>
      </c>
      <c r="D146" s="9">
        <f t="shared" si="39"/>
        <v>0.53148983767213787</v>
      </c>
      <c r="E146" s="9">
        <f t="shared" si="40"/>
        <v>0.23511887113622287</v>
      </c>
      <c r="F146" s="9">
        <f t="shared" si="41"/>
        <v>0.23339129119163926</v>
      </c>
      <c r="G146" s="9">
        <f t="shared" si="42"/>
        <v>1.0494089514304439</v>
      </c>
      <c r="H146" s="9">
        <f t="shared" si="43"/>
        <v>1.8815035192015728</v>
      </c>
      <c r="I146" s="9">
        <f t="shared" si="44"/>
        <v>4.2531677494343754</v>
      </c>
      <c r="J146" s="9">
        <f t="shared" si="45"/>
        <v>4.2846500179772899</v>
      </c>
      <c r="K146" s="11">
        <f t="shared" si="46"/>
        <v>0.54347826086956519</v>
      </c>
      <c r="L146" s="11">
        <f t="shared" si="47"/>
        <v>0.24390243902439027</v>
      </c>
      <c r="M146" s="11">
        <f t="shared" si="48"/>
        <v>0.24213075060532688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-0.2615974980678325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0.22691733918076101</v>
      </c>
      <c r="Q146" s="11">
        <f>2*'OddsRatio_working_3-way'!K146*'OddsRatio_working_3-way'!L146*'OddsRatio_working_3-way'!M146</f>
        <v>6.419160938635389E-2</v>
      </c>
      <c r="R146" s="11">
        <f t="shared" si="49"/>
        <v>0</v>
      </c>
      <c r="S146" s="11">
        <f t="shared" si="50"/>
        <v>-0.86742931739324625</v>
      </c>
      <c r="T146" s="11">
        <f t="shared" si="51"/>
        <v>-0.24538311666004137</v>
      </c>
      <c r="U146" s="11">
        <f>'OddsRatio_working_3-way'!S146-'OddsRatio_working_3-way'!R146^2/3</f>
        <v>-0.86742931739324625</v>
      </c>
      <c r="V146" s="11">
        <f>'OddsRatio_working_3-way'!S146*'OddsRatio_working_3-way'!R146/3-2*'OddsRatio_working_3-way'!R146^3/27-'OddsRatio_working_3-way'!T146</f>
        <v>0.24538311666004137</v>
      </c>
      <c r="W146" s="11">
        <f>'OddsRatio_working_3-way'!V146^2+4*'OddsRatio_working_3-way'!U146^3/27</f>
        <v>-3.648090116403873E-2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0.1554781134965901</v>
      </c>
      <c r="Y146" s="11">
        <f>IF('OddsRatio_working_3-way'!W146&gt;=0,IF('OddsRatio_working_3-way'!V146+SQRT('OddsRatio_working_3-way'!W146)&gt;0,0,PI()),ACOS('OddsRatio_working_3-way'!V146/(2*'OddsRatio_working_3-way'!X146)))</f>
        <v>0.66141430823149783</v>
      </c>
      <c r="Z146" s="11">
        <f>'OddsRatio_working_3-way'!X146^(1/3)*COS('OddsRatio_working_3-way'!Y146/3)</f>
        <v>0.52470447571522194</v>
      </c>
      <c r="AA146" s="11">
        <f>'OddsRatio_working_3-way'!X146^(1/3)*COS(('OddsRatio_working_3-way'!Y146+2*PI())/3)</f>
        <v>-0.36419151918668419</v>
      </c>
      <c r="AB146" s="11">
        <f>'OddsRatio_working_3-way'!X146^(1/3)*COS(('OddsRatio_working_3-way'!Y146+4*PI())/3)</f>
        <v>-0.16051295652853784</v>
      </c>
      <c r="AC146" s="11">
        <f>'OddsRatio_working_3-way'!X146^(1/3)*SIN('OddsRatio_working_3-way'!Y146/3)</f>
        <v>0.11759387297883689</v>
      </c>
      <c r="AD146" s="11">
        <f>'OddsRatio_working_3-way'!X146^(1/3)*SIN(('OddsRatio_working_3-way'!Y146+2*PI())/3)</f>
        <v>0.39561046895935875</v>
      </c>
      <c r="AE146" s="11">
        <f>'OddsRatio_working_3-way'!X146^(1/3)*SIN(('OddsRatio_working_3-way'!Y146+4*PI())/3)</f>
        <v>-0.51320434193819564</v>
      </c>
      <c r="AF146" s="11">
        <f>-'OddsRatio_working_3-way'!U146/(3*'OddsRatio_working_3-way'!X146^(1/3))*COS(('OddsRatio_working_3-way'!Y146)/3)</f>
        <v>0.52470447571522194</v>
      </c>
      <c r="AG146" s="11">
        <f>-'OddsRatio_working_3-way'!U146/(3*'OddsRatio_working_3-way'!X146^(1/3))*COS(('OddsRatio_working_3-way'!Y146+2*PI())/3)</f>
        <v>-0.36419151918668419</v>
      </c>
      <c r="AH146" s="11">
        <f>-'OddsRatio_working_3-way'!U146/(3*'OddsRatio_working_3-way'!X146^(1/3))*COS(('OddsRatio_working_3-way'!Y146+4*PI())/3)</f>
        <v>-0.16051295652853784</v>
      </c>
      <c r="AI146" s="11">
        <f>'OddsRatio_working_3-way'!U146/(3*'OddsRatio_working_3-way'!X146^(1/3))*SIN(('OddsRatio_working_3-way'!Y146)/3)</f>
        <v>-0.11759387297883689</v>
      </c>
      <c r="AJ146" s="11">
        <f>'OddsRatio_working_3-way'!U146/(3*'OddsRatio_working_3-way'!X146^(1/3))*SIN(('OddsRatio_working_3-way'!Y146+2*PI())/3)</f>
        <v>-0.39561046895935875</v>
      </c>
      <c r="AK146" s="11">
        <f>'OddsRatio_working_3-way'!U146/(3*'OddsRatio_working_3-way'!X146^(1/3))*SIN(('OddsRatio_working_3-way'!Y146+4*PI())/3)</f>
        <v>0.51320434193819564</v>
      </c>
      <c r="AL146" s="11">
        <f>'OddsRatio_working_3-way'!Z146+'OddsRatio_working_3-way'!AF146</f>
        <v>1.0494089514304439</v>
      </c>
      <c r="AM146" s="11">
        <f>'OddsRatio_working_3-way'!AA146+'OddsRatio_working_3-way'!AG146</f>
        <v>-0.72838303837336837</v>
      </c>
      <c r="AN146" s="11">
        <f>'OddsRatio_working_3-way'!AB146+'OddsRatio_working_3-way'!AH146</f>
        <v>-0.32102591305707567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1.0494089514304439</v>
      </c>
      <c r="AS146" s="11">
        <f>IF(('OddsRatio_working_3-way'!X146=0),IF(Q146&gt;0,-Q146^(1/3),(-Q146)^(1/3)),'OddsRatio_working_3-way'!AM146-'OddsRatio_working_3-way'!R146/3)</f>
        <v>-0.72838303837336837</v>
      </c>
      <c r="AT146" s="11">
        <f>IF(('OddsRatio_working_3-way'!X146=0),IF(Q146&gt;0,-Q146^(1/3),(-Q146)^(1/3)),'OddsRatio_working_3-way'!AN146-'OddsRatio_working_3-way'!R146/3)</f>
        <v>-0.32102591305707567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2.42</v>
      </c>
      <c r="B147" s="4">
        <f>IF('True_Odds_Calculator_3-way'!B148="","",'True_Odds_Calculator_3-way'!B148)</f>
        <v>3.78</v>
      </c>
      <c r="C147" s="4">
        <f>IF('True_Odds_Calculator_3-way'!C148="","",'True_Odds_Calculator_3-way'!C148)</f>
        <v>2.86</v>
      </c>
      <c r="D147" s="9">
        <f t="shared" si="39"/>
        <v>0.40318840831122899</v>
      </c>
      <c r="E147" s="9">
        <f t="shared" si="40"/>
        <v>0.25654740147638178</v>
      </c>
      <c r="F147" s="9">
        <f t="shared" si="41"/>
        <v>0.34026419021238924</v>
      </c>
      <c r="G147" s="9">
        <f t="shared" si="42"/>
        <v>1.0424155175054572</v>
      </c>
      <c r="H147" s="9">
        <f t="shared" si="43"/>
        <v>2.4802300348577493</v>
      </c>
      <c r="I147" s="9">
        <f t="shared" si="44"/>
        <v>3.8979151386651711</v>
      </c>
      <c r="J147" s="9">
        <f t="shared" si="45"/>
        <v>2.93889286256015</v>
      </c>
      <c r="K147" s="11">
        <f t="shared" si="46"/>
        <v>0.41322314049586778</v>
      </c>
      <c r="L147" s="11">
        <f t="shared" si="47"/>
        <v>0.26455026455026459</v>
      </c>
      <c r="M147" s="11">
        <f t="shared" si="48"/>
        <v>0.34965034965034969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-0.28065506577903276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0.2316324630374218</v>
      </c>
      <c r="Q147" s="11">
        <f>2*'OddsRatio_working_3-way'!K147*'OddsRatio_working_3-way'!L147*'OddsRatio_working_3-way'!M147</f>
        <v>7.6446357438092999E-2</v>
      </c>
      <c r="R147" s="11">
        <f t="shared" si="49"/>
        <v>0</v>
      </c>
      <c r="S147" s="11">
        <f t="shared" si="50"/>
        <v>-0.82532792484776396</v>
      </c>
      <c r="T147" s="11">
        <f t="shared" si="51"/>
        <v>-0.27238545374513662</v>
      </c>
      <c r="U147" s="11">
        <f>'OddsRatio_working_3-way'!S147-'OddsRatio_working_3-way'!R147^2/3</f>
        <v>-0.82532792484776396</v>
      </c>
      <c r="V147" s="11">
        <f>'OddsRatio_working_3-way'!S147*'OddsRatio_working_3-way'!R147/3-2*'OddsRatio_working_3-way'!R147^3/27-'OddsRatio_working_3-way'!T147</f>
        <v>0.27238545374513662</v>
      </c>
      <c r="W147" s="11">
        <f>'OddsRatio_working_3-way'!V147^2+4*'OddsRatio_working_3-way'!U147^3/27</f>
        <v>-9.092901289120936E-3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0.14429720778749056</v>
      </c>
      <c r="Y147" s="11">
        <f>IF('OddsRatio_working_3-way'!W147&gt;=0,IF('OddsRatio_working_3-way'!V147+SQRT('OddsRatio_working_3-way'!W147)&gt;0,0,PI()),ACOS('OddsRatio_working_3-way'!V147/(2*'OddsRatio_working_3-way'!X147)))</f>
        <v>0.33674610632929292</v>
      </c>
      <c r="Z147" s="11">
        <f>'OddsRatio_working_3-way'!X147^(1/3)*COS('OddsRatio_working_3-way'!Y147/3)</f>
        <v>0.52120775875272873</v>
      </c>
      <c r="AA147" s="11">
        <f>'OddsRatio_working_3-way'!X147^(1/3)*COS(('OddsRatio_working_3-way'!Y147+2*PI())/3)</f>
        <v>-0.31148447856612455</v>
      </c>
      <c r="AB147" s="11">
        <f>'OddsRatio_working_3-way'!X147^(1/3)*COS(('OddsRatio_working_3-way'!Y147+4*PI())/3)</f>
        <v>-0.20972328018660388</v>
      </c>
      <c r="AC147" s="11">
        <f>'OddsRatio_working_3-way'!X147^(1/3)*SIN('OddsRatio_working_3-way'!Y147/3)</f>
        <v>5.8751855277475125E-2</v>
      </c>
      <c r="AD147" s="11">
        <f>'OddsRatio_working_3-way'!X147^(1/3)*SIN(('OddsRatio_working_3-way'!Y147+2*PI())/3)</f>
        <v>0.42200323209067675</v>
      </c>
      <c r="AE147" s="11">
        <f>'OddsRatio_working_3-way'!X147^(1/3)*SIN(('OddsRatio_working_3-way'!Y147+4*PI())/3)</f>
        <v>-0.48075508736815181</v>
      </c>
      <c r="AF147" s="11">
        <f>-'OddsRatio_working_3-way'!U147/(3*'OddsRatio_working_3-way'!X147^(1/3))*COS(('OddsRatio_working_3-way'!Y147)/3)</f>
        <v>0.52120775875272862</v>
      </c>
      <c r="AG147" s="11">
        <f>-'OddsRatio_working_3-way'!U147/(3*'OddsRatio_working_3-way'!X147^(1/3))*COS(('OddsRatio_working_3-way'!Y147+2*PI())/3)</f>
        <v>-0.31148447856612449</v>
      </c>
      <c r="AH147" s="11">
        <f>-'OddsRatio_working_3-way'!U147/(3*'OddsRatio_working_3-way'!X147^(1/3))*COS(('OddsRatio_working_3-way'!Y147+4*PI())/3)</f>
        <v>-0.20972328018660386</v>
      </c>
      <c r="AI147" s="11">
        <f>'OddsRatio_working_3-way'!U147/(3*'OddsRatio_working_3-way'!X147^(1/3))*SIN(('OddsRatio_working_3-way'!Y147)/3)</f>
        <v>-5.8751855277475111E-2</v>
      </c>
      <c r="AJ147" s="11">
        <f>'OddsRatio_working_3-way'!U147/(3*'OddsRatio_working_3-way'!X147^(1/3))*SIN(('OddsRatio_working_3-way'!Y147+2*PI())/3)</f>
        <v>-0.42200323209067664</v>
      </c>
      <c r="AK147" s="11">
        <f>'OddsRatio_working_3-way'!U147/(3*'OddsRatio_working_3-way'!X147^(1/3))*SIN(('OddsRatio_working_3-way'!Y147+4*PI())/3)</f>
        <v>0.4807550873681517</v>
      </c>
      <c r="AL147" s="11">
        <f>'OddsRatio_working_3-way'!Z147+'OddsRatio_working_3-way'!AF147</f>
        <v>1.0424155175054572</v>
      </c>
      <c r="AM147" s="11">
        <f>'OddsRatio_working_3-way'!AA147+'OddsRatio_working_3-way'!AG147</f>
        <v>-0.62296895713224898</v>
      </c>
      <c r="AN147" s="11">
        <f>'OddsRatio_working_3-way'!AB147+'OddsRatio_working_3-way'!AH147</f>
        <v>-0.41944656037320771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1.0424155175054572</v>
      </c>
      <c r="AS147" s="11">
        <f>IF(('OddsRatio_working_3-way'!X147=0),IF(Q147&gt;0,-Q147^(1/3),(-Q147)^(1/3)),'OddsRatio_working_3-way'!AM147-'OddsRatio_working_3-way'!R147/3)</f>
        <v>-0.62296895713224898</v>
      </c>
      <c r="AT147" s="11">
        <f>IF(('OddsRatio_working_3-way'!X147=0),IF(Q147&gt;0,-Q147^(1/3),(-Q147)^(1/3)),'OddsRatio_working_3-way'!AN147-'OddsRatio_working_3-way'!R147/3)</f>
        <v>-0.41944656037320771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2.4500000000000002</v>
      </c>
      <c r="B148" s="4">
        <f>IF('True_Odds_Calculator_3-way'!B149="","",'True_Odds_Calculator_3-way'!B149)</f>
        <v>3.17</v>
      </c>
      <c r="C148" s="4">
        <f>IF('True_Odds_Calculator_3-way'!C149="","",'True_Odds_Calculator_3-way'!C149)</f>
        <v>3.02</v>
      </c>
      <c r="D148" s="9">
        <f t="shared" si="39"/>
        <v>0.38860007572396077</v>
      </c>
      <c r="E148" s="9">
        <f t="shared" si="40"/>
        <v>0.29809953510539738</v>
      </c>
      <c r="F148" s="9">
        <f t="shared" si="41"/>
        <v>0.31330038917064174</v>
      </c>
      <c r="G148" s="9">
        <f t="shared" si="42"/>
        <v>1.0850618580164442</v>
      </c>
      <c r="H148" s="9">
        <f t="shared" si="43"/>
        <v>2.5733396941238444</v>
      </c>
      <c r="I148" s="9">
        <f t="shared" si="44"/>
        <v>3.354584231895684</v>
      </c>
      <c r="J148" s="9">
        <f t="shared" si="45"/>
        <v>3.1918249531932164</v>
      </c>
      <c r="K148" s="11">
        <f t="shared" si="46"/>
        <v>0.4081632653061224</v>
      </c>
      <c r="L148" s="11">
        <f t="shared" si="47"/>
        <v>0.31545741324921134</v>
      </c>
      <c r="M148" s="11">
        <f t="shared" si="48"/>
        <v>0.33112582781456956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-0.27098597602284902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0.24046219904386432</v>
      </c>
      <c r="Q148" s="11">
        <f>2*'OddsRatio_working_3-way'!K148*'OddsRatio_working_3-way'!L148*'OddsRatio_working_3-way'!M148</f>
        <v>8.5270283348888046E-2</v>
      </c>
      <c r="R148" s="11">
        <f t="shared" si="49"/>
        <v>0</v>
      </c>
      <c r="S148" s="11">
        <f t="shared" si="50"/>
        <v>-0.88736030761824003</v>
      </c>
      <c r="T148" s="11">
        <f t="shared" si="51"/>
        <v>-0.31466677575114893</v>
      </c>
      <c r="U148" s="11">
        <f>'OddsRatio_working_3-way'!S148-'OddsRatio_working_3-way'!R148^2/3</f>
        <v>-0.88736030761824003</v>
      </c>
      <c r="V148" s="11">
        <f>'OddsRatio_working_3-way'!S148*'OddsRatio_working_3-way'!R148/3-2*'OddsRatio_working_3-way'!R148^3/27-'OddsRatio_working_3-way'!T148</f>
        <v>0.31466677575114893</v>
      </c>
      <c r="W148" s="11">
        <f>'OddsRatio_working_3-way'!V148^2+4*'OddsRatio_working_3-way'!U148^3/27</f>
        <v>-4.4981365488183378E-3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0.16086742702489695</v>
      </c>
      <c r="Y148" s="11">
        <f>IF('OddsRatio_working_3-way'!W148&gt;=0,IF('OddsRatio_working_3-way'!V148+SQRT('OddsRatio_working_3-way'!W148)&gt;0,0,PI()),ACOS('OddsRatio_working_3-way'!V148/(2*'OddsRatio_working_3-way'!X148)))</f>
        <v>0.20999788058139313</v>
      </c>
      <c r="Z148" s="11">
        <f>'OddsRatio_working_3-way'!X148^(1/3)*COS('OddsRatio_working_3-way'!Y148/3)</f>
        <v>0.54253092900822208</v>
      </c>
      <c r="AA148" s="11">
        <f>'OddsRatio_working_3-way'!X148^(1/3)*COS(('OddsRatio_working_3-way'!Y148+2*PI())/3)</f>
        <v>-0.3042081451276834</v>
      </c>
      <c r="AB148" s="11">
        <f>'OddsRatio_working_3-way'!X148^(1/3)*COS(('OddsRatio_working_3-way'!Y148+4*PI())/3)</f>
        <v>-0.23832278388053854</v>
      </c>
      <c r="AC148" s="11">
        <f>'OddsRatio_working_3-way'!X148^(1/3)*SIN('OddsRatio_working_3-way'!Y148/3)</f>
        <v>3.8038931051694799E-2</v>
      </c>
      <c r="AD148" s="11">
        <f>'OddsRatio_working_3-way'!X148^(1/3)*SIN(('OddsRatio_working_3-way'!Y148+2*PI())/3)</f>
        <v>0.45082610133404472</v>
      </c>
      <c r="AE148" s="11">
        <f>'OddsRatio_working_3-way'!X148^(1/3)*SIN(('OddsRatio_working_3-way'!Y148+4*PI())/3)</f>
        <v>-0.48886503238573953</v>
      </c>
      <c r="AF148" s="11">
        <f>-'OddsRatio_working_3-way'!U148/(3*'OddsRatio_working_3-way'!X148^(1/3))*COS(('OddsRatio_working_3-way'!Y148)/3)</f>
        <v>0.54253092900822197</v>
      </c>
      <c r="AG148" s="11">
        <f>-'OddsRatio_working_3-way'!U148/(3*'OddsRatio_working_3-way'!X148^(1/3))*COS(('OddsRatio_working_3-way'!Y148+2*PI())/3)</f>
        <v>-0.30420814512768335</v>
      </c>
      <c r="AH148" s="11">
        <f>-'OddsRatio_working_3-way'!U148/(3*'OddsRatio_working_3-way'!X148^(1/3))*COS(('OddsRatio_working_3-way'!Y148+4*PI())/3)</f>
        <v>-0.23832278388053849</v>
      </c>
      <c r="AI148" s="11">
        <f>'OddsRatio_working_3-way'!U148/(3*'OddsRatio_working_3-way'!X148^(1/3))*SIN(('OddsRatio_working_3-way'!Y148)/3)</f>
        <v>-3.8038931051694792E-2</v>
      </c>
      <c r="AJ148" s="11">
        <f>'OddsRatio_working_3-way'!U148/(3*'OddsRatio_working_3-way'!X148^(1/3))*SIN(('OddsRatio_working_3-way'!Y148+2*PI())/3)</f>
        <v>-0.45082610133404466</v>
      </c>
      <c r="AK148" s="11">
        <f>'OddsRatio_working_3-way'!U148/(3*'OddsRatio_working_3-way'!X148^(1/3))*SIN(('OddsRatio_working_3-way'!Y148+4*PI())/3)</f>
        <v>0.48886503238573947</v>
      </c>
      <c r="AL148" s="11">
        <f>'OddsRatio_working_3-way'!Z148+'OddsRatio_working_3-way'!AF148</f>
        <v>1.0850618580164442</v>
      </c>
      <c r="AM148" s="11">
        <f>'OddsRatio_working_3-way'!AA148+'OddsRatio_working_3-way'!AG148</f>
        <v>-0.6084162902553667</v>
      </c>
      <c r="AN148" s="11">
        <f>'OddsRatio_working_3-way'!AB148+'OddsRatio_working_3-way'!AH148</f>
        <v>-0.47664556776107703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1.0850618580164442</v>
      </c>
      <c r="AS148" s="11">
        <f>IF(('OddsRatio_working_3-way'!X148=0),IF(Q148&gt;0,-Q148^(1/3),(-Q148)^(1/3)),'OddsRatio_working_3-way'!AM148-'OddsRatio_working_3-way'!R148/3)</f>
        <v>-0.6084162902553667</v>
      </c>
      <c r="AT148" s="11">
        <f>IF(('OddsRatio_working_3-way'!X148=0),IF(Q148&gt;0,-Q148^(1/3),(-Q148)^(1/3)),'OddsRatio_working_3-way'!AN148-'OddsRatio_working_3-way'!R148/3)</f>
        <v>-0.47664556776107703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1.27</v>
      </c>
      <c r="B149" s="4">
        <f>IF('True_Odds_Calculator_3-way'!B150="","",'True_Odds_Calculator_3-way'!B150)</f>
        <v>5.32</v>
      </c>
      <c r="C149" s="4">
        <f>IF('True_Odds_Calculator_3-way'!C150="","",'True_Odds_Calculator_3-way'!C150)</f>
        <v>11.14</v>
      </c>
      <c r="D149" s="9">
        <f t="shared" si="39"/>
        <v>0.75860998912668964</v>
      </c>
      <c r="E149" s="9">
        <f t="shared" si="40"/>
        <v>0.16417108591502474</v>
      </c>
      <c r="F149" s="9">
        <f t="shared" si="41"/>
        <v>7.7218924958285556E-2</v>
      </c>
      <c r="G149" s="9">
        <f t="shared" si="42"/>
        <v>1.1785200433990735</v>
      </c>
      <c r="H149" s="9">
        <f t="shared" si="43"/>
        <v>1.3182004117177497</v>
      </c>
      <c r="I149" s="9">
        <f t="shared" si="44"/>
        <v>6.0912065874839971</v>
      </c>
      <c r="J149" s="9">
        <f t="shared" si="45"/>
        <v>12.950193240066604</v>
      </c>
      <c r="K149" s="11">
        <f t="shared" si="46"/>
        <v>0.78740157480314954</v>
      </c>
      <c r="L149" s="11">
        <f t="shared" si="47"/>
        <v>0.18796992481203006</v>
      </c>
      <c r="M149" s="11">
        <f t="shared" si="48"/>
        <v>8.9766606822262118E-2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-0.15713933896786947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0.19570512676749766</v>
      </c>
      <c r="Q149" s="11">
        <f>2*'OddsRatio_working_3-way'!K149*'OddsRatio_working_3-way'!L149*'OddsRatio_working_3-way'!M149</f>
        <v>2.6572318637813661E-2</v>
      </c>
      <c r="R149" s="11">
        <f t="shared" si="49"/>
        <v>0</v>
      </c>
      <c r="S149" s="11">
        <f t="shared" si="50"/>
        <v>-1.2454241442845435</v>
      </c>
      <c r="T149" s="11">
        <f t="shared" si="51"/>
        <v>-0.16910035903388232</v>
      </c>
      <c r="U149" s="11">
        <f>'OddsRatio_working_3-way'!S149-'OddsRatio_working_3-way'!R149^2/3</f>
        <v>-1.2454241442845435</v>
      </c>
      <c r="V149" s="11">
        <f>'OddsRatio_working_3-way'!S149*'OddsRatio_working_3-way'!R149/3-2*'OddsRatio_working_3-way'!R149^3/27-'OddsRatio_working_3-way'!T149</f>
        <v>0.16910035903388232</v>
      </c>
      <c r="W149" s="11">
        <f>'OddsRatio_working_3-way'!V149^2+4*'OddsRatio_working_3-way'!U149^3/27</f>
        <v>-0.25759086112730528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0.26748167813548146</v>
      </c>
      <c r="Y149" s="11">
        <f>IF('OddsRatio_working_3-way'!W149&gt;=0,IF('OddsRatio_working_3-way'!V149+SQRT('OddsRatio_working_3-way'!W149)&gt;0,0,PI()),ACOS('OddsRatio_working_3-way'!V149/(2*'OddsRatio_working_3-way'!X149)))</f>
        <v>1.2491835160989864</v>
      </c>
      <c r="Z149" s="11">
        <f>'OddsRatio_working_3-way'!X149^(1/3)*COS('OddsRatio_working_3-way'!Y149/3)</f>
        <v>0.58926002169953684</v>
      </c>
      <c r="AA149" s="11">
        <f>'OddsRatio_working_3-way'!X149^(1/3)*COS(('OddsRatio_working_3-way'!Y149+2*PI())/3)</f>
        <v>-0.52031896979798975</v>
      </c>
      <c r="AB149" s="11">
        <f>'OddsRatio_working_3-way'!X149^(1/3)*COS(('OddsRatio_working_3-way'!Y149+4*PI())/3)</f>
        <v>-6.894105190154716E-2</v>
      </c>
      <c r="AC149" s="11">
        <f>'OddsRatio_working_3-way'!X149^(1/3)*SIN('OddsRatio_working_3-way'!Y149/3)</f>
        <v>0.26060316240376424</v>
      </c>
      <c r="AD149" s="11">
        <f>'OddsRatio_working_3-way'!X149^(1/3)*SIN(('OddsRatio_working_3-way'!Y149+2*PI())/3)</f>
        <v>0.38001256702448649</v>
      </c>
      <c r="AE149" s="11">
        <f>'OddsRatio_working_3-way'!X149^(1/3)*SIN(('OddsRatio_working_3-way'!Y149+4*PI())/3)</f>
        <v>-0.64061572942825051</v>
      </c>
      <c r="AF149" s="11">
        <f>-'OddsRatio_working_3-way'!U149/(3*'OddsRatio_working_3-way'!X149^(1/3))*COS(('OddsRatio_working_3-way'!Y149)/3)</f>
        <v>0.58926002169953673</v>
      </c>
      <c r="AG149" s="11">
        <f>-'OddsRatio_working_3-way'!U149/(3*'OddsRatio_working_3-way'!X149^(1/3))*COS(('OddsRatio_working_3-way'!Y149+2*PI())/3)</f>
        <v>-0.52031896979798975</v>
      </c>
      <c r="AH149" s="11">
        <f>-'OddsRatio_working_3-way'!U149/(3*'OddsRatio_working_3-way'!X149^(1/3))*COS(('OddsRatio_working_3-way'!Y149+4*PI())/3)</f>
        <v>-6.8941051901547146E-2</v>
      </c>
      <c r="AI149" s="11">
        <f>'OddsRatio_working_3-way'!U149/(3*'OddsRatio_working_3-way'!X149^(1/3))*SIN(('OddsRatio_working_3-way'!Y149)/3)</f>
        <v>-0.26060316240376419</v>
      </c>
      <c r="AJ149" s="11">
        <f>'OddsRatio_working_3-way'!U149/(3*'OddsRatio_working_3-way'!X149^(1/3))*SIN(('OddsRatio_working_3-way'!Y149+2*PI())/3)</f>
        <v>-0.38001256702448644</v>
      </c>
      <c r="AK149" s="11">
        <f>'OddsRatio_working_3-way'!U149/(3*'OddsRatio_working_3-way'!X149^(1/3))*SIN(('OddsRatio_working_3-way'!Y149+4*PI())/3)</f>
        <v>0.6406157294282504</v>
      </c>
      <c r="AL149" s="11">
        <f>'OddsRatio_working_3-way'!Z149+'OddsRatio_working_3-way'!AF149</f>
        <v>1.1785200433990735</v>
      </c>
      <c r="AM149" s="11">
        <f>'OddsRatio_working_3-way'!AA149+'OddsRatio_working_3-way'!AG149</f>
        <v>-1.0406379395959795</v>
      </c>
      <c r="AN149" s="11">
        <f>'OddsRatio_working_3-way'!AB149+'OddsRatio_working_3-way'!AH149</f>
        <v>-0.13788210380309429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1.1785200433990735</v>
      </c>
      <c r="AS149" s="11">
        <f>IF(('OddsRatio_working_3-way'!X149=0),IF(Q149&gt;0,-Q149^(1/3),(-Q149)^(1/3)),'OddsRatio_working_3-way'!AM149-'OddsRatio_working_3-way'!R149/3)</f>
        <v>-1.0406379395959795</v>
      </c>
      <c r="AT149" s="11">
        <f>IF(('OddsRatio_working_3-way'!X149=0),IF(Q149&gt;0,-Q149^(1/3),(-Q149)^(1/3)),'OddsRatio_working_3-way'!AN149-'OddsRatio_working_3-way'!R149/3)</f>
        <v>-0.13788210380309429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1.17</v>
      </c>
      <c r="B150" s="4">
        <f>IF('True_Odds_Calculator_3-way'!B151="","",'True_Odds_Calculator_3-way'!B151)</f>
        <v>7.06</v>
      </c>
      <c r="C150" s="4">
        <f>IF('True_Odds_Calculator_3-way'!C151="","",'True_Odds_Calculator_3-way'!C151)</f>
        <v>14.52</v>
      </c>
      <c r="D150" s="9">
        <f t="shared" si="39"/>
        <v>0.82607265620485415</v>
      </c>
      <c r="E150" s="9">
        <f t="shared" si="40"/>
        <v>0.1175724906012364</v>
      </c>
      <c r="F150" s="9">
        <f t="shared" si="41"/>
        <v>5.6354853193909468E-2</v>
      </c>
      <c r="G150" s="9">
        <f t="shared" si="42"/>
        <v>1.2385133615543293</v>
      </c>
      <c r="H150" s="9">
        <f t="shared" si="43"/>
        <v>1.210547271464236</v>
      </c>
      <c r="I150" s="9">
        <f t="shared" si="44"/>
        <v>8.505390971019235</v>
      </c>
      <c r="J150" s="9">
        <f t="shared" si="45"/>
        <v>17.744700648214529</v>
      </c>
      <c r="K150" s="11">
        <f t="shared" si="46"/>
        <v>0.85470085470085477</v>
      </c>
      <c r="L150" s="11">
        <f t="shared" si="47"/>
        <v>0.14164305949008499</v>
      </c>
      <c r="M150" s="11">
        <f t="shared" si="48"/>
        <v>6.8870523415977963E-2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-0.11612909938946503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0.16466826922660041</v>
      </c>
      <c r="Q150" s="11">
        <f>2*'OddsRatio_working_3-way'!K150*'OddsRatio_working_3-way'!L150*'OddsRatio_working_3-way'!M150</f>
        <v>1.6675267769782322E-2</v>
      </c>
      <c r="R150" s="11">
        <f t="shared" si="49"/>
        <v>0</v>
      </c>
      <c r="S150" s="11">
        <f t="shared" si="50"/>
        <v>-1.417975943086826</v>
      </c>
      <c r="T150" s="11">
        <f t="shared" si="51"/>
        <v>-0.14359250056575454</v>
      </c>
      <c r="U150" s="11">
        <f>'OddsRatio_working_3-way'!S150-'OddsRatio_working_3-way'!R150^2/3</f>
        <v>-1.417975943086826</v>
      </c>
      <c r="V150" s="11">
        <f>'OddsRatio_working_3-way'!S150*'OddsRatio_working_3-way'!R150/3-2*'OddsRatio_working_3-way'!R150^3/27-'OddsRatio_working_3-way'!T150</f>
        <v>0.14359250056575454</v>
      </c>
      <c r="W150" s="11">
        <f>'OddsRatio_working_3-way'!V150^2+4*'OddsRatio_working_3-way'!U150^3/27</f>
        <v>-0.40176067808110649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0.32495364450173225</v>
      </c>
      <c r="Y150" s="11">
        <f>IF('OddsRatio_working_3-way'!W150&gt;=0,IF('OddsRatio_working_3-way'!V150+SQRT('OddsRatio_working_3-way'!W150)&gt;0,0,PI()),ACOS('OddsRatio_working_3-way'!V150/(2*'OddsRatio_working_3-way'!X150)))</f>
        <v>1.3480150125814108</v>
      </c>
      <c r="Z150" s="11">
        <f>'OddsRatio_working_3-way'!X150^(1/3)*COS('OddsRatio_working_3-way'!Y150/3)</f>
        <v>0.61925668077716478</v>
      </c>
      <c r="AA150" s="11">
        <f>'OddsRatio_working_3-way'!X150^(1/3)*COS(('OddsRatio_working_3-way'!Y150+2*PI())/3)</f>
        <v>-0.56824941117815075</v>
      </c>
      <c r="AB150" s="11">
        <f>'OddsRatio_working_3-way'!X150^(1/3)*COS(('OddsRatio_working_3-way'!Y150+4*PI())/3)</f>
        <v>-5.1007269599014173E-2</v>
      </c>
      <c r="AC150" s="11">
        <f>'OddsRatio_working_3-way'!X150^(1/3)*SIN('OddsRatio_working_3-way'!Y150/3)</f>
        <v>0.29862988967693327</v>
      </c>
      <c r="AD150" s="11">
        <f>'OddsRatio_working_3-way'!X150^(1/3)*SIN(('OddsRatio_working_3-way'!Y150+2*PI())/3)</f>
        <v>0.38697707217778882</v>
      </c>
      <c r="AE150" s="11">
        <f>'OddsRatio_working_3-way'!X150^(1/3)*SIN(('OddsRatio_working_3-way'!Y150+4*PI())/3)</f>
        <v>-0.68560696185472192</v>
      </c>
      <c r="AF150" s="11">
        <f>-'OddsRatio_working_3-way'!U150/(3*'OddsRatio_working_3-way'!X150^(1/3))*COS(('OddsRatio_working_3-way'!Y150)/3)</f>
        <v>0.61925668077716467</v>
      </c>
      <c r="AG150" s="11">
        <f>-'OddsRatio_working_3-way'!U150/(3*'OddsRatio_working_3-way'!X150^(1/3))*COS(('OddsRatio_working_3-way'!Y150+2*PI())/3)</f>
        <v>-0.56824941117815075</v>
      </c>
      <c r="AH150" s="11">
        <f>-'OddsRatio_working_3-way'!U150/(3*'OddsRatio_working_3-way'!X150^(1/3))*COS(('OddsRatio_working_3-way'!Y150+4*PI())/3)</f>
        <v>-5.1007269599014166E-2</v>
      </c>
      <c r="AI150" s="11">
        <f>'OddsRatio_working_3-way'!U150/(3*'OddsRatio_working_3-way'!X150^(1/3))*SIN(('OddsRatio_working_3-way'!Y150)/3)</f>
        <v>-0.29862988967693321</v>
      </c>
      <c r="AJ150" s="11">
        <f>'OddsRatio_working_3-way'!U150/(3*'OddsRatio_working_3-way'!X150^(1/3))*SIN(('OddsRatio_working_3-way'!Y150+2*PI())/3)</f>
        <v>-0.38697707217778876</v>
      </c>
      <c r="AK150" s="11">
        <f>'OddsRatio_working_3-way'!U150/(3*'OddsRatio_working_3-way'!X150^(1/3))*SIN(('OddsRatio_working_3-way'!Y150+4*PI())/3)</f>
        <v>0.68560696185472181</v>
      </c>
      <c r="AL150" s="11">
        <f>'OddsRatio_working_3-way'!Z150+'OddsRatio_working_3-way'!AF150</f>
        <v>1.2385133615543293</v>
      </c>
      <c r="AM150" s="11">
        <f>'OddsRatio_working_3-way'!AA150+'OddsRatio_working_3-way'!AG150</f>
        <v>-1.1364988223563015</v>
      </c>
      <c r="AN150" s="11">
        <f>'OddsRatio_working_3-way'!AB150+'OddsRatio_working_3-way'!AH150</f>
        <v>-0.10201453919802833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1.2385133615543293</v>
      </c>
      <c r="AS150" s="11">
        <f>IF(('OddsRatio_working_3-way'!X150=0),IF(Q150&gt;0,-Q150^(1/3),(-Q150)^(1/3)),'OddsRatio_working_3-way'!AM150-'OddsRatio_working_3-way'!R150/3)</f>
        <v>-1.1364988223563015</v>
      </c>
      <c r="AT150" s="11">
        <f>IF(('OddsRatio_working_3-way'!X150=0),IF(Q150&gt;0,-Q150^(1/3),(-Q150)^(1/3)),'OddsRatio_working_3-way'!AN150-'OddsRatio_working_3-way'!R150/3)</f>
        <v>-0.10201453919802833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1.53</v>
      </c>
      <c r="B151" s="4">
        <f>IF('True_Odds_Calculator_3-way'!B152="","",'True_Odds_Calculator_3-way'!B152)</f>
        <v>4.18</v>
      </c>
      <c r="C151" s="4">
        <f>IF('True_Odds_Calculator_3-way'!C152="","",'True_Odds_Calculator_3-way'!C152)</f>
        <v>7.16</v>
      </c>
      <c r="D151" s="9">
        <f t="shared" si="39"/>
        <v>0.63945335604114328</v>
      </c>
      <c r="E151" s="9">
        <f t="shared" si="40"/>
        <v>0.22815348657696305</v>
      </c>
      <c r="F151" s="9">
        <f t="shared" si="41"/>
        <v>0.13239315738189369</v>
      </c>
      <c r="G151" s="9">
        <f t="shared" si="42"/>
        <v>1.0638409827519208</v>
      </c>
      <c r="H151" s="9">
        <f t="shared" si="43"/>
        <v>1.5638357208585183</v>
      </c>
      <c r="I151" s="9">
        <f t="shared" si="44"/>
        <v>4.383014325151108</v>
      </c>
      <c r="J151" s="9">
        <f t="shared" si="45"/>
        <v>7.5532604537518315</v>
      </c>
      <c r="K151" s="11">
        <f t="shared" si="46"/>
        <v>0.65359477124183007</v>
      </c>
      <c r="L151" s="11">
        <f t="shared" si="47"/>
        <v>0.23923444976076558</v>
      </c>
      <c r="M151" s="11">
        <f t="shared" si="48"/>
        <v>0.13966480446927373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-0.22672685657620884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0.21554423806356626</v>
      </c>
      <c r="Q151" s="11">
        <f>2*'OddsRatio_working_3-way'!K151*'OddsRatio_working_3-way'!L151*'OddsRatio_working_3-way'!M151</f>
        <v>4.3676643984511918E-2</v>
      </c>
      <c r="R151" s="11">
        <f t="shared" si="49"/>
        <v>0</v>
      </c>
      <c r="S151" s="11">
        <f t="shared" si="50"/>
        <v>-0.95067801546975617</v>
      </c>
      <c r="T151" s="11">
        <f t="shared" si="51"/>
        <v>-0.19263992208100433</v>
      </c>
      <c r="U151" s="11">
        <f>'OddsRatio_working_3-way'!S151-'OddsRatio_working_3-way'!R151^2/3</f>
        <v>-0.95067801546975617</v>
      </c>
      <c r="V151" s="11">
        <f>'OddsRatio_working_3-way'!S151*'OddsRatio_working_3-way'!R151/3-2*'OddsRatio_working_3-way'!R151^3/27-'OddsRatio_working_3-way'!T151</f>
        <v>0.19263992208100433</v>
      </c>
      <c r="W151" s="11">
        <f>'OddsRatio_working_3-way'!V151^2+4*'OddsRatio_working_3-way'!U151^3/27</f>
        <v>-9.0180532621400439E-2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0.17838909173543646</v>
      </c>
      <c r="Y151" s="11">
        <f>IF('OddsRatio_working_3-way'!W151&gt;=0,IF('OddsRatio_working_3-way'!V151+SQRT('OddsRatio_working_3-way'!W151)&gt;0,0,PI()),ACOS('OddsRatio_working_3-way'!V151/(2*'OddsRatio_working_3-way'!X151)))</f>
        <v>1.0004268077496343</v>
      </c>
      <c r="Z151" s="11">
        <f>'OddsRatio_working_3-way'!X151^(1/3)*COS('OddsRatio_working_3-way'!Y151/3)</f>
        <v>0.53192049137596042</v>
      </c>
      <c r="AA151" s="11">
        <f>'OddsRatio_working_3-way'!X151^(1/3)*COS(('OddsRatio_working_3-way'!Y151+2*PI())/3)</f>
        <v>-0.4255376469959557</v>
      </c>
      <c r="AB151" s="11">
        <f>'OddsRatio_working_3-way'!X151^(1/3)*COS(('OddsRatio_working_3-way'!Y151+4*PI())/3)</f>
        <v>-0.10638284438000489</v>
      </c>
      <c r="AC151" s="11">
        <f>'OddsRatio_working_3-way'!X151^(1/3)*SIN('OddsRatio_working_3-way'!Y151/3)</f>
        <v>0.18426411120348113</v>
      </c>
      <c r="AD151" s="11">
        <f>'OddsRatio_working_3-way'!X151^(1/3)*SIN(('OddsRatio_working_3-way'!Y151+2*PI())/3)</f>
        <v>0.36852460272334259</v>
      </c>
      <c r="AE151" s="11">
        <f>'OddsRatio_working_3-way'!X151^(1/3)*SIN(('OddsRatio_working_3-way'!Y151+4*PI())/3)</f>
        <v>-0.55278871392682372</v>
      </c>
      <c r="AF151" s="11">
        <f>-'OddsRatio_working_3-way'!U151/(3*'OddsRatio_working_3-way'!X151^(1/3))*COS(('OddsRatio_working_3-way'!Y151)/3)</f>
        <v>0.53192049137596042</v>
      </c>
      <c r="AG151" s="11">
        <f>-'OddsRatio_working_3-way'!U151/(3*'OddsRatio_working_3-way'!X151^(1/3))*COS(('OddsRatio_working_3-way'!Y151+2*PI())/3)</f>
        <v>-0.42553764699595559</v>
      </c>
      <c r="AH151" s="11">
        <f>-'OddsRatio_working_3-way'!U151/(3*'OddsRatio_working_3-way'!X151^(1/3))*COS(('OddsRatio_working_3-way'!Y151+4*PI())/3)</f>
        <v>-0.10638284438000488</v>
      </c>
      <c r="AI151" s="11">
        <f>'OddsRatio_working_3-way'!U151/(3*'OddsRatio_working_3-way'!X151^(1/3))*SIN(('OddsRatio_working_3-way'!Y151)/3)</f>
        <v>-0.1842641112034811</v>
      </c>
      <c r="AJ151" s="11">
        <f>'OddsRatio_working_3-way'!U151/(3*'OddsRatio_working_3-way'!X151^(1/3))*SIN(('OddsRatio_working_3-way'!Y151+2*PI())/3)</f>
        <v>-0.36852460272334253</v>
      </c>
      <c r="AK151" s="11">
        <f>'OddsRatio_working_3-way'!U151/(3*'OddsRatio_working_3-way'!X151^(1/3))*SIN(('OddsRatio_working_3-way'!Y151+4*PI())/3)</f>
        <v>0.5527887139268236</v>
      </c>
      <c r="AL151" s="11">
        <f>'OddsRatio_working_3-way'!Z151+'OddsRatio_working_3-way'!AF151</f>
        <v>1.0638409827519208</v>
      </c>
      <c r="AM151" s="11">
        <f>'OddsRatio_working_3-way'!AA151+'OddsRatio_working_3-way'!AG151</f>
        <v>-0.85107529399191129</v>
      </c>
      <c r="AN151" s="11">
        <f>'OddsRatio_working_3-way'!AB151+'OddsRatio_working_3-way'!AH151</f>
        <v>-0.21276568876000979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1.0638409827519208</v>
      </c>
      <c r="AS151" s="11">
        <f>IF(('OddsRatio_working_3-way'!X151=0),IF(Q151&gt;0,-Q151^(1/3),(-Q151)^(1/3)),'OddsRatio_working_3-way'!AM151-'OddsRatio_working_3-way'!R151/3)</f>
        <v>-0.85107529399191129</v>
      </c>
      <c r="AT151" s="11">
        <f>IF(('OddsRatio_working_3-way'!X151=0),IF(Q151&gt;0,-Q151^(1/3),(-Q151)^(1/3)),'OddsRatio_working_3-way'!AN151-'OddsRatio_working_3-way'!R151/3)</f>
        <v>-0.21276568876000979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3.39</v>
      </c>
      <c r="B152" s="4">
        <f>IF('True_Odds_Calculator_3-way'!B153="","",'True_Odds_Calculator_3-way'!B153)</f>
        <v>3.63</v>
      </c>
      <c r="C152" s="4">
        <f>IF('True_Odds_Calculator_3-way'!C153="","",'True_Odds_Calculator_3-way'!C153)</f>
        <v>2.1800000000000002</v>
      </c>
      <c r="D152" s="9">
        <f t="shared" si="39"/>
        <v>0.28575462835302723</v>
      </c>
      <c r="E152" s="9">
        <f t="shared" si="40"/>
        <v>0.26663095390004715</v>
      </c>
      <c r="F152" s="9">
        <f t="shared" si="41"/>
        <v>0.44761441774692573</v>
      </c>
      <c r="G152" s="9">
        <f t="shared" si="42"/>
        <v>1.0458183566719037</v>
      </c>
      <c r="H152" s="9">
        <f t="shared" si="43"/>
        <v>3.4995058724458494</v>
      </c>
      <c r="I152" s="9">
        <f t="shared" si="44"/>
        <v>3.7505022780471071</v>
      </c>
      <c r="J152" s="9">
        <f t="shared" si="45"/>
        <v>2.2340656608728464</v>
      </c>
      <c r="K152" s="11">
        <f t="shared" si="46"/>
        <v>0.29498525073746312</v>
      </c>
      <c r="L152" s="11">
        <f t="shared" si="47"/>
        <v>0.27548209366391185</v>
      </c>
      <c r="M152" s="11">
        <f t="shared" si="48"/>
        <v>0.4587155963302752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-0.27648580545168411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0.23111539345569176</v>
      </c>
      <c r="Q152" s="11">
        <f>2*'OddsRatio_working_3-way'!K152*'OddsRatio_working_3-way'!L152*'OddsRatio_working_3-way'!M152</f>
        <v>7.4553352727642519E-2</v>
      </c>
      <c r="R152" s="11">
        <f t="shared" si="49"/>
        <v>0</v>
      </c>
      <c r="S152" s="11">
        <f t="shared" si="50"/>
        <v>-0.83590328652904089</v>
      </c>
      <c r="T152" s="11">
        <f t="shared" si="51"/>
        <v>-0.26964622146098099</v>
      </c>
      <c r="U152" s="11">
        <f>'OddsRatio_working_3-way'!S152-'OddsRatio_working_3-way'!R152^2/3</f>
        <v>-0.83590328652904089</v>
      </c>
      <c r="V152" s="11">
        <f>'OddsRatio_working_3-way'!S152*'OddsRatio_working_3-way'!R152/3-2*'OddsRatio_working_3-way'!R152^3/27-'OddsRatio_working_3-way'!T152</f>
        <v>0.26964622146098099</v>
      </c>
      <c r="W152" s="11">
        <f>'OddsRatio_working_3-way'!V152^2+4*'OddsRatio_working_3-way'!U152^3/27</f>
        <v>-1.3820441397543543E-2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0.14707950753395929</v>
      </c>
      <c r="Y152" s="11">
        <f>IF('OddsRatio_working_3-way'!W152&gt;=0,IF('OddsRatio_working_3-way'!V152+SQRT('OddsRatio_working_3-way'!W152)&gt;0,0,PI()),ACOS('OddsRatio_working_3-way'!V152/(2*'OddsRatio_working_3-way'!X152)))</f>
        <v>0.41113396945721092</v>
      </c>
      <c r="Z152" s="11">
        <f>'OddsRatio_working_3-way'!X152^(1/3)*COS('OddsRatio_working_3-way'!Y152/3)</f>
        <v>0.52290917833595196</v>
      </c>
      <c r="AA152" s="11">
        <f>'OddsRatio_working_3-way'!X152^(1/3)*COS(('OddsRatio_working_3-way'!Y152+2*PI())/3)</f>
        <v>-0.32390709144990987</v>
      </c>
      <c r="AB152" s="11">
        <f>'OddsRatio_working_3-way'!X152^(1/3)*COS(('OddsRatio_working_3-way'!Y152+4*PI())/3)</f>
        <v>-0.19900208688604218</v>
      </c>
      <c r="AC152" s="11">
        <f>'OddsRatio_working_3-way'!X152^(1/3)*SIN('OddsRatio_working_3-way'!Y152/3)</f>
        <v>7.2113938008080455E-2</v>
      </c>
      <c r="AD152" s="11">
        <f>'OddsRatio_working_3-way'!X152^(1/3)*SIN(('OddsRatio_working_3-way'!Y152+2*PI())/3)</f>
        <v>0.41679566330694157</v>
      </c>
      <c r="AE152" s="11">
        <f>'OddsRatio_working_3-way'!X152^(1/3)*SIN(('OddsRatio_working_3-way'!Y152+4*PI())/3)</f>
        <v>-0.48890960131502204</v>
      </c>
      <c r="AF152" s="11">
        <f>-'OddsRatio_working_3-way'!U152/(3*'OddsRatio_working_3-way'!X152^(1/3))*COS(('OddsRatio_working_3-way'!Y152)/3)</f>
        <v>0.52290917833595185</v>
      </c>
      <c r="AG152" s="11">
        <f>-'OddsRatio_working_3-way'!U152/(3*'OddsRatio_working_3-way'!X152^(1/3))*COS(('OddsRatio_working_3-way'!Y152+2*PI())/3)</f>
        <v>-0.32390709144990981</v>
      </c>
      <c r="AH152" s="11">
        <f>-'OddsRatio_working_3-way'!U152/(3*'OddsRatio_working_3-way'!X152^(1/3))*COS(('OddsRatio_working_3-way'!Y152+4*PI())/3)</f>
        <v>-0.19900208688604215</v>
      </c>
      <c r="AI152" s="11">
        <f>'OddsRatio_working_3-way'!U152/(3*'OddsRatio_working_3-way'!X152^(1/3))*SIN(('OddsRatio_working_3-way'!Y152)/3)</f>
        <v>-7.2113938008080442E-2</v>
      </c>
      <c r="AJ152" s="11">
        <f>'OddsRatio_working_3-way'!U152/(3*'OddsRatio_working_3-way'!X152^(1/3))*SIN(('OddsRatio_working_3-way'!Y152+2*PI())/3)</f>
        <v>-0.41679566330694146</v>
      </c>
      <c r="AK152" s="11">
        <f>'OddsRatio_working_3-way'!U152/(3*'OddsRatio_working_3-way'!X152^(1/3))*SIN(('OddsRatio_working_3-way'!Y152+4*PI())/3)</f>
        <v>0.48890960131502192</v>
      </c>
      <c r="AL152" s="11">
        <f>'OddsRatio_working_3-way'!Z152+'OddsRatio_working_3-way'!AF152</f>
        <v>1.0458183566719037</v>
      </c>
      <c r="AM152" s="11">
        <f>'OddsRatio_working_3-way'!AA152+'OddsRatio_working_3-way'!AG152</f>
        <v>-0.64781418289981962</v>
      </c>
      <c r="AN152" s="11">
        <f>'OddsRatio_working_3-way'!AB152+'OddsRatio_working_3-way'!AH152</f>
        <v>-0.3980041737720843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1.0458183566719037</v>
      </c>
      <c r="AS152" s="11">
        <f>IF(('OddsRatio_working_3-way'!X152=0),IF(Q152&gt;0,-Q152^(1/3),(-Q152)^(1/3)),'OddsRatio_working_3-way'!AM152-'OddsRatio_working_3-way'!R152/3)</f>
        <v>-0.64781418289981962</v>
      </c>
      <c r="AT152" s="11">
        <f>IF(('OddsRatio_working_3-way'!X152=0),IF(Q152&gt;0,-Q152^(1/3),(-Q152)^(1/3)),'OddsRatio_working_3-way'!AN152-'OddsRatio_working_3-way'!R152/3)</f>
        <v>-0.3980041737720843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3.87</v>
      </c>
      <c r="B153" s="4">
        <f>IF('True_Odds_Calculator_3-way'!B154="","",'True_Odds_Calculator_3-way'!B154)</f>
        <v>3.31</v>
      </c>
      <c r="C153" s="4">
        <f>IF('True_Odds_Calculator_3-way'!C154="","",'True_Odds_Calculator_3-way'!C154)</f>
        <v>2.14</v>
      </c>
      <c r="D153" s="9">
        <f t="shared" si="39"/>
        <v>0.25025182313794925</v>
      </c>
      <c r="E153" s="9">
        <f t="shared" si="40"/>
        <v>0.29313526293491066</v>
      </c>
      <c r="F153" s="9">
        <f t="shared" si="41"/>
        <v>0.45661291392713976</v>
      </c>
      <c r="G153" s="9">
        <f t="shared" si="42"/>
        <v>1.0438936878961376</v>
      </c>
      <c r="H153" s="9">
        <f t="shared" si="43"/>
        <v>3.9959748842619152</v>
      </c>
      <c r="I153" s="9">
        <f t="shared" si="44"/>
        <v>3.4113944190400778</v>
      </c>
      <c r="J153" s="9">
        <f t="shared" si="45"/>
        <v>2.1900388042015972</v>
      </c>
      <c r="K153" s="11">
        <f t="shared" si="46"/>
        <v>0.25839793281653745</v>
      </c>
      <c r="L153" s="11">
        <f t="shared" si="47"/>
        <v>0.30211480362537763</v>
      </c>
      <c r="M153" s="11">
        <f t="shared" si="48"/>
        <v>0.46728971962616822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-0.27570585929369074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0.23054958570750161</v>
      </c>
      <c r="Q153" s="11">
        <f>2*'OddsRatio_working_3-way'!K153*'OddsRatio_working_3-way'!L153*'OddsRatio_working_3-way'!M153</f>
        <v>7.295872965427265E-2</v>
      </c>
      <c r="R153" s="11">
        <f t="shared" si="49"/>
        <v>0</v>
      </c>
      <c r="S153" s="11">
        <f t="shared" si="50"/>
        <v>-0.83621576377857387</v>
      </c>
      <c r="T153" s="11">
        <f t="shared" si="51"/>
        <v>-0.26462524170208029</v>
      </c>
      <c r="U153" s="11">
        <f>'OddsRatio_working_3-way'!S153-'OddsRatio_working_3-way'!R153^2/3</f>
        <v>-0.83621576377857387</v>
      </c>
      <c r="V153" s="11">
        <f>'OddsRatio_working_3-way'!S153*'OddsRatio_working_3-way'!R153/3-2*'OddsRatio_working_3-way'!R153^3/27-'OddsRatio_working_3-way'!T153</f>
        <v>0.26462524170208029</v>
      </c>
      <c r="W153" s="11">
        <f>'OddsRatio_working_3-way'!V153^2+4*'OddsRatio_working_3-way'!U153^3/27</f>
        <v>-1.6600083245651528E-2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0.14716198710225406</v>
      </c>
      <c r="Y153" s="11">
        <f>IF('OddsRatio_working_3-way'!W153&gt;=0,IF('OddsRatio_working_3-way'!V153+SQRT('OddsRatio_working_3-way'!W153)&gt;0,0,PI()),ACOS('OddsRatio_working_3-way'!V153/(2*'OddsRatio_working_3-way'!X153)))</f>
        <v>0.45309837623186988</v>
      </c>
      <c r="Z153" s="11">
        <f>'OddsRatio_working_3-way'!X153^(1/3)*COS('OddsRatio_working_3-way'!Y153/3)</f>
        <v>0.52194684394806878</v>
      </c>
      <c r="AA153" s="11">
        <f>'OddsRatio_working_3-way'!X153^(1/3)*COS(('OddsRatio_working_3-way'!Y153+2*PI())/3)</f>
        <v>-0.32976702643063499</v>
      </c>
      <c r="AB153" s="11">
        <f>'OddsRatio_working_3-way'!X153^(1/3)*COS(('OddsRatio_working_3-way'!Y153+4*PI())/3)</f>
        <v>-0.19217981751743393</v>
      </c>
      <c r="AC153" s="11">
        <f>'OddsRatio_working_3-way'!X153^(1/3)*SIN('OddsRatio_working_3-way'!Y153/3)</f>
        <v>7.9436012103086123E-2</v>
      </c>
      <c r="AD153" s="11">
        <f>'OddsRatio_working_3-way'!X153^(1/3)*SIN(('OddsRatio_working_3-way'!Y153+2*PI())/3)</f>
        <v>0.41230122023259669</v>
      </c>
      <c r="AE153" s="11">
        <f>'OddsRatio_working_3-way'!X153^(1/3)*SIN(('OddsRatio_working_3-way'!Y153+4*PI())/3)</f>
        <v>-0.49173723233568256</v>
      </c>
      <c r="AF153" s="11">
        <f>-'OddsRatio_working_3-way'!U153/(3*'OddsRatio_working_3-way'!X153^(1/3))*COS(('OddsRatio_working_3-way'!Y153)/3)</f>
        <v>0.52194684394806878</v>
      </c>
      <c r="AG153" s="11">
        <f>-'OddsRatio_working_3-way'!U153/(3*'OddsRatio_working_3-way'!X153^(1/3))*COS(('OddsRatio_working_3-way'!Y153+2*PI())/3)</f>
        <v>-0.32976702643063499</v>
      </c>
      <c r="AH153" s="11">
        <f>-'OddsRatio_working_3-way'!U153/(3*'OddsRatio_working_3-way'!X153^(1/3))*COS(('OddsRatio_working_3-way'!Y153+4*PI())/3)</f>
        <v>-0.19217981751743393</v>
      </c>
      <c r="AI153" s="11">
        <f>'OddsRatio_working_3-way'!U153/(3*'OddsRatio_working_3-way'!X153^(1/3))*SIN(('OddsRatio_working_3-way'!Y153)/3)</f>
        <v>-7.9436012103086123E-2</v>
      </c>
      <c r="AJ153" s="11">
        <f>'OddsRatio_working_3-way'!U153/(3*'OddsRatio_working_3-way'!X153^(1/3))*SIN(('OddsRatio_working_3-way'!Y153+2*PI())/3)</f>
        <v>-0.41230122023259669</v>
      </c>
      <c r="AK153" s="11">
        <f>'OddsRatio_working_3-way'!U153/(3*'OddsRatio_working_3-way'!X153^(1/3))*SIN(('OddsRatio_working_3-way'!Y153+4*PI())/3)</f>
        <v>0.49173723233568256</v>
      </c>
      <c r="AL153" s="11">
        <f>'OddsRatio_working_3-way'!Z153+'OddsRatio_working_3-way'!AF153</f>
        <v>1.0438936878961376</v>
      </c>
      <c r="AM153" s="11">
        <f>'OddsRatio_working_3-way'!AA153+'OddsRatio_working_3-way'!AG153</f>
        <v>-0.65953405286126998</v>
      </c>
      <c r="AN153" s="11">
        <f>'OddsRatio_working_3-way'!AB153+'OddsRatio_working_3-way'!AH153</f>
        <v>-0.38435963503486786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1.0438936878961376</v>
      </c>
      <c r="AS153" s="11">
        <f>IF(('OddsRatio_working_3-way'!X153=0),IF(Q153&gt;0,-Q153^(1/3),(-Q153)^(1/3)),'OddsRatio_working_3-way'!AM153-'OddsRatio_working_3-way'!R153/3)</f>
        <v>-0.65953405286126998</v>
      </c>
      <c r="AT153" s="11">
        <f>IF(('OddsRatio_working_3-way'!X153=0),IF(Q153&gt;0,-Q153^(1/3),(-Q153)^(1/3)),'OddsRatio_working_3-way'!AN153-'OddsRatio_working_3-way'!R153/3)</f>
        <v>-0.38435963503486786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4.6399999999999997</v>
      </c>
      <c r="B154" s="4">
        <f>IF('True_Odds_Calculator_3-way'!B155="","",'True_Odds_Calculator_3-way'!B155)</f>
        <v>3.66</v>
      </c>
      <c r="C154" s="4">
        <f>IF('True_Odds_Calculator_3-way'!C155="","",'True_Odds_Calculator_3-way'!C155)</f>
        <v>1.85</v>
      </c>
      <c r="D154" s="9">
        <f t="shared" si="39"/>
        <v>0.20753757692438482</v>
      </c>
      <c r="E154" s="9">
        <f t="shared" si="40"/>
        <v>0.2638263099163875</v>
      </c>
      <c r="F154" s="9">
        <f t="shared" si="41"/>
        <v>0.52863611315922776</v>
      </c>
      <c r="G154" s="9">
        <f t="shared" si="42"/>
        <v>1.0490122324605657</v>
      </c>
      <c r="H154" s="9">
        <f t="shared" si="43"/>
        <v>4.8184045261564581</v>
      </c>
      <c r="I154" s="9">
        <f t="shared" si="44"/>
        <v>3.790372538345105</v>
      </c>
      <c r="J154" s="9">
        <f t="shared" si="45"/>
        <v>1.8916603975914812</v>
      </c>
      <c r="K154" s="11">
        <f t="shared" si="46"/>
        <v>0.21551724137931036</v>
      </c>
      <c r="L154" s="11">
        <f t="shared" si="47"/>
        <v>0.27322404371584696</v>
      </c>
      <c r="M154" s="11">
        <f t="shared" si="48"/>
        <v>0.54054054054054046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-0.26195768974174871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0.22758060491243076</v>
      </c>
      <c r="Q154" s="11">
        <f>2*'OddsRatio_working_3-way'!K154*'OddsRatio_working_3-way'!L154*'OddsRatio_working_3-way'!M154</f>
        <v>6.3658910465015595E-2</v>
      </c>
      <c r="R154" s="11">
        <f t="shared" si="49"/>
        <v>0</v>
      </c>
      <c r="S154" s="11">
        <f t="shared" si="50"/>
        <v>-0.86876856005560044</v>
      </c>
      <c r="T154" s="11">
        <f t="shared" si="51"/>
        <v>-0.24301218463093718</v>
      </c>
      <c r="U154" s="11">
        <f>'OddsRatio_working_3-way'!S154-'OddsRatio_working_3-way'!R154^2/3</f>
        <v>-0.86876856005560044</v>
      </c>
      <c r="V154" s="11">
        <f>'OddsRatio_working_3-way'!S154*'OddsRatio_working_3-way'!R154/3-2*'OddsRatio_working_3-way'!R154^3/27-'OddsRatio_working_3-way'!T154</f>
        <v>0.24301218463093718</v>
      </c>
      <c r="W154" s="11">
        <f>'OddsRatio_working_3-way'!V154^2+4*'OddsRatio_working_3-way'!U154^3/27</f>
        <v>-3.8087407805426785E-2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0.15583832141399584</v>
      </c>
      <c r="Y154" s="11">
        <f>IF('OddsRatio_working_3-way'!W154&gt;=0,IF('OddsRatio_working_3-way'!V154+SQRT('OddsRatio_working_3-way'!W154)&gt;0,0,PI()),ACOS('OddsRatio_working_3-way'!V154/(2*'OddsRatio_working_3-way'!X154)))</f>
        <v>0.67662049712569849</v>
      </c>
      <c r="Z154" s="11">
        <f>'OddsRatio_working_3-way'!X154^(1/3)*COS('OddsRatio_working_3-way'!Y154/3)</f>
        <v>0.52450611623028287</v>
      </c>
      <c r="AA154" s="11">
        <f>'OddsRatio_working_3-way'!X154^(1/3)*COS(('OddsRatio_working_3-way'!Y154+2*PI())/3)</f>
        <v>-0.36647465156711734</v>
      </c>
      <c r="AB154" s="11">
        <f>'OddsRatio_working_3-way'!X154^(1/3)*COS(('OddsRatio_working_3-way'!Y154+4*PI())/3)</f>
        <v>-0.15803146466316562</v>
      </c>
      <c r="AC154" s="11">
        <f>'OddsRatio_working_3-way'!X154^(1/3)*SIN('OddsRatio_working_3-way'!Y154/3)</f>
        <v>0.12034473006974003</v>
      </c>
      <c r="AD154" s="11">
        <f>'OddsRatio_working_3-way'!X154^(1/3)*SIN(('OddsRatio_working_3-way'!Y154+2*PI())/3)</f>
        <v>0.39406325606086834</v>
      </c>
      <c r="AE154" s="11">
        <f>'OddsRatio_working_3-way'!X154^(1/3)*SIN(('OddsRatio_working_3-way'!Y154+4*PI())/3)</f>
        <v>-0.51440798613060845</v>
      </c>
      <c r="AF154" s="11">
        <f>-'OddsRatio_working_3-way'!U154/(3*'OddsRatio_working_3-way'!X154^(1/3))*COS(('OddsRatio_working_3-way'!Y154)/3)</f>
        <v>0.52450611623028276</v>
      </c>
      <c r="AG154" s="11">
        <f>-'OddsRatio_working_3-way'!U154/(3*'OddsRatio_working_3-way'!X154^(1/3))*COS(('OddsRatio_working_3-way'!Y154+2*PI())/3)</f>
        <v>-0.36647465156711723</v>
      </c>
      <c r="AH154" s="11">
        <f>-'OddsRatio_working_3-way'!U154/(3*'OddsRatio_working_3-way'!X154^(1/3))*COS(('OddsRatio_working_3-way'!Y154+4*PI())/3)</f>
        <v>-0.15803146466316556</v>
      </c>
      <c r="AI154" s="11">
        <f>'OddsRatio_working_3-way'!U154/(3*'OddsRatio_working_3-way'!X154^(1/3))*SIN(('OddsRatio_working_3-way'!Y154)/3)</f>
        <v>-0.12034473006974</v>
      </c>
      <c r="AJ154" s="11">
        <f>'OddsRatio_working_3-way'!U154/(3*'OddsRatio_working_3-way'!X154^(1/3))*SIN(('OddsRatio_working_3-way'!Y154+2*PI())/3)</f>
        <v>-0.39406325606086828</v>
      </c>
      <c r="AK154" s="11">
        <f>'OddsRatio_working_3-way'!U154/(3*'OddsRatio_working_3-way'!X154^(1/3))*SIN(('OddsRatio_working_3-way'!Y154+4*PI())/3)</f>
        <v>0.51440798613060834</v>
      </c>
      <c r="AL154" s="11">
        <f>'OddsRatio_working_3-way'!Z154+'OddsRatio_working_3-way'!AF154</f>
        <v>1.0490122324605657</v>
      </c>
      <c r="AM154" s="11">
        <f>'OddsRatio_working_3-way'!AA154+'OddsRatio_working_3-way'!AG154</f>
        <v>-0.73294930313423456</v>
      </c>
      <c r="AN154" s="11">
        <f>'OddsRatio_working_3-way'!AB154+'OddsRatio_working_3-way'!AH154</f>
        <v>-0.31606292932633118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1.0490122324605657</v>
      </c>
      <c r="AS154" s="11">
        <f>IF(('OddsRatio_working_3-way'!X154=0),IF(Q154&gt;0,-Q154^(1/3),(-Q154)^(1/3)),'OddsRatio_working_3-way'!AM154-'OddsRatio_working_3-way'!R154/3)</f>
        <v>-0.73294930313423456</v>
      </c>
      <c r="AT154" s="11">
        <f>IF(('OddsRatio_working_3-way'!X154=0),IF(Q154&gt;0,-Q154^(1/3),(-Q154)^(1/3)),'OddsRatio_working_3-way'!AN154-'OddsRatio_working_3-way'!R154/3)</f>
        <v>-0.31606292932633118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3.75</v>
      </c>
      <c r="B155" s="4">
        <f>IF('True_Odds_Calculator_3-way'!B156="","",'True_Odds_Calculator_3-way'!B156)</f>
        <v>3.07</v>
      </c>
      <c r="C155" s="4">
        <f>IF('True_Odds_Calculator_3-way'!C156="","",'True_Odds_Calculator_3-way'!C156)</f>
        <v>2.2999999999999998</v>
      </c>
      <c r="D155" s="9">
        <f t="shared" si="39"/>
        <v>0.25865120430816974</v>
      </c>
      <c r="E155" s="9">
        <f t="shared" si="40"/>
        <v>0.31670878188848967</v>
      </c>
      <c r="F155" s="9">
        <f t="shared" si="41"/>
        <v>0.42464001380334054</v>
      </c>
      <c r="G155" s="9">
        <f t="shared" si="42"/>
        <v>1.0422583609175162</v>
      </c>
      <c r="H155" s="9">
        <f t="shared" si="43"/>
        <v>3.86621049252317</v>
      </c>
      <c r="I155" s="9">
        <f t="shared" si="44"/>
        <v>3.1574748070992582</v>
      </c>
      <c r="J155" s="9">
        <f t="shared" si="45"/>
        <v>2.3549358691927709</v>
      </c>
      <c r="K155" s="11">
        <f t="shared" si="46"/>
        <v>0.26666666666666666</v>
      </c>
      <c r="L155" s="11">
        <f t="shared" si="47"/>
        <v>0.32573289902280134</v>
      </c>
      <c r="M155" s="11">
        <f t="shared" si="48"/>
        <v>0.43478260869565222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-0.27947882736156338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0.23112873530661376</v>
      </c>
      <c r="Q155" s="11">
        <f>2*'OddsRatio_working_3-way'!K155*'OddsRatio_working_3-way'!L155*'OddsRatio_working_3-way'!M155</f>
        <v>7.5532266440069884E-2</v>
      </c>
      <c r="R155" s="11">
        <f t="shared" si="49"/>
        <v>0</v>
      </c>
      <c r="S155" s="11">
        <f t="shared" si="50"/>
        <v>-0.82699908786865339</v>
      </c>
      <c r="T155" s="11">
        <f t="shared" si="51"/>
        <v>-0.27026113982635741</v>
      </c>
      <c r="U155" s="11">
        <f>'OddsRatio_working_3-way'!S155-'OddsRatio_working_3-way'!R155^2/3</f>
        <v>-0.82699908786865339</v>
      </c>
      <c r="V155" s="11">
        <f>'OddsRatio_working_3-way'!S155*'OddsRatio_working_3-way'!R155/3-2*'OddsRatio_working_3-way'!R155^3/27-'OddsRatio_working_3-way'!T155</f>
        <v>0.27026113982635741</v>
      </c>
      <c r="W155" s="11">
        <f>'OddsRatio_working_3-way'!V155^2+4*'OddsRatio_working_3-way'!U155^3/27</f>
        <v>-1.075260689276919E-2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0.14473569928753852</v>
      </c>
      <c r="Y155" s="11">
        <f>IF('OddsRatio_working_3-way'!W155&gt;=0,IF('OddsRatio_working_3-way'!V155+SQRT('OddsRatio_working_3-way'!W155)&gt;0,0,PI()),ACOS('OddsRatio_working_3-way'!V155/(2*'OddsRatio_working_3-way'!X155)))</f>
        <v>0.36636190505772337</v>
      </c>
      <c r="Z155" s="11">
        <f>'OddsRatio_working_3-way'!X155^(1/3)*COS('OddsRatio_working_3-way'!Y155/3)</f>
        <v>0.52112918045875811</v>
      </c>
      <c r="AA155" s="11">
        <f>'OddsRatio_working_3-way'!X155^(1/3)*COS(('OddsRatio_working_3-way'!Y155+2*PI())/3)</f>
        <v>-0.315954615711867</v>
      </c>
      <c r="AB155" s="11">
        <f>'OddsRatio_working_3-way'!X155^(1/3)*COS(('OddsRatio_working_3-way'!Y155+4*PI())/3)</f>
        <v>-0.20517456474689125</v>
      </c>
      <c r="AC155" s="11">
        <f>'OddsRatio_working_3-way'!X155^(1/3)*SIN('OddsRatio_working_3-way'!Y155/3)</f>
        <v>6.3958892245469259E-2</v>
      </c>
      <c r="AD155" s="11">
        <f>'OddsRatio_working_3-way'!X155^(1/3)*SIN(('OddsRatio_working_3-way'!Y155+2*PI())/3)</f>
        <v>0.41933166280791501</v>
      </c>
      <c r="AE155" s="11">
        <f>'OddsRatio_working_3-way'!X155^(1/3)*SIN(('OddsRatio_working_3-way'!Y155+4*PI())/3)</f>
        <v>-0.4832905550533842</v>
      </c>
      <c r="AF155" s="11">
        <f>-'OddsRatio_working_3-way'!U155/(3*'OddsRatio_working_3-way'!X155^(1/3))*COS(('OddsRatio_working_3-way'!Y155)/3)</f>
        <v>0.52112918045875811</v>
      </c>
      <c r="AG155" s="11">
        <f>-'OddsRatio_working_3-way'!U155/(3*'OddsRatio_working_3-way'!X155^(1/3))*COS(('OddsRatio_working_3-way'!Y155+2*PI())/3)</f>
        <v>-0.315954615711867</v>
      </c>
      <c r="AH155" s="11">
        <f>-'OddsRatio_working_3-way'!U155/(3*'OddsRatio_working_3-way'!X155^(1/3))*COS(('OddsRatio_working_3-way'!Y155+4*PI())/3)</f>
        <v>-0.20517456474689125</v>
      </c>
      <c r="AI155" s="11">
        <f>'OddsRatio_working_3-way'!U155/(3*'OddsRatio_working_3-way'!X155^(1/3))*SIN(('OddsRatio_working_3-way'!Y155)/3)</f>
        <v>-6.3958892245469259E-2</v>
      </c>
      <c r="AJ155" s="11">
        <f>'OddsRatio_working_3-way'!U155/(3*'OddsRatio_working_3-way'!X155^(1/3))*SIN(('OddsRatio_working_3-way'!Y155+2*PI())/3)</f>
        <v>-0.41933166280791501</v>
      </c>
      <c r="AK155" s="11">
        <f>'OddsRatio_working_3-way'!U155/(3*'OddsRatio_working_3-way'!X155^(1/3))*SIN(('OddsRatio_working_3-way'!Y155+4*PI())/3)</f>
        <v>0.4832905550533842</v>
      </c>
      <c r="AL155" s="11">
        <f>'OddsRatio_working_3-way'!Z155+'OddsRatio_working_3-way'!AF155</f>
        <v>1.0422583609175162</v>
      </c>
      <c r="AM155" s="11">
        <f>'OddsRatio_working_3-way'!AA155+'OddsRatio_working_3-way'!AG155</f>
        <v>-0.63190923142373401</v>
      </c>
      <c r="AN155" s="11">
        <f>'OddsRatio_working_3-way'!AB155+'OddsRatio_working_3-way'!AH155</f>
        <v>-0.41034912949378249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1.0422583609175162</v>
      </c>
      <c r="AS155" s="11">
        <f>IF(('OddsRatio_working_3-way'!X155=0),IF(Q155&gt;0,-Q155^(1/3),(-Q155)^(1/3)),'OddsRatio_working_3-way'!AM155-'OddsRatio_working_3-way'!R155/3)</f>
        <v>-0.63190923142373401</v>
      </c>
      <c r="AT155" s="11">
        <f>IF(('OddsRatio_working_3-way'!X155=0),IF(Q155&gt;0,-Q155^(1/3),(-Q155)^(1/3)),'OddsRatio_working_3-way'!AN155-'OddsRatio_working_3-way'!R155/3)</f>
        <v>-0.41034912949378249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2.15</v>
      </c>
      <c r="B156" s="4">
        <f>IF('True_Odds_Calculator_3-way'!B157="","",'True_Odds_Calculator_3-way'!B157)</f>
        <v>3.28</v>
      </c>
      <c r="C156" s="4">
        <f>IF('True_Odds_Calculator_3-way'!C157="","",'True_Odds_Calculator_3-way'!C157)</f>
        <v>3.87</v>
      </c>
      <c r="D156" s="9">
        <f t="shared" si="39"/>
        <v>0.45423505244016377</v>
      </c>
      <c r="E156" s="9">
        <f t="shared" si="40"/>
        <v>0.29567332051142509</v>
      </c>
      <c r="F156" s="9">
        <f t="shared" si="41"/>
        <v>0.25009162704841087</v>
      </c>
      <c r="G156" s="9">
        <f t="shared" si="42"/>
        <v>1.0447855415824363</v>
      </c>
      <c r="H156" s="9">
        <f t="shared" si="43"/>
        <v>2.2015033728198015</v>
      </c>
      <c r="I156" s="9">
        <f t="shared" si="44"/>
        <v>3.3821110348079548</v>
      </c>
      <c r="J156" s="9">
        <f t="shared" si="45"/>
        <v>3.9985345043415927</v>
      </c>
      <c r="K156" s="11">
        <f t="shared" si="46"/>
        <v>0.46511627906976744</v>
      </c>
      <c r="L156" s="11">
        <f t="shared" si="47"/>
        <v>0.3048780487804878</v>
      </c>
      <c r="M156" s="11">
        <f t="shared" si="48"/>
        <v>0.25839793281653745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-0.27573463133225151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0.2308433035655397</v>
      </c>
      <c r="Q156" s="11">
        <f>2*'OddsRatio_working_3-way'!K156*'OddsRatio_working_3-way'!L156*'OddsRatio_working_3-way'!M156</f>
        <v>7.3283588433504659E-2</v>
      </c>
      <c r="R156" s="11">
        <f t="shared" si="49"/>
        <v>0</v>
      </c>
      <c r="S156" s="11">
        <f t="shared" si="50"/>
        <v>-0.83719372662834224</v>
      </c>
      <c r="T156" s="11">
        <f t="shared" si="51"/>
        <v>-0.26577578623121972</v>
      </c>
      <c r="U156" s="11">
        <f>'OddsRatio_working_3-way'!S156-'OddsRatio_working_3-way'!R156^2/3</f>
        <v>-0.83719372662834224</v>
      </c>
      <c r="V156" s="11">
        <f>'OddsRatio_working_3-way'!S156*'OddsRatio_working_3-way'!R156/3-2*'OddsRatio_working_3-way'!R156^3/27-'OddsRatio_working_3-way'!T156</f>
        <v>0.26577578623121972</v>
      </c>
      <c r="W156" s="11">
        <f>'OddsRatio_working_3-way'!V156^2+4*'OddsRatio_working_3-way'!U156^3/27</f>
        <v>-1.629412091332369E-2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0.14742022373147001</v>
      </c>
      <c r="Y156" s="11">
        <f>IF('OddsRatio_working_3-way'!W156&gt;=0,IF('OddsRatio_working_3-way'!V156+SQRT('OddsRatio_working_3-way'!W156)&gt;0,0,PI()),ACOS('OddsRatio_working_3-way'!V156/(2*'OddsRatio_working_3-way'!X156)))</f>
        <v>0.44775250929316868</v>
      </c>
      <c r="Z156" s="11">
        <f>'OddsRatio_working_3-way'!X156^(1/3)*COS('OddsRatio_working_3-way'!Y156/3)</f>
        <v>0.52239277079121815</v>
      </c>
      <c r="AA156" s="11">
        <f>'OddsRatio_working_3-way'!X156^(1/3)*COS(('OddsRatio_working_3-way'!Y156+2*PI())/3)</f>
        <v>-0.32922414756585094</v>
      </c>
      <c r="AB156" s="11">
        <f>'OddsRatio_working_3-way'!X156^(1/3)*COS(('OddsRatio_working_3-way'!Y156+4*PI())/3)</f>
        <v>-0.19316862322536732</v>
      </c>
      <c r="AC156" s="11">
        <f>'OddsRatio_working_3-way'!X156^(1/3)*SIN('OddsRatio_working_3-way'!Y156/3)</f>
        <v>7.8551693602714023E-2</v>
      </c>
      <c r="AD156" s="11">
        <f>'OddsRatio_working_3-way'!X156^(1/3)*SIN(('OddsRatio_working_3-way'!Y156+2*PI())/3)</f>
        <v>0.41312956345717938</v>
      </c>
      <c r="AE156" s="11">
        <f>'OddsRatio_working_3-way'!X156^(1/3)*SIN(('OddsRatio_working_3-way'!Y156+4*PI())/3)</f>
        <v>-0.4916812570598933</v>
      </c>
      <c r="AF156" s="11">
        <f>-'OddsRatio_working_3-way'!U156/(3*'OddsRatio_working_3-way'!X156^(1/3))*COS(('OddsRatio_working_3-way'!Y156)/3)</f>
        <v>0.52239277079121804</v>
      </c>
      <c r="AG156" s="11">
        <f>-'OddsRatio_working_3-way'!U156/(3*'OddsRatio_working_3-way'!X156^(1/3))*COS(('OddsRatio_working_3-way'!Y156+2*PI())/3)</f>
        <v>-0.32922414756585083</v>
      </c>
      <c r="AH156" s="11">
        <f>-'OddsRatio_working_3-way'!U156/(3*'OddsRatio_working_3-way'!X156^(1/3))*COS(('OddsRatio_working_3-way'!Y156+4*PI())/3)</f>
        <v>-0.19316862322536726</v>
      </c>
      <c r="AI156" s="11">
        <f>'OddsRatio_working_3-way'!U156/(3*'OddsRatio_working_3-way'!X156^(1/3))*SIN(('OddsRatio_working_3-way'!Y156)/3)</f>
        <v>-7.8551693602713996E-2</v>
      </c>
      <c r="AJ156" s="11">
        <f>'OddsRatio_working_3-way'!U156/(3*'OddsRatio_working_3-way'!X156^(1/3))*SIN(('OddsRatio_working_3-way'!Y156+2*PI())/3)</f>
        <v>-0.41312956345717927</v>
      </c>
      <c r="AK156" s="11">
        <f>'OddsRatio_working_3-way'!U156/(3*'OddsRatio_working_3-way'!X156^(1/3))*SIN(('OddsRatio_working_3-way'!Y156+4*PI())/3)</f>
        <v>0.49168125705989318</v>
      </c>
      <c r="AL156" s="11">
        <f>'OddsRatio_working_3-way'!Z156+'OddsRatio_working_3-way'!AF156</f>
        <v>1.0447855415824363</v>
      </c>
      <c r="AM156" s="11">
        <f>'OddsRatio_working_3-way'!AA156+'OddsRatio_working_3-way'!AG156</f>
        <v>-0.65844829513170178</v>
      </c>
      <c r="AN156" s="11">
        <f>'OddsRatio_working_3-way'!AB156+'OddsRatio_working_3-way'!AH156</f>
        <v>-0.38633724645073458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1.0447855415824363</v>
      </c>
      <c r="AS156" s="11">
        <f>IF(('OddsRatio_working_3-way'!X156=0),IF(Q156&gt;0,-Q156^(1/3),(-Q156)^(1/3)),'OddsRatio_working_3-way'!AM156-'OddsRatio_working_3-way'!R156/3)</f>
        <v>-0.65844829513170178</v>
      </c>
      <c r="AT156" s="11">
        <f>IF(('OddsRatio_working_3-way'!X156=0),IF(Q156&gt;0,-Q156^(1/3),(-Q156)^(1/3)),'OddsRatio_working_3-way'!AN156-'OddsRatio_working_3-way'!R156/3)</f>
        <v>-0.38633724645073458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1.54</v>
      </c>
      <c r="B157" s="4">
        <f>IF('True_Odds_Calculator_3-way'!B158="","",'True_Odds_Calculator_3-way'!B158)</f>
        <v>4.0599999999999996</v>
      </c>
      <c r="C157" s="4">
        <f>IF('True_Odds_Calculator_3-way'!C158="","",'True_Odds_Calculator_3-way'!C158)</f>
        <v>7.38</v>
      </c>
      <c r="D157" s="9">
        <f t="shared" si="39"/>
        <v>0.63577645473341393</v>
      </c>
      <c r="E157" s="9">
        <f t="shared" si="40"/>
        <v>0.23549806589789268</v>
      </c>
      <c r="F157" s="9">
        <f t="shared" si="41"/>
        <v>0.12872547936869352</v>
      </c>
      <c r="G157" s="9">
        <f t="shared" si="42"/>
        <v>1.0608886846443415</v>
      </c>
      <c r="H157" s="9">
        <f t="shared" si="43"/>
        <v>1.5728798897079443</v>
      </c>
      <c r="I157" s="9">
        <f t="shared" si="44"/>
        <v>4.2463193750116837</v>
      </c>
      <c r="J157" s="9">
        <f t="shared" si="45"/>
        <v>7.7684698080308987</v>
      </c>
      <c r="K157" s="11">
        <f t="shared" si="46"/>
        <v>0.64935064935064934</v>
      </c>
      <c r="L157" s="11">
        <f t="shared" si="47"/>
        <v>0.24630541871921185</v>
      </c>
      <c r="M157" s="11">
        <f t="shared" si="48"/>
        <v>0.13550135501355015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-0.22847187655550028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0.21628551004977775</v>
      </c>
      <c r="Q157" s="11">
        <f>2*'OddsRatio_working_3-way'!K157*'OddsRatio_working_3-way'!L157*'OddsRatio_working_3-way'!M157</f>
        <v>4.3343789589133826E-2</v>
      </c>
      <c r="R157" s="11">
        <f t="shared" si="49"/>
        <v>0</v>
      </c>
      <c r="S157" s="11">
        <f t="shared" si="50"/>
        <v>-0.94666141544663063</v>
      </c>
      <c r="T157" s="11">
        <f t="shared" si="51"/>
        <v>-0.18971170650233082</v>
      </c>
      <c r="U157" s="11">
        <f>'OddsRatio_working_3-way'!S157-'OddsRatio_working_3-way'!R157^2/3</f>
        <v>-0.94666141544663063</v>
      </c>
      <c r="V157" s="11">
        <f>'OddsRatio_working_3-way'!S157*'OddsRatio_working_3-way'!R157/3-2*'OddsRatio_working_3-way'!R157^3/27-'OddsRatio_working_3-way'!T157</f>
        <v>0.18971170650233082</v>
      </c>
      <c r="W157" s="11">
        <f>'OddsRatio_working_3-way'!V157^2+4*'OddsRatio_working_3-way'!U157^3/27</f>
        <v>-8.9693544212689907E-2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0.17725974994109381</v>
      </c>
      <c r="Y157" s="11">
        <f>IF('OddsRatio_working_3-way'!W157&gt;=0,IF('OddsRatio_working_3-way'!V157+SQRT('OddsRatio_working_3-way'!W157)&gt;0,0,PI()),ACOS('OddsRatio_working_3-way'!V157/(2*'OddsRatio_working_3-way'!X157)))</f>
        <v>1.00614242381589</v>
      </c>
      <c r="Z157" s="11">
        <f>'OddsRatio_working_3-way'!X157^(1/3)*COS('OddsRatio_working_3-way'!Y157/3)</f>
        <v>0.53044434232217086</v>
      </c>
      <c r="AA157" s="11">
        <f>'OddsRatio_working_3-way'!X157^(1/3)*COS(('OddsRatio_working_3-way'!Y157+2*PI())/3)</f>
        <v>-0.42533760962801587</v>
      </c>
      <c r="AB157" s="11">
        <f>'OddsRatio_working_3-way'!X157^(1/3)*COS(('OddsRatio_working_3-way'!Y157+4*PI())/3)</f>
        <v>-0.10510673269415491</v>
      </c>
      <c r="AC157" s="11">
        <f>'OddsRatio_working_3-way'!X157^(1/3)*SIN('OddsRatio_working_3-way'!Y157/3)</f>
        <v>0.18488538300059459</v>
      </c>
      <c r="AD157" s="11">
        <f>'OddsRatio_working_3-way'!X157^(1/3)*SIN(('OddsRatio_working_3-way'!Y157+2*PI())/3)</f>
        <v>0.36693558424443179</v>
      </c>
      <c r="AE157" s="11">
        <f>'OddsRatio_working_3-way'!X157^(1/3)*SIN(('OddsRatio_working_3-way'!Y157+4*PI())/3)</f>
        <v>-0.55182096724502627</v>
      </c>
      <c r="AF157" s="11">
        <f>-'OddsRatio_working_3-way'!U157/(3*'OddsRatio_working_3-way'!X157^(1/3))*COS(('OddsRatio_working_3-way'!Y157)/3)</f>
        <v>0.53044434232217075</v>
      </c>
      <c r="AG157" s="11">
        <f>-'OddsRatio_working_3-way'!U157/(3*'OddsRatio_working_3-way'!X157^(1/3))*COS(('OddsRatio_working_3-way'!Y157+2*PI())/3)</f>
        <v>-0.42533760962801581</v>
      </c>
      <c r="AH157" s="11">
        <f>-'OddsRatio_working_3-way'!U157/(3*'OddsRatio_working_3-way'!X157^(1/3))*COS(('OddsRatio_working_3-way'!Y157+4*PI())/3)</f>
        <v>-0.10510673269415488</v>
      </c>
      <c r="AI157" s="11">
        <f>'OddsRatio_working_3-way'!U157/(3*'OddsRatio_working_3-way'!X157^(1/3))*SIN(('OddsRatio_working_3-way'!Y157)/3)</f>
        <v>-0.18488538300059457</v>
      </c>
      <c r="AJ157" s="11">
        <f>'OddsRatio_working_3-way'!U157/(3*'OddsRatio_working_3-way'!X157^(1/3))*SIN(('OddsRatio_working_3-way'!Y157+2*PI())/3)</f>
        <v>-0.36693558424443168</v>
      </c>
      <c r="AK157" s="11">
        <f>'OddsRatio_working_3-way'!U157/(3*'OddsRatio_working_3-way'!X157^(1/3))*SIN(('OddsRatio_working_3-way'!Y157+4*PI())/3)</f>
        <v>0.55182096724502616</v>
      </c>
      <c r="AL157" s="11">
        <f>'OddsRatio_working_3-way'!Z157+'OddsRatio_working_3-way'!AF157</f>
        <v>1.0608886846443415</v>
      </c>
      <c r="AM157" s="11">
        <f>'OddsRatio_working_3-way'!AA157+'OddsRatio_working_3-way'!AG157</f>
        <v>-0.85067521925603162</v>
      </c>
      <c r="AN157" s="11">
        <f>'OddsRatio_working_3-way'!AB157+'OddsRatio_working_3-way'!AH157</f>
        <v>-0.21021346538830979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1.0608886846443415</v>
      </c>
      <c r="AS157" s="11">
        <f>IF(('OddsRatio_working_3-way'!X157=0),IF(Q157&gt;0,-Q157^(1/3),(-Q157)^(1/3)),'OddsRatio_working_3-way'!AM157-'OddsRatio_working_3-way'!R157/3)</f>
        <v>-0.85067521925603162</v>
      </c>
      <c r="AT157" s="11">
        <f>IF(('OddsRatio_working_3-way'!X157=0),IF(Q157&gt;0,-Q157^(1/3),(-Q157)^(1/3)),'OddsRatio_working_3-way'!AN157-'OddsRatio_working_3-way'!R157/3)</f>
        <v>-0.21021346538830979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2.1</v>
      </c>
      <c r="B158" s="4">
        <f>IF('True_Odds_Calculator_3-way'!B159="","",'True_Odds_Calculator_3-way'!B159)</f>
        <v>3.41</v>
      </c>
      <c r="C158" s="4">
        <f>IF('True_Odds_Calculator_3-way'!C159="","",'True_Odds_Calculator_3-way'!C159)</f>
        <v>3.87</v>
      </c>
      <c r="D158" s="9">
        <f t="shared" si="39"/>
        <v>0.46542135665420553</v>
      </c>
      <c r="E158" s="9">
        <f t="shared" si="40"/>
        <v>0.28437707859513578</v>
      </c>
      <c r="F158" s="9">
        <f t="shared" si="41"/>
        <v>0.25020156475065858</v>
      </c>
      <c r="G158" s="9">
        <f t="shared" si="42"/>
        <v>1.0441733665885093</v>
      </c>
      <c r="H158" s="9">
        <f t="shared" si="43"/>
        <v>2.1485907032473603</v>
      </c>
      <c r="I158" s="9">
        <f t="shared" si="44"/>
        <v>3.5164578134783078</v>
      </c>
      <c r="J158" s="9">
        <f t="shared" si="45"/>
        <v>3.9967775621090227</v>
      </c>
      <c r="K158" s="11">
        <f t="shared" si="46"/>
        <v>0.47619047619047616</v>
      </c>
      <c r="L158" s="11">
        <f t="shared" si="47"/>
        <v>0.29325513196480935</v>
      </c>
      <c r="M158" s="11">
        <f t="shared" si="48"/>
        <v>0.25839793281653745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-0.27454085743658141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0.2302162842297876</v>
      </c>
      <c r="Q158" s="11">
        <f>2*'OddsRatio_working_3-way'!K158*'OddsRatio_working_3-way'!L158*'OddsRatio_working_3-way'!M158</f>
        <v>7.2168114178616793E-2</v>
      </c>
      <c r="R158" s="11">
        <f t="shared" si="49"/>
        <v>0</v>
      </c>
      <c r="S158" s="11">
        <f t="shared" si="50"/>
        <v>-0.8385501756618039</v>
      </c>
      <c r="T158" s="11">
        <f t="shared" si="51"/>
        <v>-0.26286839362438991</v>
      </c>
      <c r="U158" s="11">
        <f>'OddsRatio_working_3-way'!S158-'OddsRatio_working_3-way'!R158^2/3</f>
        <v>-0.8385501756618039</v>
      </c>
      <c r="V158" s="11">
        <f>'OddsRatio_working_3-way'!S158*'OddsRatio_working_3-way'!R158/3-2*'OddsRatio_working_3-way'!R158^3/27-'OddsRatio_working_3-way'!T158</f>
        <v>0.26286839362438991</v>
      </c>
      <c r="W158" s="11">
        <f>'OddsRatio_working_3-way'!V158^2+4*'OddsRatio_working_3-way'!U158^3/27</f>
        <v>-1.8254327012552168E-2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0.14777865151910421</v>
      </c>
      <c r="Y158" s="11">
        <f>IF('OddsRatio_working_3-way'!W158&gt;=0,IF('OddsRatio_working_3-way'!V158+SQRT('OddsRatio_working_3-way'!W158)&gt;0,0,PI()),ACOS('OddsRatio_working_3-way'!V158/(2*'OddsRatio_working_3-way'!X158)))</f>
        <v>0.47476738635237203</v>
      </c>
      <c r="Z158" s="11">
        <f>'OddsRatio_working_3-way'!X158^(1/3)*COS('OddsRatio_working_3-way'!Y158/3)</f>
        <v>0.52208668329425467</v>
      </c>
      <c r="AA158" s="11">
        <f>'OddsRatio_working_3-way'!X158^(1/3)*COS(('OddsRatio_working_3-way'!Y158+2*PI())/3)</f>
        <v>-0.33320056762314787</v>
      </c>
      <c r="AB158" s="11">
        <f>'OddsRatio_working_3-way'!X158^(1/3)*COS(('OddsRatio_working_3-way'!Y158+4*PI())/3)</f>
        <v>-0.18888611567110683</v>
      </c>
      <c r="AC158" s="11">
        <f>'OddsRatio_working_3-way'!X158^(1/3)*SIN('OddsRatio_working_3-way'!Y158/3)</f>
        <v>8.3319987682464222E-2</v>
      </c>
      <c r="AD158" s="11">
        <f>'OddsRatio_working_3-way'!X158^(1/3)*SIN(('OddsRatio_working_3-way'!Y158+2*PI())/3)</f>
        <v>0.41048033686915303</v>
      </c>
      <c r="AE158" s="11">
        <f>'OddsRatio_working_3-way'!X158^(1/3)*SIN(('OddsRatio_working_3-way'!Y158+4*PI())/3)</f>
        <v>-0.49380032455161726</v>
      </c>
      <c r="AF158" s="11">
        <f>-'OddsRatio_working_3-way'!U158/(3*'OddsRatio_working_3-way'!X158^(1/3))*COS(('OddsRatio_working_3-way'!Y158)/3)</f>
        <v>0.52208668329425467</v>
      </c>
      <c r="AG158" s="11">
        <f>-'OddsRatio_working_3-way'!U158/(3*'OddsRatio_working_3-way'!X158^(1/3))*COS(('OddsRatio_working_3-way'!Y158+2*PI())/3)</f>
        <v>-0.33320056762314787</v>
      </c>
      <c r="AH158" s="11">
        <f>-'OddsRatio_working_3-way'!U158/(3*'OddsRatio_working_3-way'!X158^(1/3))*COS(('OddsRatio_working_3-way'!Y158+4*PI())/3)</f>
        <v>-0.18888611567110683</v>
      </c>
      <c r="AI158" s="11">
        <f>'OddsRatio_working_3-way'!U158/(3*'OddsRatio_working_3-way'!X158^(1/3))*SIN(('OddsRatio_working_3-way'!Y158)/3)</f>
        <v>-8.3319987682464222E-2</v>
      </c>
      <c r="AJ158" s="11">
        <f>'OddsRatio_working_3-way'!U158/(3*'OddsRatio_working_3-way'!X158^(1/3))*SIN(('OddsRatio_working_3-way'!Y158+2*PI())/3)</f>
        <v>-0.41048033686915303</v>
      </c>
      <c r="AK158" s="11">
        <f>'OddsRatio_working_3-way'!U158/(3*'OddsRatio_working_3-way'!X158^(1/3))*SIN(('OddsRatio_working_3-way'!Y158+4*PI())/3)</f>
        <v>0.49380032455161726</v>
      </c>
      <c r="AL158" s="11">
        <f>'OddsRatio_working_3-way'!Z158+'OddsRatio_working_3-way'!AF158</f>
        <v>1.0441733665885093</v>
      </c>
      <c r="AM158" s="11">
        <f>'OddsRatio_working_3-way'!AA158+'OddsRatio_working_3-way'!AG158</f>
        <v>-0.66640113524629574</v>
      </c>
      <c r="AN158" s="11">
        <f>'OddsRatio_working_3-way'!AB158+'OddsRatio_working_3-way'!AH158</f>
        <v>-0.37777223134221366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1.0441733665885093</v>
      </c>
      <c r="AS158" s="11">
        <f>IF(('OddsRatio_working_3-way'!X158=0),IF(Q158&gt;0,-Q158^(1/3),(-Q158)^(1/3)),'OddsRatio_working_3-way'!AM158-'OddsRatio_working_3-way'!R158/3)</f>
        <v>-0.66640113524629574</v>
      </c>
      <c r="AT158" s="11">
        <f>IF(('OddsRatio_working_3-way'!X158=0),IF(Q158&gt;0,-Q158^(1/3),(-Q158)^(1/3)),'OddsRatio_working_3-way'!AN158-'OddsRatio_working_3-way'!R158/3)</f>
        <v>-0.37777223134221366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1.83</v>
      </c>
      <c r="B159" s="4">
        <f>IF('True_Odds_Calculator_3-way'!B160="","",'True_Odds_Calculator_3-way'!B160)</f>
        <v>3.83</v>
      </c>
      <c r="C159" s="4">
        <f>IF('True_Odds_Calculator_3-way'!C160="","",'True_Odds_Calculator_3-way'!C160)</f>
        <v>4.47</v>
      </c>
      <c r="D159" s="9">
        <f t="shared" si="39"/>
        <v>0.53372317118867607</v>
      </c>
      <c r="E159" s="9">
        <f t="shared" si="40"/>
        <v>0.25133432401945227</v>
      </c>
      <c r="F159" s="9">
        <f t="shared" si="41"/>
        <v>0.21494250479187155</v>
      </c>
      <c r="G159" s="9">
        <f t="shared" si="42"/>
        <v>1.052566840164932</v>
      </c>
      <c r="H159" s="9">
        <f t="shared" si="43"/>
        <v>1.8736304773368941</v>
      </c>
      <c r="I159" s="9">
        <f t="shared" si="44"/>
        <v>3.9787641576667578</v>
      </c>
      <c r="J159" s="9">
        <f t="shared" si="45"/>
        <v>4.6524069353723139</v>
      </c>
      <c r="K159" s="11">
        <f t="shared" si="46"/>
        <v>0.54644808743169393</v>
      </c>
      <c r="L159" s="11">
        <f t="shared" si="47"/>
        <v>0.2610966057441253</v>
      </c>
      <c r="M159" s="11">
        <f t="shared" si="48"/>
        <v>0.2237136465324385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-0.26015765892792819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0.22757897812442557</v>
      </c>
      <c r="Q159" s="11">
        <f>2*'OddsRatio_working_3-way'!K159*'OddsRatio_working_3-way'!L159*'OddsRatio_working_3-way'!M159</f>
        <v>6.3837020511760309E-2</v>
      </c>
      <c r="R159" s="11">
        <f t="shared" si="49"/>
        <v>0</v>
      </c>
      <c r="S159" s="11">
        <f t="shared" si="50"/>
        <v>-0.87477331654292012</v>
      </c>
      <c r="T159" s="11">
        <f t="shared" si="51"/>
        <v>-0.24537820940895366</v>
      </c>
      <c r="U159" s="11">
        <f>'OddsRatio_working_3-way'!S159-'OddsRatio_working_3-way'!R159^2/3</f>
        <v>-0.87477331654292012</v>
      </c>
      <c r="V159" s="11">
        <f>'OddsRatio_working_3-way'!S159*'OddsRatio_working_3-way'!R159/3-2*'OddsRatio_working_3-way'!R159^3/27-'OddsRatio_working_3-way'!T159</f>
        <v>0.24537820940895366</v>
      </c>
      <c r="W159" s="11">
        <f>'OddsRatio_working_3-way'!V159^2+4*'OddsRatio_working_3-way'!U159^3/27</f>
        <v>-3.8960104170888195E-2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0.15745679552152753</v>
      </c>
      <c r="Y159" s="11">
        <f>IF('OddsRatio_working_3-way'!W159&gt;=0,IF('OddsRatio_working_3-way'!V159+SQRT('OddsRatio_working_3-way'!W159)&gt;0,0,PI()),ACOS('OddsRatio_working_3-way'!V159/(2*'OddsRatio_working_3-way'!X159)))</f>
        <v>0.67742036540045392</v>
      </c>
      <c r="Z159" s="11">
        <f>'OddsRatio_working_3-way'!X159^(1/3)*COS('OddsRatio_working_3-way'!Y159/3)</f>
        <v>0.52628342008246598</v>
      </c>
      <c r="AA159" s="11">
        <f>'OddsRatio_working_3-way'!X159^(1/3)*COS(('OddsRatio_working_3-way'!Y159+2*PI())/3)</f>
        <v>-0.3678443864418724</v>
      </c>
      <c r="AB159" s="11">
        <f>'OddsRatio_working_3-way'!X159^(1/3)*COS(('OddsRatio_working_3-way'!Y159+4*PI())/3)</f>
        <v>-0.15843903364059347</v>
      </c>
      <c r="AC159" s="11">
        <f>'OddsRatio_working_3-way'!X159^(1/3)*SIN('OddsRatio_working_3-way'!Y159/3)</f>
        <v>0.120900236809567</v>
      </c>
      <c r="AD159" s="11">
        <f>'OddsRatio_working_3-way'!X159^(1/3)*SIN(('OddsRatio_working_3-way'!Y159+2*PI())/3)</f>
        <v>0.39532469297718958</v>
      </c>
      <c r="AE159" s="11">
        <f>'OddsRatio_working_3-way'!X159^(1/3)*SIN(('OddsRatio_working_3-way'!Y159+4*PI())/3)</f>
        <v>-0.51622492978675649</v>
      </c>
      <c r="AF159" s="11">
        <f>-'OddsRatio_working_3-way'!U159/(3*'OddsRatio_working_3-way'!X159^(1/3))*COS(('OddsRatio_working_3-way'!Y159)/3)</f>
        <v>0.52628342008246587</v>
      </c>
      <c r="AG159" s="11">
        <f>-'OddsRatio_working_3-way'!U159/(3*'OddsRatio_working_3-way'!X159^(1/3))*COS(('OddsRatio_working_3-way'!Y159+2*PI())/3)</f>
        <v>-0.36784438644187234</v>
      </c>
      <c r="AH159" s="11">
        <f>-'OddsRatio_working_3-way'!U159/(3*'OddsRatio_working_3-way'!X159^(1/3))*COS(('OddsRatio_working_3-way'!Y159+4*PI())/3)</f>
        <v>-0.15843903364059345</v>
      </c>
      <c r="AI159" s="11">
        <f>'OddsRatio_working_3-way'!U159/(3*'OddsRatio_working_3-way'!X159^(1/3))*SIN(('OddsRatio_working_3-way'!Y159)/3)</f>
        <v>-0.12090023680956698</v>
      </c>
      <c r="AJ159" s="11">
        <f>'OddsRatio_working_3-way'!U159/(3*'OddsRatio_working_3-way'!X159^(1/3))*SIN(('OddsRatio_working_3-way'!Y159+2*PI())/3)</f>
        <v>-0.39532469297718947</v>
      </c>
      <c r="AK159" s="11">
        <f>'OddsRatio_working_3-way'!U159/(3*'OddsRatio_working_3-way'!X159^(1/3))*SIN(('OddsRatio_working_3-way'!Y159+4*PI())/3)</f>
        <v>0.51622492978675638</v>
      </c>
      <c r="AL159" s="11">
        <f>'OddsRatio_working_3-way'!Z159+'OddsRatio_working_3-way'!AF159</f>
        <v>1.052566840164932</v>
      </c>
      <c r="AM159" s="11">
        <f>'OddsRatio_working_3-way'!AA159+'OddsRatio_working_3-way'!AG159</f>
        <v>-0.73568877288374468</v>
      </c>
      <c r="AN159" s="11">
        <f>'OddsRatio_working_3-way'!AB159+'OddsRatio_working_3-way'!AH159</f>
        <v>-0.31687806728118695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1.052566840164932</v>
      </c>
      <c r="AS159" s="11">
        <f>IF(('OddsRatio_working_3-way'!X159=0),IF(Q159&gt;0,-Q159^(1/3),(-Q159)^(1/3)),'OddsRatio_working_3-way'!AM159-'OddsRatio_working_3-way'!R159/3)</f>
        <v>-0.73568877288374468</v>
      </c>
      <c r="AT159" s="11">
        <f>IF(('OddsRatio_working_3-way'!X159=0),IF(Q159&gt;0,-Q159^(1/3),(-Q159)^(1/3)),'OddsRatio_working_3-way'!AN159-'OddsRatio_working_3-way'!R159/3)</f>
        <v>-0.31687806728118695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5.17</v>
      </c>
      <c r="B160" s="4">
        <f>IF('True_Odds_Calculator_3-way'!B161="","",'True_Odds_Calculator_3-way'!B161)</f>
        <v>4.6100000000000003</v>
      </c>
      <c r="C160" s="4">
        <f>IF('True_Odds_Calculator_3-way'!C161="","",'True_Odds_Calculator_3-way'!C161)</f>
        <v>1.61</v>
      </c>
      <c r="D160" s="9">
        <f t="shared" si="39"/>
        <v>0.18476921256552489</v>
      </c>
      <c r="E160" s="9">
        <f t="shared" si="40"/>
        <v>0.207484498032808</v>
      </c>
      <c r="F160" s="9">
        <f t="shared" si="41"/>
        <v>0.60774628940166719</v>
      </c>
      <c r="G160" s="9">
        <f t="shared" si="42"/>
        <v>1.0580712396720857</v>
      </c>
      <c r="H160" s="9">
        <f t="shared" si="43"/>
        <v>5.412157069432598</v>
      </c>
      <c r="I160" s="9">
        <f t="shared" si="44"/>
        <v>4.8196371752162293</v>
      </c>
      <c r="J160" s="9">
        <f t="shared" si="45"/>
        <v>1.6454234561999725</v>
      </c>
      <c r="K160" s="11">
        <f t="shared" si="46"/>
        <v>0.19342359767891684</v>
      </c>
      <c r="L160" s="11">
        <f t="shared" si="47"/>
        <v>0.21691973969631234</v>
      </c>
      <c r="M160" s="11">
        <f t="shared" si="48"/>
        <v>0.6211180124223602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-0.23930719008788059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0.21864755049461909</v>
      </c>
      <c r="Q160" s="11">
        <f>2*'OddsRatio_working_3-way'!K160*'OddsRatio_working_3-way'!L160*'OddsRatio_working_3-way'!M160</f>
        <v>5.2120989390850789E-2</v>
      </c>
      <c r="R160" s="11">
        <f t="shared" si="49"/>
        <v>0</v>
      </c>
      <c r="S160" s="11">
        <f t="shared" si="50"/>
        <v>-0.91366895584844454</v>
      </c>
      <c r="T160" s="11">
        <f t="shared" si="51"/>
        <v>-0.21779951271715003</v>
      </c>
      <c r="U160" s="11">
        <f>'OddsRatio_working_3-way'!S160-'OddsRatio_working_3-way'!R160^2/3</f>
        <v>-0.91366895584844454</v>
      </c>
      <c r="V160" s="11">
        <f>'OddsRatio_working_3-way'!S160*'OddsRatio_working_3-way'!R160/3-2*'OddsRatio_working_3-way'!R160^3/27-'OddsRatio_working_3-way'!T160</f>
        <v>0.21779951271715003</v>
      </c>
      <c r="W160" s="11">
        <f>'OddsRatio_working_3-way'!V160^2+4*'OddsRatio_working_3-way'!U160^3/27</f>
        <v>-6.555931086462144E-2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0.16807434263180196</v>
      </c>
      <c r="Y160" s="11">
        <f>IF('OddsRatio_working_3-way'!W160&gt;=0,IF('OddsRatio_working_3-way'!V160+SQRT('OddsRatio_working_3-way'!W160)&gt;0,0,PI()),ACOS('OddsRatio_working_3-way'!V160/(2*'OddsRatio_working_3-way'!X160)))</f>
        <v>0.86593774409002655</v>
      </c>
      <c r="Z160" s="11">
        <f>'OddsRatio_working_3-way'!X160^(1/3)*COS('OddsRatio_working_3-way'!Y160/3)</f>
        <v>0.52903561983604297</v>
      </c>
      <c r="AA160" s="11">
        <f>'OddsRatio_working_3-way'!X160^(1/3)*COS(('OddsRatio_working_3-way'!Y160+2*PI())/3)</f>
        <v>-0.40056274246102924</v>
      </c>
      <c r="AB160" s="11">
        <f>'OddsRatio_working_3-way'!X160^(1/3)*COS(('OddsRatio_working_3-way'!Y160+4*PI())/3)</f>
        <v>-0.12847287737501389</v>
      </c>
      <c r="AC160" s="11">
        <f>'OddsRatio_working_3-way'!X160^(1/3)*SIN('OddsRatio_working_3-way'!Y160/3)</f>
        <v>0.15709115685118011</v>
      </c>
      <c r="AD160" s="11">
        <f>'OddsRatio_working_3-way'!X160^(1/3)*SIN(('OddsRatio_working_3-way'!Y160+2*PI())/3)</f>
        <v>0.37961270785926998</v>
      </c>
      <c r="AE160" s="11">
        <f>'OddsRatio_working_3-way'!X160^(1/3)*SIN(('OddsRatio_working_3-way'!Y160+4*PI())/3)</f>
        <v>-0.53670386471044984</v>
      </c>
      <c r="AF160" s="11">
        <f>-'OddsRatio_working_3-way'!U160/(3*'OddsRatio_working_3-way'!X160^(1/3))*COS(('OddsRatio_working_3-way'!Y160)/3)</f>
        <v>0.52903561983604286</v>
      </c>
      <c r="AG160" s="11">
        <f>-'OddsRatio_working_3-way'!U160/(3*'OddsRatio_working_3-way'!X160^(1/3))*COS(('OddsRatio_working_3-way'!Y160+2*PI())/3)</f>
        <v>-0.40056274246102908</v>
      </c>
      <c r="AH160" s="11">
        <f>-'OddsRatio_working_3-way'!U160/(3*'OddsRatio_working_3-way'!X160^(1/3))*COS(('OddsRatio_working_3-way'!Y160+4*PI())/3)</f>
        <v>-0.12847287737501384</v>
      </c>
      <c r="AI160" s="11">
        <f>'OddsRatio_working_3-way'!U160/(3*'OddsRatio_working_3-way'!X160^(1/3))*SIN(('OddsRatio_working_3-way'!Y160)/3)</f>
        <v>-0.15709115685118005</v>
      </c>
      <c r="AJ160" s="11">
        <f>'OddsRatio_working_3-way'!U160/(3*'OddsRatio_working_3-way'!X160^(1/3))*SIN(('OddsRatio_working_3-way'!Y160+2*PI())/3)</f>
        <v>-0.37961270785926982</v>
      </c>
      <c r="AK160" s="11">
        <f>'OddsRatio_working_3-way'!U160/(3*'OddsRatio_working_3-way'!X160^(1/3))*SIN(('OddsRatio_working_3-way'!Y160+4*PI())/3)</f>
        <v>0.53670386471044973</v>
      </c>
      <c r="AL160" s="11">
        <f>'OddsRatio_working_3-way'!Z160+'OddsRatio_working_3-way'!AF160</f>
        <v>1.0580712396720857</v>
      </c>
      <c r="AM160" s="11">
        <f>'OddsRatio_working_3-way'!AA160+'OddsRatio_working_3-way'!AG160</f>
        <v>-0.80112548492205837</v>
      </c>
      <c r="AN160" s="11">
        <f>'OddsRatio_working_3-way'!AB160+'OddsRatio_working_3-way'!AH160</f>
        <v>-0.25694575475002773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1.0580712396720857</v>
      </c>
      <c r="AS160" s="11">
        <f>IF(('OddsRatio_working_3-way'!X160=0),IF(Q160&gt;0,-Q160^(1/3),(-Q160)^(1/3)),'OddsRatio_working_3-way'!AM160-'OddsRatio_working_3-way'!R160/3)</f>
        <v>-0.80112548492205837</v>
      </c>
      <c r="AT160" s="11">
        <f>IF(('OddsRatio_working_3-way'!X160=0),IF(Q160&gt;0,-Q160^(1/3),(-Q160)^(1/3)),'OddsRatio_working_3-way'!AN160-'OddsRatio_working_3-way'!R160/3)</f>
        <v>-0.25694575475002773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1.36</v>
      </c>
      <c r="B161" s="4">
        <f>IF('True_Odds_Calculator_3-way'!B162="","",'True_Odds_Calculator_3-way'!B162)</f>
        <v>5.61</v>
      </c>
      <c r="C161" s="4">
        <f>IF('True_Odds_Calculator_3-way'!C162="","",'True_Odds_Calculator_3-way'!C162)</f>
        <v>8.2899999999999991</v>
      </c>
      <c r="D161" s="9">
        <f t="shared" si="39"/>
        <v>0.72004487573416676</v>
      </c>
      <c r="E161" s="9">
        <f t="shared" si="40"/>
        <v>0.16725680954569147</v>
      </c>
      <c r="F161" s="9">
        <f t="shared" si="41"/>
        <v>0.11269831472014179</v>
      </c>
      <c r="G161" s="9">
        <f t="shared" si="42"/>
        <v>1.0800064678854118</v>
      </c>
      <c r="H161" s="9">
        <f t="shared" si="43"/>
        <v>1.3888023284387483</v>
      </c>
      <c r="I161" s="9">
        <f t="shared" si="44"/>
        <v>5.9788298169517482</v>
      </c>
      <c r="J161" s="9">
        <f t="shared" si="45"/>
        <v>8.8732471508846515</v>
      </c>
      <c r="K161" s="11">
        <f t="shared" si="46"/>
        <v>0.73529411764705876</v>
      </c>
      <c r="L161" s="11">
        <f t="shared" si="47"/>
        <v>0.17825311942959002</v>
      </c>
      <c r="M161" s="11">
        <f t="shared" si="48"/>
        <v>0.12062726176115804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-0.19128224236934865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0.19383587988777884</v>
      </c>
      <c r="Q161" s="11">
        <f>2*'OddsRatio_working_3-way'!K161*'OddsRatio_working_3-way'!L161*'OddsRatio_working_3-way'!M161</f>
        <v>3.1620861319376643E-2</v>
      </c>
      <c r="R161" s="11">
        <f t="shared" si="49"/>
        <v>0</v>
      </c>
      <c r="S161" s="11">
        <f t="shared" si="50"/>
        <v>-1.0133501023764628</v>
      </c>
      <c r="T161" s="11">
        <f t="shared" si="51"/>
        <v>-0.16530996776125004</v>
      </c>
      <c r="U161" s="11">
        <f>'OddsRatio_working_3-way'!S161-'OddsRatio_working_3-way'!R161^2/3</f>
        <v>-1.0133501023764628</v>
      </c>
      <c r="V161" s="11">
        <f>'OddsRatio_working_3-way'!S161*'OddsRatio_working_3-way'!R161/3-2*'OddsRatio_working_3-way'!R161^3/27-'OddsRatio_working_3-way'!T161</f>
        <v>0.16530996776125004</v>
      </c>
      <c r="W161" s="11">
        <f>'OddsRatio_working_3-way'!V161^2+4*'OddsRatio_working_3-way'!U161^3/27</f>
        <v>-0.12683370524838744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0.19631676615206162</v>
      </c>
      <c r="Y161" s="11">
        <f>IF('OddsRatio_working_3-way'!W161&gt;=0,IF('OddsRatio_working_3-way'!V161+SQRT('OddsRatio_working_3-way'!W161)&gt;0,0,PI()),ACOS('OddsRatio_working_3-way'!V161/(2*'OddsRatio_working_3-way'!X161)))</f>
        <v>1.1362172357169662</v>
      </c>
      <c r="Z161" s="11">
        <f>'OddsRatio_working_3-way'!X161^(1/3)*COS('OddsRatio_working_3-way'!Y161/3)</f>
        <v>0.54000323394270588</v>
      </c>
      <c r="AA161" s="11">
        <f>'OddsRatio_working_3-way'!X161^(1/3)*COS(('OddsRatio_working_3-way'!Y161+2*PI())/3)</f>
        <v>-0.4561061738545204</v>
      </c>
      <c r="AB161" s="11">
        <f>'OddsRatio_working_3-way'!X161^(1/3)*COS(('OddsRatio_working_3-way'!Y161+4*PI())/3)</f>
        <v>-8.3897060088185579E-2</v>
      </c>
      <c r="AC161" s="11">
        <f>'OddsRatio_working_3-way'!X161^(1/3)*SIN('OddsRatio_working_3-way'!Y161/3)</f>
        <v>0.21489503202782551</v>
      </c>
      <c r="AD161" s="11">
        <f>'OddsRatio_working_3-way'!X161^(1/3)*SIN(('OddsRatio_working_3-way'!Y161+2*PI())/3)</f>
        <v>0.3602090027062218</v>
      </c>
      <c r="AE161" s="11">
        <f>'OddsRatio_working_3-way'!X161^(1/3)*SIN(('OddsRatio_working_3-way'!Y161+4*PI())/3)</f>
        <v>-0.57510403473404736</v>
      </c>
      <c r="AF161" s="11">
        <f>-'OddsRatio_working_3-way'!U161/(3*'OddsRatio_working_3-way'!X161^(1/3))*COS(('OddsRatio_working_3-way'!Y161)/3)</f>
        <v>0.540003233942706</v>
      </c>
      <c r="AG161" s="11">
        <f>-'OddsRatio_working_3-way'!U161/(3*'OddsRatio_working_3-way'!X161^(1/3))*COS(('OddsRatio_working_3-way'!Y161+2*PI())/3)</f>
        <v>-0.45610617385452051</v>
      </c>
      <c r="AH161" s="11">
        <f>-'OddsRatio_working_3-way'!U161/(3*'OddsRatio_working_3-way'!X161^(1/3))*COS(('OddsRatio_working_3-way'!Y161+4*PI())/3)</f>
        <v>-8.3897060088185593E-2</v>
      </c>
      <c r="AI161" s="11">
        <f>'OddsRatio_working_3-way'!U161/(3*'OddsRatio_working_3-way'!X161^(1/3))*SIN(('OddsRatio_working_3-way'!Y161)/3)</f>
        <v>-0.21489503202782556</v>
      </c>
      <c r="AJ161" s="11">
        <f>'OddsRatio_working_3-way'!U161/(3*'OddsRatio_working_3-way'!X161^(1/3))*SIN(('OddsRatio_working_3-way'!Y161+2*PI())/3)</f>
        <v>-0.36020900270622186</v>
      </c>
      <c r="AK161" s="11">
        <f>'OddsRatio_working_3-way'!U161/(3*'OddsRatio_working_3-way'!X161^(1/3))*SIN(('OddsRatio_working_3-way'!Y161+4*PI())/3)</f>
        <v>0.57510403473404748</v>
      </c>
      <c r="AL161" s="11">
        <f>'OddsRatio_working_3-way'!Z161+'OddsRatio_working_3-way'!AF161</f>
        <v>1.0800064678854118</v>
      </c>
      <c r="AM161" s="11">
        <f>'OddsRatio_working_3-way'!AA161+'OddsRatio_working_3-way'!AG161</f>
        <v>-0.91221234770904092</v>
      </c>
      <c r="AN161" s="11">
        <f>'OddsRatio_working_3-way'!AB161+'OddsRatio_working_3-way'!AH161</f>
        <v>-0.16779412017637119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1.0800064678854118</v>
      </c>
      <c r="AS161" s="11">
        <f>IF(('OddsRatio_working_3-way'!X161=0),IF(Q161&gt;0,-Q161^(1/3),(-Q161)^(1/3)),'OddsRatio_working_3-way'!AM161-'OddsRatio_working_3-way'!R161/3)</f>
        <v>-0.91221234770904092</v>
      </c>
      <c r="AT161" s="11">
        <f>IF(('OddsRatio_working_3-way'!X161=0),IF(Q161&gt;0,-Q161^(1/3),(-Q161)^(1/3)),'OddsRatio_working_3-way'!AN161-'OddsRatio_working_3-way'!R161/3)</f>
        <v>-0.16779412017637119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5.0599999999999996</v>
      </c>
      <c r="B162" s="4">
        <f>IF('True_Odds_Calculator_3-way'!B163="","",'True_Odds_Calculator_3-way'!B163)</f>
        <v>4.3899999999999997</v>
      </c>
      <c r="C162" s="4">
        <f>IF('True_Odds_Calculator_3-way'!C163="","",'True_Odds_Calculator_3-way'!C163)</f>
        <v>1.65</v>
      </c>
      <c r="D162" s="9">
        <f t="shared" si="39"/>
        <v>0.18900617955750576</v>
      </c>
      <c r="E162" s="9">
        <f t="shared" si="40"/>
        <v>0.21821010045055189</v>
      </c>
      <c r="F162" s="9">
        <f t="shared" si="41"/>
        <v>0.59278371999194235</v>
      </c>
      <c r="G162" s="9">
        <f t="shared" si="42"/>
        <v>1.0568552466931731</v>
      </c>
      <c r="H162" s="9">
        <f t="shared" si="43"/>
        <v>5.2908323015742811</v>
      </c>
      <c r="I162" s="9">
        <f t="shared" si="44"/>
        <v>4.5827392862898559</v>
      </c>
      <c r="J162" s="9">
        <f t="shared" si="45"/>
        <v>1.6869559103505625</v>
      </c>
      <c r="K162" s="11">
        <f t="shared" si="46"/>
        <v>0.19762845849802374</v>
      </c>
      <c r="L162" s="11">
        <f t="shared" si="47"/>
        <v>0.22779043280182235</v>
      </c>
      <c r="M162" s="11">
        <f t="shared" si="48"/>
        <v>0.60606060606060608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-0.24408444697999643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0.22099682664927064</v>
      </c>
      <c r="Q162" s="11">
        <f>2*'OddsRatio_working_3-way'!K162*'OddsRatio_working_3-way'!L162*'OddsRatio_working_3-way'!M162</f>
        <v>5.4567117691177953E-2</v>
      </c>
      <c r="R162" s="11">
        <f t="shared" si="49"/>
        <v>0</v>
      </c>
      <c r="S162" s="11">
        <f t="shared" si="50"/>
        <v>-0.90541134178607496</v>
      </c>
      <c r="T162" s="11">
        <f t="shared" si="51"/>
        <v>-0.22355835599656179</v>
      </c>
      <c r="U162" s="11">
        <f>'OddsRatio_working_3-way'!S162-'OddsRatio_working_3-way'!R162^2/3</f>
        <v>-0.90541134178607496</v>
      </c>
      <c r="V162" s="11">
        <f>'OddsRatio_working_3-way'!S162*'OddsRatio_working_3-way'!R162/3-2*'OddsRatio_working_3-way'!R162^3/27-'OddsRatio_working_3-way'!T162</f>
        <v>0.22355835599656179</v>
      </c>
      <c r="W162" s="11">
        <f>'OddsRatio_working_3-way'!V162^2+4*'OddsRatio_working_3-way'!U162^3/27</f>
        <v>-5.9981481030370307E-2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0.16580094960995834</v>
      </c>
      <c r="Y162" s="11">
        <f>IF('OddsRatio_working_3-way'!W162&gt;=0,IF('OddsRatio_working_3-way'!V162+SQRT('OddsRatio_working_3-way'!W162)&gt;0,0,PI()),ACOS('OddsRatio_working_3-way'!V162/(2*'OddsRatio_working_3-way'!X162)))</f>
        <v>0.83094657981958986</v>
      </c>
      <c r="Z162" s="11">
        <f>'OddsRatio_working_3-way'!X162^(1/3)*COS('OddsRatio_working_3-way'!Y162/3)</f>
        <v>0.52842762334658655</v>
      </c>
      <c r="AA162" s="11">
        <f>'OddsRatio_working_3-way'!X162^(1/3)*COS(('OddsRatio_working_3-way'!Y162+2*PI())/3)</f>
        <v>-0.39431385244856482</v>
      </c>
      <c r="AB162" s="11">
        <f>'OddsRatio_working_3-way'!X162^(1/3)*COS(('OddsRatio_working_3-way'!Y162+4*PI())/3)</f>
        <v>-0.13411377089802179</v>
      </c>
      <c r="AC162" s="11">
        <f>'OddsRatio_working_3-way'!X162^(1/3)*SIN('OddsRatio_working_3-way'!Y162/3)</f>
        <v>0.15022658712636869</v>
      </c>
      <c r="AD162" s="11">
        <f>'OddsRatio_working_3-way'!X162^(1/3)*SIN(('OddsRatio_working_3-way'!Y162+2*PI())/3)</f>
        <v>0.38251845231639447</v>
      </c>
      <c r="AE162" s="11">
        <f>'OddsRatio_working_3-way'!X162^(1/3)*SIN(('OddsRatio_working_3-way'!Y162+4*PI())/3)</f>
        <v>-0.53274503944276319</v>
      </c>
      <c r="AF162" s="11">
        <f>-'OddsRatio_working_3-way'!U162/(3*'OddsRatio_working_3-way'!X162^(1/3))*COS(('OddsRatio_working_3-way'!Y162)/3)</f>
        <v>0.52842762334658655</v>
      </c>
      <c r="AG162" s="11">
        <f>-'OddsRatio_working_3-way'!U162/(3*'OddsRatio_working_3-way'!X162^(1/3))*COS(('OddsRatio_working_3-way'!Y162+2*PI())/3)</f>
        <v>-0.39431385244856482</v>
      </c>
      <c r="AH162" s="11">
        <f>-'OddsRatio_working_3-way'!U162/(3*'OddsRatio_working_3-way'!X162^(1/3))*COS(('OddsRatio_working_3-way'!Y162+4*PI())/3)</f>
        <v>-0.13411377089802179</v>
      </c>
      <c r="AI162" s="11">
        <f>'OddsRatio_working_3-way'!U162/(3*'OddsRatio_working_3-way'!X162^(1/3))*SIN(('OddsRatio_working_3-way'!Y162)/3)</f>
        <v>-0.15022658712636869</v>
      </c>
      <c r="AJ162" s="11">
        <f>'OddsRatio_working_3-way'!U162/(3*'OddsRatio_working_3-way'!X162^(1/3))*SIN(('OddsRatio_working_3-way'!Y162+2*PI())/3)</f>
        <v>-0.38251845231639447</v>
      </c>
      <c r="AK162" s="11">
        <f>'OddsRatio_working_3-way'!U162/(3*'OddsRatio_working_3-way'!X162^(1/3))*SIN(('OddsRatio_working_3-way'!Y162+4*PI())/3)</f>
        <v>0.53274503944276319</v>
      </c>
      <c r="AL162" s="11">
        <f>'OddsRatio_working_3-way'!Z162+'OddsRatio_working_3-way'!AF162</f>
        <v>1.0568552466931731</v>
      </c>
      <c r="AM162" s="11">
        <f>'OddsRatio_working_3-way'!AA162+'OddsRatio_working_3-way'!AG162</f>
        <v>-0.78862770489712963</v>
      </c>
      <c r="AN162" s="11">
        <f>'OddsRatio_working_3-way'!AB162+'OddsRatio_working_3-way'!AH162</f>
        <v>-0.26822754179604358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1.0568552466931731</v>
      </c>
      <c r="AS162" s="11">
        <f>IF(('OddsRatio_working_3-way'!X162=0),IF(Q162&gt;0,-Q162^(1/3),(-Q162)^(1/3)),'OddsRatio_working_3-way'!AM162-'OddsRatio_working_3-way'!R162/3)</f>
        <v>-0.78862770489712963</v>
      </c>
      <c r="AT162" s="11">
        <f>IF(('OddsRatio_working_3-way'!X162=0),IF(Q162&gt;0,-Q162^(1/3),(-Q162)^(1/3)),'OddsRatio_working_3-way'!AN162-'OddsRatio_working_3-way'!R162/3)</f>
        <v>-0.26822754179604358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2.54</v>
      </c>
      <c r="B163" s="4">
        <f>IF('True_Odds_Calculator_3-way'!B164="","",'True_Odds_Calculator_3-way'!B164)</f>
        <v>3.24</v>
      </c>
      <c r="C163" s="4">
        <f>IF('True_Odds_Calculator_3-way'!C164="","",'True_Odds_Calculator_3-way'!C164)</f>
        <v>3.07</v>
      </c>
      <c r="D163" s="9">
        <f t="shared" si="39"/>
        <v>0.38370325247427423</v>
      </c>
      <c r="E163" s="9">
        <f t="shared" si="40"/>
        <v>0.29973658002660192</v>
      </c>
      <c r="F163" s="9">
        <f t="shared" si="41"/>
        <v>0.3165601674991238</v>
      </c>
      <c r="G163" s="9">
        <f t="shared" si="42"/>
        <v>1.0429744616912116</v>
      </c>
      <c r="H163" s="9">
        <f t="shared" si="43"/>
        <v>2.6061806710044659</v>
      </c>
      <c r="I163" s="9">
        <f t="shared" si="44"/>
        <v>3.3362627941883138</v>
      </c>
      <c r="J163" s="9">
        <f t="shared" si="45"/>
        <v>3.1589571357008075</v>
      </c>
      <c r="K163" s="11">
        <f t="shared" si="46"/>
        <v>0.39370078740157477</v>
      </c>
      <c r="L163" s="11">
        <f t="shared" si="47"/>
        <v>0.30864197530864196</v>
      </c>
      <c r="M163" s="11">
        <f t="shared" si="48"/>
        <v>0.32573289902280134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-0.28263242339007288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0.23154678955032898</v>
      </c>
      <c r="Q163" s="11">
        <f>2*'OddsRatio_working_3-way'!K163*'OddsRatio_working_3-way'!L163*'OddsRatio_working_3-way'!M163</f>
        <v>7.9161295572762053E-2</v>
      </c>
      <c r="R163" s="11">
        <f t="shared" si="49"/>
        <v>0</v>
      </c>
      <c r="S163" s="11">
        <f t="shared" si="50"/>
        <v>-0.81925062515124647</v>
      </c>
      <c r="T163" s="11">
        <f t="shared" si="51"/>
        <v>-0.28008568381239196</v>
      </c>
      <c r="U163" s="11">
        <f>'OddsRatio_working_3-way'!S163-'OddsRatio_working_3-way'!R163^2/3</f>
        <v>-0.81925062515124647</v>
      </c>
      <c r="V163" s="11">
        <f>'OddsRatio_working_3-way'!S163*'OddsRatio_working_3-way'!R163/3-2*'OddsRatio_working_3-way'!R163^3/27-'OddsRatio_working_3-way'!T163</f>
        <v>0.28008568381239196</v>
      </c>
      <c r="W163" s="11">
        <f>'OddsRatio_working_3-way'!V163^2+4*'OddsRatio_working_3-way'!U163^3/27</f>
        <v>-3.0124159571857934E-3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0.14270634729562751</v>
      </c>
      <c r="Y163" s="11">
        <f>IF('OddsRatio_working_3-way'!W163&gt;=0,IF('OddsRatio_working_3-way'!V163+SQRT('OddsRatio_working_3-way'!W163)&gt;0,0,PI()),ACOS('OddsRatio_working_3-way'!V163/(2*'OddsRatio_working_3-way'!X163)))</f>
        <v>0.19350756470732322</v>
      </c>
      <c r="Z163" s="11">
        <f>'OddsRatio_working_3-way'!X163^(1/3)*COS('OddsRatio_working_3-way'!Y163/3)</f>
        <v>0.52148723084560578</v>
      </c>
      <c r="AA163" s="11">
        <f>'OddsRatio_working_3-way'!X163^(1/3)*COS(('OddsRatio_working_3-way'!Y163+2*PI())/3)</f>
        <v>-0.28991478846311847</v>
      </c>
      <c r="AB163" s="11">
        <f>'OddsRatio_working_3-way'!X163^(1/3)*COS(('OddsRatio_working_3-way'!Y163+4*PI())/3)</f>
        <v>-0.23157244238248745</v>
      </c>
      <c r="AC163" s="11">
        <f>'OddsRatio_working_3-way'!X163^(1/3)*SIN('OddsRatio_working_3-way'!Y163/3)</f>
        <v>3.3683969214806674E-2</v>
      </c>
      <c r="AD163" s="11">
        <f>'OddsRatio_working_3-way'!X163^(1/3)*SIN(('OddsRatio_working_3-way'!Y163+2*PI())/3)</f>
        <v>0.43477920505409123</v>
      </c>
      <c r="AE163" s="11">
        <f>'OddsRatio_working_3-way'!X163^(1/3)*SIN(('OddsRatio_working_3-way'!Y163+4*PI())/3)</f>
        <v>-0.46846317426889778</v>
      </c>
      <c r="AF163" s="11">
        <f>-'OddsRatio_working_3-way'!U163/(3*'OddsRatio_working_3-way'!X163^(1/3))*COS(('OddsRatio_working_3-way'!Y163)/3)</f>
        <v>0.52148723084560578</v>
      </c>
      <c r="AG163" s="11">
        <f>-'OddsRatio_working_3-way'!U163/(3*'OddsRatio_working_3-way'!X163^(1/3))*COS(('OddsRatio_working_3-way'!Y163+2*PI())/3)</f>
        <v>-0.28991478846311847</v>
      </c>
      <c r="AH163" s="11">
        <f>-'OddsRatio_working_3-way'!U163/(3*'OddsRatio_working_3-way'!X163^(1/3))*COS(('OddsRatio_working_3-way'!Y163+4*PI())/3)</f>
        <v>-0.23157244238248745</v>
      </c>
      <c r="AI163" s="11">
        <f>'OddsRatio_working_3-way'!U163/(3*'OddsRatio_working_3-way'!X163^(1/3))*SIN(('OddsRatio_working_3-way'!Y163)/3)</f>
        <v>-3.3683969214806674E-2</v>
      </c>
      <c r="AJ163" s="11">
        <f>'OddsRatio_working_3-way'!U163/(3*'OddsRatio_working_3-way'!X163^(1/3))*SIN(('OddsRatio_working_3-way'!Y163+2*PI())/3)</f>
        <v>-0.43477920505409123</v>
      </c>
      <c r="AK163" s="11">
        <f>'OddsRatio_working_3-way'!U163/(3*'OddsRatio_working_3-way'!X163^(1/3))*SIN(('OddsRatio_working_3-way'!Y163+4*PI())/3)</f>
        <v>0.46846317426889778</v>
      </c>
      <c r="AL163" s="11">
        <f>'OddsRatio_working_3-way'!Z163+'OddsRatio_working_3-way'!AF163</f>
        <v>1.0429744616912116</v>
      </c>
      <c r="AM163" s="11">
        <f>'OddsRatio_working_3-way'!AA163+'OddsRatio_working_3-way'!AG163</f>
        <v>-0.57982957692623693</v>
      </c>
      <c r="AN163" s="11">
        <f>'OddsRatio_working_3-way'!AB163+'OddsRatio_working_3-way'!AH163</f>
        <v>-0.4631448847649749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1.0429744616912116</v>
      </c>
      <c r="AS163" s="11">
        <f>IF(('OddsRatio_working_3-way'!X163=0),IF(Q163&gt;0,-Q163^(1/3),(-Q163)^(1/3)),'OddsRatio_working_3-way'!AM163-'OddsRatio_working_3-way'!R163/3)</f>
        <v>-0.57982957692623693</v>
      </c>
      <c r="AT163" s="11">
        <f>IF(('OddsRatio_working_3-way'!X163=0),IF(Q163&gt;0,-Q163^(1/3),(-Q163)^(1/3)),'OddsRatio_working_3-way'!AN163-'OddsRatio_working_3-way'!R163/3)</f>
        <v>-0.4631448847649749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1.1299999999999999</v>
      </c>
      <c r="B164" s="4">
        <f>IF('True_Odds_Calculator_3-way'!B165="","",'True_Odds_Calculator_3-way'!B165)</f>
        <v>9.69</v>
      </c>
      <c r="C164" s="4">
        <f>IF('True_Odds_Calculator_3-way'!C165="","",'True_Odds_Calculator_3-way'!C165)</f>
        <v>19.53</v>
      </c>
      <c r="D164" s="9">
        <f t="shared" si="39"/>
        <v>0.86719945135308818</v>
      </c>
      <c r="E164" s="9">
        <f t="shared" si="40"/>
        <v>8.899459942160011E-2</v>
      </c>
      <c r="F164" s="9">
        <f t="shared" si="41"/>
        <v>4.3805949225311724E-2</v>
      </c>
      <c r="G164" s="9">
        <f t="shared" si="42"/>
        <v>1.1779789301128045</v>
      </c>
      <c r="H164" s="9">
        <f t="shared" si="43"/>
        <v>1.1531372609146646</v>
      </c>
      <c r="I164" s="9">
        <f t="shared" si="44"/>
        <v>11.236636902680271</v>
      </c>
      <c r="J164" s="9">
        <f t="shared" si="45"/>
        <v>22.827949574990267</v>
      </c>
      <c r="K164" s="11">
        <f t="shared" si="46"/>
        <v>0.88495575221238942</v>
      </c>
      <c r="L164" s="11">
        <f t="shared" si="47"/>
        <v>0.10319917440660475</v>
      </c>
      <c r="M164" s="11">
        <f t="shared" si="48"/>
        <v>5.1203277009728619E-2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-9.7889043349325466E-2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0.12789479403235501</v>
      </c>
      <c r="Q164" s="11">
        <f>2*'OddsRatio_working_3-way'!K164*'OddsRatio_working_3-way'!L164*'OddsRatio_working_3-way'!M164</f>
        <v>9.3524529456932379E-3</v>
      </c>
      <c r="R164" s="11">
        <f t="shared" si="49"/>
        <v>0</v>
      </c>
      <c r="S164" s="11">
        <f t="shared" si="50"/>
        <v>-1.3065281839148375</v>
      </c>
      <c r="T164" s="11">
        <f t="shared" si="51"/>
        <v>-9.5541366282620679E-2</v>
      </c>
      <c r="U164" s="11">
        <f>'OddsRatio_working_3-way'!S164-'OddsRatio_working_3-way'!R164^2/3</f>
        <v>-1.3065281839148375</v>
      </c>
      <c r="V164" s="11">
        <f>'OddsRatio_working_3-way'!S164*'OddsRatio_working_3-way'!R164/3-2*'OddsRatio_working_3-way'!R164^3/27-'OddsRatio_working_3-way'!T164</f>
        <v>9.5541366282620679E-2</v>
      </c>
      <c r="W164" s="11">
        <f>'OddsRatio_working_3-way'!V164^2+4*'OddsRatio_working_3-way'!U164^3/27</f>
        <v>-0.32128138476343238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0.28740630535645101</v>
      </c>
      <c r="Y164" s="11">
        <f>IF('OddsRatio_working_3-way'!W164&gt;=0,IF('OddsRatio_working_3-way'!V164+SQRT('OddsRatio_working_3-way'!W164)&gt;0,0,PI()),ACOS('OddsRatio_working_3-way'!V164/(2*'OddsRatio_working_3-way'!X164)))</f>
        <v>1.4038082649574022</v>
      </c>
      <c r="Z164" s="11">
        <f>'OddsRatio_working_3-way'!X164^(1/3)*COS('OddsRatio_working_3-way'!Y164/3)</f>
        <v>0.58898946505640226</v>
      </c>
      <c r="AA164" s="11">
        <f>'OddsRatio_working_3-way'!X164^(1/3)*COS(('OddsRatio_working_3-way'!Y164+2*PI())/3)</f>
        <v>-0.55227487823019106</v>
      </c>
      <c r="AB164" s="11">
        <f>'OddsRatio_working_3-way'!X164^(1/3)*COS(('OddsRatio_working_3-way'!Y164+4*PI())/3)</f>
        <v>-3.6714586826211482E-2</v>
      </c>
      <c r="AC164" s="11">
        <f>'OddsRatio_working_3-way'!X164^(1/3)*SIN('OddsRatio_working_3-way'!Y164/3)</f>
        <v>0.29765887302556965</v>
      </c>
      <c r="AD164" s="11">
        <f>'OddsRatio_working_3-way'!X164^(1/3)*SIN(('OddsRatio_working_3-way'!Y164+2*PI())/3)</f>
        <v>0.36125040278746656</v>
      </c>
      <c r="AE164" s="11">
        <f>'OddsRatio_working_3-way'!X164^(1/3)*SIN(('OddsRatio_working_3-way'!Y164+4*PI())/3)</f>
        <v>-0.65890927581303615</v>
      </c>
      <c r="AF164" s="11">
        <f>-'OddsRatio_working_3-way'!U164/(3*'OddsRatio_working_3-way'!X164^(1/3))*COS(('OddsRatio_working_3-way'!Y164)/3)</f>
        <v>0.58898946505640226</v>
      </c>
      <c r="AG164" s="11">
        <f>-'OddsRatio_working_3-way'!U164/(3*'OddsRatio_working_3-way'!X164^(1/3))*COS(('OddsRatio_working_3-way'!Y164+2*PI())/3)</f>
        <v>-0.55227487823019106</v>
      </c>
      <c r="AH164" s="11">
        <f>-'OddsRatio_working_3-way'!U164/(3*'OddsRatio_working_3-way'!X164^(1/3))*COS(('OddsRatio_working_3-way'!Y164+4*PI())/3)</f>
        <v>-3.6714586826211482E-2</v>
      </c>
      <c r="AI164" s="11">
        <f>'OddsRatio_working_3-way'!U164/(3*'OddsRatio_working_3-way'!X164^(1/3))*SIN(('OddsRatio_working_3-way'!Y164)/3)</f>
        <v>-0.29765887302556965</v>
      </c>
      <c r="AJ164" s="11">
        <f>'OddsRatio_working_3-way'!U164/(3*'OddsRatio_working_3-way'!X164^(1/3))*SIN(('OddsRatio_working_3-way'!Y164+2*PI())/3)</f>
        <v>-0.36125040278746656</v>
      </c>
      <c r="AK164" s="11">
        <f>'OddsRatio_working_3-way'!U164/(3*'OddsRatio_working_3-way'!X164^(1/3))*SIN(('OddsRatio_working_3-way'!Y164+4*PI())/3)</f>
        <v>0.65890927581303615</v>
      </c>
      <c r="AL164" s="11">
        <f>'OddsRatio_working_3-way'!Z164+'OddsRatio_working_3-way'!AF164</f>
        <v>1.1779789301128045</v>
      </c>
      <c r="AM164" s="11">
        <f>'OddsRatio_working_3-way'!AA164+'OddsRatio_working_3-way'!AG164</f>
        <v>-1.1045497564603821</v>
      </c>
      <c r="AN164" s="11">
        <f>'OddsRatio_working_3-way'!AB164+'OddsRatio_working_3-way'!AH164</f>
        <v>-7.3429173652422963E-2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1.1779789301128045</v>
      </c>
      <c r="AS164" s="11">
        <f>IF(('OddsRatio_working_3-way'!X164=0),IF(Q164&gt;0,-Q164^(1/3),(-Q164)^(1/3)),'OddsRatio_working_3-way'!AM164-'OddsRatio_working_3-way'!R164/3)</f>
        <v>-1.1045497564603821</v>
      </c>
      <c r="AT164" s="11">
        <f>IF(('OddsRatio_working_3-way'!X164=0),IF(Q164&gt;0,-Q164^(1/3),(-Q164)^(1/3)),'OddsRatio_working_3-way'!AN164-'OddsRatio_working_3-way'!R164/3)</f>
        <v>-7.3429173652422963E-2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2.17</v>
      </c>
      <c r="B165" s="4">
        <f>IF('True_Odds_Calculator_3-way'!B166="","",'True_Odds_Calculator_3-way'!B166)</f>
        <v>3.31</v>
      </c>
      <c r="C165" s="4">
        <f>IF('True_Odds_Calculator_3-way'!C166="","",'True_Odds_Calculator_3-way'!C166)</f>
        <v>3.78</v>
      </c>
      <c r="D165" s="9">
        <f t="shared" si="39"/>
        <v>0.45033355333112091</v>
      </c>
      <c r="E165" s="9">
        <f t="shared" si="40"/>
        <v>0.29326754179969688</v>
      </c>
      <c r="F165" s="9">
        <f t="shared" si="41"/>
        <v>0.25639890486918193</v>
      </c>
      <c r="G165" s="9">
        <f t="shared" si="42"/>
        <v>1.0432275771884094</v>
      </c>
      <c r="H165" s="9">
        <f t="shared" si="43"/>
        <v>2.2205762653104393</v>
      </c>
      <c r="I165" s="9">
        <f t="shared" si="44"/>
        <v>3.4098557033052255</v>
      </c>
      <c r="J165" s="9">
        <f t="shared" si="45"/>
        <v>3.9001726645837782</v>
      </c>
      <c r="K165" s="11">
        <f t="shared" si="46"/>
        <v>0.46082949308755761</v>
      </c>
      <c r="L165" s="11">
        <f t="shared" si="47"/>
        <v>0.30211480362537763</v>
      </c>
      <c r="M165" s="11">
        <f t="shared" si="48"/>
        <v>0.26455026455026459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-0.27673437565260961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0.23056575606452395</v>
      </c>
      <c r="Q165" s="11">
        <f>2*'OddsRatio_working_3-way'!K165*'OddsRatio_working_3-way'!L165*'OddsRatio_working_3-way'!M165</f>
        <v>7.3663180851285606E-2</v>
      </c>
      <c r="R165" s="11">
        <f t="shared" si="49"/>
        <v>0</v>
      </c>
      <c r="S165" s="11">
        <f t="shared" si="50"/>
        <v>-0.83316630079220055</v>
      </c>
      <c r="T165" s="11">
        <f t="shared" si="51"/>
        <v>-0.26618731654702893</v>
      </c>
      <c r="U165" s="11">
        <f>'OddsRatio_working_3-way'!S165-'OddsRatio_working_3-way'!R165^2/3</f>
        <v>-0.83316630079220055</v>
      </c>
      <c r="V165" s="11">
        <f>'OddsRatio_working_3-way'!S165*'OddsRatio_working_3-way'!R165/3-2*'OddsRatio_working_3-way'!R165^3/27-'OddsRatio_working_3-way'!T165</f>
        <v>0.26618731654702893</v>
      </c>
      <c r="W165" s="11">
        <f>'OddsRatio_working_3-way'!V165^2+4*'OddsRatio_working_3-way'!U165^3/27</f>
        <v>-1.4826651618828804E-2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0.14635772879262046</v>
      </c>
      <c r="Y165" s="11">
        <f>IF('OddsRatio_working_3-way'!W165&gt;=0,IF('OddsRatio_working_3-way'!V165+SQRT('OddsRatio_working_3-way'!W165)&gt;0,0,PI()),ACOS('OddsRatio_working_3-way'!V165/(2*'OddsRatio_working_3-way'!X165)))</f>
        <v>0.42902381926906585</v>
      </c>
      <c r="Z165" s="11">
        <f>'OddsRatio_working_3-way'!X165^(1/3)*COS('OddsRatio_working_3-way'!Y165/3)</f>
        <v>0.52161378859420471</v>
      </c>
      <c r="AA165" s="11">
        <f>'OddsRatio_working_3-way'!X165^(1/3)*COS(('OddsRatio_working_3-way'!Y165+2*PI())/3)</f>
        <v>-0.3258520083284453</v>
      </c>
      <c r="AB165" s="11">
        <f>'OddsRatio_working_3-way'!X165^(1/3)*COS(('OddsRatio_working_3-way'!Y165+4*PI())/3)</f>
        <v>-0.19576178026575949</v>
      </c>
      <c r="AC165" s="11">
        <f>'OddsRatio_working_3-way'!X165^(1/3)*SIN('OddsRatio_working_3-way'!Y165/3)</f>
        <v>7.5107628190931641E-2</v>
      </c>
      <c r="AD165" s="11">
        <f>'OddsRatio_working_3-way'!X165^(1/3)*SIN(('OddsRatio_working_3-way'!Y165+2*PI())/3)</f>
        <v>0.4141769777913612</v>
      </c>
      <c r="AE165" s="11">
        <f>'OddsRatio_working_3-way'!X165^(1/3)*SIN(('OddsRatio_working_3-way'!Y165+4*PI())/3)</f>
        <v>-0.48928460598229262</v>
      </c>
      <c r="AF165" s="11">
        <f>-'OddsRatio_working_3-way'!U165/(3*'OddsRatio_working_3-way'!X165^(1/3))*COS(('OddsRatio_working_3-way'!Y165)/3)</f>
        <v>0.52161378859420471</v>
      </c>
      <c r="AG165" s="11">
        <f>-'OddsRatio_working_3-way'!U165/(3*'OddsRatio_working_3-way'!X165^(1/3))*COS(('OddsRatio_working_3-way'!Y165+2*PI())/3)</f>
        <v>-0.3258520083284453</v>
      </c>
      <c r="AH165" s="11">
        <f>-'OddsRatio_working_3-way'!U165/(3*'OddsRatio_working_3-way'!X165^(1/3))*COS(('OddsRatio_working_3-way'!Y165+4*PI())/3)</f>
        <v>-0.19576178026575949</v>
      </c>
      <c r="AI165" s="11">
        <f>'OddsRatio_working_3-way'!U165/(3*'OddsRatio_working_3-way'!X165^(1/3))*SIN(('OddsRatio_working_3-way'!Y165)/3)</f>
        <v>-7.5107628190931641E-2</v>
      </c>
      <c r="AJ165" s="11">
        <f>'OddsRatio_working_3-way'!U165/(3*'OddsRatio_working_3-way'!X165^(1/3))*SIN(('OddsRatio_working_3-way'!Y165+2*PI())/3)</f>
        <v>-0.4141769777913612</v>
      </c>
      <c r="AK165" s="11">
        <f>'OddsRatio_working_3-way'!U165/(3*'OddsRatio_working_3-way'!X165^(1/3))*SIN(('OddsRatio_working_3-way'!Y165+4*PI())/3)</f>
        <v>0.48928460598229262</v>
      </c>
      <c r="AL165" s="11">
        <f>'OddsRatio_working_3-way'!Z165+'OddsRatio_working_3-way'!AF165</f>
        <v>1.0432275771884094</v>
      </c>
      <c r="AM165" s="11">
        <f>'OddsRatio_working_3-way'!AA165+'OddsRatio_working_3-way'!AG165</f>
        <v>-0.65170401665689059</v>
      </c>
      <c r="AN165" s="11">
        <f>'OddsRatio_working_3-way'!AB165+'OddsRatio_working_3-way'!AH165</f>
        <v>-0.39152356053151899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1.0432275771884094</v>
      </c>
      <c r="AS165" s="11">
        <f>IF(('OddsRatio_working_3-way'!X165=0),IF(Q165&gt;0,-Q165^(1/3),(-Q165)^(1/3)),'OddsRatio_working_3-way'!AM165-'OddsRatio_working_3-way'!R165/3)</f>
        <v>-0.65170401665689059</v>
      </c>
      <c r="AT165" s="11">
        <f>IF(('OddsRatio_working_3-way'!X165=0),IF(Q165&gt;0,-Q165^(1/3),(-Q165)^(1/3)),'OddsRatio_working_3-way'!AN165-'OddsRatio_working_3-way'!R165/3)</f>
        <v>-0.39152356053151899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2.06</v>
      </c>
      <c r="B166" s="4">
        <f>IF('True_Odds_Calculator_3-way'!B167="","",'True_Odds_Calculator_3-way'!B167)</f>
        <v>3.22</v>
      </c>
      <c r="C166" s="4">
        <f>IF('True_Odds_Calculator_3-way'!C167="","",'True_Odds_Calculator_3-way'!C167)</f>
        <v>4.3099999999999996</v>
      </c>
      <c r="D166" s="9">
        <f t="shared" si="39"/>
        <v>0.4744772758671042</v>
      </c>
      <c r="E166" s="9">
        <f t="shared" si="40"/>
        <v>0.30123622218406615</v>
      </c>
      <c r="F166" s="9">
        <f t="shared" si="41"/>
        <v>0.22428650194882974</v>
      </c>
      <c r="G166" s="9">
        <f t="shared" si="42"/>
        <v>1.0448891444512844</v>
      </c>
      <c r="H166" s="9">
        <f t="shared" si="43"/>
        <v>2.1075824931183615</v>
      </c>
      <c r="I166" s="9">
        <f t="shared" si="44"/>
        <v>3.3196539006818511</v>
      </c>
      <c r="J166" s="9">
        <f t="shared" si="45"/>
        <v>4.4585830681337519</v>
      </c>
      <c r="K166" s="11">
        <f t="shared" si="46"/>
        <v>0.4854368932038835</v>
      </c>
      <c r="L166" s="11">
        <f t="shared" si="47"/>
        <v>0.3105590062111801</v>
      </c>
      <c r="M166" s="11">
        <f t="shared" si="48"/>
        <v>0.23201856148491881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-0.27244978609324144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0.23050749565603551</v>
      </c>
      <c r="Q166" s="11">
        <f>2*'OddsRatio_working_3-way'!K166*'OddsRatio_working_3-way'!L166*'OddsRatio_working_3-way'!M166</f>
        <v>6.995675133718833E-2</v>
      </c>
      <c r="R166" s="11">
        <f t="shared" si="49"/>
        <v>0</v>
      </c>
      <c r="S166" s="11">
        <f t="shared" si="50"/>
        <v>-0.84605497020705356</v>
      </c>
      <c r="T166" s="11">
        <f t="shared" si="51"/>
        <v>-0.25676933845434102</v>
      </c>
      <c r="U166" s="11">
        <f>'OddsRatio_working_3-way'!S166-'OddsRatio_working_3-way'!R166^2/3</f>
        <v>-0.84605497020705356</v>
      </c>
      <c r="V166" s="11">
        <f>'OddsRatio_working_3-way'!S166*'OddsRatio_working_3-way'!R166/3-2*'OddsRatio_working_3-way'!R166^3/27-'OddsRatio_working_3-way'!T166</f>
        <v>0.25676933845434102</v>
      </c>
      <c r="W166" s="11">
        <f>'OddsRatio_working_3-way'!V166^2+4*'OddsRatio_working_3-way'!U166^3/27</f>
        <v>-2.3790065768895682E-2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0.14976695141049612</v>
      </c>
      <c r="Y166" s="11">
        <f>IF('OddsRatio_working_3-way'!W166&gt;=0,IF('OddsRatio_working_3-way'!V166+SQRT('OddsRatio_working_3-way'!W166)&gt;0,0,PI()),ACOS('OddsRatio_working_3-way'!V166/(2*'OddsRatio_working_3-way'!X166)))</f>
        <v>0.54093102565874696</v>
      </c>
      <c r="Z166" s="11">
        <f>'OddsRatio_working_3-way'!X166^(1/3)*COS('OddsRatio_working_3-way'!Y166/3)</f>
        <v>0.52244457222564222</v>
      </c>
      <c r="AA166" s="11">
        <f>'OddsRatio_working_3-way'!X166^(1/3)*COS(('OddsRatio_working_3-way'!Y166+2*PI())/3)</f>
        <v>-0.34369952094606243</v>
      </c>
      <c r="AB166" s="11">
        <f>'OddsRatio_working_3-way'!X166^(1/3)*COS(('OddsRatio_working_3-way'!Y166+4*PI())/3)</f>
        <v>-0.17874505127957965</v>
      </c>
      <c r="AC166" s="11">
        <f>'OddsRatio_working_3-way'!X166^(1/3)*SIN('OddsRatio_working_3-way'!Y166/3)</f>
        <v>9.5236507465975812E-2</v>
      </c>
      <c r="AD166" s="11">
        <f>'OddsRatio_working_3-way'!X166^(1/3)*SIN(('OddsRatio_working_3-way'!Y166+2*PI())/3)</f>
        <v>0.40483201788371226</v>
      </c>
      <c r="AE166" s="11">
        <f>'OddsRatio_working_3-way'!X166^(1/3)*SIN(('OddsRatio_working_3-way'!Y166+4*PI())/3)</f>
        <v>-0.50006852534968804</v>
      </c>
      <c r="AF166" s="11">
        <f>-'OddsRatio_working_3-way'!U166/(3*'OddsRatio_working_3-way'!X166^(1/3))*COS(('OddsRatio_working_3-way'!Y166)/3)</f>
        <v>0.52244457222564222</v>
      </c>
      <c r="AG166" s="11">
        <f>-'OddsRatio_working_3-way'!U166/(3*'OddsRatio_working_3-way'!X166^(1/3))*COS(('OddsRatio_working_3-way'!Y166+2*PI())/3)</f>
        <v>-0.34369952094606243</v>
      </c>
      <c r="AH166" s="11">
        <f>-'OddsRatio_working_3-way'!U166/(3*'OddsRatio_working_3-way'!X166^(1/3))*COS(('OddsRatio_working_3-way'!Y166+4*PI())/3)</f>
        <v>-0.17874505127957965</v>
      </c>
      <c r="AI166" s="11">
        <f>'OddsRatio_working_3-way'!U166/(3*'OddsRatio_working_3-way'!X166^(1/3))*SIN(('OddsRatio_working_3-way'!Y166)/3)</f>
        <v>-9.5236507465975812E-2</v>
      </c>
      <c r="AJ166" s="11">
        <f>'OddsRatio_working_3-way'!U166/(3*'OddsRatio_working_3-way'!X166^(1/3))*SIN(('OddsRatio_working_3-way'!Y166+2*PI())/3)</f>
        <v>-0.40483201788371226</v>
      </c>
      <c r="AK166" s="11">
        <f>'OddsRatio_working_3-way'!U166/(3*'OddsRatio_working_3-way'!X166^(1/3))*SIN(('OddsRatio_working_3-way'!Y166+4*PI())/3)</f>
        <v>0.50006852534968804</v>
      </c>
      <c r="AL166" s="11">
        <f>'OddsRatio_working_3-way'!Z166+'OddsRatio_working_3-way'!AF166</f>
        <v>1.0448891444512844</v>
      </c>
      <c r="AM166" s="11">
        <f>'OddsRatio_working_3-way'!AA166+'OddsRatio_working_3-way'!AG166</f>
        <v>-0.68739904189212486</v>
      </c>
      <c r="AN166" s="11">
        <f>'OddsRatio_working_3-way'!AB166+'OddsRatio_working_3-way'!AH166</f>
        <v>-0.35749010255915931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1.0448891444512844</v>
      </c>
      <c r="AS166" s="11">
        <f>IF(('OddsRatio_working_3-way'!X166=0),IF(Q166&gt;0,-Q166^(1/3),(-Q166)^(1/3)),'OddsRatio_working_3-way'!AM166-'OddsRatio_working_3-way'!R166/3)</f>
        <v>-0.68739904189212486</v>
      </c>
      <c r="AT166" s="11">
        <f>IF(('OddsRatio_working_3-way'!X166=0),IF(Q166&gt;0,-Q166^(1/3),(-Q166)^(1/3)),'OddsRatio_working_3-way'!AN166-'OddsRatio_working_3-way'!R166/3)</f>
        <v>-0.35749010255915931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1.21</v>
      </c>
      <c r="B167" s="4">
        <f>IF('True_Odds_Calculator_3-way'!B168="","",'True_Odds_Calculator_3-way'!B168)</f>
        <v>6.9</v>
      </c>
      <c r="C167" s="4">
        <f>IF('True_Odds_Calculator_3-way'!C168="","",'True_Odds_Calculator_3-way'!C168)</f>
        <v>14.96</v>
      </c>
      <c r="D167" s="9">
        <f t="shared" si="39"/>
        <v>0.80904396080367169</v>
      </c>
      <c r="E167" s="9">
        <f t="shared" si="40"/>
        <v>0.13104049988258523</v>
      </c>
      <c r="F167" s="9">
        <f t="shared" si="41"/>
        <v>5.9915539313743431E-2</v>
      </c>
      <c r="G167" s="9">
        <f t="shared" si="42"/>
        <v>1.1239370373152444</v>
      </c>
      <c r="H167" s="9">
        <f t="shared" si="43"/>
        <v>1.2360267778362011</v>
      </c>
      <c r="I167" s="9">
        <f t="shared" si="44"/>
        <v>7.6312285201599428</v>
      </c>
      <c r="J167" s="9">
        <f t="shared" si="45"/>
        <v>16.690161040920813</v>
      </c>
      <c r="K167" s="11">
        <f t="shared" si="46"/>
        <v>0.82644628099173556</v>
      </c>
      <c r="L167" s="11">
        <f t="shared" si="47"/>
        <v>0.14492753623188406</v>
      </c>
      <c r="M167" s="11">
        <f t="shared" si="48"/>
        <v>6.6844919786096246E-2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-0.1384811527590164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0.16068721285267124</v>
      </c>
      <c r="Q167" s="11">
        <f>2*'OddsRatio_working_3-way'!K167*'OddsRatio_working_3-way'!L167*'OddsRatio_working_3-way'!M167</f>
        <v>1.6012676916060908E-2</v>
      </c>
      <c r="R167" s="11">
        <f t="shared" si="49"/>
        <v>0</v>
      </c>
      <c r="S167" s="11">
        <f t="shared" si="50"/>
        <v>-1.1603543850642088</v>
      </c>
      <c r="T167" s="11">
        <f t="shared" si="51"/>
        <v>-0.1156307309481025</v>
      </c>
      <c r="U167" s="11">
        <f>'OddsRatio_working_3-way'!S167-'OddsRatio_working_3-way'!R167^2/3</f>
        <v>-1.1603543850642088</v>
      </c>
      <c r="V167" s="11">
        <f>'OddsRatio_working_3-way'!S167*'OddsRatio_working_3-way'!R167/3-2*'OddsRatio_working_3-way'!R167^3/27-'OddsRatio_working_3-way'!T167</f>
        <v>0.1156307309481025</v>
      </c>
      <c r="W167" s="11">
        <f>'OddsRatio_working_3-way'!V167^2+4*'OddsRatio_working_3-way'!U167^3/27</f>
        <v>-0.21808538868568719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0.2405492956886798</v>
      </c>
      <c r="Y167" s="11">
        <f>IF('OddsRatio_working_3-way'!W167&gt;=0,IF('OddsRatio_working_3-way'!V167+SQRT('OddsRatio_working_3-way'!W167)&gt;0,0,PI()),ACOS('OddsRatio_working_3-way'!V167/(2*'OddsRatio_working_3-way'!X167)))</f>
        <v>1.3280727391277851</v>
      </c>
      <c r="Z167" s="11">
        <f>'OddsRatio_working_3-way'!X167^(1/3)*COS('OddsRatio_working_3-way'!Y167/3)</f>
        <v>0.56196851865762221</v>
      </c>
      <c r="AA167" s="11">
        <f>'OddsRatio_working_3-way'!X167^(1/3)*COS(('OddsRatio_working_3-way'!Y167+2*PI())/3)</f>
        <v>-0.51170516062379667</v>
      </c>
      <c r="AB167" s="11">
        <f>'OddsRatio_working_3-way'!X167^(1/3)*COS(('OddsRatio_working_3-way'!Y167+4*PI())/3)</f>
        <v>-5.026335803382577E-2</v>
      </c>
      <c r="AC167" s="11">
        <f>'OddsRatio_working_3-way'!X167^(1/3)*SIN('OddsRatio_working_3-way'!Y167/3)</f>
        <v>0.26641354894066599</v>
      </c>
      <c r="AD167" s="11">
        <f>'OddsRatio_working_3-way'!X167^(1/3)*SIN(('OddsRatio_working_3-way'!Y167+2*PI())/3)</f>
        <v>0.35347223881427725</v>
      </c>
      <c r="AE167" s="11">
        <f>'OddsRatio_working_3-way'!X167^(1/3)*SIN(('OddsRatio_working_3-way'!Y167+4*PI())/3)</f>
        <v>-0.61988578775494307</v>
      </c>
      <c r="AF167" s="11">
        <f>-'OddsRatio_working_3-way'!U167/(3*'OddsRatio_working_3-way'!X167^(1/3))*COS(('OddsRatio_working_3-way'!Y167)/3)</f>
        <v>0.56196851865762232</v>
      </c>
      <c r="AG167" s="11">
        <f>-'OddsRatio_working_3-way'!U167/(3*'OddsRatio_working_3-way'!X167^(1/3))*COS(('OddsRatio_working_3-way'!Y167+2*PI())/3)</f>
        <v>-0.51170516062379678</v>
      </c>
      <c r="AH167" s="11">
        <f>-'OddsRatio_working_3-way'!U167/(3*'OddsRatio_working_3-way'!X167^(1/3))*COS(('OddsRatio_working_3-way'!Y167+4*PI())/3)</f>
        <v>-5.0263358033825783E-2</v>
      </c>
      <c r="AI167" s="11">
        <f>'OddsRatio_working_3-way'!U167/(3*'OddsRatio_working_3-way'!X167^(1/3))*SIN(('OddsRatio_working_3-way'!Y167)/3)</f>
        <v>-0.26641354894066605</v>
      </c>
      <c r="AJ167" s="11">
        <f>'OddsRatio_working_3-way'!U167/(3*'OddsRatio_working_3-way'!X167^(1/3))*SIN(('OddsRatio_working_3-way'!Y167+2*PI())/3)</f>
        <v>-0.35347223881427731</v>
      </c>
      <c r="AK167" s="11">
        <f>'OddsRatio_working_3-way'!U167/(3*'OddsRatio_working_3-way'!X167^(1/3))*SIN(('OddsRatio_working_3-way'!Y167+4*PI())/3)</f>
        <v>0.61988578775494318</v>
      </c>
      <c r="AL167" s="11">
        <f>'OddsRatio_working_3-way'!Z167+'OddsRatio_working_3-way'!AF167</f>
        <v>1.1239370373152444</v>
      </c>
      <c r="AM167" s="11">
        <f>'OddsRatio_working_3-way'!AA167+'OddsRatio_working_3-way'!AG167</f>
        <v>-1.0234103212475936</v>
      </c>
      <c r="AN167" s="11">
        <f>'OddsRatio_working_3-way'!AB167+'OddsRatio_working_3-way'!AH167</f>
        <v>-0.10052671606765155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1.1239370373152444</v>
      </c>
      <c r="AS167" s="11">
        <f>IF(('OddsRatio_working_3-way'!X167=0),IF(Q167&gt;0,-Q167^(1/3),(-Q167)^(1/3)),'OddsRatio_working_3-way'!AM167-'OddsRatio_working_3-way'!R167/3)</f>
        <v>-1.0234103212475936</v>
      </c>
      <c r="AT167" s="11">
        <f>IF(('OddsRatio_working_3-way'!X167=0),IF(Q167&gt;0,-Q167^(1/3),(-Q167)^(1/3)),'OddsRatio_working_3-way'!AN167-'OddsRatio_working_3-way'!R167/3)</f>
        <v>-0.10052671606765155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3.93</v>
      </c>
      <c r="B168" s="4">
        <f>IF('True_Odds_Calculator_3-way'!B169="","",'True_Odds_Calculator_3-way'!B169)</f>
        <v>3.57</v>
      </c>
      <c r="C168" s="4">
        <f>IF('True_Odds_Calculator_3-way'!C169="","",'True_Odds_Calculator_3-way'!C169)</f>
        <v>2.02</v>
      </c>
      <c r="D168" s="9">
        <f t="shared" si="39"/>
        <v>0.24573416182234739</v>
      </c>
      <c r="E168" s="9">
        <f t="shared" si="40"/>
        <v>0.27083346374514011</v>
      </c>
      <c r="F168" s="9">
        <f t="shared" si="41"/>
        <v>0.48343237443251263</v>
      </c>
      <c r="G168" s="9">
        <f t="shared" si="42"/>
        <v>1.0475898499558904</v>
      </c>
      <c r="H168" s="9">
        <f t="shared" si="43"/>
        <v>4.0694382603707595</v>
      </c>
      <c r="I168" s="9">
        <f t="shared" si="44"/>
        <v>3.6923059143866381</v>
      </c>
      <c r="J168" s="9">
        <f t="shared" si="45"/>
        <v>2.0685416469550084</v>
      </c>
      <c r="K168" s="11">
        <f t="shared" si="46"/>
        <v>0.2544529262086514</v>
      </c>
      <c r="L168" s="11">
        <f t="shared" si="47"/>
        <v>0.28011204481792717</v>
      </c>
      <c r="M168" s="11">
        <f t="shared" si="48"/>
        <v>0.49504950495049505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-0.27101216119430926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0.23005700403256052</v>
      </c>
      <c r="Q168" s="11">
        <f>2*'OddsRatio_working_3-way'!K168*'OddsRatio_working_3-way'!L168*'OddsRatio_working_3-way'!M168</f>
        <v>7.0569633138822252E-2</v>
      </c>
      <c r="R168" s="11">
        <f t="shared" si="49"/>
        <v>0</v>
      </c>
      <c r="S168" s="11">
        <f t="shared" si="50"/>
        <v>-0.8488807403281623</v>
      </c>
      <c r="T168" s="11">
        <f t="shared" si="51"/>
        <v>-0.26039286513133819</v>
      </c>
      <c r="U168" s="11">
        <f>'OddsRatio_working_3-way'!S168-'OddsRatio_working_3-way'!R168^2/3</f>
        <v>-0.8488807403281623</v>
      </c>
      <c r="V168" s="11">
        <f>'OddsRatio_working_3-way'!S168*'OddsRatio_working_3-way'!R168/3-2*'OddsRatio_working_3-way'!R168^3/27-'OddsRatio_working_3-way'!T168</f>
        <v>0.26039286513133819</v>
      </c>
      <c r="W168" s="11">
        <f>'OddsRatio_working_3-way'!V168^2+4*'OddsRatio_working_3-way'!U168^3/27</f>
        <v>-2.2818103603772885E-2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0.15051789579239422</v>
      </c>
      <c r="Y168" s="11">
        <f>IF('OddsRatio_working_3-way'!W168&gt;=0,IF('OddsRatio_working_3-way'!V168+SQRT('OddsRatio_working_3-way'!W168)&gt;0,0,PI()),ACOS('OddsRatio_working_3-way'!V168/(2*'OddsRatio_working_3-way'!X168)))</f>
        <v>0.52566644178413302</v>
      </c>
      <c r="Z168" s="11">
        <f>'OddsRatio_working_3-way'!X168^(1/3)*COS('OddsRatio_working_3-way'!Y168/3)</f>
        <v>0.52379492497794522</v>
      </c>
      <c r="AA168" s="11">
        <f>'OddsRatio_working_3-way'!X168^(1/3)*COS(('OddsRatio_working_3-way'!Y168+2*PI())/3)</f>
        <v>-0.34220526103651155</v>
      </c>
      <c r="AB168" s="11">
        <f>'OddsRatio_working_3-way'!X168^(1/3)*COS(('OddsRatio_working_3-way'!Y168+4*PI())/3)</f>
        <v>-0.1815896639414338</v>
      </c>
      <c r="AC168" s="11">
        <f>'OddsRatio_working_3-way'!X168^(1/3)*SIN('OddsRatio_working_3-way'!Y168/3)</f>
        <v>9.2731458218895627E-2</v>
      </c>
      <c r="AD168" s="11">
        <f>'OddsRatio_working_3-way'!X168^(1/3)*SIN(('OddsRatio_working_3-way'!Y168+2*PI())/3)</f>
        <v>0.40725398229481696</v>
      </c>
      <c r="AE168" s="11">
        <f>'OddsRatio_working_3-way'!X168^(1/3)*SIN(('OddsRatio_working_3-way'!Y168+4*PI())/3)</f>
        <v>-0.49998544051371252</v>
      </c>
      <c r="AF168" s="11">
        <f>-'OddsRatio_working_3-way'!U168/(3*'OddsRatio_working_3-way'!X168^(1/3))*COS(('OddsRatio_working_3-way'!Y168)/3)</f>
        <v>0.52379492497794533</v>
      </c>
      <c r="AG168" s="11">
        <f>-'OddsRatio_working_3-way'!U168/(3*'OddsRatio_working_3-way'!X168^(1/3))*COS(('OddsRatio_working_3-way'!Y168+2*PI())/3)</f>
        <v>-0.34220526103651161</v>
      </c>
      <c r="AH168" s="11">
        <f>-'OddsRatio_working_3-way'!U168/(3*'OddsRatio_working_3-way'!X168^(1/3))*COS(('OddsRatio_working_3-way'!Y168+4*PI())/3)</f>
        <v>-0.18158966394143386</v>
      </c>
      <c r="AI168" s="11">
        <f>'OddsRatio_working_3-way'!U168/(3*'OddsRatio_working_3-way'!X168^(1/3))*SIN(('OddsRatio_working_3-way'!Y168)/3)</f>
        <v>-9.273145821889564E-2</v>
      </c>
      <c r="AJ168" s="11">
        <f>'OddsRatio_working_3-way'!U168/(3*'OddsRatio_working_3-way'!X168^(1/3))*SIN(('OddsRatio_working_3-way'!Y168+2*PI())/3)</f>
        <v>-0.40725398229481702</v>
      </c>
      <c r="AK168" s="11">
        <f>'OddsRatio_working_3-way'!U168/(3*'OddsRatio_working_3-way'!X168^(1/3))*SIN(('OddsRatio_working_3-way'!Y168+4*PI())/3)</f>
        <v>0.49998544051371263</v>
      </c>
      <c r="AL168" s="11">
        <f>'OddsRatio_working_3-way'!Z168+'OddsRatio_working_3-way'!AF168</f>
        <v>1.0475898499558904</v>
      </c>
      <c r="AM168" s="11">
        <f>'OddsRatio_working_3-way'!AA168+'OddsRatio_working_3-way'!AG168</f>
        <v>-0.68441052207302322</v>
      </c>
      <c r="AN168" s="11">
        <f>'OddsRatio_working_3-way'!AB168+'OddsRatio_working_3-way'!AH168</f>
        <v>-0.36317932788286766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1.0475898499558904</v>
      </c>
      <c r="AS168" s="11">
        <f>IF(('OddsRatio_working_3-way'!X168=0),IF(Q168&gt;0,-Q168^(1/3),(-Q168)^(1/3)),'OddsRatio_working_3-way'!AM168-'OddsRatio_working_3-way'!R168/3)</f>
        <v>-0.68441052207302322</v>
      </c>
      <c r="AT168" s="11">
        <f>IF(('OddsRatio_working_3-way'!X168=0),IF(Q168&gt;0,-Q168^(1/3),(-Q168)^(1/3)),'OddsRatio_working_3-way'!AN168-'OddsRatio_working_3-way'!R168/3)</f>
        <v>-0.36317932788286766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2.08</v>
      </c>
      <c r="B169" s="4">
        <f>IF('True_Odds_Calculator_3-way'!B170="","",'True_Odds_Calculator_3-way'!B170)</f>
        <v>2.96</v>
      </c>
      <c r="C169" s="4">
        <f>IF('True_Odds_Calculator_3-way'!C170="","",'True_Odds_Calculator_3-way'!C170)</f>
        <v>4.75</v>
      </c>
      <c r="D169" s="9">
        <f t="shared" si="39"/>
        <v>0.46933529416609449</v>
      </c>
      <c r="E169" s="9">
        <f t="shared" si="40"/>
        <v>0.32765808135654595</v>
      </c>
      <c r="F169" s="9">
        <f t="shared" si="41"/>
        <v>0.20300662447735932</v>
      </c>
      <c r="G169" s="9">
        <f t="shared" si="42"/>
        <v>1.046919367056125</v>
      </c>
      <c r="H169" s="9">
        <f t="shared" si="43"/>
        <v>2.1306729164206155</v>
      </c>
      <c r="I169" s="9">
        <f t="shared" si="44"/>
        <v>3.0519619594300051</v>
      </c>
      <c r="J169" s="9">
        <f t="shared" si="45"/>
        <v>4.92594762646047</v>
      </c>
      <c r="K169" s="11">
        <f t="shared" si="46"/>
        <v>0.48076923076923073</v>
      </c>
      <c r="L169" s="11">
        <f t="shared" si="47"/>
        <v>0.33783783783783783</v>
      </c>
      <c r="M169" s="11">
        <f t="shared" si="48"/>
        <v>0.21052631578947367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-0.27143287011708062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0.23217802823065975</v>
      </c>
      <c r="Q169" s="11">
        <f>2*'OddsRatio_working_3-way'!K169*'OddsRatio_working_3-way'!L169*'OddsRatio_working_3-way'!M169</f>
        <v>6.8388226282963108E-2</v>
      </c>
      <c r="R169" s="11">
        <f t="shared" si="49"/>
        <v>0</v>
      </c>
      <c r="S169" s="11">
        <f t="shared" si="50"/>
        <v>-0.85537918871252194</v>
      </c>
      <c r="T169" s="11">
        <f t="shared" si="51"/>
        <v>-0.2519526329050138</v>
      </c>
      <c r="U169" s="11">
        <f>'OddsRatio_working_3-way'!S169-'OddsRatio_working_3-way'!R169^2/3</f>
        <v>-0.85537918871252194</v>
      </c>
      <c r="V169" s="11">
        <f>'OddsRatio_working_3-way'!S169*'OddsRatio_working_3-way'!R169/3-2*'OddsRatio_working_3-way'!R169^3/27-'OddsRatio_working_3-way'!T169</f>
        <v>0.2519526329050138</v>
      </c>
      <c r="W169" s="11">
        <f>'OddsRatio_working_3-way'!V169^2+4*'OddsRatio_working_3-way'!U169^3/27</f>
        <v>-2.9239623830957254E-2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0.15224959200169133</v>
      </c>
      <c r="Y169" s="11">
        <f>IF('OddsRatio_working_3-way'!W169&gt;=0,IF('OddsRatio_working_3-way'!V169+SQRT('OddsRatio_working_3-way'!W169)&gt;0,0,PI()),ACOS('OddsRatio_working_3-way'!V169/(2*'OddsRatio_working_3-way'!X169)))</f>
        <v>0.59627555195743243</v>
      </c>
      <c r="Z169" s="11">
        <f>'OddsRatio_working_3-way'!X169^(1/3)*COS('OddsRatio_working_3-way'!Y169/3)</f>
        <v>0.52345968352806238</v>
      </c>
      <c r="AA169" s="11">
        <f>'OddsRatio_working_3-way'!X169^(1/3)*COS(('OddsRatio_working_3-way'!Y169+2*PI())/3)</f>
        <v>-0.35303847754759798</v>
      </c>
      <c r="AB169" s="11">
        <f>'OddsRatio_working_3-way'!X169^(1/3)*COS(('OddsRatio_working_3-way'!Y169+4*PI())/3)</f>
        <v>-0.17042120598046431</v>
      </c>
      <c r="AC169" s="11">
        <f>'OddsRatio_working_3-way'!X169^(1/3)*SIN('OddsRatio_working_3-way'!Y169/3)</f>
        <v>0.10543413089795965</v>
      </c>
      <c r="AD169" s="11">
        <f>'OddsRatio_working_3-way'!X169^(1/3)*SIN(('OddsRatio_working_3-way'!Y169+2*PI())/3)</f>
        <v>0.40061231834328492</v>
      </c>
      <c r="AE169" s="11">
        <f>'OddsRatio_working_3-way'!X169^(1/3)*SIN(('OddsRatio_working_3-way'!Y169+4*PI())/3)</f>
        <v>-0.50604644924124453</v>
      </c>
      <c r="AF169" s="11">
        <f>-'OddsRatio_working_3-way'!U169/(3*'OddsRatio_working_3-way'!X169^(1/3))*COS(('OddsRatio_working_3-way'!Y169)/3)</f>
        <v>0.52345968352806249</v>
      </c>
      <c r="AG169" s="11">
        <f>-'OddsRatio_working_3-way'!U169/(3*'OddsRatio_working_3-way'!X169^(1/3))*COS(('OddsRatio_working_3-way'!Y169+2*PI())/3)</f>
        <v>-0.35303847754759804</v>
      </c>
      <c r="AH169" s="11">
        <f>-'OddsRatio_working_3-way'!U169/(3*'OddsRatio_working_3-way'!X169^(1/3))*COS(('OddsRatio_working_3-way'!Y169+4*PI())/3)</f>
        <v>-0.17042120598046434</v>
      </c>
      <c r="AI169" s="11">
        <f>'OddsRatio_working_3-way'!U169/(3*'OddsRatio_working_3-way'!X169^(1/3))*SIN(('OddsRatio_working_3-way'!Y169)/3)</f>
        <v>-0.10543413089795968</v>
      </c>
      <c r="AJ169" s="11">
        <f>'OddsRatio_working_3-way'!U169/(3*'OddsRatio_working_3-way'!X169^(1/3))*SIN(('OddsRatio_working_3-way'!Y169+2*PI())/3)</f>
        <v>-0.40061231834328503</v>
      </c>
      <c r="AK169" s="11">
        <f>'OddsRatio_working_3-way'!U169/(3*'OddsRatio_working_3-way'!X169^(1/3))*SIN(('OddsRatio_working_3-way'!Y169+4*PI())/3)</f>
        <v>0.50604644924124464</v>
      </c>
      <c r="AL169" s="11">
        <f>'OddsRatio_working_3-way'!Z169+'OddsRatio_working_3-way'!AF169</f>
        <v>1.046919367056125</v>
      </c>
      <c r="AM169" s="11">
        <f>'OddsRatio_working_3-way'!AA169+'OddsRatio_working_3-way'!AG169</f>
        <v>-0.70607695509519597</v>
      </c>
      <c r="AN169" s="11">
        <f>'OddsRatio_working_3-way'!AB169+'OddsRatio_working_3-way'!AH169</f>
        <v>-0.34084241196092868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1.046919367056125</v>
      </c>
      <c r="AS169" s="11">
        <f>IF(('OddsRatio_working_3-way'!X169=0),IF(Q169&gt;0,-Q169^(1/3),(-Q169)^(1/3)),'OddsRatio_working_3-way'!AM169-'OddsRatio_working_3-way'!R169/3)</f>
        <v>-0.70607695509519597</v>
      </c>
      <c r="AT169" s="11">
        <f>IF(('OddsRatio_working_3-way'!X169=0),IF(Q169&gt;0,-Q169^(1/3),(-Q169)^(1/3)),'OddsRatio_working_3-way'!AN169-'OddsRatio_working_3-way'!R169/3)</f>
        <v>-0.34084241196092868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1.88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4.9400000000000004</v>
      </c>
      <c r="D170" s="9">
        <f t="shared" si="39"/>
        <v>0.51931202185885939</v>
      </c>
      <c r="E170" s="9">
        <f t="shared" si="40"/>
        <v>0.2862970785476715</v>
      </c>
      <c r="F170" s="9">
        <f t="shared" si="41"/>
        <v>0.194390899593469</v>
      </c>
      <c r="G170" s="9">
        <f t="shared" si="42"/>
        <v>1.0518461268073798</v>
      </c>
      <c r="H170" s="9">
        <f t="shared" si="43"/>
        <v>1.9256245915904944</v>
      </c>
      <c r="I170" s="9">
        <f t="shared" si="44"/>
        <v>3.4928753205334906</v>
      </c>
      <c r="J170" s="9">
        <f t="shared" si="45"/>
        <v>5.1442737396210765</v>
      </c>
      <c r="K170" s="11">
        <f t="shared" si="46"/>
        <v>0.53191489361702127</v>
      </c>
      <c r="L170" s="11">
        <f t="shared" si="47"/>
        <v>0.29673590504451036</v>
      </c>
      <c r="M170" s="11">
        <f t="shared" si="48"/>
        <v>0.20242914979757085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-0.26255031333767698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0.22972813735787206</v>
      </c>
      <c r="Q170" s="11">
        <f>2*'OddsRatio_working_3-way'!K170*'OddsRatio_working_3-way'!L170*'OddsRatio_working_3-way'!M170</f>
        <v>6.3902124438907387E-2</v>
      </c>
      <c r="R170" s="11">
        <f t="shared" si="49"/>
        <v>0</v>
      </c>
      <c r="S170" s="11">
        <f t="shared" si="50"/>
        <v>-0.87498710032925786</v>
      </c>
      <c r="T170" s="11">
        <f t="shared" si="51"/>
        <v>-0.24339001399979357</v>
      </c>
      <c r="U170" s="11">
        <f>'OddsRatio_working_3-way'!S170-'OddsRatio_working_3-way'!R170^2/3</f>
        <v>-0.87498710032925786</v>
      </c>
      <c r="V170" s="11">
        <f>'OddsRatio_working_3-way'!S170*'OddsRatio_working_3-way'!R170/3-2*'OddsRatio_working_3-way'!R170^3/27-'OddsRatio_working_3-way'!T170</f>
        <v>0.24339001399979357</v>
      </c>
      <c r="W170" s="11">
        <f>'OddsRatio_working_3-way'!V170^2+4*'OddsRatio_working_3-way'!U170^3/27</f>
        <v>-4.0004596863782646E-2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0.15751451978992473</v>
      </c>
      <c r="Y170" s="11">
        <f>IF('OddsRatio_working_3-way'!W170&gt;=0,IF('OddsRatio_working_3-way'!V170+SQRT('OddsRatio_working_3-way'!W170)&gt;0,0,PI()),ACOS('OddsRatio_working_3-way'!V170/(2*'OddsRatio_working_3-way'!X170)))</f>
        <v>0.68787724913064041</v>
      </c>
      <c r="Z170" s="11">
        <f>'OddsRatio_working_3-way'!X170^(1/3)*COS('OddsRatio_working_3-way'!Y170/3)</f>
        <v>0.52592306340368988</v>
      </c>
      <c r="AA170" s="11">
        <f>'OddsRatio_working_3-way'!X170^(1/3)*COS(('OddsRatio_working_3-way'!Y170+2*PI())/3)</f>
        <v>-0.36926521751458274</v>
      </c>
      <c r="AB170" s="11">
        <f>'OddsRatio_working_3-way'!X170^(1/3)*COS(('OddsRatio_working_3-way'!Y170+4*PI())/3)</f>
        <v>-0.156657845889107</v>
      </c>
      <c r="AC170" s="11">
        <f>'OddsRatio_working_3-way'!X170^(1/3)*SIN('OddsRatio_working_3-way'!Y170/3)</f>
        <v>0.12274892323966728</v>
      </c>
      <c r="AD170" s="11">
        <f>'OddsRatio_working_3-way'!X170^(1/3)*SIN(('OddsRatio_working_3-way'!Y170+2*PI())/3)</f>
        <v>0.39408827172389588</v>
      </c>
      <c r="AE170" s="11">
        <f>'OddsRatio_working_3-way'!X170^(1/3)*SIN(('OddsRatio_working_3-way'!Y170+4*PI())/3)</f>
        <v>-0.51683719496356306</v>
      </c>
      <c r="AF170" s="11">
        <f>-'OddsRatio_working_3-way'!U170/(3*'OddsRatio_working_3-way'!X170^(1/3))*COS(('OddsRatio_working_3-way'!Y170)/3)</f>
        <v>0.52592306340368988</v>
      </c>
      <c r="AG170" s="11">
        <f>-'OddsRatio_working_3-way'!U170/(3*'OddsRatio_working_3-way'!X170^(1/3))*COS(('OddsRatio_working_3-way'!Y170+2*PI())/3)</f>
        <v>-0.36926521751458274</v>
      </c>
      <c r="AH170" s="11">
        <f>-'OddsRatio_working_3-way'!U170/(3*'OddsRatio_working_3-way'!X170^(1/3))*COS(('OddsRatio_working_3-way'!Y170+4*PI())/3)</f>
        <v>-0.156657845889107</v>
      </c>
      <c r="AI170" s="11">
        <f>'OddsRatio_working_3-way'!U170/(3*'OddsRatio_working_3-way'!X170^(1/3))*SIN(('OddsRatio_working_3-way'!Y170)/3)</f>
        <v>-0.12274892323966728</v>
      </c>
      <c r="AJ170" s="11">
        <f>'OddsRatio_working_3-way'!U170/(3*'OddsRatio_working_3-way'!X170^(1/3))*SIN(('OddsRatio_working_3-way'!Y170+2*PI())/3)</f>
        <v>-0.39408827172389588</v>
      </c>
      <c r="AK170" s="11">
        <f>'OddsRatio_working_3-way'!U170/(3*'OddsRatio_working_3-way'!X170^(1/3))*SIN(('OddsRatio_working_3-way'!Y170+4*PI())/3)</f>
        <v>0.51683719496356306</v>
      </c>
      <c r="AL170" s="11">
        <f>'OddsRatio_working_3-way'!Z170+'OddsRatio_working_3-way'!AF170</f>
        <v>1.0518461268073798</v>
      </c>
      <c r="AM170" s="11">
        <f>'OddsRatio_working_3-way'!AA170+'OddsRatio_working_3-way'!AG170</f>
        <v>-0.73853043502916549</v>
      </c>
      <c r="AN170" s="11">
        <f>'OddsRatio_working_3-way'!AB170+'OddsRatio_working_3-way'!AH170</f>
        <v>-0.313315691778214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1.0518461268073798</v>
      </c>
      <c r="AS170" s="11">
        <f>IF(('OddsRatio_working_3-way'!X170=0),IF(Q170&gt;0,-Q170^(1/3),(-Q170)^(1/3)),'OddsRatio_working_3-way'!AM170-'OddsRatio_working_3-way'!R170/3)</f>
        <v>-0.73853043502916549</v>
      </c>
      <c r="AT170" s="11">
        <f>IF(('OddsRatio_working_3-way'!X170=0),IF(Q170&gt;0,-Q170^(1/3),(-Q170)^(1/3)),'OddsRatio_working_3-way'!AN170-'OddsRatio_working_3-way'!R170/3)</f>
        <v>-0.313315691778214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1.64</v>
      </c>
      <c r="B171" s="4">
        <f>IF('True_Odds_Calculator_3-way'!B172="","",'True_Odds_Calculator_3-way'!B172)</f>
        <v>3.56</v>
      </c>
      <c r="C171" s="4">
        <f>IF('True_Odds_Calculator_3-way'!C172="","",'True_Odds_Calculator_3-way'!C172)</f>
        <v>6.99</v>
      </c>
      <c r="D171" s="9">
        <f t="shared" si="39"/>
        <v>0.59530576796498957</v>
      </c>
      <c r="E171" s="9">
        <f t="shared" si="40"/>
        <v>0.26887241791475963</v>
      </c>
      <c r="F171" s="9">
        <f t="shared" si="41"/>
        <v>0.13582181412025077</v>
      </c>
      <c r="G171" s="9">
        <f t="shared" si="42"/>
        <v>1.062201597199864</v>
      </c>
      <c r="H171" s="9">
        <f t="shared" si="43"/>
        <v>1.6798090222079132</v>
      </c>
      <c r="I171" s="9">
        <f t="shared" si="44"/>
        <v>3.7192360888316518</v>
      </c>
      <c r="J171" s="9">
        <f t="shared" si="45"/>
        <v>7.3625875672271848</v>
      </c>
      <c r="K171" s="11">
        <f t="shared" si="46"/>
        <v>0.6097560975609756</v>
      </c>
      <c r="L171" s="11">
        <f t="shared" si="47"/>
        <v>0.2808988764044944</v>
      </c>
      <c r="M171" s="11">
        <f t="shared" si="48"/>
        <v>0.14306151645207438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-0.24047821516938228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0.22518760896727932</v>
      </c>
      <c r="Q171" s="11">
        <f>2*'OddsRatio_working_3-way'!K171*'OddsRatio_working_3-way'!L171*'OddsRatio_working_3-way'!M171</f>
        <v>4.9007096619647292E-2</v>
      </c>
      <c r="R171" s="11">
        <f t="shared" si="49"/>
        <v>0</v>
      </c>
      <c r="S171" s="11">
        <f t="shared" si="50"/>
        <v>-0.93641583628964919</v>
      </c>
      <c r="T171" s="11">
        <f t="shared" si="51"/>
        <v>-0.20379017111853084</v>
      </c>
      <c r="U171" s="11">
        <f>'OddsRatio_working_3-way'!S171-'OddsRatio_working_3-way'!R171^2/3</f>
        <v>-0.93641583628964919</v>
      </c>
      <c r="V171" s="11">
        <f>'OddsRatio_working_3-way'!S171*'OddsRatio_working_3-way'!R171/3-2*'OddsRatio_working_3-way'!R171^3/27-'OddsRatio_working_3-way'!T171</f>
        <v>0.20379017111853084</v>
      </c>
      <c r="W171" s="11">
        <f>'OddsRatio_working_3-way'!V171^2+4*'OddsRatio_working_3-way'!U171^3/27</f>
        <v>-8.0116866771896195E-2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0.17438986539963861</v>
      </c>
      <c r="Y171" s="11">
        <f>IF('OddsRatio_working_3-way'!W171&gt;=0,IF('OddsRatio_working_3-way'!V171+SQRT('OddsRatio_working_3-way'!W171)&gt;0,0,PI()),ACOS('OddsRatio_working_3-way'!V171/(2*'OddsRatio_working_3-way'!X171)))</f>
        <v>0.94678554688387073</v>
      </c>
      <c r="Z171" s="11">
        <f>'OddsRatio_working_3-way'!X171^(1/3)*COS('OddsRatio_working_3-way'!Y171/3)</f>
        <v>0.53110079859993198</v>
      </c>
      <c r="AA171" s="11">
        <f>'OddsRatio_working_3-way'!X171^(1/3)*COS(('OddsRatio_working_3-way'!Y171+2*PI())/3)</f>
        <v>-0.41572668027435344</v>
      </c>
      <c r="AB171" s="11">
        <f>'OddsRatio_working_3-way'!X171^(1/3)*COS(('OddsRatio_working_3-way'!Y171+4*PI())/3)</f>
        <v>-0.1153741183255787</v>
      </c>
      <c r="AC171" s="11">
        <f>'OddsRatio_working_3-way'!X171^(1/3)*SIN('OddsRatio_working_3-way'!Y171/3)</f>
        <v>0.17340863249291885</v>
      </c>
      <c r="AD171" s="11">
        <f>'OddsRatio_working_3-way'!X171^(1/3)*SIN(('OddsRatio_working_3-way'!Y171+2*PI())/3)</f>
        <v>0.37324246731128446</v>
      </c>
      <c r="AE171" s="11">
        <f>'OddsRatio_working_3-way'!X171^(1/3)*SIN(('OddsRatio_working_3-way'!Y171+4*PI())/3)</f>
        <v>-0.54665109980420334</v>
      </c>
      <c r="AF171" s="11">
        <f>-'OddsRatio_working_3-way'!U171/(3*'OddsRatio_working_3-way'!X171^(1/3))*COS(('OddsRatio_working_3-way'!Y171)/3)</f>
        <v>0.53110079859993198</v>
      </c>
      <c r="AG171" s="11">
        <f>-'OddsRatio_working_3-way'!U171/(3*'OddsRatio_working_3-way'!X171^(1/3))*COS(('OddsRatio_working_3-way'!Y171+2*PI())/3)</f>
        <v>-0.41572668027435344</v>
      </c>
      <c r="AH171" s="11">
        <f>-'OddsRatio_working_3-way'!U171/(3*'OddsRatio_working_3-way'!X171^(1/3))*COS(('OddsRatio_working_3-way'!Y171+4*PI())/3)</f>
        <v>-0.1153741183255787</v>
      </c>
      <c r="AI171" s="11">
        <f>'OddsRatio_working_3-way'!U171/(3*'OddsRatio_working_3-way'!X171^(1/3))*SIN(('OddsRatio_working_3-way'!Y171)/3)</f>
        <v>-0.17340863249291885</v>
      </c>
      <c r="AJ171" s="11">
        <f>'OddsRatio_working_3-way'!U171/(3*'OddsRatio_working_3-way'!X171^(1/3))*SIN(('OddsRatio_working_3-way'!Y171+2*PI())/3)</f>
        <v>-0.37324246731128446</v>
      </c>
      <c r="AK171" s="11">
        <f>'OddsRatio_working_3-way'!U171/(3*'OddsRatio_working_3-way'!X171^(1/3))*SIN(('OddsRatio_working_3-way'!Y171+4*PI())/3)</f>
        <v>0.54665109980420334</v>
      </c>
      <c r="AL171" s="11">
        <f>'OddsRatio_working_3-way'!Z171+'OddsRatio_working_3-way'!AF171</f>
        <v>1.062201597199864</v>
      </c>
      <c r="AM171" s="11">
        <f>'OddsRatio_working_3-way'!AA171+'OddsRatio_working_3-way'!AG171</f>
        <v>-0.83145336054870689</v>
      </c>
      <c r="AN171" s="11">
        <f>'OddsRatio_working_3-way'!AB171+'OddsRatio_working_3-way'!AH171</f>
        <v>-0.2307482366511574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1.062201597199864</v>
      </c>
      <c r="AS171" s="11">
        <f>IF(('OddsRatio_working_3-way'!X171=0),IF(Q171&gt;0,-Q171^(1/3),(-Q171)^(1/3)),'OddsRatio_working_3-way'!AM171-'OddsRatio_working_3-way'!R171/3)</f>
        <v>-0.83145336054870689</v>
      </c>
      <c r="AT171" s="11">
        <f>IF(('OddsRatio_working_3-way'!X171=0),IF(Q171&gt;0,-Q171^(1/3),(-Q171)^(1/3)),'OddsRatio_working_3-way'!AN171-'OddsRatio_working_3-way'!R171/3)</f>
        <v>-0.2307482366511574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1.68</v>
      </c>
      <c r="B172" s="4">
        <f>IF('True_Odds_Calculator_3-way'!B173="","",'True_Odds_Calculator_3-way'!B173)</f>
        <v>4.3099999999999996</v>
      </c>
      <c r="C172" s="4">
        <f>IF('True_Odds_Calculator_3-way'!C173="","",'True_Odds_Calculator_3-way'!C173)</f>
        <v>4.95</v>
      </c>
      <c r="D172" s="9">
        <f t="shared" si="39"/>
        <v>0.58294759759387316</v>
      </c>
      <c r="E172" s="9">
        <f t="shared" si="40"/>
        <v>0.2230941571219206</v>
      </c>
      <c r="F172" s="9">
        <f t="shared" si="41"/>
        <v>0.1939582452842061</v>
      </c>
      <c r="G172" s="9">
        <f t="shared" si="42"/>
        <v>1.052088316361635</v>
      </c>
      <c r="H172" s="9">
        <f t="shared" si="43"/>
        <v>1.7154200551259122</v>
      </c>
      <c r="I172" s="9">
        <f t="shared" si="44"/>
        <v>4.4824123271570109</v>
      </c>
      <c r="J172" s="9">
        <f t="shared" si="45"/>
        <v>5.1557488496284583</v>
      </c>
      <c r="K172" s="11">
        <f t="shared" si="46"/>
        <v>0.59523809523809523</v>
      </c>
      <c r="L172" s="11">
        <f t="shared" si="47"/>
        <v>0.23201856148491881</v>
      </c>
      <c r="M172" s="11">
        <f t="shared" si="48"/>
        <v>0.20202020202020202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-0.24805172484986859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0.22152806375544193</v>
      </c>
      <c r="Q172" s="11">
        <f>2*'OddsRatio_working_3-way'!K172*'OddsRatio_working_3-way'!L172*'OddsRatio_working_3-way'!M172</f>
        <v>5.5800519837642809E-2</v>
      </c>
      <c r="R172" s="11">
        <f t="shared" si="49"/>
        <v>0</v>
      </c>
      <c r="S172" s="11">
        <f t="shared" si="50"/>
        <v>-0.8930720553929633</v>
      </c>
      <c r="T172" s="11">
        <f t="shared" si="51"/>
        <v>-0.22495517768084719</v>
      </c>
      <c r="U172" s="11">
        <f>'OddsRatio_working_3-way'!S172-'OddsRatio_working_3-way'!R172^2/3</f>
        <v>-0.8930720553929633</v>
      </c>
      <c r="V172" s="11">
        <f>'OddsRatio_working_3-way'!S172*'OddsRatio_working_3-way'!R172/3-2*'OddsRatio_working_3-way'!R172^3/27-'OddsRatio_working_3-way'!T172</f>
        <v>0.22495517768084719</v>
      </c>
      <c r="W172" s="11">
        <f>'OddsRatio_working_3-way'!V172^2+4*'OddsRatio_working_3-way'!U172^3/27</f>
        <v>-5.4920257280930647E-2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0.16242312739135412</v>
      </c>
      <c r="Y172" s="11">
        <f>IF('OddsRatio_working_3-way'!W172&gt;=0,IF('OddsRatio_working_3-way'!V172+SQRT('OddsRatio_working_3-way'!W172)&gt;0,0,PI()),ACOS('OddsRatio_working_3-way'!V172/(2*'OddsRatio_working_3-way'!X172)))</f>
        <v>0.80585125703208371</v>
      </c>
      <c r="Z172" s="11">
        <f>'OddsRatio_working_3-way'!X172^(1/3)*COS('OddsRatio_working_3-way'!Y172/3)</f>
        <v>0.52604415818081762</v>
      </c>
      <c r="AA172" s="11">
        <f>'OddsRatio_working_3-way'!X172^(1/3)*COS(('OddsRatio_working_3-way'!Y172+2*PI())/3)</f>
        <v>-0.38842611244307662</v>
      </c>
      <c r="AB172" s="11">
        <f>'OddsRatio_working_3-way'!X172^(1/3)*COS(('OddsRatio_working_3-way'!Y172+4*PI())/3)</f>
        <v>-0.1376180457377412</v>
      </c>
      <c r="AC172" s="11">
        <f>'OddsRatio_working_3-way'!X172^(1/3)*SIN('OddsRatio_working_3-way'!Y172/3)</f>
        <v>0.14480410482725531</v>
      </c>
      <c r="AD172" s="11">
        <f>'OddsRatio_working_3-way'!X172^(1/3)*SIN(('OddsRatio_working_3-way'!Y172+2*PI())/3)</f>
        <v>0.38316555208336023</v>
      </c>
      <c r="AE172" s="11">
        <f>'OddsRatio_working_3-way'!X172^(1/3)*SIN(('OddsRatio_working_3-way'!Y172+4*PI())/3)</f>
        <v>-0.52796965691061526</v>
      </c>
      <c r="AF172" s="11">
        <f>-'OddsRatio_working_3-way'!U172/(3*'OddsRatio_working_3-way'!X172^(1/3))*COS(('OddsRatio_working_3-way'!Y172)/3)</f>
        <v>0.52604415818081751</v>
      </c>
      <c r="AG172" s="11">
        <f>-'OddsRatio_working_3-way'!U172/(3*'OddsRatio_working_3-way'!X172^(1/3))*COS(('OddsRatio_working_3-way'!Y172+2*PI())/3)</f>
        <v>-0.38842611244307651</v>
      </c>
      <c r="AH172" s="11">
        <f>-'OddsRatio_working_3-way'!U172/(3*'OddsRatio_working_3-way'!X172^(1/3))*COS(('OddsRatio_working_3-way'!Y172+4*PI())/3)</f>
        <v>-0.13761804573774117</v>
      </c>
      <c r="AI172" s="11">
        <f>'OddsRatio_working_3-way'!U172/(3*'OddsRatio_working_3-way'!X172^(1/3))*SIN(('OddsRatio_working_3-way'!Y172)/3)</f>
        <v>-0.14480410482725528</v>
      </c>
      <c r="AJ172" s="11">
        <f>'OddsRatio_working_3-way'!U172/(3*'OddsRatio_working_3-way'!X172^(1/3))*SIN(('OddsRatio_working_3-way'!Y172+2*PI())/3)</f>
        <v>-0.38316555208336017</v>
      </c>
      <c r="AK172" s="11">
        <f>'OddsRatio_working_3-way'!U172/(3*'OddsRatio_working_3-way'!X172^(1/3))*SIN(('OddsRatio_working_3-way'!Y172+4*PI())/3)</f>
        <v>0.52796965691061515</v>
      </c>
      <c r="AL172" s="11">
        <f>'OddsRatio_working_3-way'!Z172+'OddsRatio_working_3-way'!AF172</f>
        <v>1.052088316361635</v>
      </c>
      <c r="AM172" s="11">
        <f>'OddsRatio_working_3-way'!AA172+'OddsRatio_working_3-way'!AG172</f>
        <v>-0.77685222488615313</v>
      </c>
      <c r="AN172" s="11">
        <f>'OddsRatio_working_3-way'!AB172+'OddsRatio_working_3-way'!AH172</f>
        <v>-0.27523609147548234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1.052088316361635</v>
      </c>
      <c r="AS172" s="11">
        <f>IF(('OddsRatio_working_3-way'!X172=0),IF(Q172&gt;0,-Q172^(1/3),(-Q172)^(1/3)),'OddsRatio_working_3-way'!AM172-'OddsRatio_working_3-way'!R172/3)</f>
        <v>-0.77685222488615313</v>
      </c>
      <c r="AT172" s="11">
        <f>IF(('OddsRatio_working_3-way'!X172=0),IF(Q172&gt;0,-Q172^(1/3),(-Q172)^(1/3)),'OddsRatio_working_3-way'!AN172-'OddsRatio_working_3-way'!R172/3)</f>
        <v>-0.27523609147548234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1.24</v>
      </c>
      <c r="B173" s="4">
        <f>IF('True_Odds_Calculator_3-way'!B174="","",'True_Odds_Calculator_3-way'!B174)</f>
        <v>6.75</v>
      </c>
      <c r="C173" s="4">
        <f>IF('True_Odds_Calculator_3-way'!C174="","",'True_Odds_Calculator_3-way'!C174)</f>
        <v>11.71</v>
      </c>
      <c r="D173" s="9">
        <f t="shared" si="39"/>
        <v>0.78837876810513274</v>
      </c>
      <c r="E173" s="9">
        <f t="shared" si="40"/>
        <v>0.1345707433573553</v>
      </c>
      <c r="F173" s="9">
        <f t="shared" si="41"/>
        <v>7.705048853751198E-2</v>
      </c>
      <c r="G173" s="9">
        <f t="shared" si="42"/>
        <v>1.1184409938062869</v>
      </c>
      <c r="H173" s="9">
        <f t="shared" si="43"/>
        <v>1.2684258385135088</v>
      </c>
      <c r="I173" s="9">
        <f t="shared" si="44"/>
        <v>7.4310357143861498</v>
      </c>
      <c r="J173" s="9">
        <f t="shared" si="45"/>
        <v>12.978503043665333</v>
      </c>
      <c r="K173" s="11">
        <f t="shared" si="46"/>
        <v>0.80645161290322587</v>
      </c>
      <c r="L173" s="11">
        <f t="shared" si="47"/>
        <v>0.14814814814814814</v>
      </c>
      <c r="M173" s="11">
        <f t="shared" si="48"/>
        <v>8.5397096498719044E-2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-0.15079474394644765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0.1703860826199054</v>
      </c>
      <c r="Q173" s="11">
        <f>2*'OddsRatio_working_3-way'!K173*'OddsRatio_working_3-way'!L173*'OddsRatio_working_3-way'!M173</f>
        <v>2.0405518876635376E-2</v>
      </c>
      <c r="R173" s="11">
        <f t="shared" si="49"/>
        <v>0</v>
      </c>
      <c r="S173" s="11">
        <f t="shared" si="50"/>
        <v>-1.1299205672607215</v>
      </c>
      <c r="T173" s="11">
        <f t="shared" si="51"/>
        <v>-0.13531982841445767</v>
      </c>
      <c r="U173" s="11">
        <f>'OddsRatio_working_3-way'!S173-'OddsRatio_working_3-way'!R173^2/3</f>
        <v>-1.1299205672607215</v>
      </c>
      <c r="V173" s="11">
        <f>'OddsRatio_working_3-way'!S173*'OddsRatio_working_3-way'!R173/3-2*'OddsRatio_working_3-way'!R173^3/27-'OddsRatio_working_3-way'!T173</f>
        <v>0.13531982841445767</v>
      </c>
      <c r="W173" s="11">
        <f>'OddsRatio_working_3-way'!V173^2+4*'OddsRatio_working_3-way'!U173^3/27</f>
        <v>-0.19540598676300081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0.23114791948291416</v>
      </c>
      <c r="Y173" s="11">
        <f>IF('OddsRatio_working_3-way'!W173&gt;=0,IF('OddsRatio_working_3-way'!V173+SQRT('OddsRatio_working_3-way'!W173)&gt;0,0,PI()),ACOS('OddsRatio_working_3-way'!V173/(2*'OddsRatio_working_3-way'!X173)))</f>
        <v>1.2737338373021292</v>
      </c>
      <c r="Z173" s="11">
        <f>'OddsRatio_working_3-way'!X173^(1/3)*COS('OddsRatio_working_3-way'!Y173/3)</f>
        <v>0.55922049690314346</v>
      </c>
      <c r="AA173" s="11">
        <f>'OddsRatio_working_3-way'!X173^(1/3)*COS(('OddsRatio_working_3-way'!Y173+2*PI())/3)</f>
        <v>-0.49854966632266073</v>
      </c>
      <c r="AB173" s="11">
        <f>'OddsRatio_working_3-way'!X173^(1/3)*COS(('OddsRatio_working_3-way'!Y173+4*PI())/3)</f>
        <v>-6.0670830580482851E-2</v>
      </c>
      <c r="AC173" s="11">
        <f>'OddsRatio_working_3-way'!X173^(1/3)*SIN('OddsRatio_working_3-way'!Y173/3)</f>
        <v>0.25280946368818641</v>
      </c>
      <c r="AD173" s="11">
        <f>'OddsRatio_working_3-way'!X173^(1/3)*SIN(('OddsRatio_working_3-way'!Y173+2*PI())/3)</f>
        <v>0.35789442479098604</v>
      </c>
      <c r="AE173" s="11">
        <f>'OddsRatio_working_3-way'!X173^(1/3)*SIN(('OddsRatio_working_3-way'!Y173+4*PI())/3)</f>
        <v>-0.61070388847917245</v>
      </c>
      <c r="AF173" s="11">
        <f>-'OddsRatio_working_3-way'!U173/(3*'OddsRatio_working_3-way'!X173^(1/3))*COS(('OddsRatio_working_3-way'!Y173)/3)</f>
        <v>0.55922049690314346</v>
      </c>
      <c r="AG173" s="11">
        <f>-'OddsRatio_working_3-way'!U173/(3*'OddsRatio_working_3-way'!X173^(1/3))*COS(('OddsRatio_working_3-way'!Y173+2*PI())/3)</f>
        <v>-0.49854966632266073</v>
      </c>
      <c r="AH173" s="11">
        <f>-'OddsRatio_working_3-way'!U173/(3*'OddsRatio_working_3-way'!X173^(1/3))*COS(('OddsRatio_working_3-way'!Y173+4*PI())/3)</f>
        <v>-6.0670830580482851E-2</v>
      </c>
      <c r="AI173" s="11">
        <f>'OddsRatio_working_3-way'!U173/(3*'OddsRatio_working_3-way'!X173^(1/3))*SIN(('OddsRatio_working_3-way'!Y173)/3)</f>
        <v>-0.25280946368818641</v>
      </c>
      <c r="AJ173" s="11">
        <f>'OddsRatio_working_3-way'!U173/(3*'OddsRatio_working_3-way'!X173^(1/3))*SIN(('OddsRatio_working_3-way'!Y173+2*PI())/3)</f>
        <v>-0.35789442479098604</v>
      </c>
      <c r="AK173" s="11">
        <f>'OddsRatio_working_3-way'!U173/(3*'OddsRatio_working_3-way'!X173^(1/3))*SIN(('OddsRatio_working_3-way'!Y173+4*PI())/3)</f>
        <v>0.61070388847917245</v>
      </c>
      <c r="AL173" s="11">
        <f>'OddsRatio_working_3-way'!Z173+'OddsRatio_working_3-way'!AF173</f>
        <v>1.1184409938062869</v>
      </c>
      <c r="AM173" s="11">
        <f>'OddsRatio_working_3-way'!AA173+'OddsRatio_working_3-way'!AG173</f>
        <v>-0.99709933264532147</v>
      </c>
      <c r="AN173" s="11">
        <f>'OddsRatio_working_3-way'!AB173+'OddsRatio_working_3-way'!AH173</f>
        <v>-0.1213416611609657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1.1184409938062869</v>
      </c>
      <c r="AS173" s="11">
        <f>IF(('OddsRatio_working_3-way'!X173=0),IF(Q173&gt;0,-Q173^(1/3),(-Q173)^(1/3)),'OddsRatio_working_3-way'!AM173-'OddsRatio_working_3-way'!R173/3)</f>
        <v>-0.99709933264532147</v>
      </c>
      <c r="AT173" s="11">
        <f>IF(('OddsRatio_working_3-way'!X173=0),IF(Q173&gt;0,-Q173^(1/3),(-Q173)^(1/3)),'OddsRatio_working_3-way'!AN173-'OddsRatio_working_3-way'!R173/3)</f>
        <v>-0.1213416611609657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2.71</v>
      </c>
      <c r="B174" s="4">
        <f>IF('True_Odds_Calculator_3-way'!B175="","",'True_Odds_Calculator_3-way'!B175)</f>
        <v>3.73</v>
      </c>
      <c r="C174" s="4">
        <f>IF('True_Odds_Calculator_3-way'!C175="","",'True_Odds_Calculator_3-way'!C175)</f>
        <v>2.56</v>
      </c>
      <c r="D174" s="9">
        <f t="shared" si="39"/>
        <v>0.35931784757812346</v>
      </c>
      <c r="E174" s="9">
        <f t="shared" si="40"/>
        <v>0.2599681034068963</v>
      </c>
      <c r="F174" s="9">
        <f t="shared" si="41"/>
        <v>0.38071404901498013</v>
      </c>
      <c r="G174" s="9">
        <f t="shared" si="42"/>
        <v>1.0427200538972652</v>
      </c>
      <c r="H174" s="9">
        <f t="shared" si="43"/>
        <v>2.7830512921643238</v>
      </c>
      <c r="I174" s="9">
        <f t="shared" si="44"/>
        <v>3.8466257471395338</v>
      </c>
      <c r="J174" s="9">
        <f t="shared" si="45"/>
        <v>2.6266432840797336</v>
      </c>
      <c r="K174" s="11">
        <f t="shared" si="46"/>
        <v>0.36900369003690037</v>
      </c>
      <c r="L174" s="11">
        <f t="shared" si="47"/>
        <v>0.26809651474530832</v>
      </c>
      <c r="M174" s="11">
        <f t="shared" si="48"/>
        <v>0.390625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-0.28142668030232565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0.23186391381340088</v>
      </c>
      <c r="Q174" s="11">
        <f>2*'OddsRatio_working_3-way'!K174*'OddsRatio_working_3-way'!L174*'OddsRatio_working_3-way'!M174</f>
        <v>7.7287971271133626E-2</v>
      </c>
      <c r="R174" s="11">
        <f t="shared" si="49"/>
        <v>0</v>
      </c>
      <c r="S174" s="11">
        <f t="shared" si="50"/>
        <v>-0.82388746356357745</v>
      </c>
      <c r="T174" s="11">
        <f t="shared" si="51"/>
        <v>-0.27462915452119246</v>
      </c>
      <c r="U174" s="11">
        <f>'OddsRatio_working_3-way'!S174-'OddsRatio_working_3-way'!R174^2/3</f>
        <v>-0.82388746356357745</v>
      </c>
      <c r="V174" s="11">
        <f>'OddsRatio_working_3-way'!S174*'OddsRatio_working_3-way'!R174/3-2*'OddsRatio_working_3-way'!R174^3/27-'OddsRatio_working_3-way'!T174</f>
        <v>0.27462915452119246</v>
      </c>
      <c r="W174" s="11">
        <f>'OddsRatio_working_3-way'!V174^2+4*'OddsRatio_working_3-way'!U174^3/27</f>
        <v>-7.4302388479712544E-3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0.14391960547558857</v>
      </c>
      <c r="Y174" s="11">
        <f>IF('OddsRatio_working_3-way'!W174&gt;=0,IF('OddsRatio_working_3-way'!V174+SQRT('OddsRatio_working_3-way'!W174)&gt;0,0,PI()),ACOS('OddsRatio_working_3-way'!V174/(2*'OddsRatio_working_3-way'!X174)))</f>
        <v>0.30413574503130936</v>
      </c>
      <c r="Z174" s="11">
        <f>'OddsRatio_working_3-way'!X174^(1/3)*COS('OddsRatio_working_3-way'!Y174/3)</f>
        <v>0.52136002694863259</v>
      </c>
      <c r="AA174" s="11">
        <f>'OddsRatio_working_3-way'!X174^(1/3)*COS(('OddsRatio_working_3-way'!Y174+2*PI())/3)</f>
        <v>-0.3066110227815933</v>
      </c>
      <c r="AB174" s="11">
        <f>'OddsRatio_working_3-way'!X174^(1/3)*COS(('OddsRatio_working_3-way'!Y174+4*PI())/3)</f>
        <v>-0.21474900416703943</v>
      </c>
      <c r="AC174" s="11">
        <f>'OddsRatio_working_3-way'!X174^(1/3)*SIN('OddsRatio_working_3-way'!Y174/3)</f>
        <v>5.3036561175415164E-2</v>
      </c>
      <c r="AD174" s="11">
        <f>'OddsRatio_working_3-way'!X174^(1/3)*SIN(('OddsRatio_working_3-way'!Y174+2*PI())/3)</f>
        <v>0.42499274726754782</v>
      </c>
      <c r="AE174" s="11">
        <f>'OddsRatio_working_3-way'!X174^(1/3)*SIN(('OddsRatio_working_3-way'!Y174+4*PI())/3)</f>
        <v>-0.47802930844296293</v>
      </c>
      <c r="AF174" s="11">
        <f>-'OddsRatio_working_3-way'!U174/(3*'OddsRatio_working_3-way'!X174^(1/3))*COS(('OddsRatio_working_3-way'!Y174)/3)</f>
        <v>0.52136002694863259</v>
      </c>
      <c r="AG174" s="11">
        <f>-'OddsRatio_working_3-way'!U174/(3*'OddsRatio_working_3-way'!X174^(1/3))*COS(('OddsRatio_working_3-way'!Y174+2*PI())/3)</f>
        <v>-0.3066110227815933</v>
      </c>
      <c r="AH174" s="11">
        <f>-'OddsRatio_working_3-way'!U174/(3*'OddsRatio_working_3-way'!X174^(1/3))*COS(('OddsRatio_working_3-way'!Y174+4*PI())/3)</f>
        <v>-0.21474900416703943</v>
      </c>
      <c r="AI174" s="11">
        <f>'OddsRatio_working_3-way'!U174/(3*'OddsRatio_working_3-way'!X174^(1/3))*SIN(('OddsRatio_working_3-way'!Y174)/3)</f>
        <v>-5.3036561175415164E-2</v>
      </c>
      <c r="AJ174" s="11">
        <f>'OddsRatio_working_3-way'!U174/(3*'OddsRatio_working_3-way'!X174^(1/3))*SIN(('OddsRatio_working_3-way'!Y174+2*PI())/3)</f>
        <v>-0.42499274726754782</v>
      </c>
      <c r="AK174" s="11">
        <f>'OddsRatio_working_3-way'!U174/(3*'OddsRatio_working_3-way'!X174^(1/3))*SIN(('OddsRatio_working_3-way'!Y174+4*PI())/3)</f>
        <v>0.47802930844296293</v>
      </c>
      <c r="AL174" s="11">
        <f>'OddsRatio_working_3-way'!Z174+'OddsRatio_working_3-way'!AF174</f>
        <v>1.0427200538972652</v>
      </c>
      <c r="AM174" s="11">
        <f>'OddsRatio_working_3-way'!AA174+'OddsRatio_working_3-way'!AG174</f>
        <v>-0.6132220455631866</v>
      </c>
      <c r="AN174" s="11">
        <f>'OddsRatio_working_3-way'!AB174+'OddsRatio_working_3-way'!AH174</f>
        <v>-0.42949800833407886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1.0427200538972652</v>
      </c>
      <c r="AS174" s="11">
        <f>IF(('OddsRatio_working_3-way'!X174=0),IF(Q174&gt;0,-Q174^(1/3),(-Q174)^(1/3)),'OddsRatio_working_3-way'!AM174-'OddsRatio_working_3-way'!R174/3)</f>
        <v>-0.6132220455631866</v>
      </c>
      <c r="AT174" s="11">
        <f>IF(('OddsRatio_working_3-way'!X174=0),IF(Q174&gt;0,-Q174^(1/3),(-Q174)^(1/3)),'OddsRatio_working_3-way'!AN174-'OddsRatio_working_3-way'!R174/3)</f>
        <v>-0.42949800833407886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5.73</v>
      </c>
      <c r="B175" s="4">
        <f>IF('True_Odds_Calculator_3-way'!B176="","",'True_Odds_Calculator_3-way'!B176)</f>
        <v>4.12</v>
      </c>
      <c r="C175" s="4">
        <f>IF('True_Odds_Calculator_3-way'!C176="","",'True_Odds_Calculator_3-way'!C176)</f>
        <v>1.63</v>
      </c>
      <c r="D175" s="9">
        <f t="shared" si="39"/>
        <v>0.16677095133423817</v>
      </c>
      <c r="E175" s="9">
        <f t="shared" si="40"/>
        <v>0.23279513445160285</v>
      </c>
      <c r="F175" s="9">
        <f t="shared" si="41"/>
        <v>0.60043391421415926</v>
      </c>
      <c r="G175" s="9">
        <f t="shared" si="42"/>
        <v>1.0562892388079419</v>
      </c>
      <c r="H175" s="9">
        <f t="shared" si="43"/>
        <v>5.9962480995615657</v>
      </c>
      <c r="I175" s="9">
        <f t="shared" si="44"/>
        <v>4.2956224250807775</v>
      </c>
      <c r="J175" s="9">
        <f t="shared" si="45"/>
        <v>1.6654622204490033</v>
      </c>
      <c r="K175" s="11">
        <f t="shared" si="46"/>
        <v>0.17452006980802792</v>
      </c>
      <c r="L175" s="11">
        <f t="shared" si="47"/>
        <v>0.24271844660194175</v>
      </c>
      <c r="M175" s="11">
        <f t="shared" si="48"/>
        <v>0.61349693251533743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-0.24161107731034315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0.22037199832808335</v>
      </c>
      <c r="Q175" s="11">
        <f>2*'OddsRatio_working_3-way'!K175*'OddsRatio_working_3-way'!L175*'OddsRatio_working_3-way'!M175</f>
        <v>5.1974527907566841E-2</v>
      </c>
      <c r="R175" s="11">
        <f t="shared" si="49"/>
        <v>0</v>
      </c>
      <c r="S175" s="11">
        <f t="shared" si="50"/>
        <v>-0.91209393534974914</v>
      </c>
      <c r="T175" s="11">
        <f t="shared" si="51"/>
        <v>-0.21511649418626164</v>
      </c>
      <c r="U175" s="11">
        <f>'OddsRatio_working_3-way'!S175-'OddsRatio_working_3-way'!R175^2/3</f>
        <v>-0.91209393534974914</v>
      </c>
      <c r="V175" s="11">
        <f>'OddsRatio_working_3-way'!S175*'OddsRatio_working_3-way'!R175/3-2*'OddsRatio_working_3-way'!R175^3/27-'OddsRatio_working_3-way'!T175</f>
        <v>0.21511649418626164</v>
      </c>
      <c r="W175" s="11">
        <f>'OddsRatio_working_3-way'!V175^2+4*'OddsRatio_working_3-way'!U175^3/27</f>
        <v>-6.6137478022865029E-2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0.16763992968103764</v>
      </c>
      <c r="Y175" s="11">
        <f>IF('OddsRatio_working_3-way'!W175&gt;=0,IF('OddsRatio_working_3-way'!V175+SQRT('OddsRatio_working_3-way'!W175)&gt;0,0,PI()),ACOS('OddsRatio_working_3-way'!V175/(2*'OddsRatio_working_3-way'!X175)))</f>
        <v>0.87421029267812556</v>
      </c>
      <c r="Z175" s="11">
        <f>'OddsRatio_working_3-way'!X175^(1/3)*COS('OddsRatio_working_3-way'!Y175/3)</f>
        <v>0.52814461940397106</v>
      </c>
      <c r="AA175" s="11">
        <f>'OddsRatio_working_3-way'!X175^(1/3)*COS(('OddsRatio_working_3-way'!Y175+2*PI())/3)</f>
        <v>-0.40126170281753654</v>
      </c>
      <c r="AB175" s="11">
        <f>'OddsRatio_working_3-way'!X175^(1/3)*COS(('OddsRatio_working_3-way'!Y175+4*PI())/3)</f>
        <v>-0.12688291658643466</v>
      </c>
      <c r="AC175" s="11">
        <f>'OddsRatio_working_3-way'!X175^(1/3)*SIN('OddsRatio_working_3-way'!Y175/3)</f>
        <v>0.15841266609044946</v>
      </c>
      <c r="AD175" s="11">
        <f>'OddsRatio_working_3-way'!X175^(1/3)*SIN(('OddsRatio_working_3-way'!Y175+2*PI())/3)</f>
        <v>0.37818032423067799</v>
      </c>
      <c r="AE175" s="11">
        <f>'OddsRatio_working_3-way'!X175^(1/3)*SIN(('OddsRatio_working_3-way'!Y175+4*PI())/3)</f>
        <v>-0.53659299032112751</v>
      </c>
      <c r="AF175" s="11">
        <f>-'OddsRatio_working_3-way'!U175/(3*'OddsRatio_working_3-way'!X175^(1/3))*COS(('OddsRatio_working_3-way'!Y175)/3)</f>
        <v>0.52814461940397095</v>
      </c>
      <c r="AG175" s="11">
        <f>-'OddsRatio_working_3-way'!U175/(3*'OddsRatio_working_3-way'!X175^(1/3))*COS(('OddsRatio_working_3-way'!Y175+2*PI())/3)</f>
        <v>-0.40126170281753648</v>
      </c>
      <c r="AH175" s="11">
        <f>-'OddsRatio_working_3-way'!U175/(3*'OddsRatio_working_3-way'!X175^(1/3))*COS(('OddsRatio_working_3-way'!Y175+4*PI())/3)</f>
        <v>-0.12688291658643464</v>
      </c>
      <c r="AI175" s="11">
        <f>'OddsRatio_working_3-way'!U175/(3*'OddsRatio_working_3-way'!X175^(1/3))*SIN(('OddsRatio_working_3-way'!Y175)/3)</f>
        <v>-0.15841266609044943</v>
      </c>
      <c r="AJ175" s="11">
        <f>'OddsRatio_working_3-way'!U175/(3*'OddsRatio_working_3-way'!X175^(1/3))*SIN(('OddsRatio_working_3-way'!Y175+2*PI())/3)</f>
        <v>-0.37818032423067793</v>
      </c>
      <c r="AK175" s="11">
        <f>'OddsRatio_working_3-way'!U175/(3*'OddsRatio_working_3-way'!X175^(1/3))*SIN(('OddsRatio_working_3-way'!Y175+4*PI())/3)</f>
        <v>0.53659299032112739</v>
      </c>
      <c r="AL175" s="11">
        <f>'OddsRatio_working_3-way'!Z175+'OddsRatio_working_3-way'!AF175</f>
        <v>1.0562892388079419</v>
      </c>
      <c r="AM175" s="11">
        <f>'OddsRatio_working_3-way'!AA175+'OddsRatio_working_3-way'!AG175</f>
        <v>-0.80252340563507296</v>
      </c>
      <c r="AN175" s="11">
        <f>'OddsRatio_working_3-way'!AB175+'OddsRatio_working_3-way'!AH175</f>
        <v>-0.25376583317286927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1.0562892388079419</v>
      </c>
      <c r="AS175" s="11">
        <f>IF(('OddsRatio_working_3-way'!X175=0),IF(Q175&gt;0,-Q175^(1/3),(-Q175)^(1/3)),'OddsRatio_working_3-way'!AM175-'OddsRatio_working_3-way'!R175/3)</f>
        <v>-0.80252340563507296</v>
      </c>
      <c r="AT175" s="11">
        <f>IF(('OddsRatio_working_3-way'!X175=0),IF(Q175&gt;0,-Q175^(1/3),(-Q175)^(1/3)),'OddsRatio_working_3-way'!AN175-'OddsRatio_working_3-way'!R175/3)</f>
        <v>-0.25376583317286927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2.8</v>
      </c>
      <c r="B176" s="4">
        <f>IF('True_Odds_Calculator_3-way'!B177="","",'True_Odds_Calculator_3-way'!B177)</f>
        <v>3.11</v>
      </c>
      <c r="C176" s="4">
        <f>IF('True_Odds_Calculator_3-way'!C177="","",'True_Odds_Calculator_3-way'!C177)</f>
        <v>2.74</v>
      </c>
      <c r="D176" s="9">
        <f t="shared" si="39"/>
        <v>0.34238625849077786</v>
      </c>
      <c r="E176" s="9">
        <f t="shared" si="40"/>
        <v>0.30755401343407091</v>
      </c>
      <c r="F176" s="9">
        <f t="shared" si="41"/>
        <v>0.35005972807515123</v>
      </c>
      <c r="G176" s="9">
        <f t="shared" si="42"/>
        <v>1.0670433127647376</v>
      </c>
      <c r="H176" s="9">
        <f t="shared" si="43"/>
        <v>2.9206779629765278</v>
      </c>
      <c r="I176" s="9">
        <f t="shared" si="44"/>
        <v>3.251461389933596</v>
      </c>
      <c r="J176" s="9">
        <f t="shared" si="45"/>
        <v>2.8566553642106434</v>
      </c>
      <c r="K176" s="11">
        <f t="shared" si="46"/>
        <v>0.35714285714285715</v>
      </c>
      <c r="L176" s="11">
        <f t="shared" si="47"/>
        <v>0.32154340836012862</v>
      </c>
      <c r="M176" s="11">
        <f t="shared" si="48"/>
        <v>0.36496350364963503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-0.27697159085193923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0.23679878222559003</v>
      </c>
      <c r="Q176" s="11">
        <f>2*'OddsRatio_working_3-way'!K176*'OddsRatio_working_3-way'!L176*'OddsRatio_working_3-way'!M176</f>
        <v>8.3822577778969926E-2</v>
      </c>
      <c r="R176" s="11">
        <f t="shared" si="49"/>
        <v>0</v>
      </c>
      <c r="S176" s="11">
        <f t="shared" si="50"/>
        <v>-0.85495693438167675</v>
      </c>
      <c r="T176" s="11">
        <f t="shared" si="51"/>
        <v>-0.30263962278997408</v>
      </c>
      <c r="U176" s="11">
        <f>'OddsRatio_working_3-way'!S176-'OddsRatio_working_3-way'!R176^2/3</f>
        <v>-0.85495693438167675</v>
      </c>
      <c r="V176" s="11">
        <f>'OddsRatio_working_3-way'!S176*'OddsRatio_working_3-way'!R176/3-2*'OddsRatio_working_3-way'!R176^3/27-'OddsRatio_working_3-way'!T176</f>
        <v>0.30263962278997408</v>
      </c>
      <c r="W176" s="11">
        <f>'OddsRatio_working_3-way'!V176^2+4*'OddsRatio_working_3-way'!U176^3/27</f>
        <v>-9.9176740290320142E-4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0.15213686986178021</v>
      </c>
      <c r="Y176" s="11">
        <f>IF('OddsRatio_working_3-way'!W176&gt;=0,IF('OddsRatio_working_3-way'!V176+SQRT('OddsRatio_working_3-way'!W176)&gt;0,0,PI()),ACOS('OddsRatio_working_3-way'!V176/(2*'OddsRatio_working_3-way'!X176)))</f>
        <v>0.1036857050548996</v>
      </c>
      <c r="Z176" s="11">
        <f>'OddsRatio_working_3-way'!X176^(1/3)*COS('OddsRatio_working_3-way'!Y176/3)</f>
        <v>0.53352165638236881</v>
      </c>
      <c r="AA176" s="11">
        <f>'OddsRatio_working_3-way'!X176^(1/3)*COS(('OddsRatio_working_3-way'!Y176+2*PI())/3)</f>
        <v>-0.28273628510732418</v>
      </c>
      <c r="AB176" s="11">
        <f>'OddsRatio_working_3-way'!X176^(1/3)*COS(('OddsRatio_working_3-way'!Y176+4*PI())/3)</f>
        <v>-0.25078537127504469</v>
      </c>
      <c r="AC176" s="11">
        <f>'OddsRatio_working_3-way'!X176^(1/3)*SIN('OddsRatio_working_3-way'!Y176/3)</f>
        <v>1.8446868701921162E-2</v>
      </c>
      <c r="AD176" s="11">
        <f>'OddsRatio_working_3-way'!X176^(1/3)*SIN(('OddsRatio_working_3-way'!Y176+2*PI())/3)</f>
        <v>0.45281987354532288</v>
      </c>
      <c r="AE176" s="11">
        <f>'OddsRatio_working_3-way'!X176^(1/3)*SIN(('OddsRatio_working_3-way'!Y176+4*PI())/3)</f>
        <v>-0.47126674224724396</v>
      </c>
      <c r="AF176" s="11">
        <f>-'OddsRatio_working_3-way'!U176/(3*'OddsRatio_working_3-way'!X176^(1/3))*COS(('OddsRatio_working_3-way'!Y176)/3)</f>
        <v>0.53352165638236881</v>
      </c>
      <c r="AG176" s="11">
        <f>-'OddsRatio_working_3-way'!U176/(3*'OddsRatio_working_3-way'!X176^(1/3))*COS(('OddsRatio_working_3-way'!Y176+2*PI())/3)</f>
        <v>-0.28273628510732418</v>
      </c>
      <c r="AH176" s="11">
        <f>-'OddsRatio_working_3-way'!U176/(3*'OddsRatio_working_3-way'!X176^(1/3))*COS(('OddsRatio_working_3-way'!Y176+4*PI())/3)</f>
        <v>-0.25078537127504469</v>
      </c>
      <c r="AI176" s="11">
        <f>'OddsRatio_working_3-way'!U176/(3*'OddsRatio_working_3-way'!X176^(1/3))*SIN(('OddsRatio_working_3-way'!Y176)/3)</f>
        <v>-1.8446868701921162E-2</v>
      </c>
      <c r="AJ176" s="11">
        <f>'OddsRatio_working_3-way'!U176/(3*'OddsRatio_working_3-way'!X176^(1/3))*SIN(('OddsRatio_working_3-way'!Y176+2*PI())/3)</f>
        <v>-0.45281987354532288</v>
      </c>
      <c r="AK176" s="11">
        <f>'OddsRatio_working_3-way'!U176/(3*'OddsRatio_working_3-way'!X176^(1/3))*SIN(('OddsRatio_working_3-way'!Y176+4*PI())/3)</f>
        <v>0.47126674224724396</v>
      </c>
      <c r="AL176" s="11">
        <f>'OddsRatio_working_3-way'!Z176+'OddsRatio_working_3-way'!AF176</f>
        <v>1.0670433127647376</v>
      </c>
      <c r="AM176" s="11">
        <f>'OddsRatio_working_3-way'!AA176+'OddsRatio_working_3-way'!AG176</f>
        <v>-0.56547257021464836</v>
      </c>
      <c r="AN176" s="11">
        <f>'OddsRatio_working_3-way'!AB176+'OddsRatio_working_3-way'!AH176</f>
        <v>-0.50157074255008938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1.0670433127647376</v>
      </c>
      <c r="AS176" s="11">
        <f>IF(('OddsRatio_working_3-way'!X176=0),IF(Q176&gt;0,-Q176^(1/3),(-Q176)^(1/3)),'OddsRatio_working_3-way'!AM176-'OddsRatio_working_3-way'!R176/3)</f>
        <v>-0.56547257021464836</v>
      </c>
      <c r="AT176" s="11">
        <f>IF(('OddsRatio_working_3-way'!X176=0),IF(Q176&gt;0,-Q176^(1/3),(-Q176)^(1/3)),'OddsRatio_working_3-way'!AN176-'OddsRatio_working_3-way'!R176/3)</f>
        <v>-0.50157074255008938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1.67</v>
      </c>
      <c r="B177" s="4">
        <f>IF('True_Odds_Calculator_3-way'!B178="","",'True_Odds_Calculator_3-way'!B178)</f>
        <v>3.86</v>
      </c>
      <c r="C177" s="4">
        <f>IF('True_Odds_Calculator_3-way'!C178="","",'True_Odds_Calculator_3-way'!C178)</f>
        <v>5.78</v>
      </c>
      <c r="D177" s="9">
        <f t="shared" si="39"/>
        <v>0.58575426961210808</v>
      </c>
      <c r="E177" s="9">
        <f t="shared" si="40"/>
        <v>0.24883072602653936</v>
      </c>
      <c r="F177" s="9">
        <f t="shared" si="41"/>
        <v>0.1654150043613527</v>
      </c>
      <c r="G177" s="9">
        <f t="shared" si="42"/>
        <v>1.0555231802981075</v>
      </c>
      <c r="H177" s="9">
        <f t="shared" si="43"/>
        <v>1.7072005307997316</v>
      </c>
      <c r="I177" s="9">
        <f t="shared" si="44"/>
        <v>4.0187962956525869</v>
      </c>
      <c r="J177" s="9">
        <f t="shared" si="45"/>
        <v>6.0454008018249548</v>
      </c>
      <c r="K177" s="11">
        <f t="shared" si="46"/>
        <v>0.5988023952095809</v>
      </c>
      <c r="L177" s="11">
        <f t="shared" si="47"/>
        <v>0.2590673575129534</v>
      </c>
      <c r="M177" s="11">
        <f t="shared" si="48"/>
        <v>0.17301038062283736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-0.2458312662732336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0.22303314557037923</v>
      </c>
      <c r="Q177" s="11">
        <f>2*'OddsRatio_working_3-way'!K177*'OddsRatio_working_3-way'!L177*'OddsRatio_working_3-way'!M177</f>
        <v>5.3678254048226057E-2</v>
      </c>
      <c r="R177" s="11">
        <f t="shared" si="49"/>
        <v>0</v>
      </c>
      <c r="S177" s="11">
        <f t="shared" si="50"/>
        <v>-0.90726110210279365</v>
      </c>
      <c r="T177" s="11">
        <f t="shared" si="51"/>
        <v>-0.21835405586108153</v>
      </c>
      <c r="U177" s="11">
        <f>'OddsRatio_working_3-way'!S177-'OddsRatio_working_3-way'!R177^2/3</f>
        <v>-0.90726110210279365</v>
      </c>
      <c r="V177" s="11">
        <f>'OddsRatio_working_3-way'!S177*'OddsRatio_working_3-way'!R177/3-2*'OddsRatio_working_3-way'!R177^3/27-'OddsRatio_working_3-way'!T177</f>
        <v>0.21835405586108153</v>
      </c>
      <c r="W177" s="11">
        <f>'OddsRatio_working_3-way'!V177^2+4*'OddsRatio_working_3-way'!U177^3/27</f>
        <v>-6.2956649203293621E-2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0.16630930740210989</v>
      </c>
      <c r="Y177" s="11">
        <f>IF('OddsRatio_working_3-way'!W177&gt;=0,IF('OddsRatio_working_3-way'!V177+SQRT('OddsRatio_working_3-way'!W177)&gt;0,0,PI()),ACOS('OddsRatio_working_3-way'!V177/(2*'OddsRatio_working_3-way'!X177)))</f>
        <v>0.8546670061238254</v>
      </c>
      <c r="Z177" s="11">
        <f>'OddsRatio_working_3-way'!X177^(1/3)*COS('OddsRatio_working_3-way'!Y177/3)</f>
        <v>0.52776159014905388</v>
      </c>
      <c r="AA177" s="11">
        <f>'OddsRatio_working_3-way'!X177^(1/3)*COS(('OddsRatio_working_3-way'!Y177+2*PI())/3)</f>
        <v>-0.39773165797127863</v>
      </c>
      <c r="AB177" s="11">
        <f>'OddsRatio_working_3-way'!X177^(1/3)*COS(('OddsRatio_working_3-way'!Y177+4*PI())/3)</f>
        <v>-0.13002993217777542</v>
      </c>
      <c r="AC177" s="11">
        <f>'OddsRatio_working_3-way'!X177^(1/3)*SIN('OddsRatio_working_3-way'!Y177/3)</f>
        <v>0.15455766344940655</v>
      </c>
      <c r="AD177" s="11">
        <f>'OddsRatio_working_3-way'!X177^(1/3)*SIN(('OddsRatio_working_3-way'!Y177+2*PI())/3)</f>
        <v>0.37977611248604859</v>
      </c>
      <c r="AE177" s="11">
        <f>'OddsRatio_working_3-way'!X177^(1/3)*SIN(('OddsRatio_working_3-way'!Y177+4*PI())/3)</f>
        <v>-0.53433377593545506</v>
      </c>
      <c r="AF177" s="11">
        <f>-'OddsRatio_working_3-way'!U177/(3*'OddsRatio_working_3-way'!X177^(1/3))*COS(('OddsRatio_working_3-way'!Y177)/3)</f>
        <v>0.52776159014905377</v>
      </c>
      <c r="AG177" s="11">
        <f>-'OddsRatio_working_3-way'!U177/(3*'OddsRatio_working_3-way'!X177^(1/3))*COS(('OddsRatio_working_3-way'!Y177+2*PI())/3)</f>
        <v>-0.39773165797127857</v>
      </c>
      <c r="AH177" s="11">
        <f>-'OddsRatio_working_3-way'!U177/(3*'OddsRatio_working_3-way'!X177^(1/3))*COS(('OddsRatio_working_3-way'!Y177+4*PI())/3)</f>
        <v>-0.13002993217777539</v>
      </c>
      <c r="AI177" s="11">
        <f>'OddsRatio_working_3-way'!U177/(3*'OddsRatio_working_3-way'!X177^(1/3))*SIN(('OddsRatio_working_3-way'!Y177)/3)</f>
        <v>-0.15455766344940652</v>
      </c>
      <c r="AJ177" s="11">
        <f>'OddsRatio_working_3-way'!U177/(3*'OddsRatio_working_3-way'!X177^(1/3))*SIN(('OddsRatio_working_3-way'!Y177+2*PI())/3)</f>
        <v>-0.37977611248604848</v>
      </c>
      <c r="AK177" s="11">
        <f>'OddsRatio_working_3-way'!U177/(3*'OddsRatio_working_3-way'!X177^(1/3))*SIN(('OddsRatio_working_3-way'!Y177+4*PI())/3)</f>
        <v>0.53433377593545495</v>
      </c>
      <c r="AL177" s="11">
        <f>'OddsRatio_working_3-way'!Z177+'OddsRatio_working_3-way'!AF177</f>
        <v>1.0555231802981075</v>
      </c>
      <c r="AM177" s="11">
        <f>'OddsRatio_working_3-way'!AA177+'OddsRatio_working_3-way'!AG177</f>
        <v>-0.79546331594255726</v>
      </c>
      <c r="AN177" s="11">
        <f>'OddsRatio_working_3-way'!AB177+'OddsRatio_working_3-way'!AH177</f>
        <v>-0.26005986435555084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1.0555231802981075</v>
      </c>
      <c r="AS177" s="11">
        <f>IF(('OddsRatio_working_3-way'!X177=0),IF(Q177&gt;0,-Q177^(1/3),(-Q177)^(1/3)),'OddsRatio_working_3-way'!AM177-'OddsRatio_working_3-way'!R177/3)</f>
        <v>-0.79546331594255726</v>
      </c>
      <c r="AT177" s="11">
        <f>IF(('OddsRatio_working_3-way'!X177=0),IF(Q177&gt;0,-Q177^(1/3),(-Q177)^(1/3)),'OddsRatio_working_3-way'!AN177-'OddsRatio_working_3-way'!R177/3)</f>
        <v>-0.26005986435555084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4.0199999999999996</v>
      </c>
      <c r="B178" s="4">
        <f>IF('True_Odds_Calculator_3-way'!B179="","",'True_Odds_Calculator_3-way'!B179)</f>
        <v>3.52</v>
      </c>
      <c r="C178" s="4">
        <f>IF('True_Odds_Calculator_3-way'!C179="","",'True_Odds_Calculator_3-way'!C179)</f>
        <v>2.0099999999999998</v>
      </c>
      <c r="D178" s="9">
        <f t="shared" si="39"/>
        <v>0.23994045001092085</v>
      </c>
      <c r="E178" s="9">
        <f t="shared" si="40"/>
        <v>0.27448042866903244</v>
      </c>
      <c r="F178" s="9">
        <f t="shared" si="41"/>
        <v>0.48557912132004682</v>
      </c>
      <c r="G178" s="9">
        <f t="shared" si="42"/>
        <v>1.048907542129925</v>
      </c>
      <c r="H178" s="9">
        <f t="shared" si="43"/>
        <v>4.1677007772323726</v>
      </c>
      <c r="I178" s="9">
        <f t="shared" si="44"/>
        <v>3.6432470061674107</v>
      </c>
      <c r="J178" s="9">
        <f t="shared" si="45"/>
        <v>2.0593966175512244</v>
      </c>
      <c r="K178" s="11">
        <f t="shared" si="46"/>
        <v>0.24875621890547267</v>
      </c>
      <c r="L178" s="11">
        <f t="shared" si="47"/>
        <v>0.28409090909090912</v>
      </c>
      <c r="M178" s="11">
        <f t="shared" si="48"/>
        <v>0.49751243781094534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-0.27024899248668466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0.23029076688020775</v>
      </c>
      <c r="Q178" s="11">
        <f>2*'OddsRatio_working_3-way'!K178*'OddsRatio_working_3-way'!L178*'OddsRatio_working_3-way'!M178</f>
        <v>7.0317791413803912E-2</v>
      </c>
      <c r="R178" s="11">
        <f t="shared" si="49"/>
        <v>0</v>
      </c>
      <c r="S178" s="11">
        <f t="shared" si="50"/>
        <v>-0.85214292479389842</v>
      </c>
      <c r="T178" s="11">
        <f t="shared" si="51"/>
        <v>-0.26019631291416756</v>
      </c>
      <c r="U178" s="11">
        <f>'OddsRatio_working_3-way'!S178-'OddsRatio_working_3-way'!R178^2/3</f>
        <v>-0.85214292479389842</v>
      </c>
      <c r="V178" s="11">
        <f>'OddsRatio_working_3-way'!S178*'OddsRatio_working_3-way'!R178/3-2*'OddsRatio_working_3-way'!R178^3/27-'OddsRatio_working_3-way'!T178</f>
        <v>0.26019631291416756</v>
      </c>
      <c r="W178" s="11">
        <f>'OddsRatio_working_3-way'!V178^2+4*'OddsRatio_working_3-way'!U178^3/27</f>
        <v>-2.3969213450223889E-2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0.15138637216106285</v>
      </c>
      <c r="Y178" s="11">
        <f>IF('OddsRatio_working_3-way'!W178&gt;=0,IF('OddsRatio_working_3-way'!V178+SQRT('OddsRatio_working_3-way'!W178)&gt;0,0,PI()),ACOS('OddsRatio_working_3-way'!V178/(2*'OddsRatio_working_3-way'!X178)))</f>
        <v>0.53674381010911265</v>
      </c>
      <c r="Z178" s="11">
        <f>'OddsRatio_working_3-way'!X178^(1/3)*COS('OddsRatio_working_3-way'!Y178/3)</f>
        <v>0.5244537710649626</v>
      </c>
      <c r="AA178" s="11">
        <f>'OddsRatio_working_3-way'!X178^(1/3)*COS(('OddsRatio_working_3-way'!Y178+2*PI())/3)</f>
        <v>-0.34436647836248924</v>
      </c>
      <c r="AB178" s="11">
        <f>'OddsRatio_working_3-way'!X178^(1/3)*COS(('OddsRatio_working_3-way'!Y178+4*PI())/3)</f>
        <v>-0.18008729270247351</v>
      </c>
      <c r="AC178" s="11">
        <f>'OddsRatio_working_3-way'!X178^(1/3)*SIN('OddsRatio_working_3-way'!Y178/3)</f>
        <v>9.4846632063062791E-2</v>
      </c>
      <c r="AD178" s="11">
        <f>'OddsRatio_working_3-way'!X178^(1/3)*SIN(('OddsRatio_working_3-way'!Y178+2*PI())/3)</f>
        <v>0.4067669728212745</v>
      </c>
      <c r="AE178" s="11">
        <f>'OddsRatio_working_3-way'!X178^(1/3)*SIN(('OddsRatio_working_3-way'!Y178+4*PI())/3)</f>
        <v>-0.50161360488433704</v>
      </c>
      <c r="AF178" s="11">
        <f>-'OddsRatio_working_3-way'!U178/(3*'OddsRatio_working_3-way'!X178^(1/3))*COS(('OddsRatio_working_3-way'!Y178)/3)</f>
        <v>0.52445377106496238</v>
      </c>
      <c r="AG178" s="11">
        <f>-'OddsRatio_working_3-way'!U178/(3*'OddsRatio_working_3-way'!X178^(1/3))*COS(('OddsRatio_working_3-way'!Y178+2*PI())/3)</f>
        <v>-0.34436647836248913</v>
      </c>
      <c r="AH178" s="11">
        <f>-'OddsRatio_working_3-way'!U178/(3*'OddsRatio_working_3-way'!X178^(1/3))*COS(('OddsRatio_working_3-way'!Y178+4*PI())/3)</f>
        <v>-0.18008729270247342</v>
      </c>
      <c r="AI178" s="11">
        <f>'OddsRatio_working_3-way'!U178/(3*'OddsRatio_working_3-way'!X178^(1/3))*SIN(('OddsRatio_working_3-way'!Y178)/3)</f>
        <v>-9.484663206306275E-2</v>
      </c>
      <c r="AJ178" s="11">
        <f>'OddsRatio_working_3-way'!U178/(3*'OddsRatio_working_3-way'!X178^(1/3))*SIN(('OddsRatio_working_3-way'!Y178+2*PI())/3)</f>
        <v>-0.40676697282127433</v>
      </c>
      <c r="AK178" s="11">
        <f>'OddsRatio_working_3-way'!U178/(3*'OddsRatio_working_3-way'!X178^(1/3))*SIN(('OddsRatio_working_3-way'!Y178+4*PI())/3)</f>
        <v>0.50161360488433682</v>
      </c>
      <c r="AL178" s="11">
        <f>'OddsRatio_working_3-way'!Z178+'OddsRatio_working_3-way'!AF178</f>
        <v>1.048907542129925</v>
      </c>
      <c r="AM178" s="11">
        <f>'OddsRatio_working_3-way'!AA178+'OddsRatio_working_3-way'!AG178</f>
        <v>-0.68873295672497836</v>
      </c>
      <c r="AN178" s="11">
        <f>'OddsRatio_working_3-way'!AB178+'OddsRatio_working_3-way'!AH178</f>
        <v>-0.36017458540494696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1.048907542129925</v>
      </c>
      <c r="AS178" s="11">
        <f>IF(('OddsRatio_working_3-way'!X178=0),IF(Q178&gt;0,-Q178^(1/3),(-Q178)^(1/3)),'OddsRatio_working_3-way'!AM178-'OddsRatio_working_3-way'!R178/3)</f>
        <v>-0.68873295672497836</v>
      </c>
      <c r="AT178" s="11">
        <f>IF(('OddsRatio_working_3-way'!X178=0),IF(Q178&gt;0,-Q178^(1/3),(-Q178)^(1/3)),'OddsRatio_working_3-way'!AN178-'OddsRatio_working_3-way'!R178/3)</f>
        <v>-0.36017458540494696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1.95</v>
      </c>
      <c r="B179" s="4">
        <f>IF('True_Odds_Calculator_3-way'!B180="","",'True_Odds_Calculator_3-way'!B180)</f>
        <v>3.55</v>
      </c>
      <c r="C179" s="4">
        <f>IF('True_Odds_Calculator_3-way'!C180="","",'True_Odds_Calculator_3-way'!C180)</f>
        <v>4.1399999999999997</v>
      </c>
      <c r="D179" s="9">
        <f t="shared" si="39"/>
        <v>0.49852028721754299</v>
      </c>
      <c r="E179" s="9">
        <f t="shared" si="40"/>
        <v>0.27025966980336036</v>
      </c>
      <c r="F179" s="9">
        <f t="shared" si="41"/>
        <v>0.2312200429790969</v>
      </c>
      <c r="G179" s="9">
        <f t="shared" si="42"/>
        <v>1.0588804416016049</v>
      </c>
      <c r="H179" s="9">
        <f t="shared" si="43"/>
        <v>2.0059364195215239</v>
      </c>
      <c r="I179" s="9">
        <f t="shared" si="44"/>
        <v>3.7001451260840925</v>
      </c>
      <c r="J179" s="9">
        <f t="shared" si="45"/>
        <v>4.3248845866290386</v>
      </c>
      <c r="K179" s="11">
        <f t="shared" si="46"/>
        <v>0.51282051282051289</v>
      </c>
      <c r="L179" s="11">
        <f t="shared" si="47"/>
        <v>0.28169014084507044</v>
      </c>
      <c r="M179" s="11">
        <f t="shared" si="48"/>
        <v>0.24154589371980678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-0.26541785084344793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0.2316886578980884</v>
      </c>
      <c r="Q179" s="11">
        <f>2*'OddsRatio_working_3-way'!K179*'OddsRatio_working_3-way'!L179*'OddsRatio_working_3-way'!M179</f>
        <v>6.9785740330749524E-2</v>
      </c>
      <c r="R179" s="11">
        <f t="shared" si="49"/>
        <v>0</v>
      </c>
      <c r="S179" s="11">
        <f t="shared" si="50"/>
        <v>-0.87292040517179037</v>
      </c>
      <c r="T179" s="11">
        <f t="shared" si="51"/>
        <v>-0.26292783288306942</v>
      </c>
      <c r="U179" s="11">
        <f>'OddsRatio_working_3-way'!S179-'OddsRatio_working_3-way'!R179^2/3</f>
        <v>-0.87292040517179037</v>
      </c>
      <c r="V179" s="11">
        <f>'OddsRatio_working_3-way'!S179*'OddsRatio_working_3-way'!R179/3-2*'OddsRatio_working_3-way'!R179^3/27-'OddsRatio_working_3-way'!T179</f>
        <v>0.26292783288306942</v>
      </c>
      <c r="W179" s="11">
        <f>'OddsRatio_working_3-way'!V179^2+4*'OddsRatio_working_3-way'!U179^3/27</f>
        <v>-2.9410680474858147E-2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0.15695678209259184</v>
      </c>
      <c r="Y179" s="11">
        <f>IF('OddsRatio_working_3-way'!W179&gt;=0,IF('OddsRatio_working_3-way'!V179+SQRT('OddsRatio_working_3-way'!W179)&gt;0,0,PI()),ACOS('OddsRatio_working_3-way'!V179/(2*'OddsRatio_working_3-way'!X179)))</f>
        <v>0.57795730504506537</v>
      </c>
      <c r="Z179" s="11">
        <f>'OddsRatio_working_3-way'!X179^(1/3)*COS('OddsRatio_working_3-way'!Y179/3)</f>
        <v>0.52944022080080244</v>
      </c>
      <c r="AA179" s="11">
        <f>'OddsRatio_working_3-way'!X179^(1/3)*COS(('OddsRatio_working_3-way'!Y179+2*PI())/3)</f>
        <v>-0.35416221872609832</v>
      </c>
      <c r="AB179" s="11">
        <f>'OddsRatio_working_3-way'!X179^(1/3)*COS(('OddsRatio_working_3-way'!Y179+4*PI())/3)</f>
        <v>-0.17527800207470423</v>
      </c>
      <c r="AC179" s="11">
        <f>'OddsRatio_working_3-way'!X179^(1/3)*SIN('OddsRatio_working_3-way'!Y179/3)</f>
        <v>0.10327885063745776</v>
      </c>
      <c r="AD179" s="11">
        <f>'OddsRatio_working_3-way'!X179^(1/3)*SIN(('OddsRatio_working_3-way'!Y179+2*PI())/3)</f>
        <v>0.40686925568000837</v>
      </c>
      <c r="AE179" s="11">
        <f>'OddsRatio_working_3-way'!X179^(1/3)*SIN(('OddsRatio_working_3-way'!Y179+4*PI())/3)</f>
        <v>-0.51014810631746621</v>
      </c>
      <c r="AF179" s="11">
        <f>-'OddsRatio_working_3-way'!U179/(3*'OddsRatio_working_3-way'!X179^(1/3))*COS(('OddsRatio_working_3-way'!Y179)/3)</f>
        <v>0.52944022080080255</v>
      </c>
      <c r="AG179" s="11">
        <f>-'OddsRatio_working_3-way'!U179/(3*'OddsRatio_working_3-way'!X179^(1/3))*COS(('OddsRatio_working_3-way'!Y179+2*PI())/3)</f>
        <v>-0.35416221872609838</v>
      </c>
      <c r="AH179" s="11">
        <f>-'OddsRatio_working_3-way'!U179/(3*'OddsRatio_working_3-way'!X179^(1/3))*COS(('OddsRatio_working_3-way'!Y179+4*PI())/3)</f>
        <v>-0.17527800207470429</v>
      </c>
      <c r="AI179" s="11">
        <f>'OddsRatio_working_3-way'!U179/(3*'OddsRatio_working_3-way'!X179^(1/3))*SIN(('OddsRatio_working_3-way'!Y179)/3)</f>
        <v>-0.10327885063745777</v>
      </c>
      <c r="AJ179" s="11">
        <f>'OddsRatio_working_3-way'!U179/(3*'OddsRatio_working_3-way'!X179^(1/3))*SIN(('OddsRatio_working_3-way'!Y179+2*PI())/3)</f>
        <v>-0.40686925568000848</v>
      </c>
      <c r="AK179" s="11">
        <f>'OddsRatio_working_3-way'!U179/(3*'OddsRatio_working_3-way'!X179^(1/3))*SIN(('OddsRatio_working_3-way'!Y179+4*PI())/3)</f>
        <v>0.51014810631746621</v>
      </c>
      <c r="AL179" s="11">
        <f>'OddsRatio_working_3-way'!Z179+'OddsRatio_working_3-way'!AF179</f>
        <v>1.0588804416016049</v>
      </c>
      <c r="AM179" s="11">
        <f>'OddsRatio_working_3-way'!AA179+'OddsRatio_working_3-way'!AG179</f>
        <v>-0.70832443745219664</v>
      </c>
      <c r="AN179" s="11">
        <f>'OddsRatio_working_3-way'!AB179+'OddsRatio_working_3-way'!AH179</f>
        <v>-0.35055600414940852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1.0588804416016049</v>
      </c>
      <c r="AS179" s="11">
        <f>IF(('OddsRatio_working_3-way'!X179=0),IF(Q179&gt;0,-Q179^(1/3),(-Q179)^(1/3)),'OddsRatio_working_3-way'!AM179-'OddsRatio_working_3-way'!R179/3)</f>
        <v>-0.70832443745219664</v>
      </c>
      <c r="AT179" s="11">
        <f>IF(('OddsRatio_working_3-way'!X179=0),IF(Q179&gt;0,-Q179^(1/3),(-Q179)^(1/3)),'OddsRatio_working_3-way'!AN179-'OddsRatio_working_3-way'!R179/3)</f>
        <v>-0.35055600414940852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3.45</v>
      </c>
      <c r="B180" s="4">
        <f>IF('True_Odds_Calculator_3-way'!B181="","",'True_Odds_Calculator_3-way'!B181)</f>
        <v>3.1</v>
      </c>
      <c r="C180" s="4">
        <f>IF('True_Odds_Calculator_3-way'!C181="","",'True_Odds_Calculator_3-way'!C181)</f>
        <v>2.41</v>
      </c>
      <c r="D180" s="9">
        <f t="shared" si="39"/>
        <v>0.28142857729560916</v>
      </c>
      <c r="E180" s="9">
        <f t="shared" si="40"/>
        <v>0.31362293096667238</v>
      </c>
      <c r="F180" s="9">
        <f t="shared" si="41"/>
        <v>0.40494849173771874</v>
      </c>
      <c r="G180" s="9">
        <f t="shared" si="42"/>
        <v>1.0421630278811995</v>
      </c>
      <c r="H180" s="9">
        <f t="shared" si="43"/>
        <v>3.5532994183089377</v>
      </c>
      <c r="I180" s="9">
        <f t="shared" si="44"/>
        <v>3.1885423585505186</v>
      </c>
      <c r="J180" s="9">
        <f t="shared" si="45"/>
        <v>2.4694498693124913</v>
      </c>
      <c r="K180" s="11">
        <f t="shared" si="46"/>
        <v>0.28985507246376813</v>
      </c>
      <c r="L180" s="11">
        <f t="shared" si="47"/>
        <v>0.32258064516129031</v>
      </c>
      <c r="M180" s="11">
        <f t="shared" si="48"/>
        <v>0.41493775933609955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-0.28145350427449911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0.23123226233222566</v>
      </c>
      <c r="Q180" s="11">
        <f>2*'OddsRatio_working_3-way'!K180*'OddsRatio_working_3-way'!L180*'OddsRatio_working_3-way'!M180</f>
        <v>7.7594718903431434E-2</v>
      </c>
      <c r="R180" s="11">
        <f t="shared" si="49"/>
        <v>0</v>
      </c>
      <c r="S180" s="11">
        <f t="shared" si="50"/>
        <v>-0.82156469477355265</v>
      </c>
      <c r="T180" s="11">
        <f t="shared" si="51"/>
        <v>-0.27569285059515192</v>
      </c>
      <c r="U180" s="11">
        <f>'OddsRatio_working_3-way'!S180-'OddsRatio_working_3-way'!R180^2/3</f>
        <v>-0.82156469477355265</v>
      </c>
      <c r="V180" s="11">
        <f>'OddsRatio_working_3-way'!S180*'OddsRatio_working_3-way'!R180/3-2*'OddsRatio_working_3-way'!R180^3/27-'OddsRatio_working_3-way'!T180</f>
        <v>0.27569285059515192</v>
      </c>
      <c r="W180" s="11">
        <f>'OddsRatio_working_3-way'!V180^2+4*'OddsRatio_working_3-way'!U180^3/27</f>
        <v>-6.1460934450232318E-3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0.14331141032233266</v>
      </c>
      <c r="Y180" s="11">
        <f>IF('OddsRatio_working_3-way'!W180&gt;=0,IF('OddsRatio_working_3-way'!V180+SQRT('OddsRatio_working_3-way'!W180)&gt;0,0,PI()),ACOS('OddsRatio_working_3-way'!V180/(2*'OddsRatio_working_3-way'!X180)))</f>
        <v>0.27705051033712924</v>
      </c>
      <c r="Z180" s="11">
        <f>'OddsRatio_working_3-way'!X180^(1/3)*COS('OddsRatio_working_3-way'!Y180/3)</f>
        <v>0.52108151394059987</v>
      </c>
      <c r="AA180" s="11">
        <f>'OddsRatio_working_3-way'!X180^(1/3)*COS(('OddsRatio_working_3-way'!Y180+2*PI())/3)</f>
        <v>-0.30233448335856888</v>
      </c>
      <c r="AB180" s="11">
        <f>'OddsRatio_working_3-way'!X180^(1/3)*COS(('OddsRatio_working_3-way'!Y180+4*PI())/3)</f>
        <v>-0.21874703058203071</v>
      </c>
      <c r="AC180" s="11">
        <f>'OddsRatio_working_3-way'!X180^(1/3)*SIN('OddsRatio_working_3-way'!Y180/3)</f>
        <v>4.8259238361409419E-2</v>
      </c>
      <c r="AD180" s="11">
        <f>'OddsRatio_working_3-way'!X180^(1/3)*SIN(('OddsRatio_working_3-way'!Y180+2*PI())/3)</f>
        <v>0.42714020933430996</v>
      </c>
      <c r="AE180" s="11">
        <f>'OddsRatio_working_3-way'!X180^(1/3)*SIN(('OddsRatio_working_3-way'!Y180+4*PI())/3)</f>
        <v>-0.4753994476957194</v>
      </c>
      <c r="AF180" s="11">
        <f>-'OddsRatio_working_3-way'!U180/(3*'OddsRatio_working_3-way'!X180^(1/3))*COS(('OddsRatio_working_3-way'!Y180)/3)</f>
        <v>0.52108151394059976</v>
      </c>
      <c r="AG180" s="11">
        <f>-'OddsRatio_working_3-way'!U180/(3*'OddsRatio_working_3-way'!X180^(1/3))*COS(('OddsRatio_working_3-way'!Y180+2*PI())/3)</f>
        <v>-0.30233448335856883</v>
      </c>
      <c r="AH180" s="11">
        <f>-'OddsRatio_working_3-way'!U180/(3*'OddsRatio_working_3-way'!X180^(1/3))*COS(('OddsRatio_working_3-way'!Y180+4*PI())/3)</f>
        <v>-0.21874703058203065</v>
      </c>
      <c r="AI180" s="11">
        <f>'OddsRatio_working_3-way'!U180/(3*'OddsRatio_working_3-way'!X180^(1/3))*SIN(('OddsRatio_working_3-way'!Y180)/3)</f>
        <v>-4.8259238361409412E-2</v>
      </c>
      <c r="AJ180" s="11">
        <f>'OddsRatio_working_3-way'!U180/(3*'OddsRatio_working_3-way'!X180^(1/3))*SIN(('OddsRatio_working_3-way'!Y180+2*PI())/3)</f>
        <v>-0.42714020933430985</v>
      </c>
      <c r="AK180" s="11">
        <f>'OddsRatio_working_3-way'!U180/(3*'OddsRatio_working_3-way'!X180^(1/3))*SIN(('OddsRatio_working_3-way'!Y180+4*PI())/3)</f>
        <v>0.47539944769571929</v>
      </c>
      <c r="AL180" s="11">
        <f>'OddsRatio_working_3-way'!Z180+'OddsRatio_working_3-way'!AF180</f>
        <v>1.0421630278811995</v>
      </c>
      <c r="AM180" s="11">
        <f>'OddsRatio_working_3-way'!AA180+'OddsRatio_working_3-way'!AG180</f>
        <v>-0.60466896671713766</v>
      </c>
      <c r="AN180" s="11">
        <f>'OddsRatio_working_3-way'!AB180+'OddsRatio_working_3-way'!AH180</f>
        <v>-0.43749406116406137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1.0421630278811995</v>
      </c>
      <c r="AS180" s="11">
        <f>IF(('OddsRatio_working_3-way'!X180=0),IF(Q180&gt;0,-Q180^(1/3),(-Q180)^(1/3)),'OddsRatio_working_3-way'!AM180-'OddsRatio_working_3-way'!R180/3)</f>
        <v>-0.60466896671713766</v>
      </c>
      <c r="AT180" s="11">
        <f>IF(('OddsRatio_working_3-way'!X180=0),IF(Q180&gt;0,-Q180^(1/3),(-Q180)^(1/3)),'OddsRatio_working_3-way'!AN180-'OddsRatio_working_3-way'!R180/3)</f>
        <v>-0.43749406116406137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2.68</v>
      </c>
      <c r="B181" s="4">
        <f>IF('True_Odds_Calculator_3-way'!B182="","",'True_Odds_Calculator_3-way'!B182)</f>
        <v>3.09</v>
      </c>
      <c r="C181" s="4">
        <f>IF('True_Odds_Calculator_3-way'!C182="","",'True_Odds_Calculator_3-way'!C182)</f>
        <v>3.03</v>
      </c>
      <c r="D181" s="9">
        <f t="shared" si="39"/>
        <v>0.36382400404292092</v>
      </c>
      <c r="E181" s="9">
        <f t="shared" si="40"/>
        <v>0.31492899793773665</v>
      </c>
      <c r="F181" s="9">
        <f t="shared" si="41"/>
        <v>0.32124699801934242</v>
      </c>
      <c r="G181" s="9">
        <f t="shared" si="42"/>
        <v>1.0408224412400695</v>
      </c>
      <c r="H181" s="9">
        <f t="shared" si="43"/>
        <v>2.7485817012833169</v>
      </c>
      <c r="I181" s="9">
        <f t="shared" si="44"/>
        <v>3.1753189021917443</v>
      </c>
      <c r="J181" s="9">
        <f t="shared" si="45"/>
        <v>3.1128695557173409</v>
      </c>
      <c r="K181" s="11">
        <f t="shared" si="46"/>
        <v>0.37313432835820892</v>
      </c>
      <c r="L181" s="11">
        <f t="shared" si="47"/>
        <v>0.3236245954692557</v>
      </c>
      <c r="M181" s="11">
        <f t="shared" si="48"/>
        <v>0.33003300330033003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-0.28406367661835008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0.23114903868303072</v>
      </c>
      <c r="Q181" s="11">
        <f>2*'OddsRatio_working_3-way'!K181*'OddsRatio_working_3-way'!L181*'OddsRatio_working_3-way'!M181</f>
        <v>7.9706565063114049E-2</v>
      </c>
      <c r="R181" s="11">
        <f t="shared" si="49"/>
        <v>0</v>
      </c>
      <c r="S181" s="11">
        <f t="shared" si="50"/>
        <v>-0.81372261823389647</v>
      </c>
      <c r="T181" s="11">
        <f t="shared" si="51"/>
        <v>-0.28059400628755055</v>
      </c>
      <c r="U181" s="11">
        <f>'OddsRatio_working_3-way'!S181-'OddsRatio_working_3-way'!R181^2/3</f>
        <v>-0.81372261823389647</v>
      </c>
      <c r="V181" s="11">
        <f>'OddsRatio_working_3-way'!S181*'OddsRatio_working_3-way'!R181/3-2*'OddsRatio_working_3-way'!R181^3/27-'OddsRatio_working_3-way'!T181</f>
        <v>0.28059400628755055</v>
      </c>
      <c r="W181" s="11">
        <f>'OddsRatio_working_3-way'!V181^2+4*'OddsRatio_working_3-way'!U181^3/27</f>
        <v>-1.0895155942622914E-3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0.14126439038090974</v>
      </c>
      <c r="Y181" s="11">
        <f>IF('OddsRatio_working_3-way'!W181&gt;=0,IF('OddsRatio_working_3-way'!V181+SQRT('OddsRatio_working_3-way'!W181)&gt;0,0,PI()),ACOS('OddsRatio_working_3-way'!V181/(2*'OddsRatio_working_3-way'!X181)))</f>
        <v>0.1170973255409562</v>
      </c>
      <c r="Z181" s="11">
        <f>'OddsRatio_working_3-way'!X181^(1/3)*COS('OddsRatio_working_3-way'!Y181/3)</f>
        <v>0.52041122062003475</v>
      </c>
      <c r="AA181" s="11">
        <f>'OddsRatio_working_3-way'!X181^(1/3)*COS(('OddsRatio_working_3-way'!Y181+2*PI())/3)</f>
        <v>-0.27780605485122956</v>
      </c>
      <c r="AB181" s="11">
        <f>'OddsRatio_working_3-way'!X181^(1/3)*COS(('OddsRatio_working_3-way'!Y181+4*PI())/3)</f>
        <v>-0.24260516576880489</v>
      </c>
      <c r="AC181" s="11">
        <f>'OddsRatio_working_3-way'!X181^(1/3)*SIN('OddsRatio_working_3-way'!Y181/3)</f>
        <v>2.032324278745197E-2</v>
      </c>
      <c r="AD181" s="11">
        <f>'OddsRatio_working_3-way'!X181^(1/3)*SIN(('OddsRatio_working_3-way'!Y181+2*PI())/3)</f>
        <v>0.4405277160776922</v>
      </c>
      <c r="AE181" s="11">
        <f>'OddsRatio_working_3-way'!X181^(1/3)*SIN(('OddsRatio_working_3-way'!Y181+4*PI())/3)</f>
        <v>-0.46085095886514421</v>
      </c>
      <c r="AF181" s="11">
        <f>-'OddsRatio_working_3-way'!U181/(3*'OddsRatio_working_3-way'!X181^(1/3))*COS(('OddsRatio_working_3-way'!Y181)/3)</f>
        <v>0.52041122062003475</v>
      </c>
      <c r="AG181" s="11">
        <f>-'OddsRatio_working_3-way'!U181/(3*'OddsRatio_working_3-way'!X181^(1/3))*COS(('OddsRatio_working_3-way'!Y181+2*PI())/3)</f>
        <v>-0.27780605485122956</v>
      </c>
      <c r="AH181" s="11">
        <f>-'OddsRatio_working_3-way'!U181/(3*'OddsRatio_working_3-way'!X181^(1/3))*COS(('OddsRatio_working_3-way'!Y181+4*PI())/3)</f>
        <v>-0.24260516576880489</v>
      </c>
      <c r="AI181" s="11">
        <f>'OddsRatio_working_3-way'!U181/(3*'OddsRatio_working_3-way'!X181^(1/3))*SIN(('OddsRatio_working_3-way'!Y181)/3)</f>
        <v>-2.032324278745197E-2</v>
      </c>
      <c r="AJ181" s="11">
        <f>'OddsRatio_working_3-way'!U181/(3*'OddsRatio_working_3-way'!X181^(1/3))*SIN(('OddsRatio_working_3-way'!Y181+2*PI())/3)</f>
        <v>-0.4405277160776922</v>
      </c>
      <c r="AK181" s="11">
        <f>'OddsRatio_working_3-way'!U181/(3*'OddsRatio_working_3-way'!X181^(1/3))*SIN(('OddsRatio_working_3-way'!Y181+4*PI())/3)</f>
        <v>0.46085095886514421</v>
      </c>
      <c r="AL181" s="11">
        <f>'OddsRatio_working_3-way'!Z181+'OddsRatio_working_3-way'!AF181</f>
        <v>1.0408224412400695</v>
      </c>
      <c r="AM181" s="11">
        <f>'OddsRatio_working_3-way'!AA181+'OddsRatio_working_3-way'!AG181</f>
        <v>-0.55561210970245911</v>
      </c>
      <c r="AN181" s="11">
        <f>'OddsRatio_working_3-way'!AB181+'OddsRatio_working_3-way'!AH181</f>
        <v>-0.48521033153760978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1.0408224412400695</v>
      </c>
      <c r="AS181" s="11">
        <f>IF(('OddsRatio_working_3-way'!X181=0),IF(Q181&gt;0,-Q181^(1/3),(-Q181)^(1/3)),'OddsRatio_working_3-way'!AM181-'OddsRatio_working_3-way'!R181/3)</f>
        <v>-0.55561210970245911</v>
      </c>
      <c r="AT181" s="11">
        <f>IF(('OddsRatio_working_3-way'!X181=0),IF(Q181&gt;0,-Q181^(1/3),(-Q181)^(1/3)),'OddsRatio_working_3-way'!AN181-'OddsRatio_working_3-way'!R181/3)</f>
        <v>-0.48521033153760978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2.31</v>
      </c>
      <c r="B182" s="4">
        <f>IF('True_Odds_Calculator_3-way'!B183="","",'True_Odds_Calculator_3-way'!B183)</f>
        <v>3.34</v>
      </c>
      <c r="C182" s="4">
        <f>IF('True_Odds_Calculator_3-way'!C183="","",'True_Odds_Calculator_3-way'!C183)</f>
        <v>3.32</v>
      </c>
      <c r="D182" s="9">
        <f t="shared" si="39"/>
        <v>0.42049245293682391</v>
      </c>
      <c r="E182" s="9">
        <f t="shared" si="40"/>
        <v>0.28887052329816831</v>
      </c>
      <c r="F182" s="9">
        <f t="shared" si="41"/>
        <v>0.29063702376500761</v>
      </c>
      <c r="G182" s="9">
        <f t="shared" si="42"/>
        <v>1.0520335626502482</v>
      </c>
      <c r="H182" s="9">
        <f t="shared" si="43"/>
        <v>2.3781639670718255</v>
      </c>
      <c r="I182" s="9">
        <f t="shared" si="44"/>
        <v>3.4617585366015806</v>
      </c>
      <c r="J182" s="9">
        <f t="shared" si="45"/>
        <v>3.4407178653485748</v>
      </c>
      <c r="K182" s="11">
        <f t="shared" si="46"/>
        <v>0.4329004329004329</v>
      </c>
      <c r="L182" s="11">
        <f t="shared" si="47"/>
        <v>0.29940119760479045</v>
      </c>
      <c r="M182" s="11">
        <f t="shared" si="48"/>
        <v>0.30120481927710846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-0.277637808407594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0.23306539791641875</v>
      </c>
      <c r="Q182" s="11">
        <f>2*'OddsRatio_working_3-way'!K182*'OddsRatio_working_3-way'!L182*'OddsRatio_working_3-way'!M182</f>
        <v>7.8078860273507134E-2</v>
      </c>
      <c r="R182" s="11">
        <f t="shared" si="49"/>
        <v>0</v>
      </c>
      <c r="S182" s="11">
        <f t="shared" si="50"/>
        <v>-0.83945842698145978</v>
      </c>
      <c r="T182" s="11">
        <f t="shared" si="51"/>
        <v>-0.28122560367888105</v>
      </c>
      <c r="U182" s="11">
        <f>'OddsRatio_working_3-way'!S182-'OddsRatio_working_3-way'!R182^2/3</f>
        <v>-0.83945842698145978</v>
      </c>
      <c r="V182" s="11">
        <f>'OddsRatio_working_3-way'!S182*'OddsRatio_working_3-way'!R182/3-2*'OddsRatio_working_3-way'!R182^3/27-'OddsRatio_working_3-way'!T182</f>
        <v>0.28122560367888105</v>
      </c>
      <c r="W182" s="11">
        <f>'OddsRatio_working_3-way'!V182^2+4*'OddsRatio_working_3-way'!U182^3/27</f>
        <v>-8.5504320124671074E-3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0.1480188097650246</v>
      </c>
      <c r="Y182" s="11">
        <f>IF('OddsRatio_working_3-way'!W182&gt;=0,IF('OddsRatio_working_3-way'!V182+SQRT('OddsRatio_working_3-way'!W182)&gt;0,0,PI()),ACOS('OddsRatio_working_3-way'!V182/(2*'OddsRatio_working_3-way'!X182)))</f>
        <v>0.31767005104779211</v>
      </c>
      <c r="Z182" s="11">
        <f>'OddsRatio_working_3-way'!X182^(1/3)*COS('OddsRatio_working_3-way'!Y182/3)</f>
        <v>0.52601678132512408</v>
      </c>
      <c r="AA182" s="11">
        <f>'OddsRatio_working_3-way'!X182^(1/3)*COS(('OddsRatio_working_3-way'!Y182+2*PI())/3)</f>
        <v>-0.31142704480156508</v>
      </c>
      <c r="AB182" s="11">
        <f>'OddsRatio_working_3-way'!X182^(1/3)*COS(('OddsRatio_working_3-way'!Y182+4*PI())/3)</f>
        <v>-0.21458973652355937</v>
      </c>
      <c r="AC182" s="11">
        <f>'OddsRatio_working_3-way'!X182^(1/3)*SIN('OddsRatio_working_3-way'!Y182/3)</f>
        <v>5.5909046001905563E-2</v>
      </c>
      <c r="AD182" s="11">
        <f>'OddsRatio_working_3-way'!X182^(1/3)*SIN(('OddsRatio_working_3-way'!Y182+2*PI())/3)</f>
        <v>0.42758937244352857</v>
      </c>
      <c r="AE182" s="11">
        <f>'OddsRatio_working_3-way'!X182^(1/3)*SIN(('OddsRatio_working_3-way'!Y182+4*PI())/3)</f>
        <v>-0.48349841844543395</v>
      </c>
      <c r="AF182" s="11">
        <f>-'OddsRatio_working_3-way'!U182/(3*'OddsRatio_working_3-way'!X182^(1/3))*COS(('OddsRatio_working_3-way'!Y182)/3)</f>
        <v>0.52601678132512408</v>
      </c>
      <c r="AG182" s="11">
        <f>-'OddsRatio_working_3-way'!U182/(3*'OddsRatio_working_3-way'!X182^(1/3))*COS(('OddsRatio_working_3-way'!Y182+2*PI())/3)</f>
        <v>-0.31142704480156508</v>
      </c>
      <c r="AH182" s="11">
        <f>-'OddsRatio_working_3-way'!U182/(3*'OddsRatio_working_3-way'!X182^(1/3))*COS(('OddsRatio_working_3-way'!Y182+4*PI())/3)</f>
        <v>-0.21458973652355937</v>
      </c>
      <c r="AI182" s="11">
        <f>'OddsRatio_working_3-way'!U182/(3*'OddsRatio_working_3-way'!X182^(1/3))*SIN(('OddsRatio_working_3-way'!Y182)/3)</f>
        <v>-5.5909046001905563E-2</v>
      </c>
      <c r="AJ182" s="11">
        <f>'OddsRatio_working_3-way'!U182/(3*'OddsRatio_working_3-way'!X182^(1/3))*SIN(('OddsRatio_working_3-way'!Y182+2*PI())/3)</f>
        <v>-0.42758937244352857</v>
      </c>
      <c r="AK182" s="11">
        <f>'OddsRatio_working_3-way'!U182/(3*'OddsRatio_working_3-way'!X182^(1/3))*SIN(('OddsRatio_working_3-way'!Y182+4*PI())/3)</f>
        <v>0.48349841844543395</v>
      </c>
      <c r="AL182" s="11">
        <f>'OddsRatio_working_3-way'!Z182+'OddsRatio_working_3-way'!AF182</f>
        <v>1.0520335626502482</v>
      </c>
      <c r="AM182" s="11">
        <f>'OddsRatio_working_3-way'!AA182+'OddsRatio_working_3-way'!AG182</f>
        <v>-0.62285408960313016</v>
      </c>
      <c r="AN182" s="11">
        <f>'OddsRatio_working_3-way'!AB182+'OddsRatio_working_3-way'!AH182</f>
        <v>-0.42917947304711873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1.0520335626502482</v>
      </c>
      <c r="AS182" s="11">
        <f>IF(('OddsRatio_working_3-way'!X182=0),IF(Q182&gt;0,-Q182^(1/3),(-Q182)^(1/3)),'OddsRatio_working_3-way'!AM182-'OddsRatio_working_3-way'!R182/3)</f>
        <v>-0.62285408960313016</v>
      </c>
      <c r="AT182" s="11">
        <f>IF(('OddsRatio_working_3-way'!X182=0),IF(Q182&gt;0,-Q182^(1/3),(-Q182)^(1/3)),'OddsRatio_working_3-way'!AN182-'OddsRatio_working_3-way'!R182/3)</f>
        <v>-0.42917947304711873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2.96</v>
      </c>
      <c r="B183" s="4">
        <f>IF('True_Odds_Calculator_3-way'!B184="","",'True_Odds_Calculator_3-way'!B184)</f>
        <v>2.87</v>
      </c>
      <c r="C183" s="4">
        <f>IF('True_Odds_Calculator_3-way'!C184="","",'True_Odds_Calculator_3-way'!C184)</f>
        <v>2.89</v>
      </c>
      <c r="D183" s="9">
        <f t="shared" si="39"/>
        <v>0.32717145594941743</v>
      </c>
      <c r="E183" s="9">
        <f t="shared" si="40"/>
        <v>0.33760172478937139</v>
      </c>
      <c r="F183" s="9">
        <f t="shared" si="41"/>
        <v>0.33522681926121123</v>
      </c>
      <c r="G183" s="9">
        <f t="shared" si="42"/>
        <v>1.0492353876575211</v>
      </c>
      <c r="H183" s="9">
        <f t="shared" si="43"/>
        <v>3.0565013598087409</v>
      </c>
      <c r="I183" s="9">
        <f t="shared" si="44"/>
        <v>2.9620701749195644</v>
      </c>
      <c r="J183" s="9">
        <f t="shared" si="45"/>
        <v>2.9830548826727155</v>
      </c>
      <c r="K183" s="11">
        <f t="shared" si="46"/>
        <v>0.33783783783783783</v>
      </c>
      <c r="L183" s="11">
        <f t="shared" si="47"/>
        <v>0.34843205574912889</v>
      </c>
      <c r="M183" s="11">
        <f t="shared" si="48"/>
        <v>0.34602076124567471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-0.28215518244212645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0.23298318513104566</v>
      </c>
      <c r="Q183" s="11">
        <f>2*'OddsRatio_working_3-way'!K183*'OddsRatio_working_3-way'!L183*'OddsRatio_working_3-way'!M183</f>
        <v>8.1462652143722253E-2</v>
      </c>
      <c r="R183" s="11">
        <f t="shared" si="49"/>
        <v>0</v>
      </c>
      <c r="S183" s="11">
        <f t="shared" si="50"/>
        <v>-0.82572711624332262</v>
      </c>
      <c r="T183" s="11">
        <f t="shared" si="51"/>
        <v>-0.28871577491025263</v>
      </c>
      <c r="U183" s="11">
        <f>'OddsRatio_working_3-way'!S183-'OddsRatio_working_3-way'!R183^2/3</f>
        <v>-0.82572711624332262</v>
      </c>
      <c r="V183" s="11">
        <f>'OddsRatio_working_3-way'!S183*'OddsRatio_working_3-way'!R183/3-2*'OddsRatio_working_3-way'!R183^3/27-'OddsRatio_working_3-way'!T183</f>
        <v>0.28871577491025263</v>
      </c>
      <c r="W183" s="11">
        <f>'OddsRatio_working_3-way'!V183^2+4*'OddsRatio_working_3-way'!U183^3/27</f>
        <v>-5.0847894474070898E-5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0.14440191011245465</v>
      </c>
      <c r="Y183" s="11">
        <f>IF('OddsRatio_working_3-way'!W183&gt;=0,IF('OddsRatio_working_3-way'!V183+SQRT('OddsRatio_working_3-way'!W183)&gt;0,0,PI()),ACOS('OddsRatio_working_3-way'!V183/(2*'OddsRatio_working_3-way'!X183)))</f>
        <v>2.4693217963195124E-2</v>
      </c>
      <c r="Z183" s="11">
        <f>'OddsRatio_working_3-way'!X183^(1/3)*COS('OddsRatio_working_3-way'!Y183/3)</f>
        <v>0.52461769382876056</v>
      </c>
      <c r="AA183" s="11">
        <f>'OddsRatio_working_3-way'!X183^(1/3)*COS(('OddsRatio_working_3-way'!Y183+2*PI())/3)</f>
        <v>-0.26604857313100033</v>
      </c>
      <c r="AB183" s="11">
        <f>'OddsRatio_working_3-way'!X183^(1/3)*COS(('OddsRatio_working_3-way'!Y183+4*PI())/3)</f>
        <v>-0.25856912069776039</v>
      </c>
      <c r="AC183" s="11">
        <f>'OddsRatio_working_3-way'!X183^(1/3)*SIN('OddsRatio_working_3-way'!Y183/3)</f>
        <v>4.3182638757222743E-3</v>
      </c>
      <c r="AD183" s="11">
        <f>'OddsRatio_working_3-way'!X183^(1/3)*SIN(('OddsRatio_working_3-way'!Y183+2*PI())/3)</f>
        <v>0.45217311819265238</v>
      </c>
      <c r="AE183" s="11">
        <f>'OddsRatio_working_3-way'!X183^(1/3)*SIN(('OddsRatio_working_3-way'!Y183+4*PI())/3)</f>
        <v>-0.45649138206837442</v>
      </c>
      <c r="AF183" s="11">
        <f>-'OddsRatio_working_3-way'!U183/(3*'OddsRatio_working_3-way'!X183^(1/3))*COS(('OddsRatio_working_3-way'!Y183)/3)</f>
        <v>0.52461769382876045</v>
      </c>
      <c r="AG183" s="11">
        <f>-'OddsRatio_working_3-way'!U183/(3*'OddsRatio_working_3-way'!X183^(1/3))*COS(('OddsRatio_working_3-way'!Y183+2*PI())/3)</f>
        <v>-0.26604857313100028</v>
      </c>
      <c r="AH183" s="11">
        <f>-'OddsRatio_working_3-way'!U183/(3*'OddsRatio_working_3-way'!X183^(1/3))*COS(('OddsRatio_working_3-way'!Y183+4*PI())/3)</f>
        <v>-0.25856912069776034</v>
      </c>
      <c r="AI183" s="11">
        <f>'OddsRatio_working_3-way'!U183/(3*'OddsRatio_working_3-way'!X183^(1/3))*SIN(('OddsRatio_working_3-way'!Y183)/3)</f>
        <v>-4.3182638757222735E-3</v>
      </c>
      <c r="AJ183" s="11">
        <f>'OddsRatio_working_3-way'!U183/(3*'OddsRatio_working_3-way'!X183^(1/3))*SIN(('OddsRatio_working_3-way'!Y183+2*PI())/3)</f>
        <v>-0.45217311819265227</v>
      </c>
      <c r="AK183" s="11">
        <f>'OddsRatio_working_3-way'!U183/(3*'OddsRatio_working_3-way'!X183^(1/3))*SIN(('OddsRatio_working_3-way'!Y183+4*PI())/3)</f>
        <v>0.45649138206837431</v>
      </c>
      <c r="AL183" s="11">
        <f>'OddsRatio_working_3-way'!Z183+'OddsRatio_working_3-way'!AF183</f>
        <v>1.0492353876575211</v>
      </c>
      <c r="AM183" s="11">
        <f>'OddsRatio_working_3-way'!AA183+'OddsRatio_working_3-way'!AG183</f>
        <v>-0.53209714626200055</v>
      </c>
      <c r="AN183" s="11">
        <f>'OddsRatio_working_3-way'!AB183+'OddsRatio_working_3-way'!AH183</f>
        <v>-0.51713824139552078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1.0492353876575211</v>
      </c>
      <c r="AS183" s="11">
        <f>IF(('OddsRatio_working_3-way'!X183=0),IF(Q183&gt;0,-Q183^(1/3),(-Q183)^(1/3)),'OddsRatio_working_3-way'!AM183-'OddsRatio_working_3-way'!R183/3)</f>
        <v>-0.53209714626200055</v>
      </c>
      <c r="AT183" s="11">
        <f>IF(('OddsRatio_working_3-way'!X183=0),IF(Q183&gt;0,-Q183^(1/3),(-Q183)^(1/3)),'OddsRatio_working_3-way'!AN183-'OddsRatio_working_3-way'!R183/3)</f>
        <v>-0.51713824139552078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2.72</v>
      </c>
      <c r="B184" s="4">
        <f>IF('True_Odds_Calculator_3-way'!B185="","",'True_Odds_Calculator_3-way'!B185)</f>
        <v>3.63</v>
      </c>
      <c r="C184" s="4">
        <f>IF('True_Odds_Calculator_3-way'!C185="","",'True_Odds_Calculator_3-way'!C185)</f>
        <v>2.56</v>
      </c>
      <c r="D184" s="9">
        <f t="shared" si="39"/>
        <v>0.35592536565229183</v>
      </c>
      <c r="E184" s="9">
        <f t="shared" si="40"/>
        <v>0.26546529949486009</v>
      </c>
      <c r="F184" s="9">
        <f t="shared" si="41"/>
        <v>0.37860933485284792</v>
      </c>
      <c r="G184" s="9">
        <f t="shared" si="42"/>
        <v>1.0520801068154286</v>
      </c>
      <c r="H184" s="9">
        <f t="shared" si="43"/>
        <v>2.809577783722538</v>
      </c>
      <c r="I184" s="9">
        <f t="shared" si="44"/>
        <v>3.7669706809245773</v>
      </c>
      <c r="J184" s="9">
        <f t="shared" si="45"/>
        <v>2.6412449666320685</v>
      </c>
      <c r="K184" s="11">
        <f t="shared" si="46"/>
        <v>0.36764705882352938</v>
      </c>
      <c r="L184" s="11">
        <f t="shared" si="47"/>
        <v>0.27548209366391185</v>
      </c>
      <c r="M184" s="11">
        <f t="shared" si="48"/>
        <v>0.390625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-0.2791857833009237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0.23381479399611077</v>
      </c>
      <c r="Q184" s="11">
        <f>2*'OddsRatio_working_3-way'!K184*'OddsRatio_working_3-way'!L184*'OddsRatio_working_3-way'!M184</f>
        <v>7.9125141792254078E-2</v>
      </c>
      <c r="R184" s="11">
        <f t="shared" si="49"/>
        <v>0</v>
      </c>
      <c r="S184" s="11">
        <f t="shared" si="50"/>
        <v>-0.83748818163885774</v>
      </c>
      <c r="T184" s="11">
        <f t="shared" si="51"/>
        <v>-0.28341393625680472</v>
      </c>
      <c r="U184" s="11">
        <f>'OddsRatio_working_3-way'!S184-'OddsRatio_working_3-way'!R184^2/3</f>
        <v>-0.83748818163885774</v>
      </c>
      <c r="V184" s="11">
        <f>'OddsRatio_working_3-way'!S184*'OddsRatio_working_3-way'!R184/3-2*'OddsRatio_working_3-way'!R184^3/27-'OddsRatio_working_3-way'!T184</f>
        <v>0.28341393625680472</v>
      </c>
      <c r="W184" s="11">
        <f>'OddsRatio_working_3-way'!V184^2+4*'OddsRatio_working_3-way'!U184^3/27</f>
        <v>-6.6991875959895447E-3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0.14749800580055794</v>
      </c>
      <c r="Y184" s="11">
        <f>IF('OddsRatio_working_3-way'!W184&gt;=0,IF('OddsRatio_working_3-way'!V184+SQRT('OddsRatio_working_3-way'!W184)&gt;0,0,PI()),ACOS('OddsRatio_working_3-way'!V184/(2*'OddsRatio_working_3-way'!X184)))</f>
        <v>0.28114566443479161</v>
      </c>
      <c r="Z184" s="11">
        <f>'OddsRatio_working_3-way'!X184^(1/3)*COS('OddsRatio_working_3-way'!Y184/3)</f>
        <v>0.52604005340771431</v>
      </c>
      <c r="AA184" s="11">
        <f>'OddsRatio_working_3-way'!X184^(1/3)*COS(('OddsRatio_working_3-way'!Y184+2*PI())/3)</f>
        <v>-0.30583873835917602</v>
      </c>
      <c r="AB184" s="11">
        <f>'OddsRatio_working_3-way'!X184^(1/3)*COS(('OddsRatio_working_3-way'!Y184+4*PI())/3)</f>
        <v>-0.22020131504853813</v>
      </c>
      <c r="AC184" s="11">
        <f>'OddsRatio_working_3-way'!X184^(1/3)*SIN('OddsRatio_working_3-way'!Y184/3)</f>
        <v>4.9442789401102624E-2</v>
      </c>
      <c r="AD184" s="11">
        <f>'OddsRatio_working_3-way'!X184^(1/3)*SIN(('OddsRatio_working_3-way'!Y184+2*PI())/3)</f>
        <v>0.43084265495865209</v>
      </c>
      <c r="AE184" s="11">
        <f>'OddsRatio_working_3-way'!X184^(1/3)*SIN(('OddsRatio_working_3-way'!Y184+4*PI())/3)</f>
        <v>-0.48028544435975479</v>
      </c>
      <c r="AF184" s="11">
        <f>-'OddsRatio_working_3-way'!U184/(3*'OddsRatio_working_3-way'!X184^(1/3))*COS(('OddsRatio_working_3-way'!Y184)/3)</f>
        <v>0.5260400534077142</v>
      </c>
      <c r="AG184" s="11">
        <f>-'OddsRatio_working_3-way'!U184/(3*'OddsRatio_working_3-way'!X184^(1/3))*COS(('OddsRatio_working_3-way'!Y184+2*PI())/3)</f>
        <v>-0.30583873835917597</v>
      </c>
      <c r="AH184" s="11">
        <f>-'OddsRatio_working_3-way'!U184/(3*'OddsRatio_working_3-way'!X184^(1/3))*COS(('OddsRatio_working_3-way'!Y184+4*PI())/3)</f>
        <v>-0.2202013150485381</v>
      </c>
      <c r="AI184" s="11">
        <f>'OddsRatio_working_3-way'!U184/(3*'OddsRatio_working_3-way'!X184^(1/3))*SIN(('OddsRatio_working_3-way'!Y184)/3)</f>
        <v>-4.9442789401102617E-2</v>
      </c>
      <c r="AJ184" s="11">
        <f>'OddsRatio_working_3-way'!U184/(3*'OddsRatio_working_3-way'!X184^(1/3))*SIN(('OddsRatio_working_3-way'!Y184+2*PI())/3)</f>
        <v>-0.43084265495865198</v>
      </c>
      <c r="AK184" s="11">
        <f>'OddsRatio_working_3-way'!U184/(3*'OddsRatio_working_3-way'!X184^(1/3))*SIN(('OddsRatio_working_3-way'!Y184+4*PI())/3)</f>
        <v>0.48028544435975468</v>
      </c>
      <c r="AL184" s="11">
        <f>'OddsRatio_working_3-way'!Z184+'OddsRatio_working_3-way'!AF184</f>
        <v>1.0520801068154286</v>
      </c>
      <c r="AM184" s="11">
        <f>'OddsRatio_working_3-way'!AA184+'OddsRatio_working_3-way'!AG184</f>
        <v>-0.61167747671835193</v>
      </c>
      <c r="AN184" s="11">
        <f>'OddsRatio_working_3-way'!AB184+'OddsRatio_working_3-way'!AH184</f>
        <v>-0.44040263009707625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1.0520801068154286</v>
      </c>
      <c r="AS184" s="11">
        <f>IF(('OddsRatio_working_3-way'!X184=0),IF(Q184&gt;0,-Q184^(1/3),(-Q184)^(1/3)),'OddsRatio_working_3-way'!AM184-'OddsRatio_working_3-way'!R184/3)</f>
        <v>-0.61167747671835193</v>
      </c>
      <c r="AT184" s="11">
        <f>IF(('OddsRatio_working_3-way'!X184=0),IF(Q184&gt;0,-Q184^(1/3),(-Q184)^(1/3)),'OddsRatio_working_3-way'!AN184-'OddsRatio_working_3-way'!R184/3)</f>
        <v>-0.44040263009707625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5.53</v>
      </c>
      <c r="B185" s="4">
        <f>IF('True_Odds_Calculator_3-way'!B186="","",'True_Odds_Calculator_3-way'!B186)</f>
        <v>4.5</v>
      </c>
      <c r="C185" s="4">
        <f>IF('True_Odds_Calculator_3-way'!C186="","",'True_Odds_Calculator_3-way'!C186)</f>
        <v>1.57</v>
      </c>
      <c r="D185" s="9">
        <f t="shared" si="39"/>
        <v>0.17026147591179833</v>
      </c>
      <c r="E185" s="9">
        <f t="shared" si="40"/>
        <v>0.20985224032962005</v>
      </c>
      <c r="F185" s="9">
        <f t="shared" si="41"/>
        <v>0.61988628375858157</v>
      </c>
      <c r="G185" s="9">
        <f t="shared" si="42"/>
        <v>1.075787908713123</v>
      </c>
      <c r="H185" s="9">
        <f t="shared" si="43"/>
        <v>5.8733192264704472</v>
      </c>
      <c r="I185" s="9">
        <f t="shared" si="44"/>
        <v>4.7652576804959317</v>
      </c>
      <c r="J185" s="9">
        <f t="shared" si="45"/>
        <v>1.6131991079664798</v>
      </c>
      <c r="K185" s="11">
        <f t="shared" si="46"/>
        <v>0.18083182640144665</v>
      </c>
      <c r="L185" s="11">
        <f t="shared" si="47"/>
        <v>0.22222222222222221</v>
      </c>
      <c r="M185" s="11">
        <f t="shared" si="48"/>
        <v>0.63694267515923564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-0.231315004434411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0.22012083610084091</v>
      </c>
      <c r="Q185" s="11">
        <f>2*'OddsRatio_working_3-way'!K185*'OddsRatio_working_3-way'!L185*'OddsRatio_working_3-way'!M185</f>
        <v>5.119089211647463E-2</v>
      </c>
      <c r="R185" s="11">
        <f t="shared" si="49"/>
        <v>0</v>
      </c>
      <c r="S185" s="11">
        <f t="shared" si="50"/>
        <v>-0.95160638904103523</v>
      </c>
      <c r="T185" s="11">
        <f t="shared" si="51"/>
        <v>-0.22130381140489191</v>
      </c>
      <c r="U185" s="11">
        <f>'OddsRatio_working_3-way'!S185-'OddsRatio_working_3-way'!R185^2/3</f>
        <v>-0.95160638904103523</v>
      </c>
      <c r="V185" s="11">
        <f>'OddsRatio_working_3-way'!S185*'OddsRatio_working_3-way'!R185/3-2*'OddsRatio_working_3-way'!R185^3/27-'OddsRatio_working_3-way'!T185</f>
        <v>0.22130381140489191</v>
      </c>
      <c r="W185" s="11">
        <f>'OddsRatio_working_3-way'!V185^2+4*'OddsRatio_working_3-way'!U185^3/27</f>
        <v>-7.8688572221854353E-2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0.17865046121140182</v>
      </c>
      <c r="Y185" s="11">
        <f>IF('OddsRatio_working_3-way'!W185&gt;=0,IF('OddsRatio_working_3-way'!V185+SQRT('OddsRatio_working_3-way'!W185)&gt;0,0,PI()),ACOS('OddsRatio_working_3-way'!V185/(2*'OddsRatio_working_3-way'!X185)))</f>
        <v>0.90284798565851188</v>
      </c>
      <c r="Z185" s="11">
        <f>'OddsRatio_working_3-way'!X185^(1/3)*COS('OddsRatio_working_3-way'!Y185/3)</f>
        <v>0.53789395435656151</v>
      </c>
      <c r="AA185" s="11">
        <f>'OddsRatio_working_3-way'!X185^(1/3)*COS(('OddsRatio_working_3-way'!Y185+2*PI())/3)</f>
        <v>-0.41352971356217583</v>
      </c>
      <c r="AB185" s="11">
        <f>'OddsRatio_working_3-way'!X185^(1/3)*COS(('OddsRatio_working_3-way'!Y185+4*PI())/3)</f>
        <v>-0.12436424079438575</v>
      </c>
      <c r="AC185" s="11">
        <f>'OddsRatio_working_3-way'!X185^(1/3)*SIN('OddsRatio_working_3-way'!Y185/3)</f>
        <v>0.16694976354282909</v>
      </c>
      <c r="AD185" s="11">
        <f>'OddsRatio_working_3-way'!X185^(1/3)*SIN(('OddsRatio_working_3-way'!Y185+2*PI())/3)</f>
        <v>0.38235494724343499</v>
      </c>
      <c r="AE185" s="11">
        <f>'OddsRatio_working_3-way'!X185^(1/3)*SIN(('OddsRatio_working_3-way'!Y185+4*PI())/3)</f>
        <v>-0.54930471078626408</v>
      </c>
      <c r="AF185" s="11">
        <f>-'OddsRatio_working_3-way'!U185/(3*'OddsRatio_working_3-way'!X185^(1/3))*COS(('OddsRatio_working_3-way'!Y185)/3)</f>
        <v>0.5378939543565614</v>
      </c>
      <c r="AG185" s="11">
        <f>-'OddsRatio_working_3-way'!U185/(3*'OddsRatio_working_3-way'!X185^(1/3))*COS(('OddsRatio_working_3-way'!Y185+2*PI())/3)</f>
        <v>-0.41352971356217572</v>
      </c>
      <c r="AH185" s="11">
        <f>-'OddsRatio_working_3-way'!U185/(3*'OddsRatio_working_3-way'!X185^(1/3))*COS(('OddsRatio_working_3-way'!Y185+4*PI())/3)</f>
        <v>-0.12436424079438574</v>
      </c>
      <c r="AI185" s="11">
        <f>'OddsRatio_working_3-way'!U185/(3*'OddsRatio_working_3-way'!X185^(1/3))*SIN(('OddsRatio_working_3-way'!Y185)/3)</f>
        <v>-0.16694976354282906</v>
      </c>
      <c r="AJ185" s="11">
        <f>'OddsRatio_working_3-way'!U185/(3*'OddsRatio_working_3-way'!X185^(1/3))*SIN(('OddsRatio_working_3-way'!Y185+2*PI())/3)</f>
        <v>-0.38235494724343494</v>
      </c>
      <c r="AK185" s="11">
        <f>'OddsRatio_working_3-way'!U185/(3*'OddsRatio_working_3-way'!X185^(1/3))*SIN(('OddsRatio_working_3-way'!Y185+4*PI())/3)</f>
        <v>0.54930471078626397</v>
      </c>
      <c r="AL185" s="11">
        <f>'OddsRatio_working_3-way'!Z185+'OddsRatio_working_3-way'!AF185</f>
        <v>1.075787908713123</v>
      </c>
      <c r="AM185" s="11">
        <f>'OddsRatio_working_3-way'!AA185+'OddsRatio_working_3-way'!AG185</f>
        <v>-0.82705942712435154</v>
      </c>
      <c r="AN185" s="11">
        <f>'OddsRatio_working_3-way'!AB185+'OddsRatio_working_3-way'!AH185</f>
        <v>-0.24872848158877148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1.075787908713123</v>
      </c>
      <c r="AS185" s="11">
        <f>IF(('OddsRatio_working_3-way'!X185=0),IF(Q185&gt;0,-Q185^(1/3),(-Q185)^(1/3)),'OddsRatio_working_3-way'!AM185-'OddsRatio_working_3-way'!R185/3)</f>
        <v>-0.82705942712435154</v>
      </c>
      <c r="AT185" s="11">
        <f>IF(('OddsRatio_working_3-way'!X185=0),IF(Q185&gt;0,-Q185^(1/3),(-Q185)^(1/3)),'OddsRatio_working_3-way'!AN185-'OddsRatio_working_3-way'!R185/3)</f>
        <v>-0.24872848158877148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1.65</v>
      </c>
      <c r="B2" s="4">
        <f>IF('True_Odds_Calculator_2-way'!B3="","",'True_Odds_Calculator_2-way'!B3)</f>
        <v>2.3199999999999998</v>
      </c>
      <c r="C2" s="4">
        <f t="shared" ref="C2:C65" si="0">IF(A2="","",((1/A2)+(1/B2))-1)</f>
        <v>3.709508881922674E-2</v>
      </c>
      <c r="D2" s="4">
        <f>IF(A2="","",(2*A2)/(2-($C2*A2)))</f>
        <v>1.702089817696754</v>
      </c>
      <c r="E2" s="4">
        <f>IF(B2="","",(2*B2)/(2-($C2*B2)))</f>
        <v>2.4243191893603542</v>
      </c>
      <c r="G2" s="4">
        <f t="shared" ref="G2:G65" si="1">IF(A2="","",C2+1)</f>
        <v>1.0370950888192267</v>
      </c>
    </row>
    <row r="3" spans="1:7" x14ac:dyDescent="0.2">
      <c r="A3" s="4">
        <f>IF('True_Odds_Calculator_2-way'!A4="","",'True_Odds_Calculator_2-way'!A4)</f>
        <v>1.35</v>
      </c>
      <c r="B3" s="4">
        <f>IF('True_Odds_Calculator_2-way'!B4="","",'True_Odds_Calculator_2-way'!B4)</f>
        <v>3.41</v>
      </c>
      <c r="C3" s="4">
        <f t="shared" si="0"/>
        <v>3.3995872705550045E-2</v>
      </c>
      <c r="D3" s="4">
        <f t="shared" ref="D3:D66" si="2">IF(A3="","",(2*A3)/(2-($C3*A3)))</f>
        <v>1.3817063104974865</v>
      </c>
      <c r="E3" s="4">
        <f t="shared" ref="E3:E66" si="3">IF(B3="","",(2*B3)/(2-($C3*B3)))</f>
        <v>3.6198152152545697</v>
      </c>
      <c r="G3" s="4">
        <f t="shared" si="1"/>
        <v>1.03399587270555</v>
      </c>
    </row>
    <row r="4" spans="1:7" x14ac:dyDescent="0.2">
      <c r="A4" s="4">
        <f>IF('True_Odds_Calculator_2-way'!A5="","",'True_Odds_Calculator_2-way'!A5)</f>
        <v>1.69</v>
      </c>
      <c r="B4" s="4">
        <f>IF('True_Odds_Calculator_2-way'!B5="","",'True_Odds_Calculator_2-way'!B5)</f>
        <v>2.2599999999999998</v>
      </c>
      <c r="C4" s="4">
        <f t="shared" si="0"/>
        <v>3.4193852437555794E-2</v>
      </c>
      <c r="D4" s="4">
        <f t="shared" si="2"/>
        <v>1.740283410033262</v>
      </c>
      <c r="E4" s="4">
        <f t="shared" si="3"/>
        <v>2.3508340001231001</v>
      </c>
      <c r="G4" s="4">
        <f t="shared" si="1"/>
        <v>1.0341938524375558</v>
      </c>
    </row>
    <row r="5" spans="1:7" x14ac:dyDescent="0.2">
      <c r="A5" s="4">
        <f>IF('True_Odds_Calculator_2-way'!A6="","",'True_Odds_Calculator_2-way'!A6)</f>
        <v>1.6</v>
      </c>
      <c r="B5" s="4">
        <f>IF('True_Odds_Calculator_2-way'!B6="","",'True_Odds_Calculator_2-way'!B6)</f>
        <v>2.4500000000000002</v>
      </c>
      <c r="C5" s="4">
        <f t="shared" si="0"/>
        <v>3.3163265306122458E-2</v>
      </c>
      <c r="D5" s="4">
        <f t="shared" si="2"/>
        <v>1.6436058700209644</v>
      </c>
      <c r="E5" s="4">
        <f t="shared" si="3"/>
        <v>2.5537459283387625</v>
      </c>
      <c r="G5" s="4">
        <f t="shared" si="1"/>
        <v>1.0331632653061225</v>
      </c>
    </row>
    <row r="6" spans="1:7" x14ac:dyDescent="0.2">
      <c r="A6" s="4">
        <f>IF('True_Odds_Calculator_2-way'!A7="","",'True_Odds_Calculator_2-way'!A7)</f>
        <v>2.2799999999999998</v>
      </c>
      <c r="B6" s="4">
        <f>IF('True_Odds_Calculator_2-way'!B7="","",'True_Odds_Calculator_2-way'!B7)</f>
        <v>1.69</v>
      </c>
      <c r="C6" s="4">
        <f t="shared" si="0"/>
        <v>3.0312467559431067E-2</v>
      </c>
      <c r="D6" s="4">
        <f t="shared" si="2"/>
        <v>2.3616082373130669</v>
      </c>
      <c r="E6" s="4">
        <f t="shared" si="3"/>
        <v>1.7344256391789699</v>
      </c>
      <c r="G6" s="4">
        <f t="shared" si="1"/>
        <v>1.0303124675594311</v>
      </c>
    </row>
    <row r="7" spans="1:7" x14ac:dyDescent="0.2">
      <c r="A7" s="4">
        <f>IF('True_Odds_Calculator_2-way'!A8="","",'True_Odds_Calculator_2-way'!A8)</f>
        <v>1.98</v>
      </c>
      <c r="B7" s="4">
        <f>IF('True_Odds_Calculator_2-way'!B8="","",'True_Odds_Calculator_2-way'!B8)</f>
        <v>1.91</v>
      </c>
      <c r="C7" s="4">
        <f t="shared" si="0"/>
        <v>2.861071447458885E-2</v>
      </c>
      <c r="D7" s="4">
        <f t="shared" si="2"/>
        <v>2.0377175494369308</v>
      </c>
      <c r="E7" s="4">
        <f t="shared" si="3"/>
        <v>1.9636533568721115</v>
      </c>
      <c r="G7" s="4">
        <f t="shared" si="1"/>
        <v>1.0286107144745888</v>
      </c>
    </row>
    <row r="8" spans="1:7" x14ac:dyDescent="0.2">
      <c r="A8" s="4">
        <f>IF('True_Odds_Calculator_2-way'!A9="","",'True_Odds_Calculator_2-way'!A9)</f>
        <v>1.71</v>
      </c>
      <c r="B8" s="4">
        <f>IF('True_Odds_Calculator_2-way'!B9="","",'True_Odds_Calculator_2-way'!B9)</f>
        <v>2.25</v>
      </c>
      <c r="C8" s="4">
        <f t="shared" si="0"/>
        <v>2.9239766081871288E-2</v>
      </c>
      <c r="D8" s="4">
        <f t="shared" si="2"/>
        <v>1.7538461538461536</v>
      </c>
      <c r="E8" s="4">
        <f t="shared" si="3"/>
        <v>2.3265306122448979</v>
      </c>
      <c r="G8" s="4">
        <f t="shared" si="1"/>
        <v>1.0292397660818713</v>
      </c>
    </row>
    <row r="9" spans="1:7" x14ac:dyDescent="0.2">
      <c r="A9" s="4">
        <f>IF('True_Odds_Calculator_2-way'!A10="","",'True_Odds_Calculator_2-way'!A10)</f>
        <v>2.5</v>
      </c>
      <c r="B9" s="4">
        <f>IF('True_Odds_Calculator_2-way'!B10="","",'True_Odds_Calculator_2-way'!B10)</f>
        <v>1.55</v>
      </c>
      <c r="C9" s="4">
        <f t="shared" si="0"/>
        <v>4.5161290322580649E-2</v>
      </c>
      <c r="D9" s="4">
        <f t="shared" si="2"/>
        <v>2.6495726495726495</v>
      </c>
      <c r="E9" s="4">
        <f t="shared" si="3"/>
        <v>1.606217616580311</v>
      </c>
      <c r="G9" s="4">
        <f t="shared" si="1"/>
        <v>1.0451612903225806</v>
      </c>
    </row>
    <row r="10" spans="1:7" x14ac:dyDescent="0.2">
      <c r="A10" s="4">
        <f>IF('True_Odds_Calculator_2-way'!A11="","",'True_Odds_Calculator_2-way'!A11)</f>
        <v>2.25</v>
      </c>
      <c r="B10" s="4">
        <f>IF('True_Odds_Calculator_2-way'!B11="","",'True_Odds_Calculator_2-way'!B11)</f>
        <v>1.7</v>
      </c>
      <c r="C10" s="4">
        <f t="shared" si="0"/>
        <v>3.2679738562091387E-2</v>
      </c>
      <c r="D10" s="4">
        <f t="shared" si="2"/>
        <v>2.3358778625954195</v>
      </c>
      <c r="E10" s="4">
        <f t="shared" si="3"/>
        <v>1.7485714285714284</v>
      </c>
      <c r="G10" s="4">
        <f t="shared" si="1"/>
        <v>1.0326797385620914</v>
      </c>
    </row>
    <row r="11" spans="1:7" x14ac:dyDescent="0.2">
      <c r="A11" s="4">
        <f>IF('True_Odds_Calculator_2-way'!A12="","",'True_Odds_Calculator_2-way'!A12)</f>
        <v>1.64</v>
      </c>
      <c r="B11" s="4">
        <f>IF('True_Odds_Calculator_2-way'!B12="","",'True_Odds_Calculator_2-way'!B12)</f>
        <v>2.37</v>
      </c>
      <c r="C11" s="4">
        <f t="shared" si="0"/>
        <v>3.1697025831017633E-2</v>
      </c>
      <c r="D11" s="4">
        <f t="shared" si="2"/>
        <v>1.6837636458152829</v>
      </c>
      <c r="E11" s="4">
        <f t="shared" si="3"/>
        <v>2.4624936644703492</v>
      </c>
      <c r="G11" s="4">
        <f t="shared" si="1"/>
        <v>1.0316970258310176</v>
      </c>
    </row>
    <row r="12" spans="1:7" x14ac:dyDescent="0.2">
      <c r="A12" s="4">
        <f>IF('True_Odds_Calculator_2-way'!A13="","",'True_Odds_Calculator_2-way'!A13)</f>
        <v>1.78</v>
      </c>
      <c r="B12" s="4">
        <f>IF('True_Odds_Calculator_2-way'!B13="","",'True_Odds_Calculator_2-way'!B13)</f>
        <v>2.12</v>
      </c>
      <c r="C12" s="4">
        <f t="shared" si="0"/>
        <v>3.3495866016535869E-2</v>
      </c>
      <c r="D12" s="4">
        <f t="shared" si="2"/>
        <v>1.8346946713341112</v>
      </c>
      <c r="E12" s="4">
        <f t="shared" si="3"/>
        <v>2.1980428704566637</v>
      </c>
      <c r="G12" s="4">
        <f t="shared" si="1"/>
        <v>1.0334958660165359</v>
      </c>
    </row>
    <row r="13" spans="1:7" x14ac:dyDescent="0.2">
      <c r="A13" s="4">
        <f>IF('True_Odds_Calculator_2-way'!A14="","",'True_Odds_Calculator_2-way'!A14)</f>
        <v>2.4300000000000002</v>
      </c>
      <c r="B13" s="4">
        <f>IF('True_Odds_Calculator_2-way'!B14="","",'True_Odds_Calculator_2-way'!B14)</f>
        <v>1.62</v>
      </c>
      <c r="C13" s="4">
        <f t="shared" si="0"/>
        <v>2.8806584362139898E-2</v>
      </c>
      <c r="D13" s="4">
        <f t="shared" si="2"/>
        <v>2.5181347150259068</v>
      </c>
      <c r="E13" s="4">
        <f t="shared" si="3"/>
        <v>1.658703071672355</v>
      </c>
      <c r="G13" s="4">
        <f t="shared" si="1"/>
        <v>1.0288065843621399</v>
      </c>
    </row>
    <row r="14" spans="1:7" x14ac:dyDescent="0.2">
      <c r="A14" s="4">
        <f>IF('True_Odds_Calculator_2-way'!A15="","",'True_Odds_Calculator_2-way'!A15)</f>
        <v>2.19</v>
      </c>
      <c r="B14" s="4">
        <f>IF('True_Odds_Calculator_2-way'!B15="","",'True_Odds_Calculator_2-way'!B15)</f>
        <v>1.75</v>
      </c>
      <c r="C14" s="4">
        <f t="shared" si="0"/>
        <v>2.8049575994781417E-2</v>
      </c>
      <c r="D14" s="4">
        <f t="shared" si="2"/>
        <v>2.2593957258658803</v>
      </c>
      <c r="E14" s="4">
        <f t="shared" si="3"/>
        <v>1.7940315974253949</v>
      </c>
      <c r="G14" s="4">
        <f t="shared" si="1"/>
        <v>1.0280495759947814</v>
      </c>
    </row>
    <row r="15" spans="1:7" x14ac:dyDescent="0.2">
      <c r="A15" s="4">
        <f>IF('True_Odds_Calculator_2-way'!A16="","",'True_Odds_Calculator_2-way'!A16)</f>
        <v>2.33</v>
      </c>
      <c r="B15" s="4">
        <f>IF('True_Odds_Calculator_2-way'!B16="","",'True_Odds_Calculator_2-way'!B16)</f>
        <v>1.65</v>
      </c>
      <c r="C15" s="4">
        <f t="shared" si="0"/>
        <v>3.5245155416829377E-2</v>
      </c>
      <c r="D15" s="4">
        <f t="shared" si="2"/>
        <v>2.4297677358192451</v>
      </c>
      <c r="E15" s="4">
        <f t="shared" si="3"/>
        <v>1.6994142999226434</v>
      </c>
      <c r="G15" s="4">
        <f t="shared" si="1"/>
        <v>1.0352451554168294</v>
      </c>
    </row>
    <row r="16" spans="1:7" x14ac:dyDescent="0.2">
      <c r="A16" s="4">
        <f>IF('True_Odds_Calculator_2-way'!A17="","",'True_Odds_Calculator_2-way'!A17)</f>
        <v>2.52</v>
      </c>
      <c r="B16" s="4">
        <f>IF('True_Odds_Calculator_2-way'!B17="","",'True_Odds_Calculator_2-way'!B17)</f>
        <v>1.57</v>
      </c>
      <c r="C16" s="4">
        <f t="shared" si="0"/>
        <v>3.3768071984632497E-2</v>
      </c>
      <c r="D16" s="4">
        <f t="shared" si="2"/>
        <v>2.6319850984566258</v>
      </c>
      <c r="E16" s="4">
        <f t="shared" si="3"/>
        <v>1.6127506929724442</v>
      </c>
      <c r="G16" s="4">
        <f t="shared" si="1"/>
        <v>1.0337680719846325</v>
      </c>
    </row>
    <row r="17" spans="1:7" x14ac:dyDescent="0.2">
      <c r="A17" s="4">
        <f>IF('True_Odds_Calculator_2-way'!A18="","",'True_Odds_Calculator_2-way'!A18)</f>
        <v>1.85</v>
      </c>
      <c r="B17" s="4">
        <f>IF('True_Odds_Calculator_2-way'!B18="","",'True_Odds_Calculator_2-way'!B18)</f>
        <v>2.04</v>
      </c>
      <c r="C17" s="4">
        <f t="shared" si="0"/>
        <v>3.0736618971912932E-2</v>
      </c>
      <c r="D17" s="4">
        <f t="shared" si="2"/>
        <v>1.9041372351160444</v>
      </c>
      <c r="E17" s="4">
        <f t="shared" si="3"/>
        <v>2.1060267857142851</v>
      </c>
      <c r="G17" s="4">
        <f t="shared" si="1"/>
        <v>1.0307366189719129</v>
      </c>
    </row>
    <row r="18" spans="1:7" x14ac:dyDescent="0.2">
      <c r="A18" s="4">
        <f>IF('True_Odds_Calculator_2-way'!A19="","",'True_Odds_Calculator_2-way'!A19)</f>
        <v>1.72</v>
      </c>
      <c r="B18" s="4">
        <f>IF('True_Odds_Calculator_2-way'!B19="","",'True_Odds_Calculator_2-way'!B19)</f>
        <v>2.2000000000000002</v>
      </c>
      <c r="C18" s="4">
        <f t="shared" si="0"/>
        <v>3.5940803382663811E-2</v>
      </c>
      <c r="D18" s="4">
        <f t="shared" si="2"/>
        <v>1.7748592870544089</v>
      </c>
      <c r="E18" s="4">
        <f t="shared" si="3"/>
        <v>2.2905569007263922</v>
      </c>
      <c r="G18" s="4">
        <f t="shared" si="1"/>
        <v>1.0359408033826638</v>
      </c>
    </row>
    <row r="19" spans="1:7" x14ac:dyDescent="0.2">
      <c r="A19" s="4">
        <f>IF('True_Odds_Calculator_2-way'!A20="","",'True_Odds_Calculator_2-way'!A20)</f>
        <v>1.75</v>
      </c>
      <c r="B19" s="4">
        <f>IF('True_Odds_Calculator_2-way'!B20="","",'True_Odds_Calculator_2-way'!B20)</f>
        <v>2.15</v>
      </c>
      <c r="C19" s="4">
        <f t="shared" si="0"/>
        <v>3.6544850498338777E-2</v>
      </c>
      <c r="D19" s="4">
        <f t="shared" si="2"/>
        <v>1.8078078078078077</v>
      </c>
      <c r="E19" s="4">
        <f t="shared" si="3"/>
        <v>2.2379182156133823</v>
      </c>
      <c r="G19" s="4">
        <f t="shared" si="1"/>
        <v>1.0365448504983388</v>
      </c>
    </row>
    <row r="20" spans="1:7" x14ac:dyDescent="0.2">
      <c r="A20" s="4">
        <f>IF('True_Odds_Calculator_2-way'!A21="","",'True_Odds_Calculator_2-way'!A21)</f>
        <v>1.66</v>
      </c>
      <c r="B20" s="4">
        <f>IF('True_Odds_Calculator_2-way'!B21="","",'True_Odds_Calculator_2-way'!B21)</f>
        <v>2.29</v>
      </c>
      <c r="C20" s="4">
        <f t="shared" si="0"/>
        <v>3.9090861261640519E-2</v>
      </c>
      <c r="D20" s="4">
        <f t="shared" si="2"/>
        <v>1.7156654781784539</v>
      </c>
      <c r="E20" s="4">
        <f t="shared" si="3"/>
        <v>2.3973008765844739</v>
      </c>
      <c r="G20" s="4">
        <f t="shared" si="1"/>
        <v>1.0390908612616405</v>
      </c>
    </row>
    <row r="21" spans="1:7" x14ac:dyDescent="0.2">
      <c r="A21" s="4">
        <f>IF('True_Odds_Calculator_2-way'!A22="","",'True_Odds_Calculator_2-way'!A22)</f>
        <v>1.63</v>
      </c>
      <c r="B21" s="4">
        <f>IF('True_Odds_Calculator_2-way'!B22="","",'True_Odds_Calculator_2-way'!B22)</f>
        <v>2.39</v>
      </c>
      <c r="C21" s="4">
        <f t="shared" si="0"/>
        <v>3.19069743563416E-2</v>
      </c>
      <c r="D21" s="4">
        <f t="shared" si="2"/>
        <v>1.6735184827201064</v>
      </c>
      <c r="E21" s="4">
        <f t="shared" si="3"/>
        <v>2.4847402493861024</v>
      </c>
      <c r="G21" s="4">
        <f t="shared" si="1"/>
        <v>1.0319069743563416</v>
      </c>
    </row>
    <row r="22" spans="1:7" x14ac:dyDescent="0.2">
      <c r="A22" s="4">
        <f>IF('True_Odds_Calculator_2-way'!A23="","",'True_Odds_Calculator_2-way'!A23)</f>
        <v>1.67</v>
      </c>
      <c r="B22" s="4">
        <f>IF('True_Odds_Calculator_2-way'!B23="","",'True_Odds_Calculator_2-way'!B23)</f>
        <v>2.2999999999999998</v>
      </c>
      <c r="C22" s="4">
        <f t="shared" si="0"/>
        <v>3.3585003905233002E-2</v>
      </c>
      <c r="D22" s="4">
        <f t="shared" si="2"/>
        <v>1.7181838514873629</v>
      </c>
      <c r="E22" s="4">
        <f t="shared" si="3"/>
        <v>2.3924011211460603</v>
      </c>
      <c r="G22" s="4">
        <f t="shared" si="1"/>
        <v>1.033585003905233</v>
      </c>
    </row>
    <row r="23" spans="1:7" x14ac:dyDescent="0.2">
      <c r="A23" s="4">
        <f>IF('True_Odds_Calculator_2-way'!A24="","",'True_Odds_Calculator_2-way'!A24)</f>
        <v>1.7</v>
      </c>
      <c r="B23" s="4">
        <f>IF('True_Odds_Calculator_2-way'!B24="","",'True_Odds_Calculator_2-way'!B24)</f>
        <v>2.2400000000000002</v>
      </c>
      <c r="C23" s="4">
        <f t="shared" si="0"/>
        <v>3.4663865546218364E-2</v>
      </c>
      <c r="D23" s="4">
        <f t="shared" si="2"/>
        <v>1.7516099356025756</v>
      </c>
      <c r="E23" s="4">
        <f t="shared" si="3"/>
        <v>2.3304773561811505</v>
      </c>
      <c r="G23" s="4">
        <f t="shared" si="1"/>
        <v>1.0346638655462184</v>
      </c>
    </row>
    <row r="24" spans="1:7" x14ac:dyDescent="0.2">
      <c r="A24" s="4">
        <f>IF('True_Odds_Calculator_2-way'!A25="","",'True_Odds_Calculator_2-way'!A25)</f>
        <v>1.66</v>
      </c>
      <c r="B24" s="4">
        <f>IF('True_Odds_Calculator_2-way'!B25="","",'True_Odds_Calculator_2-way'!B25)</f>
        <v>2.3199999999999998</v>
      </c>
      <c r="C24" s="4">
        <f t="shared" si="0"/>
        <v>3.3444121312837582E-2</v>
      </c>
      <c r="D24" s="4">
        <f t="shared" si="2"/>
        <v>1.707394928178755</v>
      </c>
      <c r="E24" s="4">
        <f t="shared" si="3"/>
        <v>2.4136375031336175</v>
      </c>
      <c r="G24" s="4">
        <f t="shared" si="1"/>
        <v>1.0334441213128376</v>
      </c>
    </row>
    <row r="25" spans="1:7" x14ac:dyDescent="0.2">
      <c r="A25" s="4">
        <f>IF('True_Odds_Calculator_2-way'!A26="","",'True_Odds_Calculator_2-way'!A26)</f>
        <v>1.63</v>
      </c>
      <c r="B25" s="4">
        <f>IF('True_Odds_Calculator_2-way'!B26="","",'True_Odds_Calculator_2-way'!B26)</f>
        <v>2.39</v>
      </c>
      <c r="C25" s="4">
        <f t="shared" si="0"/>
        <v>3.19069743563416E-2</v>
      </c>
      <c r="D25" s="4">
        <f t="shared" si="2"/>
        <v>1.6735184827201064</v>
      </c>
      <c r="E25" s="4">
        <f t="shared" si="3"/>
        <v>2.4847402493861024</v>
      </c>
      <c r="G25" s="4">
        <f t="shared" si="1"/>
        <v>1.0319069743563416</v>
      </c>
    </row>
    <row r="26" spans="1:7" x14ac:dyDescent="0.2">
      <c r="A26" s="4">
        <f>IF('True_Odds_Calculator_2-way'!A27="","",'True_Odds_Calculator_2-way'!A27)</f>
        <v>1.43</v>
      </c>
      <c r="B26" s="4">
        <f>IF('True_Odds_Calculator_2-way'!B27="","",'True_Odds_Calculator_2-way'!B27)</f>
        <v>2.91</v>
      </c>
      <c r="C26" s="4">
        <f t="shared" si="0"/>
        <v>4.2943310984548067E-2</v>
      </c>
      <c r="D26" s="4">
        <f t="shared" si="2"/>
        <v>1.4752982468579936</v>
      </c>
      <c r="E26" s="4">
        <f t="shared" si="3"/>
        <v>3.1039421176295079</v>
      </c>
      <c r="G26" s="4">
        <f t="shared" si="1"/>
        <v>1.0429433109845481</v>
      </c>
    </row>
    <row r="27" spans="1:7" x14ac:dyDescent="0.2">
      <c r="A27" s="4">
        <f>IF('True_Odds_Calculator_2-way'!A28="","",'True_Odds_Calculator_2-way'!A28)</f>
        <v>1.61</v>
      </c>
      <c r="B27" s="4">
        <f>IF('True_Odds_Calculator_2-way'!B28="","",'True_Odds_Calculator_2-way'!B28)</f>
        <v>2.42</v>
      </c>
      <c r="C27" s="4">
        <f t="shared" si="0"/>
        <v>3.4341152918228035E-2</v>
      </c>
      <c r="D27" s="4">
        <f t="shared" si="2"/>
        <v>1.655773235306617</v>
      </c>
      <c r="E27" s="4">
        <f t="shared" si="3"/>
        <v>2.5249173741170372</v>
      </c>
      <c r="G27" s="4">
        <f t="shared" si="1"/>
        <v>1.034341152918228</v>
      </c>
    </row>
    <row r="28" spans="1:7" x14ac:dyDescent="0.2">
      <c r="A28" s="4">
        <f>IF('True_Odds_Calculator_2-way'!A29="","",'True_Odds_Calculator_2-way'!A29)</f>
        <v>1.84</v>
      </c>
      <c r="B28" s="4">
        <f>IF('True_Odds_Calculator_2-way'!B29="","",'True_Odds_Calculator_2-way'!B29)</f>
        <v>2.06</v>
      </c>
      <c r="C28" s="4">
        <f t="shared" si="0"/>
        <v>2.891515407344869E-2</v>
      </c>
      <c r="D28" s="4">
        <f t="shared" si="2"/>
        <v>1.8902852583283463</v>
      </c>
      <c r="E28" s="4">
        <f t="shared" si="3"/>
        <v>2.1232354918216445</v>
      </c>
      <c r="G28" s="4">
        <f t="shared" si="1"/>
        <v>1.0289151540734487</v>
      </c>
    </row>
    <row r="29" spans="1:7" x14ac:dyDescent="0.2">
      <c r="A29" s="4">
        <f>IF('True_Odds_Calculator_2-way'!A30="","",'True_Odds_Calculator_2-way'!A30)</f>
        <v>1.8</v>
      </c>
      <c r="B29" s="4">
        <f>IF('True_Odds_Calculator_2-way'!B30="","",'True_Odds_Calculator_2-way'!B30)</f>
        <v>2.09</v>
      </c>
      <c r="C29" s="4">
        <f t="shared" si="0"/>
        <v>3.4024455077086735E-2</v>
      </c>
      <c r="D29" s="4">
        <f t="shared" si="2"/>
        <v>1.8568608094768018</v>
      </c>
      <c r="E29" s="4">
        <f t="shared" si="3"/>
        <v>2.1670506912442398</v>
      </c>
      <c r="G29" s="4">
        <f t="shared" si="1"/>
        <v>1.0340244550770867</v>
      </c>
    </row>
    <row r="30" spans="1:7" x14ac:dyDescent="0.2">
      <c r="A30" s="4">
        <f>IF('True_Odds_Calculator_2-way'!A31="","",'True_Odds_Calculator_2-way'!A31)</f>
        <v>1.51</v>
      </c>
      <c r="B30" s="4">
        <f>IF('True_Odds_Calculator_2-way'!B31="","",'True_Odds_Calculator_2-way'!B31)</f>
        <v>2.65</v>
      </c>
      <c r="C30" s="4">
        <f t="shared" si="0"/>
        <v>3.9610146195176998E-2</v>
      </c>
      <c r="D30" s="4">
        <f t="shared" si="2"/>
        <v>1.5565496450452205</v>
      </c>
      <c r="E30" s="4">
        <f t="shared" si="3"/>
        <v>2.7967849030228904</v>
      </c>
      <c r="G30" s="4">
        <f t="shared" si="1"/>
        <v>1.039610146195177</v>
      </c>
    </row>
    <row r="31" spans="1:7" x14ac:dyDescent="0.2">
      <c r="A31" s="4">
        <f>IF('True_Odds_Calculator_2-way'!A32="","",'True_Odds_Calculator_2-way'!A32)</f>
        <v>1.95</v>
      </c>
      <c r="B31" s="4">
        <f>IF('True_Odds_Calculator_2-way'!B32="","",'True_Odds_Calculator_2-way'!B32)</f>
        <v>1.93</v>
      </c>
      <c r="C31" s="4">
        <f t="shared" si="0"/>
        <v>3.0955227846419575E-2</v>
      </c>
      <c r="D31" s="4">
        <f t="shared" si="2"/>
        <v>2.0106851876586083</v>
      </c>
      <c r="E31" s="4">
        <f t="shared" si="3"/>
        <v>1.9894277785119598</v>
      </c>
      <c r="G31" s="4">
        <f t="shared" si="1"/>
        <v>1.0309552278464196</v>
      </c>
    </row>
    <row r="32" spans="1:7" x14ac:dyDescent="0.2">
      <c r="A32" s="4">
        <f>IF('True_Odds_Calculator_2-way'!A33="","",'True_Odds_Calculator_2-way'!A33)</f>
        <v>1.34</v>
      </c>
      <c r="B32" s="4">
        <f>IF('True_Odds_Calculator_2-way'!B33="","",'True_Odds_Calculator_2-way'!B33)</f>
        <v>3.33</v>
      </c>
      <c r="C32" s="4">
        <f t="shared" si="0"/>
        <v>4.6568957016718038E-2</v>
      </c>
      <c r="D32" s="4">
        <f t="shared" si="2"/>
        <v>1.3831561327919157</v>
      </c>
      <c r="E32" s="4">
        <f t="shared" si="3"/>
        <v>3.6099021114796526</v>
      </c>
      <c r="G32" s="4">
        <f t="shared" si="1"/>
        <v>1.046568957016718</v>
      </c>
    </row>
    <row r="33" spans="1:7" x14ac:dyDescent="0.2">
      <c r="A33" s="4">
        <f>IF('True_Odds_Calculator_2-way'!A34="","",'True_Odds_Calculator_2-way'!A34)</f>
        <v>1.75</v>
      </c>
      <c r="B33" s="4">
        <f>IF('True_Odds_Calculator_2-way'!B34="","",'True_Odds_Calculator_2-way'!B34)</f>
        <v>2.17</v>
      </c>
      <c r="C33" s="4">
        <f t="shared" si="0"/>
        <v>3.2258064516129004E-2</v>
      </c>
      <c r="D33" s="4">
        <f t="shared" si="2"/>
        <v>1.8008298755186722</v>
      </c>
      <c r="E33" s="4">
        <f t="shared" si="3"/>
        <v>2.2487046632124348</v>
      </c>
      <c r="G33" s="4">
        <f t="shared" si="1"/>
        <v>1.032258064516129</v>
      </c>
    </row>
    <row r="34" spans="1:7" x14ac:dyDescent="0.2">
      <c r="A34" s="4">
        <f>IF('True_Odds_Calculator_2-way'!A35="","",'True_Odds_Calculator_2-way'!A35)</f>
        <v>1.58</v>
      </c>
      <c r="B34" s="4">
        <f>IF('True_Odds_Calculator_2-way'!B35="","",'True_Odds_Calculator_2-way'!B35)</f>
        <v>2.48</v>
      </c>
      <c r="C34" s="4">
        <f t="shared" si="0"/>
        <v>3.61371988566761E-2</v>
      </c>
      <c r="D34" s="4">
        <f t="shared" si="2"/>
        <v>1.6264320106259338</v>
      </c>
      <c r="E34" s="4">
        <f t="shared" si="3"/>
        <v>2.5963424330771265</v>
      </c>
      <c r="G34" s="4">
        <f t="shared" si="1"/>
        <v>1.0361371988566761</v>
      </c>
    </row>
    <row r="35" spans="1:7" x14ac:dyDescent="0.2">
      <c r="A35" s="4">
        <f>IF('True_Odds_Calculator_2-way'!A36="","",'True_Odds_Calculator_2-way'!A36)</f>
        <v>1.75</v>
      </c>
      <c r="B35" s="4">
        <f>IF('True_Odds_Calculator_2-way'!B36="","",'True_Odds_Calculator_2-way'!B36)</f>
        <v>2.17</v>
      </c>
      <c r="C35" s="4">
        <f t="shared" si="0"/>
        <v>3.2258064516129004E-2</v>
      </c>
      <c r="D35" s="4">
        <f t="shared" si="2"/>
        <v>1.8008298755186722</v>
      </c>
      <c r="E35" s="4">
        <f t="shared" si="3"/>
        <v>2.2487046632124348</v>
      </c>
      <c r="G35" s="4">
        <f t="shared" si="1"/>
        <v>1.032258064516129</v>
      </c>
    </row>
    <row r="36" spans="1:7" x14ac:dyDescent="0.2">
      <c r="A36" s="4">
        <f>IF('True_Odds_Calculator_2-way'!A37="","",'True_Odds_Calculator_2-way'!A37)</f>
        <v>1.72</v>
      </c>
      <c r="B36" s="4">
        <f>IF('True_Odds_Calculator_2-way'!B37="","",'True_Odds_Calculator_2-way'!B37)</f>
        <v>2.21</v>
      </c>
      <c r="C36" s="4">
        <f t="shared" si="0"/>
        <v>3.3884036620014824E-2</v>
      </c>
      <c r="D36" s="4">
        <f t="shared" si="2"/>
        <v>1.7716256524981358</v>
      </c>
      <c r="E36" s="4">
        <f t="shared" si="3"/>
        <v>2.2959652089876781</v>
      </c>
      <c r="G36" s="4">
        <f t="shared" si="1"/>
        <v>1.0338840366200148</v>
      </c>
    </row>
    <row r="37" spans="1:7" x14ac:dyDescent="0.2">
      <c r="A37" s="4">
        <f>IF('True_Odds_Calculator_2-way'!A38="","",'True_Odds_Calculator_2-way'!A38)</f>
        <v>1.87</v>
      </c>
      <c r="B37" s="4">
        <f>IF('True_Odds_Calculator_2-way'!B38="","",'True_Odds_Calculator_2-way'!B38)</f>
        <v>2.02</v>
      </c>
      <c r="C37" s="4">
        <f t="shared" si="0"/>
        <v>2.9808863239265015E-2</v>
      </c>
      <c r="D37" s="4">
        <f t="shared" si="2"/>
        <v>1.9236135865967305</v>
      </c>
      <c r="E37" s="4">
        <f t="shared" si="3"/>
        <v>2.082703865027292</v>
      </c>
      <c r="G37" s="4">
        <f t="shared" si="1"/>
        <v>1.029808863239265</v>
      </c>
    </row>
    <row r="38" spans="1:7" x14ac:dyDescent="0.2">
      <c r="A38" s="4">
        <f>IF('True_Odds_Calculator_2-way'!A39="","",'True_Odds_Calculator_2-way'!A39)</f>
        <v>2.34</v>
      </c>
      <c r="B38" s="4">
        <f>IF('True_Odds_Calculator_2-way'!B39="","",'True_Odds_Calculator_2-way'!B39)</f>
        <v>1.65</v>
      </c>
      <c r="C38" s="4">
        <f t="shared" si="0"/>
        <v>3.3411033411033575E-2</v>
      </c>
      <c r="D38" s="4">
        <f t="shared" si="2"/>
        <v>2.4351939451277205</v>
      </c>
      <c r="E38" s="4">
        <f t="shared" si="3"/>
        <v>1.6967699406723797</v>
      </c>
      <c r="G38" s="4">
        <f t="shared" si="1"/>
        <v>1.0334110334110336</v>
      </c>
    </row>
    <row r="39" spans="1:7" x14ac:dyDescent="0.2">
      <c r="A39" s="4">
        <f>IF('True_Odds_Calculator_2-way'!A40="","",'True_Odds_Calculator_2-way'!A40)</f>
        <v>1.85</v>
      </c>
      <c r="B39" s="4">
        <f>IF('True_Odds_Calculator_2-way'!B40="","",'True_Odds_Calculator_2-way'!B40)</f>
        <v>2.0499999999999998</v>
      </c>
      <c r="C39" s="4">
        <f t="shared" si="0"/>
        <v>2.8345418589321048E-2</v>
      </c>
      <c r="D39" s="4">
        <f t="shared" si="2"/>
        <v>1.8998121477770822</v>
      </c>
      <c r="E39" s="4">
        <f t="shared" si="3"/>
        <v>2.1113430758524703</v>
      </c>
      <c r="G39" s="4">
        <f t="shared" si="1"/>
        <v>1.028345418589321</v>
      </c>
    </row>
    <row r="40" spans="1:7" x14ac:dyDescent="0.2">
      <c r="A40" s="4">
        <f>IF('True_Odds_Calculator_2-way'!A41="","",'True_Odds_Calculator_2-way'!A41)</f>
        <v>1.83</v>
      </c>
      <c r="B40" s="4">
        <f>IF('True_Odds_Calculator_2-way'!B41="","",'True_Odds_Calculator_2-way'!B41)</f>
        <v>2.06</v>
      </c>
      <c r="C40" s="4">
        <f t="shared" si="0"/>
        <v>3.1884980635577431E-2</v>
      </c>
      <c r="D40" s="4">
        <f t="shared" si="2"/>
        <v>1.8849942497124856</v>
      </c>
      <c r="E40" s="4">
        <f t="shared" si="3"/>
        <v>2.1299508446804905</v>
      </c>
      <c r="G40" s="4">
        <f t="shared" si="1"/>
        <v>1.0318849806355774</v>
      </c>
    </row>
    <row r="41" spans="1:7" x14ac:dyDescent="0.2">
      <c r="A41" s="4">
        <f>IF('True_Odds_Calculator_2-way'!A42="","",'True_Odds_Calculator_2-way'!A42)</f>
        <v>2.04</v>
      </c>
      <c r="B41" s="4">
        <f>IF('True_Odds_Calculator_2-way'!B42="","",'True_Odds_Calculator_2-way'!B42)</f>
        <v>1.85</v>
      </c>
      <c r="C41" s="4">
        <f t="shared" si="0"/>
        <v>3.0736618971912932E-2</v>
      </c>
      <c r="D41" s="4">
        <f t="shared" si="2"/>
        <v>2.1060267857142851</v>
      </c>
      <c r="E41" s="4">
        <f t="shared" si="3"/>
        <v>1.9041372351160444</v>
      </c>
      <c r="G41" s="4">
        <f t="shared" si="1"/>
        <v>1.0307366189719129</v>
      </c>
    </row>
    <row r="42" spans="1:7" x14ac:dyDescent="0.2">
      <c r="A42" s="4">
        <f>IF('True_Odds_Calculator_2-way'!A43="","",'True_Odds_Calculator_2-way'!A43)</f>
        <v>2.3199999999999998</v>
      </c>
      <c r="B42" s="4">
        <f>IF('True_Odds_Calculator_2-way'!B43="","",'True_Odds_Calculator_2-way'!B43)</f>
        <v>1.66</v>
      </c>
      <c r="C42" s="4">
        <f t="shared" si="0"/>
        <v>3.3444121312837582E-2</v>
      </c>
      <c r="D42" s="4">
        <f t="shared" si="2"/>
        <v>2.4136375031336175</v>
      </c>
      <c r="E42" s="4">
        <f t="shared" si="3"/>
        <v>1.707394928178755</v>
      </c>
      <c r="G42" s="4">
        <f t="shared" si="1"/>
        <v>1.0334441213128376</v>
      </c>
    </row>
    <row r="43" spans="1:7" x14ac:dyDescent="0.2">
      <c r="A43" s="4">
        <f>IF('True_Odds_Calculator_2-way'!A44="","",'True_Odds_Calculator_2-way'!A44)</f>
        <v>2.02</v>
      </c>
      <c r="B43" s="4">
        <f>IF('True_Odds_Calculator_2-way'!B44="","",'True_Odds_Calculator_2-way'!B44)</f>
        <v>1.88</v>
      </c>
      <c r="C43" s="4">
        <f t="shared" si="0"/>
        <v>2.6964398567516312E-2</v>
      </c>
      <c r="D43" s="4">
        <f t="shared" si="2"/>
        <v>2.0765529308836395</v>
      </c>
      <c r="E43" s="4">
        <f t="shared" si="3"/>
        <v>1.9288906948394962</v>
      </c>
      <c r="G43" s="4">
        <f t="shared" si="1"/>
        <v>1.0269643985675163</v>
      </c>
    </row>
    <row r="44" spans="1:7" x14ac:dyDescent="0.2">
      <c r="A44" s="4">
        <f>IF('True_Odds_Calculator_2-way'!A45="","",'True_Odds_Calculator_2-way'!A45)</f>
        <v>1.81</v>
      </c>
      <c r="B44" s="4">
        <f>IF('True_Odds_Calculator_2-way'!B45="","",'True_Odds_Calculator_2-way'!B45)</f>
        <v>2.09</v>
      </c>
      <c r="C44" s="4">
        <f t="shared" si="0"/>
        <v>3.0955087366835166E-2</v>
      </c>
      <c r="D44" s="4">
        <f t="shared" si="2"/>
        <v>1.8621674173619833</v>
      </c>
      <c r="E44" s="4">
        <f t="shared" si="3"/>
        <v>2.159867538325388</v>
      </c>
      <c r="G44" s="4">
        <f t="shared" si="1"/>
        <v>1.0309550873668352</v>
      </c>
    </row>
    <row r="45" spans="1:7" x14ac:dyDescent="0.2">
      <c r="A45" s="4">
        <f>IF('True_Odds_Calculator_2-way'!A46="","",'True_Odds_Calculator_2-way'!A46)</f>
        <v>1.93</v>
      </c>
      <c r="B45" s="4">
        <f>IF('True_Odds_Calculator_2-way'!B46="","",'True_Odds_Calculator_2-way'!B46)</f>
        <v>1.95</v>
      </c>
      <c r="C45" s="4">
        <f t="shared" si="0"/>
        <v>3.0955227846419575E-2</v>
      </c>
      <c r="D45" s="4">
        <f t="shared" si="2"/>
        <v>1.9894277785119598</v>
      </c>
      <c r="E45" s="4">
        <f t="shared" si="3"/>
        <v>2.0106851876586083</v>
      </c>
      <c r="G45" s="4">
        <f t="shared" si="1"/>
        <v>1.0309552278464196</v>
      </c>
    </row>
    <row r="46" spans="1:7" x14ac:dyDescent="0.2">
      <c r="A46" s="4">
        <f>IF('True_Odds_Calculator_2-way'!A47="","",'True_Odds_Calculator_2-way'!A47)</f>
        <v>1.88</v>
      </c>
      <c r="B46" s="4">
        <f>IF('True_Odds_Calculator_2-way'!B47="","",'True_Odds_Calculator_2-way'!B47)</f>
        <v>1.99</v>
      </c>
      <c r="C46" s="4">
        <f t="shared" si="0"/>
        <v>3.4427456431091574E-2</v>
      </c>
      <c r="D46" s="4">
        <f t="shared" si="2"/>
        <v>1.9428749480681344</v>
      </c>
      <c r="E46" s="4">
        <f t="shared" si="3"/>
        <v>2.0605860321656753</v>
      </c>
      <c r="G46" s="4">
        <f t="shared" si="1"/>
        <v>1.0344274564310916</v>
      </c>
    </row>
    <row r="47" spans="1:7" x14ac:dyDescent="0.2">
      <c r="A47" s="4">
        <f>IF('True_Odds_Calculator_2-way'!A48="","",'True_Odds_Calculator_2-way'!A48)</f>
        <v>1.93</v>
      </c>
      <c r="B47" s="4">
        <f>IF('True_Odds_Calculator_2-way'!B48="","",'True_Odds_Calculator_2-way'!B48)</f>
        <v>1.93</v>
      </c>
      <c r="C47" s="4">
        <f t="shared" si="0"/>
        <v>3.62694300518136E-2</v>
      </c>
      <c r="D47" s="4">
        <f t="shared" si="2"/>
        <v>2.0000000000000004</v>
      </c>
      <c r="E47" s="4">
        <f t="shared" si="3"/>
        <v>2.0000000000000004</v>
      </c>
      <c r="G47" s="4">
        <f t="shared" si="1"/>
        <v>1.0362694300518136</v>
      </c>
    </row>
    <row r="48" spans="1:7" x14ac:dyDescent="0.2">
      <c r="A48" s="4">
        <f>IF('True_Odds_Calculator_2-way'!A49="","",'True_Odds_Calculator_2-way'!A49)</f>
        <v>1.75</v>
      </c>
      <c r="B48" s="4">
        <f>IF('True_Odds_Calculator_2-way'!B49="","",'True_Odds_Calculator_2-way'!B49)</f>
        <v>2.14</v>
      </c>
      <c r="C48" s="4">
        <f t="shared" si="0"/>
        <v>3.8718291054739673E-2</v>
      </c>
      <c r="D48" s="4">
        <f t="shared" si="2"/>
        <v>1.81136638452237</v>
      </c>
      <c r="E48" s="4">
        <f t="shared" si="3"/>
        <v>2.2324888226527575</v>
      </c>
      <c r="G48" s="4">
        <f t="shared" si="1"/>
        <v>1.0387182910547397</v>
      </c>
    </row>
    <row r="49" spans="1:7" x14ac:dyDescent="0.2">
      <c r="A49" s="4">
        <f>IF('True_Odds_Calculator_2-way'!A50="","",'True_Odds_Calculator_2-way'!A50)</f>
        <v>1.98</v>
      </c>
      <c r="B49" s="4">
        <f>IF('True_Odds_Calculator_2-way'!B50="","",'True_Odds_Calculator_2-way'!B50)</f>
        <v>1.88</v>
      </c>
      <c r="C49" s="4">
        <f t="shared" si="0"/>
        <v>3.6965398667526461E-2</v>
      </c>
      <c r="D49" s="4">
        <f t="shared" si="2"/>
        <v>2.0552120141342756</v>
      </c>
      <c r="E49" s="4">
        <f t="shared" si="3"/>
        <v>1.9476768522394308</v>
      </c>
      <c r="G49" s="4">
        <f t="shared" si="1"/>
        <v>1.0369653986675265</v>
      </c>
    </row>
    <row r="50" spans="1:7" x14ac:dyDescent="0.2">
      <c r="A50" s="4">
        <f>IF('True_Odds_Calculator_2-way'!A51="","",'True_Odds_Calculator_2-way'!A51)</f>
        <v>2.1</v>
      </c>
      <c r="B50" s="4">
        <f>IF('True_Odds_Calculator_2-way'!B51="","",'True_Odds_Calculator_2-way'!B51)</f>
        <v>1.78</v>
      </c>
      <c r="C50" s="4">
        <f t="shared" si="0"/>
        <v>3.7988228999465079E-2</v>
      </c>
      <c r="D50" s="4">
        <f t="shared" si="2"/>
        <v>2.1872440023405506</v>
      </c>
      <c r="E50" s="4">
        <f t="shared" si="3"/>
        <v>1.8422868408082802</v>
      </c>
      <c r="G50" s="4">
        <f t="shared" si="1"/>
        <v>1.0379882289994651</v>
      </c>
    </row>
    <row r="51" spans="1:7" x14ac:dyDescent="0.2">
      <c r="A51" s="4">
        <f>IF('True_Odds_Calculator_2-way'!A52="","",'True_Odds_Calculator_2-way'!A52)</f>
        <v>1.9</v>
      </c>
      <c r="B51" s="4">
        <f>IF('True_Odds_Calculator_2-way'!B52="","",'True_Odds_Calculator_2-way'!B52)</f>
        <v>1.97</v>
      </c>
      <c r="C51" s="4">
        <f t="shared" si="0"/>
        <v>3.3930002671653803E-2</v>
      </c>
      <c r="D51" s="4">
        <f t="shared" si="2"/>
        <v>1.9632835038027801</v>
      </c>
      <c r="E51" s="4">
        <f t="shared" si="3"/>
        <v>2.0381159814865235</v>
      </c>
      <c r="G51" s="4">
        <f t="shared" si="1"/>
        <v>1.0339300026716538</v>
      </c>
    </row>
    <row r="52" spans="1:7" x14ac:dyDescent="0.2">
      <c r="A52" s="4">
        <f>IF('True_Odds_Calculator_2-way'!A53="","",'True_Odds_Calculator_2-way'!A53)</f>
        <v>1.85</v>
      </c>
      <c r="B52" s="4">
        <f>IF('True_Odds_Calculator_2-way'!B53="","",'True_Odds_Calculator_2-way'!B53)</f>
        <v>2.0299999999999998</v>
      </c>
      <c r="C52" s="4">
        <f t="shared" si="0"/>
        <v>3.315137797896428E-2</v>
      </c>
      <c r="D52" s="4">
        <f t="shared" si="2"/>
        <v>1.9085249650616189</v>
      </c>
      <c r="E52" s="4">
        <f t="shared" si="3"/>
        <v>2.1006852188505105</v>
      </c>
      <c r="G52" s="4">
        <f t="shared" si="1"/>
        <v>1.0331513779789643</v>
      </c>
    </row>
    <row r="53" spans="1:7" x14ac:dyDescent="0.2">
      <c r="A53" s="4">
        <f>IF('True_Odds_Calculator_2-way'!A54="","",'True_Odds_Calculator_2-way'!A54)</f>
        <v>1.83</v>
      </c>
      <c r="B53" s="4">
        <f>IF('True_Odds_Calculator_2-way'!B54="","",'True_Odds_Calculator_2-way'!B54)</f>
        <v>2.0499999999999998</v>
      </c>
      <c r="C53" s="4">
        <f t="shared" si="0"/>
        <v>3.4252965480474407E-2</v>
      </c>
      <c r="D53" s="4">
        <f t="shared" si="2"/>
        <v>1.8892106257081707</v>
      </c>
      <c r="E53" s="4">
        <f t="shared" si="3"/>
        <v>2.1245929491717397</v>
      </c>
      <c r="G53" s="4">
        <f t="shared" si="1"/>
        <v>1.0342529654804744</v>
      </c>
    </row>
    <row r="54" spans="1:7" x14ac:dyDescent="0.2">
      <c r="A54" s="4">
        <f>IF('True_Odds_Calculator_2-way'!A55="","",'True_Odds_Calculator_2-way'!A55)</f>
        <v>1.87</v>
      </c>
      <c r="B54" s="4">
        <f>IF('True_Odds_Calculator_2-way'!B55="","",'True_Odds_Calculator_2-way'!B55)</f>
        <v>2.0099999999999998</v>
      </c>
      <c r="C54" s="4">
        <f t="shared" si="0"/>
        <v>3.22717960997152E-2</v>
      </c>
      <c r="D54" s="4">
        <f t="shared" si="2"/>
        <v>1.9281811886013285</v>
      </c>
      <c r="E54" s="4">
        <f t="shared" si="3"/>
        <v>2.0773758532069522</v>
      </c>
      <c r="G54" s="4">
        <f t="shared" si="1"/>
        <v>1.0322717960997152</v>
      </c>
    </row>
    <row r="55" spans="1:7" x14ac:dyDescent="0.2">
      <c r="A55" s="4">
        <f>IF('True_Odds_Calculator_2-way'!A56="","",'True_Odds_Calculator_2-way'!A56)</f>
        <v>2.15</v>
      </c>
      <c r="B55" s="4">
        <f>IF('True_Odds_Calculator_2-way'!B56="","",'True_Odds_Calculator_2-way'!B56)</f>
        <v>1.75</v>
      </c>
      <c r="C55" s="4">
        <f t="shared" si="0"/>
        <v>3.6544850498338777E-2</v>
      </c>
      <c r="D55" s="4">
        <f t="shared" si="2"/>
        <v>2.2379182156133823</v>
      </c>
      <c r="E55" s="4">
        <f t="shared" si="3"/>
        <v>1.8078078078078077</v>
      </c>
      <c r="G55" s="4">
        <f t="shared" si="1"/>
        <v>1.0365448504983388</v>
      </c>
    </row>
    <row r="56" spans="1:7" x14ac:dyDescent="0.2">
      <c r="A56" s="4">
        <f>IF('True_Odds_Calculator_2-way'!A57="","",'True_Odds_Calculator_2-way'!A57)</f>
        <v>2.4</v>
      </c>
      <c r="B56" s="4">
        <f>IF('True_Odds_Calculator_2-way'!B57="","",'True_Odds_Calculator_2-way'!B57)</f>
        <v>1.61</v>
      </c>
      <c r="C56" s="4">
        <f t="shared" si="0"/>
        <v>3.7784679089026829E-2</v>
      </c>
      <c r="D56" s="4">
        <f t="shared" si="2"/>
        <v>2.5139882888744305</v>
      </c>
      <c r="E56" s="4">
        <f t="shared" si="3"/>
        <v>1.6605070906746886</v>
      </c>
      <c r="G56" s="4">
        <f t="shared" si="1"/>
        <v>1.0377846790890268</v>
      </c>
    </row>
    <row r="57" spans="1:7" x14ac:dyDescent="0.2">
      <c r="A57" s="4">
        <f>IF('True_Odds_Calculator_2-way'!A58="","",'True_Odds_Calculator_2-way'!A58)</f>
        <v>1.88</v>
      </c>
      <c r="B57" s="4">
        <f>IF('True_Odds_Calculator_2-way'!B58="","",'True_Odds_Calculator_2-way'!B58)</f>
        <v>1.98</v>
      </c>
      <c r="C57" s="4">
        <f t="shared" si="0"/>
        <v>3.6965398667526461E-2</v>
      </c>
      <c r="D57" s="4">
        <f t="shared" si="2"/>
        <v>1.9476768522394308</v>
      </c>
      <c r="E57" s="4">
        <f t="shared" si="3"/>
        <v>2.0552120141342756</v>
      </c>
      <c r="G57" s="4">
        <f t="shared" si="1"/>
        <v>1.0369653986675265</v>
      </c>
    </row>
    <row r="58" spans="1:7" x14ac:dyDescent="0.2">
      <c r="A58" s="4">
        <f>IF('True_Odds_Calculator_2-way'!A59="","",'True_Odds_Calculator_2-way'!A59)</f>
        <v>1.99</v>
      </c>
      <c r="B58" s="4">
        <f>IF('True_Odds_Calculator_2-way'!B59="","",'True_Odds_Calculator_2-way'!B59)</f>
        <v>1.88</v>
      </c>
      <c r="C58" s="4">
        <f t="shared" si="0"/>
        <v>3.4427456431091574E-2</v>
      </c>
      <c r="D58" s="4">
        <f t="shared" si="2"/>
        <v>2.0605860321656753</v>
      </c>
      <c r="E58" s="4">
        <f t="shared" si="3"/>
        <v>1.9428749480681344</v>
      </c>
      <c r="G58" s="4">
        <f t="shared" si="1"/>
        <v>1.0344274564310916</v>
      </c>
    </row>
    <row r="59" spans="1:7" x14ac:dyDescent="0.2">
      <c r="A59" s="4">
        <f>IF('True_Odds_Calculator_2-way'!A60="","",'True_Odds_Calculator_2-way'!A60)</f>
        <v>2.1</v>
      </c>
      <c r="B59" s="4">
        <f>IF('True_Odds_Calculator_2-way'!B60="","",'True_Odds_Calculator_2-way'!B60)</f>
        <v>1.78</v>
      </c>
      <c r="C59" s="4">
        <f t="shared" si="0"/>
        <v>3.7988228999465079E-2</v>
      </c>
      <c r="D59" s="4">
        <f t="shared" si="2"/>
        <v>2.1872440023405506</v>
      </c>
      <c r="E59" s="4">
        <f t="shared" si="3"/>
        <v>1.8422868408082802</v>
      </c>
      <c r="G59" s="4">
        <f t="shared" si="1"/>
        <v>1.0379882289994651</v>
      </c>
    </row>
    <row r="60" spans="1:7" x14ac:dyDescent="0.2">
      <c r="A60" s="4">
        <f>IF('True_Odds_Calculator_2-way'!A61="","",'True_Odds_Calculator_2-way'!A61)</f>
        <v>2.3199999999999998</v>
      </c>
      <c r="B60" s="4">
        <f>IF('True_Odds_Calculator_2-way'!B61="","",'True_Odds_Calculator_2-way'!B61)</f>
        <v>1.63</v>
      </c>
      <c r="C60" s="4">
        <f t="shared" si="0"/>
        <v>4.4531415273958208E-2</v>
      </c>
      <c r="D60" s="4">
        <f t="shared" si="2"/>
        <v>2.4463708112304308</v>
      </c>
      <c r="E60" s="4">
        <f t="shared" si="3"/>
        <v>1.6913856337776187</v>
      </c>
      <c r="G60" s="4">
        <f t="shared" si="1"/>
        <v>1.0445314152739582</v>
      </c>
    </row>
    <row r="61" spans="1:7" x14ac:dyDescent="0.2">
      <c r="A61" s="4">
        <f>IF('True_Odds_Calculator_2-way'!A62="","",'True_Odds_Calculator_2-way'!A62)</f>
        <v>1.99</v>
      </c>
      <c r="B61" s="4">
        <f>IF('True_Odds_Calculator_2-way'!B62="","",'True_Odds_Calculator_2-way'!B62)</f>
        <v>1.88</v>
      </c>
      <c r="C61" s="4">
        <f t="shared" si="0"/>
        <v>3.4427456431091574E-2</v>
      </c>
      <c r="D61" s="4">
        <f t="shared" si="2"/>
        <v>2.0605860321656753</v>
      </c>
      <c r="E61" s="4">
        <f t="shared" si="3"/>
        <v>1.9428749480681344</v>
      </c>
      <c r="G61" s="4">
        <f t="shared" si="1"/>
        <v>1.0344274564310916</v>
      </c>
    </row>
    <row r="62" spans="1:7" x14ac:dyDescent="0.2">
      <c r="A62" s="4">
        <f>IF('True_Odds_Calculator_2-way'!A63="","",'True_Odds_Calculator_2-way'!A63)</f>
        <v>1.77</v>
      </c>
      <c r="B62" s="4">
        <f>IF('True_Odds_Calculator_2-way'!B63="","",'True_Odds_Calculator_2-way'!B63)</f>
        <v>2.11</v>
      </c>
      <c r="C62" s="4">
        <f t="shared" si="0"/>
        <v>3.8905400701529036E-2</v>
      </c>
      <c r="D62" s="4">
        <f t="shared" si="2"/>
        <v>1.8331165484575556</v>
      </c>
      <c r="E62" s="4">
        <f t="shared" si="3"/>
        <v>2.2003122514507911</v>
      </c>
      <c r="G62" s="4">
        <f t="shared" si="1"/>
        <v>1.038905400701529</v>
      </c>
    </row>
    <row r="63" spans="1:7" x14ac:dyDescent="0.2">
      <c r="A63" s="4">
        <f>IF('True_Odds_Calculator_2-way'!A64="","",'True_Odds_Calculator_2-way'!A64)</f>
        <v>2.0299999999999998</v>
      </c>
      <c r="B63" s="4">
        <f>IF('True_Odds_Calculator_2-way'!B64="","",'True_Odds_Calculator_2-way'!B64)</f>
        <v>1.85</v>
      </c>
      <c r="C63" s="4">
        <f t="shared" si="0"/>
        <v>3.315137797896428E-2</v>
      </c>
      <c r="D63" s="4">
        <f t="shared" si="2"/>
        <v>2.1006852188505105</v>
      </c>
      <c r="E63" s="4">
        <f t="shared" si="3"/>
        <v>1.9085249650616189</v>
      </c>
      <c r="G63" s="4">
        <f t="shared" si="1"/>
        <v>1.0331513779789643</v>
      </c>
    </row>
    <row r="64" spans="1:7" x14ac:dyDescent="0.2">
      <c r="A64" s="4">
        <f>IF('True_Odds_Calculator_2-way'!A65="","",'True_Odds_Calculator_2-way'!A65)</f>
        <v>1.98</v>
      </c>
      <c r="B64" s="4">
        <f>IF('True_Odds_Calculator_2-way'!B65="","",'True_Odds_Calculator_2-way'!B65)</f>
        <v>1.89</v>
      </c>
      <c r="C64" s="4">
        <f t="shared" si="0"/>
        <v>3.4151034151034265E-2</v>
      </c>
      <c r="D64" s="4">
        <f t="shared" si="2"/>
        <v>2.0492853622474128</v>
      </c>
      <c r="E64" s="4">
        <f t="shared" si="3"/>
        <v>1.9530295913574449</v>
      </c>
      <c r="G64" s="4">
        <f t="shared" si="1"/>
        <v>1.0341510341510343</v>
      </c>
    </row>
    <row r="65" spans="1:7" x14ac:dyDescent="0.2">
      <c r="A65" s="4">
        <f>IF('True_Odds_Calculator_2-way'!A66="","",'True_Odds_Calculator_2-way'!A66)</f>
        <v>1.95</v>
      </c>
      <c r="B65" s="4">
        <f>IF('True_Odds_Calculator_2-way'!B66="","",'True_Odds_Calculator_2-way'!B66)</f>
        <v>1.92</v>
      </c>
      <c r="C65" s="4">
        <f t="shared" si="0"/>
        <v>3.3653846153846256E-2</v>
      </c>
      <c r="D65" s="4">
        <f t="shared" si="2"/>
        <v>2.0161550888529889</v>
      </c>
      <c r="E65" s="4">
        <f t="shared" si="3"/>
        <v>1.9841017488076311</v>
      </c>
      <c r="G65" s="4">
        <f t="shared" si="1"/>
        <v>1.0336538461538463</v>
      </c>
    </row>
    <row r="66" spans="1:7" x14ac:dyDescent="0.2">
      <c r="A66" s="4">
        <f>IF('True_Odds_Calculator_2-way'!A67="","",'True_Odds_Calculator_2-way'!A67)</f>
        <v>2.0699999999999998</v>
      </c>
      <c r="B66" s="4">
        <f>IF('True_Odds_Calculator_2-way'!B67="","",'True_Odds_Calculator_2-way'!B67)</f>
        <v>1.81</v>
      </c>
      <c r="C66" s="4">
        <f t="shared" ref="C66:C129" si="4">IF(A66="","",((1/A66)+(1/B66))-1)</f>
        <v>3.5577975284917462E-2</v>
      </c>
      <c r="D66" s="4">
        <f t="shared" si="2"/>
        <v>2.1491381535549374</v>
      </c>
      <c r="E66" s="4">
        <f t="shared" si="3"/>
        <v>1.8702173858786533</v>
      </c>
      <c r="G66" s="4">
        <f t="shared" ref="G66:G129" si="5">IF(A66="","",C66+1)</f>
        <v>1.0355779752849175</v>
      </c>
    </row>
    <row r="67" spans="1:7" x14ac:dyDescent="0.2">
      <c r="A67" s="4">
        <f>IF('True_Odds_Calculator_2-way'!A68="","",'True_Odds_Calculator_2-way'!A68)</f>
        <v>2.25</v>
      </c>
      <c r="B67" s="4">
        <f>IF('True_Odds_Calculator_2-way'!B68="","",'True_Odds_Calculator_2-way'!B68)</f>
        <v>1.68</v>
      </c>
      <c r="C67" s="4">
        <f t="shared" si="4"/>
        <v>3.9682539682539542E-2</v>
      </c>
      <c r="D67" s="4">
        <f t="shared" ref="D67:D130" si="6">IF(A67="","",(2*A67)/(2-($C67*A67)))</f>
        <v>2.3551401869158877</v>
      </c>
      <c r="E67" s="4">
        <f t="shared" ref="E67:E130" si="7">IF(B67="","",(2*B67)/(2-($C67*B67)))</f>
        <v>1.7379310344827583</v>
      </c>
      <c r="G67" s="4">
        <f t="shared" si="5"/>
        <v>1.0396825396825395</v>
      </c>
    </row>
    <row r="68" spans="1:7" x14ac:dyDescent="0.2">
      <c r="A68" s="4">
        <f>IF('True_Odds_Calculator_2-way'!A69="","",'True_Odds_Calculator_2-way'!A69)</f>
        <v>2.1</v>
      </c>
      <c r="B68" s="4">
        <f>IF('True_Odds_Calculator_2-way'!B69="","",'True_Odds_Calculator_2-way'!B69)</f>
        <v>1.78</v>
      </c>
      <c r="C68" s="4">
        <f t="shared" si="4"/>
        <v>3.7988228999465079E-2</v>
      </c>
      <c r="D68" s="4">
        <f t="shared" si="6"/>
        <v>2.1872440023405506</v>
      </c>
      <c r="E68" s="4">
        <f t="shared" si="7"/>
        <v>1.8422868408082802</v>
      </c>
      <c r="G68" s="4">
        <f t="shared" si="5"/>
        <v>1.0379882289994651</v>
      </c>
    </row>
    <row r="69" spans="1:7" x14ac:dyDescent="0.2">
      <c r="A69" s="4">
        <f>IF('True_Odds_Calculator_2-way'!A70="","",'True_Odds_Calculator_2-way'!A70)</f>
        <v>1.67</v>
      </c>
      <c r="B69" s="4">
        <f>IF('True_Odds_Calculator_2-way'!B70="","",'True_Odds_Calculator_2-way'!B70)</f>
        <v>2.2799999999999998</v>
      </c>
      <c r="C69" s="4">
        <f t="shared" si="4"/>
        <v>3.7398886437651102E-2</v>
      </c>
      <c r="D69" s="4">
        <f t="shared" si="6"/>
        <v>1.723831944947483</v>
      </c>
      <c r="E69" s="4">
        <f t="shared" si="7"/>
        <v>2.3815361521140859</v>
      </c>
      <c r="G69" s="4">
        <f t="shared" si="5"/>
        <v>1.0373988864376511</v>
      </c>
    </row>
    <row r="70" spans="1:7" x14ac:dyDescent="0.2">
      <c r="A70" s="4">
        <f>IF('True_Odds_Calculator_2-way'!A71="","",'True_Odds_Calculator_2-way'!A71)</f>
        <v>1.73</v>
      </c>
      <c r="B70" s="4">
        <f>IF('True_Odds_Calculator_2-way'!B71="","",'True_Odds_Calculator_2-way'!B71)</f>
        <v>2.13</v>
      </c>
      <c r="C70" s="4">
        <f t="shared" si="4"/>
        <v>4.7518250156042274E-2</v>
      </c>
      <c r="D70" s="4">
        <f t="shared" si="6"/>
        <v>1.8041567725036107</v>
      </c>
      <c r="E70" s="4">
        <f t="shared" si="7"/>
        <v>2.243538616091814</v>
      </c>
      <c r="G70" s="4">
        <f t="shared" si="5"/>
        <v>1.0475182501560423</v>
      </c>
    </row>
    <row r="71" spans="1:7" x14ac:dyDescent="0.2">
      <c r="A71" s="4">
        <f>IF('True_Odds_Calculator_2-way'!A72="","",'True_Odds_Calculator_2-way'!A72)</f>
        <v>1.84</v>
      </c>
      <c r="B71" s="4">
        <f>IF('True_Odds_Calculator_2-way'!B72="","",'True_Odds_Calculator_2-way'!B72)</f>
        <v>2</v>
      </c>
      <c r="C71" s="4">
        <f t="shared" si="4"/>
        <v>4.3478260869565188E-2</v>
      </c>
      <c r="D71" s="4">
        <f t="shared" si="6"/>
        <v>1.9166666666666665</v>
      </c>
      <c r="E71" s="4">
        <f t="shared" si="7"/>
        <v>2.0909090909090908</v>
      </c>
      <c r="G71" s="4">
        <f t="shared" si="5"/>
        <v>1.0434782608695652</v>
      </c>
    </row>
    <row r="72" spans="1:7" x14ac:dyDescent="0.2">
      <c r="A72" s="4">
        <f>IF('True_Odds_Calculator_2-way'!A73="","",'True_Odds_Calculator_2-way'!A73)</f>
        <v>1.91</v>
      </c>
      <c r="B72" s="4">
        <f>IF('True_Odds_Calculator_2-way'!B73="","",'True_Odds_Calculator_2-way'!B73)</f>
        <v>1.93</v>
      </c>
      <c r="C72" s="4">
        <f t="shared" si="4"/>
        <v>4.1694924449990456E-2</v>
      </c>
      <c r="D72" s="4">
        <f t="shared" si="6"/>
        <v>1.9892075654965866</v>
      </c>
      <c r="E72" s="4">
        <f t="shared" si="7"/>
        <v>2.0109101819272834</v>
      </c>
      <c r="G72" s="4">
        <f t="shared" si="5"/>
        <v>1.0416949244499905</v>
      </c>
    </row>
    <row r="73" spans="1:7" x14ac:dyDescent="0.2">
      <c r="A73" s="4">
        <f>IF('True_Odds_Calculator_2-way'!A74="","",'True_Odds_Calculator_2-way'!A74)</f>
        <v>1.87</v>
      </c>
      <c r="B73" s="4">
        <f>IF('True_Odds_Calculator_2-way'!B74="","",'True_Odds_Calculator_2-way'!B74)</f>
        <v>1.97</v>
      </c>
      <c r="C73" s="4">
        <f t="shared" si="4"/>
        <v>4.2373571486739481E-2</v>
      </c>
      <c r="D73" s="4">
        <f t="shared" si="6"/>
        <v>1.9471444805623825</v>
      </c>
      <c r="E73" s="4">
        <f t="shared" si="7"/>
        <v>2.0558051284913081</v>
      </c>
      <c r="G73" s="4">
        <f t="shared" si="5"/>
        <v>1.0423735714867395</v>
      </c>
    </row>
    <row r="74" spans="1:7" x14ac:dyDescent="0.2">
      <c r="A74" s="4">
        <f>IF('True_Odds_Calculator_2-way'!A75="","",'True_Odds_Calculator_2-way'!A75)</f>
        <v>1.68</v>
      </c>
      <c r="B74" s="4">
        <f>IF('True_Odds_Calculator_2-way'!B75="","",'True_Odds_Calculator_2-way'!B75)</f>
        <v>2.2200000000000002</v>
      </c>
      <c r="C74" s="4">
        <f t="shared" si="4"/>
        <v>4.5688545688545634E-2</v>
      </c>
      <c r="D74" s="4">
        <f t="shared" si="6"/>
        <v>1.7470489038785832</v>
      </c>
      <c r="E74" s="4">
        <f t="shared" si="7"/>
        <v>2.3386004514672689</v>
      </c>
      <c r="G74" s="4">
        <f t="shared" si="5"/>
        <v>1.0456885456885456</v>
      </c>
    </row>
    <row r="75" spans="1:7" x14ac:dyDescent="0.2">
      <c r="A75" s="4">
        <f>IF('True_Odds_Calculator_2-way'!A76="","",'True_Odds_Calculator_2-way'!A76)</f>
        <v>2.0299999999999998</v>
      </c>
      <c r="B75" s="4">
        <f>IF('True_Odds_Calculator_2-way'!B76="","",'True_Odds_Calculator_2-way'!B76)</f>
        <v>1.82</v>
      </c>
      <c r="C75" s="4">
        <f t="shared" si="4"/>
        <v>4.2061386888973207E-2</v>
      </c>
      <c r="D75" s="4">
        <f t="shared" si="6"/>
        <v>2.1205303334672561</v>
      </c>
      <c r="E75" s="4">
        <f t="shared" si="7"/>
        <v>1.8924345643599858</v>
      </c>
      <c r="G75" s="4">
        <f t="shared" si="5"/>
        <v>1.0420613868889732</v>
      </c>
    </row>
    <row r="76" spans="1:7" x14ac:dyDescent="0.2">
      <c r="A76" s="4">
        <f>IF('True_Odds_Calculator_2-way'!A77="","",'True_Odds_Calculator_2-way'!A77)</f>
        <v>2</v>
      </c>
      <c r="B76" s="4">
        <f>IF('True_Odds_Calculator_2-way'!B77="","",'True_Odds_Calculator_2-way'!B77)</f>
        <v>1.84</v>
      </c>
      <c r="C76" s="4">
        <f t="shared" si="4"/>
        <v>4.3478260869565188E-2</v>
      </c>
      <c r="D76" s="4">
        <f t="shared" si="6"/>
        <v>2.0909090909090908</v>
      </c>
      <c r="E76" s="4">
        <f t="shared" si="7"/>
        <v>1.9166666666666665</v>
      </c>
      <c r="G76" s="4">
        <f t="shared" si="5"/>
        <v>1.0434782608695652</v>
      </c>
    </row>
    <row r="77" spans="1:7" x14ac:dyDescent="0.2">
      <c r="A77" s="4">
        <f>IF('True_Odds_Calculator_2-way'!A78="","",'True_Odds_Calculator_2-way'!A78)</f>
        <v>2.0499999999999998</v>
      </c>
      <c r="B77" s="4">
        <f>IF('True_Odds_Calculator_2-way'!B78="","",'True_Odds_Calculator_2-way'!B78)</f>
        <v>1.81</v>
      </c>
      <c r="C77" s="4">
        <f t="shared" si="4"/>
        <v>4.0291065894084488E-2</v>
      </c>
      <c r="D77" s="4">
        <f t="shared" si="6"/>
        <v>2.1383086010661287</v>
      </c>
      <c r="E77" s="4">
        <f t="shared" si="7"/>
        <v>1.8784963928616634</v>
      </c>
      <c r="G77" s="4">
        <f t="shared" si="5"/>
        <v>1.0402910658940845</v>
      </c>
    </row>
    <row r="78" spans="1:7" x14ac:dyDescent="0.2">
      <c r="A78" s="4">
        <f>IF('True_Odds_Calculator_2-way'!A79="","",'True_Odds_Calculator_2-way'!A79)</f>
        <v>1.88</v>
      </c>
      <c r="B78" s="4">
        <f>IF('True_Odds_Calculator_2-way'!B79="","",'True_Odds_Calculator_2-way'!B79)</f>
        <v>1.95</v>
      </c>
      <c r="C78" s="4">
        <f t="shared" si="4"/>
        <v>4.4735406437534042E-2</v>
      </c>
      <c r="D78" s="4">
        <f t="shared" si="6"/>
        <v>1.9625267665952888</v>
      </c>
      <c r="E78" s="4">
        <f t="shared" si="7"/>
        <v>2.0389321468298109</v>
      </c>
      <c r="G78" s="4">
        <f t="shared" si="5"/>
        <v>1.044735406437534</v>
      </c>
    </row>
    <row r="79" spans="1:7" x14ac:dyDescent="0.2">
      <c r="A79" s="4">
        <f>IF('True_Odds_Calculator_2-way'!A80="","",'True_Odds_Calculator_2-way'!A80)</f>
        <v>1.56</v>
      </c>
      <c r="B79" s="4">
        <f>IF('True_Odds_Calculator_2-way'!B80="","",'True_Odds_Calculator_2-way'!B80)</f>
        <v>2.4500000000000002</v>
      </c>
      <c r="C79" s="4">
        <f t="shared" si="4"/>
        <v>4.9188906331763427E-2</v>
      </c>
      <c r="D79" s="4">
        <f t="shared" si="6"/>
        <v>1.6222410865874364</v>
      </c>
      <c r="E79" s="4">
        <f t="shared" si="7"/>
        <v>2.6070941336971352</v>
      </c>
      <c r="G79" s="4">
        <f t="shared" si="5"/>
        <v>1.0491889063317634</v>
      </c>
    </row>
    <row r="80" spans="1:7" x14ac:dyDescent="0.2">
      <c r="A80" s="4">
        <f>IF('True_Odds_Calculator_2-way'!A81="","",'True_Odds_Calculator_2-way'!A81)</f>
        <v>2.0099999999999998</v>
      </c>
      <c r="B80" s="4">
        <f>IF('True_Odds_Calculator_2-way'!B81="","",'True_Odds_Calculator_2-way'!B81)</f>
        <v>1.83</v>
      </c>
      <c r="C80" s="4">
        <f t="shared" si="4"/>
        <v>4.3960525242639381E-2</v>
      </c>
      <c r="D80" s="4">
        <f t="shared" si="6"/>
        <v>2.1029071263184975</v>
      </c>
      <c r="E80" s="4">
        <f t="shared" si="7"/>
        <v>1.9066946582691862</v>
      </c>
      <c r="G80" s="4">
        <f t="shared" si="5"/>
        <v>1.0439605252426394</v>
      </c>
    </row>
    <row r="81" spans="1:7" x14ac:dyDescent="0.2">
      <c r="A81" s="4">
        <f>IF('True_Odds_Calculator_2-way'!A82="","",'True_Odds_Calculator_2-way'!A82)</f>
        <v>1.68</v>
      </c>
      <c r="B81" s="4">
        <f>IF('True_Odds_Calculator_2-way'!B82="","",'True_Odds_Calculator_2-way'!B82)</f>
        <v>2.21</v>
      </c>
      <c r="C81" s="4">
        <f t="shared" si="4"/>
        <v>4.772678302090072E-2</v>
      </c>
      <c r="D81" s="4">
        <f t="shared" si="6"/>
        <v>1.7501649853870085</v>
      </c>
      <c r="E81" s="4">
        <f t="shared" si="7"/>
        <v>2.3330400904863642</v>
      </c>
      <c r="G81" s="4">
        <f t="shared" si="5"/>
        <v>1.0477267830209007</v>
      </c>
    </row>
    <row r="82" spans="1:7" x14ac:dyDescent="0.2">
      <c r="A82" s="4">
        <f>IF('True_Odds_Calculator_2-way'!A83="","",'True_Odds_Calculator_2-way'!A83)</f>
        <v>1.6</v>
      </c>
      <c r="B82" s="4">
        <f>IF('True_Odds_Calculator_2-way'!B83="","",'True_Odds_Calculator_2-way'!B83)</f>
        <v>2.44</v>
      </c>
      <c r="C82" s="4">
        <f t="shared" si="4"/>
        <v>3.4836065573770503E-2</v>
      </c>
      <c r="D82" s="4">
        <f t="shared" si="6"/>
        <v>1.6458684654300169</v>
      </c>
      <c r="E82" s="4">
        <f t="shared" si="7"/>
        <v>2.548302872062663</v>
      </c>
      <c r="G82" s="4">
        <f t="shared" si="5"/>
        <v>1.0348360655737705</v>
      </c>
    </row>
    <row r="83" spans="1:7" x14ac:dyDescent="0.2">
      <c r="A83" s="4">
        <f>IF('True_Odds_Calculator_2-way'!A84="","",'True_Odds_Calculator_2-way'!A84)</f>
        <v>1.62</v>
      </c>
      <c r="B83" s="4">
        <f>IF('True_Odds_Calculator_2-way'!B84="","",'True_Odds_Calculator_2-way'!B84)</f>
        <v>2.4</v>
      </c>
      <c r="C83" s="4">
        <f t="shared" si="4"/>
        <v>3.3950617283950546E-2</v>
      </c>
      <c r="D83" s="4">
        <f t="shared" si="6"/>
        <v>1.6658097686375322</v>
      </c>
      <c r="E83" s="4">
        <f t="shared" si="7"/>
        <v>2.5019305019305014</v>
      </c>
      <c r="G83" s="4">
        <f t="shared" si="5"/>
        <v>1.0339506172839505</v>
      </c>
    </row>
    <row r="84" spans="1:7" x14ac:dyDescent="0.2">
      <c r="A84" s="4">
        <f>IF('True_Odds_Calculator_2-way'!A85="","",'True_Odds_Calculator_2-way'!A85)</f>
        <v>2.08</v>
      </c>
      <c r="B84" s="4">
        <f>IF('True_Odds_Calculator_2-way'!B85="","",'True_Odds_Calculator_2-way'!B85)</f>
        <v>1.79</v>
      </c>
      <c r="C84" s="4">
        <f t="shared" si="4"/>
        <v>3.9428448646325664E-2</v>
      </c>
      <c r="D84" s="4">
        <f t="shared" si="6"/>
        <v>2.1689385995572641</v>
      </c>
      <c r="E84" s="4">
        <f t="shared" si="7"/>
        <v>1.8554769261437256</v>
      </c>
      <c r="G84" s="4">
        <f t="shared" si="5"/>
        <v>1.0394284486463257</v>
      </c>
    </row>
    <row r="85" spans="1:7" x14ac:dyDescent="0.2">
      <c r="A85" s="4">
        <f>IF('True_Odds_Calculator_2-way'!A86="","",'True_Odds_Calculator_2-way'!A86)</f>
        <v>2.2000000000000002</v>
      </c>
      <c r="B85" s="4">
        <f>IF('True_Odds_Calculator_2-way'!B86="","",'True_Odds_Calculator_2-way'!B86)</f>
        <v>1.71</v>
      </c>
      <c r="C85" s="4">
        <f t="shared" si="4"/>
        <v>3.9340776182881454E-2</v>
      </c>
      <c r="D85" s="4">
        <f t="shared" si="6"/>
        <v>2.2995110024449881</v>
      </c>
      <c r="E85" s="4">
        <f t="shared" si="7"/>
        <v>1.7695202257761053</v>
      </c>
      <c r="G85" s="4">
        <f t="shared" si="5"/>
        <v>1.0393407761828815</v>
      </c>
    </row>
    <row r="86" spans="1:7" x14ac:dyDescent="0.2">
      <c r="A86" s="4">
        <f>IF('True_Odds_Calculator_2-way'!A87="","",'True_Odds_Calculator_2-way'!A87)</f>
        <v>2.25</v>
      </c>
      <c r="B86" s="4">
        <f>IF('True_Odds_Calculator_2-way'!B87="","",'True_Odds_Calculator_2-way'!B87)</f>
        <v>1.68</v>
      </c>
      <c r="C86" s="4">
        <f t="shared" si="4"/>
        <v>3.9682539682539542E-2</v>
      </c>
      <c r="D86" s="4">
        <f t="shared" si="6"/>
        <v>2.3551401869158877</v>
      </c>
      <c r="E86" s="4">
        <f t="shared" si="7"/>
        <v>1.7379310344827583</v>
      </c>
      <c r="G86" s="4">
        <f t="shared" si="5"/>
        <v>1.0396825396825395</v>
      </c>
    </row>
    <row r="87" spans="1:7" x14ac:dyDescent="0.2">
      <c r="A87" s="4">
        <f>IF('True_Odds_Calculator_2-way'!A88="","",'True_Odds_Calculator_2-way'!A88)</f>
        <v>2.1</v>
      </c>
      <c r="B87" s="4">
        <f>IF('True_Odds_Calculator_2-way'!B88="","",'True_Odds_Calculator_2-way'!B88)</f>
        <v>1.78</v>
      </c>
      <c r="C87" s="4">
        <f t="shared" si="4"/>
        <v>3.7988228999465079E-2</v>
      </c>
      <c r="D87" s="4">
        <f t="shared" si="6"/>
        <v>2.1872440023405506</v>
      </c>
      <c r="E87" s="4">
        <f t="shared" si="7"/>
        <v>1.8422868408082802</v>
      </c>
      <c r="G87" s="4">
        <f t="shared" si="5"/>
        <v>1.0379882289994651</v>
      </c>
    </row>
    <row r="88" spans="1:7" x14ac:dyDescent="0.2">
      <c r="A88" s="4">
        <f>IF('True_Odds_Calculator_2-way'!A89="","",'True_Odds_Calculator_2-way'!A89)</f>
        <v>2.0699999999999998</v>
      </c>
      <c r="B88" s="4">
        <f>IF('True_Odds_Calculator_2-way'!B89="","",'True_Odds_Calculator_2-way'!B89)</f>
        <v>1.81</v>
      </c>
      <c r="C88" s="4">
        <f t="shared" si="4"/>
        <v>3.5577975284917462E-2</v>
      </c>
      <c r="D88" s="4">
        <f t="shared" si="6"/>
        <v>2.1491381535549374</v>
      </c>
      <c r="E88" s="4">
        <f t="shared" si="7"/>
        <v>1.8702173858786533</v>
      </c>
      <c r="G88" s="4">
        <f t="shared" si="5"/>
        <v>1.0355779752849175</v>
      </c>
    </row>
    <row r="89" spans="1:7" x14ac:dyDescent="0.2">
      <c r="A89" s="4">
        <f>IF('True_Odds_Calculator_2-way'!A90="","",'True_Odds_Calculator_2-way'!A90)</f>
        <v>2.2799999999999998</v>
      </c>
      <c r="B89" s="4">
        <f>IF('True_Odds_Calculator_2-way'!B90="","",'True_Odds_Calculator_2-way'!B90)</f>
        <v>1.67</v>
      </c>
      <c r="C89" s="4">
        <f t="shared" si="4"/>
        <v>3.7398886437651102E-2</v>
      </c>
      <c r="D89" s="4">
        <f t="shared" si="6"/>
        <v>2.3815361521140859</v>
      </c>
      <c r="E89" s="4">
        <f t="shared" si="7"/>
        <v>1.723831944947483</v>
      </c>
      <c r="G89" s="4">
        <f t="shared" si="5"/>
        <v>1.0373988864376511</v>
      </c>
    </row>
    <row r="90" spans="1:7" x14ac:dyDescent="0.2">
      <c r="A90" s="4">
        <f>IF('True_Odds_Calculator_2-way'!A91="","",'True_Odds_Calculator_2-way'!A91)</f>
        <v>2.08</v>
      </c>
      <c r="B90" s="4">
        <f>IF('True_Odds_Calculator_2-way'!B91="","",'True_Odds_Calculator_2-way'!B91)</f>
        <v>1.79</v>
      </c>
      <c r="C90" s="4">
        <f t="shared" si="4"/>
        <v>3.9428448646325664E-2</v>
      </c>
      <c r="D90" s="4">
        <f t="shared" si="6"/>
        <v>2.1689385995572641</v>
      </c>
      <c r="E90" s="4">
        <f t="shared" si="7"/>
        <v>1.8554769261437256</v>
      </c>
      <c r="G90" s="4">
        <f t="shared" si="5"/>
        <v>1.0394284486463257</v>
      </c>
    </row>
    <row r="91" spans="1:7" x14ac:dyDescent="0.2">
      <c r="A91" s="4">
        <f>IF('True_Odds_Calculator_2-way'!A92="","",'True_Odds_Calculator_2-way'!A92)</f>
        <v>1.85</v>
      </c>
      <c r="B91" s="4">
        <f>IF('True_Odds_Calculator_2-way'!B92="","",'True_Odds_Calculator_2-way'!B92)</f>
        <v>2.02</v>
      </c>
      <c r="C91" s="4">
        <f t="shared" si="4"/>
        <v>3.5590045491035394E-2</v>
      </c>
      <c r="D91" s="4">
        <f t="shared" si="6"/>
        <v>1.9129767084719731</v>
      </c>
      <c r="E91" s="4">
        <f t="shared" si="7"/>
        <v>2.0953181945612553</v>
      </c>
      <c r="G91" s="4">
        <f t="shared" si="5"/>
        <v>1.0355900454910354</v>
      </c>
    </row>
    <row r="92" spans="1:7" x14ac:dyDescent="0.2">
      <c r="A92" s="4">
        <f>IF('True_Odds_Calculator_2-way'!A93="","",'True_Odds_Calculator_2-way'!A93)</f>
        <v>2.1800000000000002</v>
      </c>
      <c r="B92" s="4">
        <f>IF('True_Odds_Calculator_2-way'!B93="","",'True_Odds_Calculator_2-way'!B93)</f>
        <v>1.72</v>
      </c>
      <c r="C92" s="4">
        <f t="shared" si="4"/>
        <v>4.0110945167484591E-2</v>
      </c>
      <c r="D92" s="4">
        <f t="shared" si="6"/>
        <v>2.2796692607003894</v>
      </c>
      <c r="E92" s="4">
        <f t="shared" si="7"/>
        <v>1.7814519194222731</v>
      </c>
      <c r="G92" s="4">
        <f t="shared" si="5"/>
        <v>1.0401109451674846</v>
      </c>
    </row>
    <row r="93" spans="1:7" x14ac:dyDescent="0.2">
      <c r="A93" s="4">
        <f>IF('True_Odds_Calculator_2-way'!A94="","",'True_Odds_Calculator_2-way'!A94)</f>
        <v>2.4</v>
      </c>
      <c r="B93" s="4">
        <f>IF('True_Odds_Calculator_2-way'!B94="","",'True_Odds_Calculator_2-way'!B94)</f>
        <v>1.59</v>
      </c>
      <c r="C93" s="4">
        <f t="shared" si="4"/>
        <v>4.5597484276729494E-2</v>
      </c>
      <c r="D93" s="4">
        <f t="shared" si="6"/>
        <v>2.5389221556886223</v>
      </c>
      <c r="E93" s="4">
        <f t="shared" si="7"/>
        <v>1.649805447470817</v>
      </c>
      <c r="G93" s="4">
        <f t="shared" si="5"/>
        <v>1.0455974842767295</v>
      </c>
    </row>
    <row r="94" spans="1:7" x14ac:dyDescent="0.2">
      <c r="A94" s="4">
        <f>IF('True_Odds_Calculator_2-way'!A95="","",'True_Odds_Calculator_2-way'!A95)</f>
        <v>2.13</v>
      </c>
      <c r="B94" s="4">
        <f>IF('True_Odds_Calculator_2-way'!B95="","",'True_Odds_Calculator_2-way'!B95)</f>
        <v>1.78</v>
      </c>
      <c r="C94" s="4">
        <f t="shared" si="4"/>
        <v>3.128132088410629E-2</v>
      </c>
      <c r="D94" s="4">
        <f t="shared" si="6"/>
        <v>2.2034055907479515</v>
      </c>
      <c r="E94" s="4">
        <f t="shared" si="7"/>
        <v>1.8309750325976726</v>
      </c>
      <c r="G94" s="4">
        <f t="shared" si="5"/>
        <v>1.0312813208841063</v>
      </c>
    </row>
    <row r="95" spans="1:7" x14ac:dyDescent="0.2">
      <c r="A95" s="4">
        <f>IF('True_Odds_Calculator_2-way'!A96="","",'True_Odds_Calculator_2-way'!A96)</f>
        <v>1.71</v>
      </c>
      <c r="B95" s="4">
        <f>IF('True_Odds_Calculator_2-way'!B96="","",'True_Odds_Calculator_2-way'!B96)</f>
        <v>2.2200000000000002</v>
      </c>
      <c r="C95" s="4">
        <f t="shared" si="4"/>
        <v>3.5245772087877381E-2</v>
      </c>
      <c r="D95" s="4">
        <f t="shared" si="6"/>
        <v>1.7631322279503969</v>
      </c>
      <c r="E95" s="4">
        <f t="shared" si="7"/>
        <v>2.3103888990323171</v>
      </c>
      <c r="G95" s="4">
        <f t="shared" si="5"/>
        <v>1.0352457720878774</v>
      </c>
    </row>
    <row r="96" spans="1:7" x14ac:dyDescent="0.2">
      <c r="A96" s="4">
        <f>IF('True_Odds_Calculator_2-way'!A97="","",'True_Odds_Calculator_2-way'!A97)</f>
        <v>2.1</v>
      </c>
      <c r="B96" s="4">
        <f>IF('True_Odds_Calculator_2-way'!B97="","",'True_Odds_Calculator_2-way'!B97)</f>
        <v>1.79</v>
      </c>
      <c r="C96" s="4">
        <f t="shared" si="4"/>
        <v>3.4849694067571102E-2</v>
      </c>
      <c r="D96" s="4">
        <f t="shared" si="6"/>
        <v>2.1797622499275153</v>
      </c>
      <c r="E96" s="4">
        <f t="shared" si="7"/>
        <v>1.8476284099287292</v>
      </c>
      <c r="G96" s="4">
        <f t="shared" si="5"/>
        <v>1.0348496940675711</v>
      </c>
    </row>
    <row r="97" spans="1:7" x14ac:dyDescent="0.2">
      <c r="A97" s="4">
        <f>IF('True_Odds_Calculator_2-way'!A98="","",'True_Odds_Calculator_2-way'!A98)</f>
        <v>1.59</v>
      </c>
      <c r="B97" s="4">
        <f>IF('True_Odds_Calculator_2-way'!B98="","",'True_Odds_Calculator_2-way'!B98)</f>
        <v>2.46</v>
      </c>
      <c r="C97" s="4">
        <f t="shared" si="4"/>
        <v>3.5434882650713373E-2</v>
      </c>
      <c r="D97" s="4">
        <f t="shared" si="6"/>
        <v>1.6360898481616264</v>
      </c>
      <c r="E97" s="4">
        <f t="shared" si="7"/>
        <v>2.5721049516669958</v>
      </c>
      <c r="G97" s="4">
        <f t="shared" si="5"/>
        <v>1.0354348826507134</v>
      </c>
    </row>
    <row r="98" spans="1:7" x14ac:dyDescent="0.2">
      <c r="A98" s="4">
        <f>IF('True_Odds_Calculator_2-way'!A99="","",'True_Odds_Calculator_2-way'!A99)</f>
        <v>2.4900000000000002</v>
      </c>
      <c r="B98" s="4">
        <f>IF('True_Odds_Calculator_2-way'!B99="","",'True_Odds_Calculator_2-way'!B99)</f>
        <v>1.58</v>
      </c>
      <c r="C98" s="4">
        <f t="shared" si="4"/>
        <v>3.4517818107874465E-2</v>
      </c>
      <c r="D98" s="4">
        <f t="shared" si="6"/>
        <v>2.6018120494676276</v>
      </c>
      <c r="E98" s="4">
        <f t="shared" si="7"/>
        <v>1.6242929689112753</v>
      </c>
      <c r="G98" s="4">
        <f t="shared" si="5"/>
        <v>1.0345178181078745</v>
      </c>
    </row>
    <row r="99" spans="1:7" x14ac:dyDescent="0.2">
      <c r="A99" s="4">
        <f>IF('True_Odds_Calculator_2-way'!A100="","",'True_Odds_Calculator_2-way'!A100)</f>
        <v>2.0099999999999998</v>
      </c>
      <c r="B99" s="4">
        <f>IF('True_Odds_Calculator_2-way'!B100="","",'True_Odds_Calculator_2-way'!B100)</f>
        <v>1.88</v>
      </c>
      <c r="C99" s="4">
        <f t="shared" si="4"/>
        <v>2.9427331427966497E-2</v>
      </c>
      <c r="D99" s="4">
        <f t="shared" si="6"/>
        <v>2.0712563034422273</v>
      </c>
      <c r="E99" s="4">
        <f t="shared" si="7"/>
        <v>1.9334834220221038</v>
      </c>
      <c r="G99" s="4">
        <f t="shared" si="5"/>
        <v>1.0294273314279665</v>
      </c>
    </row>
    <row r="100" spans="1:7" x14ac:dyDescent="0.2">
      <c r="A100" s="4">
        <f>IF('True_Odds_Calculator_2-way'!A101="","",'True_Odds_Calculator_2-way'!A101)</f>
        <v>2.04</v>
      </c>
      <c r="B100" s="4">
        <f>IF('True_Odds_Calculator_2-way'!B101="","",'True_Odds_Calculator_2-way'!B101)</f>
        <v>1.85</v>
      </c>
      <c r="C100" s="4">
        <f t="shared" si="4"/>
        <v>3.0736618971912932E-2</v>
      </c>
      <c r="D100" s="4">
        <f t="shared" si="6"/>
        <v>2.1060267857142851</v>
      </c>
      <c r="E100" s="4">
        <f t="shared" si="7"/>
        <v>1.9041372351160444</v>
      </c>
      <c r="G100" s="4">
        <f t="shared" si="5"/>
        <v>1.0307366189719129</v>
      </c>
    </row>
    <row r="101" spans="1:7" x14ac:dyDescent="0.2">
      <c r="A101" s="4">
        <f>IF('True_Odds_Calculator_2-way'!A102="","",'True_Odds_Calculator_2-way'!A102)</f>
        <v>1.3</v>
      </c>
      <c r="B101" s="4">
        <f>IF('True_Odds_Calculator_2-way'!B102="","",'True_Odds_Calculator_2-way'!B102)</f>
        <v>3.62</v>
      </c>
      <c r="C101" s="4">
        <f t="shared" si="4"/>
        <v>4.5473863153421057E-2</v>
      </c>
      <c r="D101" s="4">
        <f t="shared" si="6"/>
        <v>1.3395957870765727</v>
      </c>
      <c r="E101" s="4">
        <f t="shared" si="7"/>
        <v>3.944677284157585</v>
      </c>
      <c r="G101" s="4">
        <f t="shared" si="5"/>
        <v>1.0454738631534211</v>
      </c>
    </row>
    <row r="102" spans="1:7" x14ac:dyDescent="0.2">
      <c r="A102" s="4">
        <f>IF('True_Odds_Calculator_2-way'!A103="","",'True_Odds_Calculator_2-way'!A103)</f>
        <v>1.59</v>
      </c>
      <c r="B102" s="4">
        <f>IF('True_Odds_Calculator_2-way'!B103="","",'True_Odds_Calculator_2-way'!B103)</f>
        <v>2.48</v>
      </c>
      <c r="C102" s="4">
        <f t="shared" si="4"/>
        <v>3.2156624061675743E-2</v>
      </c>
      <c r="D102" s="4">
        <f t="shared" si="6"/>
        <v>1.6317139783166432</v>
      </c>
      <c r="E102" s="4">
        <f t="shared" si="7"/>
        <v>2.5829948906065767</v>
      </c>
      <c r="G102" s="4">
        <f t="shared" si="5"/>
        <v>1.0321566240616757</v>
      </c>
    </row>
    <row r="103" spans="1:7" x14ac:dyDescent="0.2">
      <c r="A103" s="4">
        <f>IF('True_Odds_Calculator_2-way'!A104="","",'True_Odds_Calculator_2-way'!A104)</f>
        <v>1.63</v>
      </c>
      <c r="B103" s="4">
        <f>IF('True_Odds_Calculator_2-way'!B104="","",'True_Odds_Calculator_2-way'!B104)</f>
        <v>2.37</v>
      </c>
      <c r="C103" s="4">
        <f t="shared" si="4"/>
        <v>3.5437860785379582E-2</v>
      </c>
      <c r="D103" s="4">
        <f t="shared" si="6"/>
        <v>1.6784775477395666</v>
      </c>
      <c r="E103" s="4">
        <f t="shared" si="7"/>
        <v>2.4738881239793793</v>
      </c>
      <c r="G103" s="4">
        <f t="shared" si="5"/>
        <v>1.0354378607853796</v>
      </c>
    </row>
    <row r="104" spans="1:7" x14ac:dyDescent="0.2">
      <c r="A104" s="4">
        <f>IF('True_Odds_Calculator_2-way'!A105="","",'True_Odds_Calculator_2-way'!A105)</f>
        <v>1.62</v>
      </c>
      <c r="B104" s="4">
        <f>IF('True_Odds_Calculator_2-way'!B105="","",'True_Odds_Calculator_2-way'!B105)</f>
        <v>2.4</v>
      </c>
      <c r="C104" s="4">
        <f t="shared" si="4"/>
        <v>3.3950617283950546E-2</v>
      </c>
      <c r="D104" s="4">
        <f t="shared" si="6"/>
        <v>1.6658097686375322</v>
      </c>
      <c r="E104" s="4">
        <f t="shared" si="7"/>
        <v>2.5019305019305014</v>
      </c>
      <c r="G104" s="4">
        <f t="shared" si="5"/>
        <v>1.0339506172839505</v>
      </c>
    </row>
    <row r="105" spans="1:7" x14ac:dyDescent="0.2">
      <c r="A105" s="4">
        <f>IF('True_Odds_Calculator_2-way'!A106="","",'True_Odds_Calculator_2-way'!A106)</f>
        <v>2.15</v>
      </c>
      <c r="B105" s="4">
        <f>IF('True_Odds_Calculator_2-way'!B106="","",'True_Odds_Calculator_2-way'!B106)</f>
        <v>1.76</v>
      </c>
      <c r="C105" s="4">
        <f t="shared" si="4"/>
        <v>3.3298097251585723E-2</v>
      </c>
      <c r="D105" s="4">
        <f t="shared" si="6"/>
        <v>2.2298173246906305</v>
      </c>
      <c r="E105" s="4">
        <f t="shared" si="7"/>
        <v>1.8131288931480596</v>
      </c>
      <c r="G105" s="4">
        <f t="shared" si="5"/>
        <v>1.0332980972515857</v>
      </c>
    </row>
    <row r="106" spans="1:7" x14ac:dyDescent="0.2">
      <c r="A106" s="4">
        <f>IF('True_Odds_Calculator_2-way'!A107="","",'True_Odds_Calculator_2-way'!A107)</f>
        <v>1.79</v>
      </c>
      <c r="B106" s="4">
        <f>IF('True_Odds_Calculator_2-way'!B107="","",'True_Odds_Calculator_2-way'!B107)</f>
        <v>2.11</v>
      </c>
      <c r="C106" s="4">
        <f t="shared" si="4"/>
        <v>3.2592867166194583E-2</v>
      </c>
      <c r="D106" s="4">
        <f t="shared" si="6"/>
        <v>1.8437843247333352</v>
      </c>
      <c r="E106" s="4">
        <f t="shared" si="7"/>
        <v>2.1851369724319478</v>
      </c>
      <c r="G106" s="4">
        <f t="shared" si="5"/>
        <v>1.0325928671661946</v>
      </c>
    </row>
    <row r="107" spans="1:7" x14ac:dyDescent="0.2">
      <c r="A107" s="4">
        <f>IF('True_Odds_Calculator_2-way'!A108="","",'True_Odds_Calculator_2-way'!A108)</f>
        <v>1.34</v>
      </c>
      <c r="B107" s="4">
        <f>IF('True_Odds_Calculator_2-way'!B108="","",'True_Odds_Calculator_2-way'!B108)</f>
        <v>3.37</v>
      </c>
      <c r="C107" s="4">
        <f t="shared" si="4"/>
        <v>4.3004561760928262E-2</v>
      </c>
      <c r="D107" s="4">
        <f t="shared" si="6"/>
        <v>1.3797549573772496</v>
      </c>
      <c r="E107" s="4">
        <f t="shared" si="7"/>
        <v>3.6332770134363184</v>
      </c>
      <c r="G107" s="4">
        <f t="shared" si="5"/>
        <v>1.0430045617609283</v>
      </c>
    </row>
    <row r="108" spans="1:7" x14ac:dyDescent="0.2">
      <c r="A108" s="4">
        <f>IF('True_Odds_Calculator_2-way'!A109="","",'True_Odds_Calculator_2-way'!A109)</f>
        <v>2.2000000000000002</v>
      </c>
      <c r="B108" s="4">
        <f>IF('True_Odds_Calculator_2-way'!B109="","",'True_Odds_Calculator_2-way'!B109)</f>
        <v>1.72</v>
      </c>
      <c r="C108" s="4">
        <f t="shared" si="4"/>
        <v>3.5940803382663811E-2</v>
      </c>
      <c r="D108" s="4">
        <f t="shared" si="6"/>
        <v>2.2905569007263922</v>
      </c>
      <c r="E108" s="4">
        <f t="shared" si="7"/>
        <v>1.7748592870544089</v>
      </c>
      <c r="G108" s="4">
        <f t="shared" si="5"/>
        <v>1.0359408033826638</v>
      </c>
    </row>
    <row r="109" spans="1:7" x14ac:dyDescent="0.2">
      <c r="A109" s="4">
        <f>IF('True_Odds_Calculator_2-way'!A110="","",'True_Odds_Calculator_2-way'!A110)</f>
        <v>1.93</v>
      </c>
      <c r="B109" s="4">
        <f>IF('True_Odds_Calculator_2-way'!B110="","",'True_Odds_Calculator_2-way'!B110)</f>
        <v>1.9</v>
      </c>
      <c r="C109" s="4">
        <f t="shared" si="4"/>
        <v>4.445050449959087E-2</v>
      </c>
      <c r="D109" s="4">
        <f t="shared" si="6"/>
        <v>2.0164971130052241</v>
      </c>
      <c r="E109" s="4">
        <f t="shared" si="7"/>
        <v>1.9837706248309437</v>
      </c>
      <c r="G109" s="4">
        <f t="shared" si="5"/>
        <v>1.0444505044995909</v>
      </c>
    </row>
    <row r="110" spans="1:7" x14ac:dyDescent="0.2">
      <c r="A110" s="4">
        <f>IF('True_Odds_Calculator_2-way'!A111="","",'True_Odds_Calculator_2-way'!A111)</f>
        <v>1.72</v>
      </c>
      <c r="B110" s="4">
        <f>IF('True_Odds_Calculator_2-way'!B111="","",'True_Odds_Calculator_2-way'!B111)</f>
        <v>2.1</v>
      </c>
      <c r="C110" s="4">
        <f t="shared" si="4"/>
        <v>5.75858250276855E-2</v>
      </c>
      <c r="D110" s="4">
        <f t="shared" si="6"/>
        <v>1.8096192384769538</v>
      </c>
      <c r="E110" s="4">
        <f t="shared" si="7"/>
        <v>2.2351485148514851</v>
      </c>
      <c r="G110" s="4">
        <f t="shared" si="5"/>
        <v>1.0575858250276855</v>
      </c>
    </row>
    <row r="111" spans="1:7" x14ac:dyDescent="0.2">
      <c r="A111" s="4">
        <f>IF('True_Odds_Calculator_2-way'!A112="","",'True_Odds_Calculator_2-way'!A112)</f>
        <v>1.88</v>
      </c>
      <c r="B111" s="4">
        <f>IF('True_Odds_Calculator_2-way'!B112="","",'True_Odds_Calculator_2-way'!B112)</f>
        <v>1.93</v>
      </c>
      <c r="C111" s="4">
        <f t="shared" si="4"/>
        <v>5.0049608642928067E-2</v>
      </c>
      <c r="D111" s="4">
        <f t="shared" si="6"/>
        <v>1.9728142670726401</v>
      </c>
      <c r="E111" s="4">
        <f t="shared" si="7"/>
        <v>2.027945450480662</v>
      </c>
      <c r="G111" s="4">
        <f t="shared" si="5"/>
        <v>1.0500496086429281</v>
      </c>
    </row>
    <row r="112" spans="1:7" x14ac:dyDescent="0.2">
      <c r="A112" s="4">
        <f>IF('True_Odds_Calculator_2-way'!A113="","",'True_Odds_Calculator_2-way'!A113)</f>
        <v>1.76</v>
      </c>
      <c r="B112" s="4">
        <f>IF('True_Odds_Calculator_2-way'!B113="","",'True_Odds_Calculator_2-way'!B113)</f>
        <v>2.06</v>
      </c>
      <c r="C112" s="4">
        <f t="shared" si="4"/>
        <v>5.3618711385701623E-2</v>
      </c>
      <c r="D112" s="4">
        <f t="shared" si="6"/>
        <v>1.8471571224780923</v>
      </c>
      <c r="E112" s="4">
        <f t="shared" si="7"/>
        <v>2.1804185710849171</v>
      </c>
      <c r="G112" s="4">
        <f t="shared" si="5"/>
        <v>1.0536187113857016</v>
      </c>
    </row>
    <row r="113" spans="1:7" x14ac:dyDescent="0.2">
      <c r="A113" s="4">
        <f>IF('True_Odds_Calculator_2-way'!A114="","",'True_Odds_Calculator_2-way'!A114)</f>
        <v>1.64</v>
      </c>
      <c r="B113" s="4">
        <f>IF('True_Odds_Calculator_2-way'!B114="","",'True_Odds_Calculator_2-way'!B114)</f>
        <v>2.2400000000000002</v>
      </c>
      <c r="C113" s="4">
        <f t="shared" si="4"/>
        <v>5.6184668989546882E-2</v>
      </c>
      <c r="D113" s="4">
        <f t="shared" si="6"/>
        <v>1.7192062897791085</v>
      </c>
      <c r="E113" s="4">
        <f t="shared" si="7"/>
        <v>2.3904216553878186</v>
      </c>
      <c r="G113" s="4">
        <f t="shared" si="5"/>
        <v>1.0561846689895469</v>
      </c>
    </row>
    <row r="114" spans="1:7" x14ac:dyDescent="0.2">
      <c r="A114" s="4">
        <f>IF('True_Odds_Calculator_2-way'!A115="","",'True_Odds_Calculator_2-way'!A115)</f>
        <v>2.0499999999999998</v>
      </c>
      <c r="B114" s="4">
        <f>IF('True_Odds_Calculator_2-way'!B115="","",'True_Odds_Calculator_2-way'!B115)</f>
        <v>1.76</v>
      </c>
      <c r="C114" s="4">
        <f t="shared" si="4"/>
        <v>5.598669623059882E-2</v>
      </c>
      <c r="D114" s="4">
        <f t="shared" si="6"/>
        <v>2.1748040988547319</v>
      </c>
      <c r="E114" s="4">
        <f t="shared" si="7"/>
        <v>1.8512057465366858</v>
      </c>
      <c r="G114" s="4">
        <f t="shared" si="5"/>
        <v>1.0559866962305988</v>
      </c>
    </row>
    <row r="115" spans="1:7" x14ac:dyDescent="0.2">
      <c r="A115" s="4">
        <f>IF('True_Odds_Calculator_2-way'!A116="","",'True_Odds_Calculator_2-way'!A116)</f>
        <v>1.87</v>
      </c>
      <c r="B115" s="4">
        <f>IF('True_Odds_Calculator_2-way'!B116="","",'True_Odds_Calculator_2-way'!B116)</f>
        <v>1.92</v>
      </c>
      <c r="C115" s="4">
        <f t="shared" si="4"/>
        <v>5.5592691622103452E-2</v>
      </c>
      <c r="D115" s="4">
        <f t="shared" si="6"/>
        <v>1.9725304911548183</v>
      </c>
      <c r="E115" s="4">
        <f t="shared" si="7"/>
        <v>2.0282453960004521</v>
      </c>
      <c r="G115" s="4">
        <f t="shared" si="5"/>
        <v>1.0555926916221035</v>
      </c>
    </row>
    <row r="116" spans="1:7" x14ac:dyDescent="0.2">
      <c r="A116" s="4">
        <f>IF('True_Odds_Calculator_2-way'!A117="","",'True_Odds_Calculator_2-way'!A117)</f>
        <v>2.06</v>
      </c>
      <c r="B116" s="4">
        <f>IF('True_Odds_Calculator_2-way'!B117="","",'True_Odds_Calculator_2-way'!B117)</f>
        <v>1.75</v>
      </c>
      <c r="C116" s="4">
        <f t="shared" si="4"/>
        <v>5.6865464632454898E-2</v>
      </c>
      <c r="D116" s="4">
        <f t="shared" si="6"/>
        <v>2.1881638846737479</v>
      </c>
      <c r="E116" s="4">
        <f t="shared" si="7"/>
        <v>1.8416347381864622</v>
      </c>
      <c r="G116" s="4">
        <f t="shared" si="5"/>
        <v>1.0568654646324549</v>
      </c>
    </row>
    <row r="117" spans="1:7" x14ac:dyDescent="0.2">
      <c r="A117" s="4">
        <f>IF('True_Odds_Calculator_2-way'!A118="","",'True_Odds_Calculator_2-way'!A118)</f>
        <v>1.72</v>
      </c>
      <c r="B117" s="4">
        <f>IF('True_Odds_Calculator_2-way'!B118="","",'True_Odds_Calculator_2-way'!B118)</f>
        <v>1.99</v>
      </c>
      <c r="C117" s="4">
        <f t="shared" si="4"/>
        <v>8.3907911651279754E-2</v>
      </c>
      <c r="D117" s="4">
        <f t="shared" si="6"/>
        <v>1.8537694974003469</v>
      </c>
      <c r="E117" s="4">
        <f t="shared" si="7"/>
        <v>2.1712763258056333</v>
      </c>
      <c r="G117" s="4">
        <f t="shared" si="5"/>
        <v>1.0839079116512798</v>
      </c>
    </row>
    <row r="118" spans="1:7" x14ac:dyDescent="0.2">
      <c r="A118" s="4">
        <f>IF('True_Odds_Calculator_2-way'!A119="","",'True_Odds_Calculator_2-way'!A119)</f>
        <v>1.7</v>
      </c>
      <c r="B118" s="4">
        <f>IF('True_Odds_Calculator_2-way'!B119="","",'True_Odds_Calculator_2-way'!B119)</f>
        <v>2.0499999999999998</v>
      </c>
      <c r="C118" s="4">
        <f t="shared" si="4"/>
        <v>7.6040172166427666E-2</v>
      </c>
      <c r="D118" s="4">
        <f t="shared" si="6"/>
        <v>1.8174706649282921</v>
      </c>
      <c r="E118" s="4">
        <f t="shared" si="7"/>
        <v>2.2232854864433813</v>
      </c>
      <c r="G118" s="4">
        <f t="shared" si="5"/>
        <v>1.0760401721664277</v>
      </c>
    </row>
    <row r="119" spans="1:7" x14ac:dyDescent="0.2">
      <c r="A119" s="4">
        <f>IF('True_Odds_Calculator_2-way'!A120="","",'True_Odds_Calculator_2-way'!A120)</f>
        <v>2.4700000000000002</v>
      </c>
      <c r="B119" s="4">
        <f>IF('True_Odds_Calculator_2-way'!B120="","",'True_Odds_Calculator_2-way'!B120)</f>
        <v>1.59</v>
      </c>
      <c r="C119" s="4">
        <f t="shared" si="4"/>
        <v>3.37891172052045E-2</v>
      </c>
      <c r="D119" s="4">
        <f t="shared" si="6"/>
        <v>2.5775604633610079</v>
      </c>
      <c r="E119" s="4">
        <f t="shared" si="7"/>
        <v>1.6338901254342355</v>
      </c>
      <c r="G119" s="4">
        <f t="shared" si="5"/>
        <v>1.0337891172052045</v>
      </c>
    </row>
    <row r="120" spans="1:7" x14ac:dyDescent="0.2">
      <c r="A120" s="4">
        <f>IF('True_Odds_Calculator_2-way'!A121="","",'True_Odds_Calculator_2-way'!A121)</f>
        <v>1.64</v>
      </c>
      <c r="B120" s="4">
        <f>IF('True_Odds_Calculator_2-way'!B121="","",'True_Odds_Calculator_2-way'!B121)</f>
        <v>2.36</v>
      </c>
      <c r="C120" s="4">
        <f t="shared" si="4"/>
        <v>3.3484911120297722E-2</v>
      </c>
      <c r="D120" s="4">
        <f t="shared" si="6"/>
        <v>1.6863018473335656</v>
      </c>
      <c r="E120" s="4">
        <f t="shared" si="7"/>
        <v>2.4570848146267141</v>
      </c>
      <c r="G120" s="4">
        <f t="shared" si="5"/>
        <v>1.0334849111202977</v>
      </c>
    </row>
    <row r="121" spans="1:7" x14ac:dyDescent="0.2">
      <c r="A121" s="4">
        <f>IF('True_Odds_Calculator_2-way'!A122="","",'True_Odds_Calculator_2-way'!A122)</f>
        <v>2.4700000000000002</v>
      </c>
      <c r="B121" s="4">
        <f>IF('True_Odds_Calculator_2-way'!B122="","",'True_Odds_Calculator_2-way'!B122)</f>
        <v>1.59</v>
      </c>
      <c r="C121" s="4">
        <f t="shared" si="4"/>
        <v>3.37891172052045E-2</v>
      </c>
      <c r="D121" s="4">
        <f t="shared" si="6"/>
        <v>2.5775604633610079</v>
      </c>
      <c r="E121" s="4">
        <f t="shared" si="7"/>
        <v>1.6338901254342355</v>
      </c>
      <c r="G121" s="4">
        <f t="shared" si="5"/>
        <v>1.0337891172052045</v>
      </c>
    </row>
    <row r="122" spans="1:7" x14ac:dyDescent="0.2">
      <c r="A122" s="4">
        <f>IF('True_Odds_Calculator_2-way'!A123="","",'True_Odds_Calculator_2-way'!A123)</f>
        <v>2.54</v>
      </c>
      <c r="B122" s="4">
        <f>IF('True_Odds_Calculator_2-way'!B123="","",'True_Odds_Calculator_2-way'!B123)</f>
        <v>1.56</v>
      </c>
      <c r="C122" s="4">
        <f t="shared" si="4"/>
        <v>3.4726428427215739E-2</v>
      </c>
      <c r="D122" s="4">
        <f t="shared" si="6"/>
        <v>2.6571888412017164</v>
      </c>
      <c r="E122" s="4">
        <f t="shared" si="7"/>
        <v>1.6034315312398835</v>
      </c>
      <c r="G122" s="4">
        <f t="shared" si="5"/>
        <v>1.0347264284272157</v>
      </c>
    </row>
    <row r="123" spans="1:7" x14ac:dyDescent="0.2">
      <c r="A123" s="4">
        <f>IF('True_Odds_Calculator_2-way'!A124="","",'True_Odds_Calculator_2-way'!A124)</f>
        <v>2.35</v>
      </c>
      <c r="B123" s="4">
        <f>IF('True_Odds_Calculator_2-way'!B124="","",'True_Odds_Calculator_2-way'!B124)</f>
        <v>1.65</v>
      </c>
      <c r="C123" s="4">
        <f t="shared" si="4"/>
        <v>3.1592520954223158E-2</v>
      </c>
      <c r="D123" s="4">
        <f t="shared" si="6"/>
        <v>2.4405979543666407</v>
      </c>
      <c r="E123" s="4">
        <f t="shared" si="7"/>
        <v>1.6941561987984708</v>
      </c>
      <c r="G123" s="4">
        <f t="shared" si="5"/>
        <v>1.0315925209542232</v>
      </c>
    </row>
    <row r="124" spans="1:7" x14ac:dyDescent="0.2">
      <c r="A124" s="4">
        <f>IF('True_Odds_Calculator_2-way'!A125="","",'True_Odds_Calculator_2-way'!A125)</f>
        <v>2.58</v>
      </c>
      <c r="B124" s="4">
        <f>IF('True_Odds_Calculator_2-way'!B125="","",'True_Odds_Calculator_2-way'!B125)</f>
        <v>1.55</v>
      </c>
      <c r="C124" s="4">
        <f t="shared" si="4"/>
        <v>3.275818954738674E-2</v>
      </c>
      <c r="D124" s="4">
        <f t="shared" si="6"/>
        <v>2.6938363085213872</v>
      </c>
      <c r="E124" s="4">
        <f t="shared" si="7"/>
        <v>1.5903758202425928</v>
      </c>
      <c r="G124" s="4">
        <f t="shared" si="5"/>
        <v>1.0327581895473867</v>
      </c>
    </row>
    <row r="125" spans="1:7" x14ac:dyDescent="0.2">
      <c r="A125" s="4">
        <f>IF('True_Odds_Calculator_2-way'!A126="","",'True_Odds_Calculator_2-way'!A126)</f>
        <v>2.84</v>
      </c>
      <c r="B125" s="4">
        <f>IF('True_Odds_Calculator_2-way'!B126="","",'True_Odds_Calculator_2-way'!B126)</f>
        <v>1.47</v>
      </c>
      <c r="C125" s="4">
        <f t="shared" si="4"/>
        <v>3.2384784899875507E-2</v>
      </c>
      <c r="D125" s="4">
        <f t="shared" si="6"/>
        <v>2.9768967484312605</v>
      </c>
      <c r="E125" s="4">
        <f t="shared" si="7"/>
        <v>1.5058433126532969</v>
      </c>
      <c r="G125" s="4">
        <f t="shared" si="5"/>
        <v>1.0323847848998755</v>
      </c>
    </row>
    <row r="126" spans="1:7" x14ac:dyDescent="0.2">
      <c r="A126" s="4">
        <f>IF('True_Odds_Calculator_2-way'!A127="","",'True_Odds_Calculator_2-way'!A127)</f>
        <v>1.7</v>
      </c>
      <c r="B126" s="4">
        <f>IF('True_Odds_Calculator_2-way'!B127="","",'True_Odds_Calculator_2-way'!B127)</f>
        <v>2.2200000000000002</v>
      </c>
      <c r="C126" s="4">
        <f t="shared" si="4"/>
        <v>3.868574456809748E-2</v>
      </c>
      <c r="D126" s="4">
        <f t="shared" si="6"/>
        <v>1.7578015836050302</v>
      </c>
      <c r="E126" s="4">
        <f t="shared" si="7"/>
        <v>2.3196066379840201</v>
      </c>
      <c r="G126" s="4">
        <f t="shared" si="5"/>
        <v>1.0386857445680975</v>
      </c>
    </row>
    <row r="127" spans="1:7" x14ac:dyDescent="0.2">
      <c r="A127" s="4">
        <f>IF('True_Odds_Calculator_2-way'!A128="","",'True_Odds_Calculator_2-way'!A128)</f>
        <v>1.52</v>
      </c>
      <c r="B127" s="4">
        <f>IF('True_Odds_Calculator_2-way'!B128="","",'True_Odds_Calculator_2-way'!B128)</f>
        <v>2.62</v>
      </c>
      <c r="C127" s="4">
        <f t="shared" si="4"/>
        <v>3.9574126155082379E-2</v>
      </c>
      <c r="D127" s="4">
        <f t="shared" si="6"/>
        <v>1.5671336376515033</v>
      </c>
      <c r="E127" s="4">
        <f t="shared" si="7"/>
        <v>2.7632528448515128</v>
      </c>
      <c r="G127" s="4">
        <f t="shared" si="5"/>
        <v>1.0395741261550824</v>
      </c>
    </row>
    <row r="128" spans="1:7" x14ac:dyDescent="0.2">
      <c r="A128" s="4">
        <f>IF('True_Odds_Calculator_2-way'!A129="","",'True_Odds_Calculator_2-way'!A129)</f>
        <v>1.59</v>
      </c>
      <c r="B128" s="4">
        <f>IF('True_Odds_Calculator_2-way'!B129="","",'True_Odds_Calculator_2-way'!B129)</f>
        <v>2.4700000000000002</v>
      </c>
      <c r="C128" s="4">
        <f t="shared" si="4"/>
        <v>3.37891172052045E-2</v>
      </c>
      <c r="D128" s="4">
        <f t="shared" si="6"/>
        <v>1.6338901254342355</v>
      </c>
      <c r="E128" s="4">
        <f t="shared" si="7"/>
        <v>2.5775604633610079</v>
      </c>
      <c r="G128" s="4">
        <f t="shared" si="5"/>
        <v>1.0337891172052045</v>
      </c>
    </row>
    <row r="129" spans="1:7" x14ac:dyDescent="0.2">
      <c r="A129" s="4">
        <f>IF('True_Odds_Calculator_2-way'!A130="","",'True_Odds_Calculator_2-way'!A130)</f>
        <v>1.67</v>
      </c>
      <c r="B129" s="4">
        <f>IF('True_Odds_Calculator_2-way'!B130="","",'True_Odds_Calculator_2-way'!B130)</f>
        <v>2.23</v>
      </c>
      <c r="C129" s="4">
        <f t="shared" si="4"/>
        <v>4.7232888483123459E-2</v>
      </c>
      <c r="D129" s="4">
        <f t="shared" si="6"/>
        <v>1.7385681940197473</v>
      </c>
      <c r="E129" s="4">
        <f t="shared" si="7"/>
        <v>2.3539711134287793</v>
      </c>
      <c r="G129" s="4">
        <f t="shared" si="5"/>
        <v>1.0472328884831235</v>
      </c>
    </row>
    <row r="130" spans="1:7" x14ac:dyDescent="0.2">
      <c r="A130" s="4">
        <f>IF('True_Odds_Calculator_2-way'!A131="","",'True_Odds_Calculator_2-way'!A131)</f>
        <v>1.56</v>
      </c>
      <c r="B130" s="4">
        <f>IF('True_Odds_Calculator_2-way'!B131="","",'True_Odds_Calculator_2-way'!B131)</f>
        <v>2.48</v>
      </c>
      <c r="C130" s="4">
        <f t="shared" ref="C130:C193" si="8">IF(A130="","",((1/A130)+(1/B130))-1)</f>
        <v>4.4251447477253958E-2</v>
      </c>
      <c r="D130" s="4">
        <f t="shared" si="6"/>
        <v>1.6157701303040428</v>
      </c>
      <c r="E130" s="4">
        <f t="shared" si="7"/>
        <v>2.6239826370048833</v>
      </c>
      <c r="G130" s="4">
        <f t="shared" ref="G130:G193" si="9">IF(A130="","",C130+1)</f>
        <v>1.044251447477254</v>
      </c>
    </row>
    <row r="131" spans="1:7" x14ac:dyDescent="0.2">
      <c r="A131" s="4">
        <f>IF('True_Odds_Calculator_2-way'!A132="","",'True_Odds_Calculator_2-way'!A132)</f>
        <v>1.72</v>
      </c>
      <c r="B131" s="4">
        <f>IF('True_Odds_Calculator_2-way'!B132="","",'True_Odds_Calculator_2-way'!B132)</f>
        <v>2.14</v>
      </c>
      <c r="C131" s="4">
        <f t="shared" si="8"/>
        <v>4.8685068463377501E-2</v>
      </c>
      <c r="D131" s="4">
        <f t="shared" ref="D131:D194" si="10">IF(A131="","",(2*A131)/(2-($C131*A131)))</f>
        <v>1.7951619196254389</v>
      </c>
      <c r="E131" s="4">
        <f t="shared" ref="E131:E194" si="11">IF(B131="","",(2*B131)/(2-($C131*B131)))</f>
        <v>2.2576054955839058</v>
      </c>
      <c r="G131" s="4">
        <f t="shared" si="9"/>
        <v>1.0486850684633775</v>
      </c>
    </row>
    <row r="132" spans="1:7" x14ac:dyDescent="0.2">
      <c r="A132" s="4">
        <f>IF('True_Odds_Calculator_2-way'!A133="","",'True_Odds_Calculator_2-way'!A133)</f>
        <v>1.48</v>
      </c>
      <c r="B132" s="4">
        <f>IF('True_Odds_Calculator_2-way'!B133="","",'True_Odds_Calculator_2-way'!B133)</f>
        <v>2.62</v>
      </c>
      <c r="C132" s="4">
        <f t="shared" si="8"/>
        <v>5.7355064988652726E-2</v>
      </c>
      <c r="D132" s="4">
        <f t="shared" si="10"/>
        <v>1.5455994897959182</v>
      </c>
      <c r="E132" s="4">
        <f t="shared" si="11"/>
        <v>2.8328462887200465</v>
      </c>
      <c r="G132" s="4">
        <f t="shared" si="9"/>
        <v>1.0573550649886527</v>
      </c>
    </row>
    <row r="133" spans="1:7" x14ac:dyDescent="0.2">
      <c r="A133" s="4">
        <f>IF('True_Odds_Calculator_2-way'!A134="","",'True_Odds_Calculator_2-way'!A134)</f>
        <v>1.64</v>
      </c>
      <c r="B133" s="4">
        <f>IF('True_Odds_Calculator_2-way'!B134="","",'True_Odds_Calculator_2-way'!B134)</f>
        <v>2.29</v>
      </c>
      <c r="C133" s="4">
        <f t="shared" si="8"/>
        <v>4.6437320268399196E-2</v>
      </c>
      <c r="D133" s="4">
        <f t="shared" si="10"/>
        <v>1.7049210096241147</v>
      </c>
      <c r="E133" s="4">
        <f t="shared" si="11"/>
        <v>2.4185986604842866</v>
      </c>
      <c r="G133" s="4">
        <f t="shared" si="9"/>
        <v>1.0464373202683992</v>
      </c>
    </row>
    <row r="134" spans="1:7" x14ac:dyDescent="0.2">
      <c r="A134" s="4">
        <f>IF('True_Odds_Calculator_2-way'!A135="","",'True_Odds_Calculator_2-way'!A135)</f>
        <v>2.14</v>
      </c>
      <c r="B134" s="4">
        <f>IF('True_Odds_Calculator_2-way'!B135="","",'True_Odds_Calculator_2-way'!B135)</f>
        <v>1.76</v>
      </c>
      <c r="C134" s="4">
        <f t="shared" si="8"/>
        <v>3.5471537807986397E-2</v>
      </c>
      <c r="D134" s="4">
        <f t="shared" si="10"/>
        <v>2.2244271202456889</v>
      </c>
      <c r="E134" s="4">
        <f t="shared" si="11"/>
        <v>1.8167084699980707</v>
      </c>
      <c r="G134" s="4">
        <f t="shared" si="9"/>
        <v>1.0354715378079864</v>
      </c>
    </row>
    <row r="135" spans="1:7" x14ac:dyDescent="0.2">
      <c r="A135" s="4">
        <f>IF('True_Odds_Calculator_2-way'!A136="","",'True_Odds_Calculator_2-way'!A136)</f>
        <v>1.69</v>
      </c>
      <c r="B135" s="4">
        <f>IF('True_Odds_Calculator_2-way'!B136="","",'True_Odds_Calculator_2-way'!B136)</f>
        <v>2.2599999999999998</v>
      </c>
      <c r="C135" s="4">
        <f t="shared" si="8"/>
        <v>3.4193852437555794E-2</v>
      </c>
      <c r="D135" s="4">
        <f t="shared" si="10"/>
        <v>1.740283410033262</v>
      </c>
      <c r="E135" s="4">
        <f t="shared" si="11"/>
        <v>2.3508340001231001</v>
      </c>
      <c r="G135" s="4">
        <f t="shared" si="9"/>
        <v>1.0341938524375558</v>
      </c>
    </row>
    <row r="136" spans="1:7" x14ac:dyDescent="0.2">
      <c r="A136" s="4">
        <f>IF('True_Odds_Calculator_2-way'!A137="","",'True_Odds_Calculator_2-way'!A137)</f>
        <v>1.73</v>
      </c>
      <c r="B136" s="4">
        <f>IF('True_Odds_Calculator_2-way'!B137="","",'True_Odds_Calculator_2-way'!B137)</f>
        <v>2.19</v>
      </c>
      <c r="C136" s="4">
        <f t="shared" si="8"/>
        <v>3.4655686647135031E-2</v>
      </c>
      <c r="D136" s="4">
        <f t="shared" si="10"/>
        <v>1.7834631769717797</v>
      </c>
      <c r="E136" s="4">
        <f t="shared" si="11"/>
        <v>2.2763841740018629</v>
      </c>
      <c r="G136" s="4">
        <f t="shared" si="9"/>
        <v>1.034655686647135</v>
      </c>
    </row>
    <row r="137" spans="1:7" x14ac:dyDescent="0.2">
      <c r="A137" s="4">
        <f>IF('True_Odds_Calculator_2-way'!A138="","",'True_Odds_Calculator_2-way'!A138)</f>
        <v>1.55</v>
      </c>
      <c r="B137" s="4">
        <f>IF('True_Odds_Calculator_2-way'!B138="","",'True_Odds_Calculator_2-way'!B138)</f>
        <v>2.58</v>
      </c>
      <c r="C137" s="4">
        <f t="shared" si="8"/>
        <v>3.275818954738674E-2</v>
      </c>
      <c r="D137" s="4">
        <f t="shared" si="10"/>
        <v>1.5903758202425928</v>
      </c>
      <c r="E137" s="4">
        <f t="shared" si="11"/>
        <v>2.6938363085213872</v>
      </c>
      <c r="G137" s="4">
        <f t="shared" si="9"/>
        <v>1.0327581895473867</v>
      </c>
    </row>
    <row r="138" spans="1:7" x14ac:dyDescent="0.2">
      <c r="A138" s="4">
        <f>IF('True_Odds_Calculator_2-way'!A139="","",'True_Odds_Calculator_2-way'!A139)</f>
        <v>1.86</v>
      </c>
      <c r="B138" s="4">
        <f>IF('True_Odds_Calculator_2-way'!B139="","",'True_Odds_Calculator_2-way'!B139)</f>
        <v>2.0299999999999998</v>
      </c>
      <c r="C138" s="4">
        <f t="shared" si="8"/>
        <v>3.0245246040574214E-2</v>
      </c>
      <c r="D138" s="4">
        <f t="shared" si="10"/>
        <v>1.9138324294186226</v>
      </c>
      <c r="E138" s="4">
        <f t="shared" si="11"/>
        <v>2.0942925287037548</v>
      </c>
      <c r="G138" s="4">
        <f t="shared" si="9"/>
        <v>1.0302452460405742</v>
      </c>
    </row>
    <row r="139" spans="1:7" x14ac:dyDescent="0.2">
      <c r="A139" s="4">
        <f>IF('True_Odds_Calculator_2-way'!A140="","",'True_Odds_Calculator_2-way'!A140)</f>
        <v>1.91</v>
      </c>
      <c r="B139" s="4">
        <f>IF('True_Odds_Calculator_2-way'!B140="","",'True_Odds_Calculator_2-way'!B140)</f>
        <v>1.98</v>
      </c>
      <c r="C139" s="4">
        <f t="shared" si="8"/>
        <v>2.861071447458885E-2</v>
      </c>
      <c r="D139" s="4">
        <f t="shared" si="10"/>
        <v>1.9636533568721115</v>
      </c>
      <c r="E139" s="4">
        <f t="shared" si="11"/>
        <v>2.0377175494369308</v>
      </c>
      <c r="G139" s="4">
        <f t="shared" si="9"/>
        <v>1.0286107144745888</v>
      </c>
    </row>
    <row r="140" spans="1:7" x14ac:dyDescent="0.2">
      <c r="A140" s="4">
        <f>IF('True_Odds_Calculator_2-way'!A141="","",'True_Odds_Calculator_2-way'!A141)</f>
        <v>1.95</v>
      </c>
      <c r="B140" s="4">
        <f>IF('True_Odds_Calculator_2-way'!B141="","",'True_Odds_Calculator_2-way'!B141)</f>
        <v>1.93</v>
      </c>
      <c r="C140" s="4">
        <f t="shared" si="8"/>
        <v>3.0955227846419575E-2</v>
      </c>
      <c r="D140" s="4">
        <f t="shared" si="10"/>
        <v>2.0106851876586083</v>
      </c>
      <c r="E140" s="4">
        <f t="shared" si="11"/>
        <v>1.9894277785119598</v>
      </c>
      <c r="G140" s="4">
        <f t="shared" si="9"/>
        <v>1.0309552278464196</v>
      </c>
    </row>
    <row r="141" spans="1:7" x14ac:dyDescent="0.2">
      <c r="A141" s="4">
        <f>IF('True_Odds_Calculator_2-way'!A142="","",'True_Odds_Calculator_2-way'!A142)</f>
        <v>2.0299999999999998</v>
      </c>
      <c r="B141" s="4">
        <f>IF('True_Odds_Calculator_2-way'!B142="","",'True_Odds_Calculator_2-way'!B142)</f>
        <v>1.86</v>
      </c>
      <c r="C141" s="4">
        <f t="shared" si="8"/>
        <v>3.0245246040574214E-2</v>
      </c>
      <c r="D141" s="4">
        <f t="shared" si="10"/>
        <v>2.0942925287037548</v>
      </c>
      <c r="E141" s="4">
        <f t="shared" si="11"/>
        <v>1.9138324294186226</v>
      </c>
      <c r="G141" s="4">
        <f t="shared" si="9"/>
        <v>1.0302452460405742</v>
      </c>
    </row>
    <row r="142" spans="1:7" x14ac:dyDescent="0.2">
      <c r="A142" s="4">
        <f>IF('True_Odds_Calculator_2-way'!A143="","",'True_Odds_Calculator_2-way'!A143)</f>
        <v>1.7</v>
      </c>
      <c r="B142" s="4">
        <f>IF('True_Odds_Calculator_2-way'!B143="","",'True_Odds_Calculator_2-way'!B143)</f>
        <v>2.2200000000000002</v>
      </c>
      <c r="C142" s="4">
        <f t="shared" si="8"/>
        <v>3.868574456809748E-2</v>
      </c>
      <c r="D142" s="4">
        <f t="shared" si="10"/>
        <v>1.7578015836050302</v>
      </c>
      <c r="E142" s="4">
        <f t="shared" si="11"/>
        <v>2.3196066379840201</v>
      </c>
      <c r="G142" s="4">
        <f t="shared" si="9"/>
        <v>1.0386857445680975</v>
      </c>
    </row>
    <row r="143" spans="1:7" x14ac:dyDescent="0.2">
      <c r="A143" s="4">
        <f>IF('True_Odds_Calculator_2-way'!A144="","",'True_Odds_Calculator_2-way'!A144)</f>
        <v>2.27</v>
      </c>
      <c r="B143" s="4">
        <f>IF('True_Odds_Calculator_2-way'!B144="","",'True_Odds_Calculator_2-way'!B144)</f>
        <v>1.68</v>
      </c>
      <c r="C143" s="4">
        <f t="shared" si="8"/>
        <v>3.5766729599328695E-2</v>
      </c>
      <c r="D143" s="4">
        <f t="shared" si="10"/>
        <v>2.3660503784588656</v>
      </c>
      <c r="E143" s="4">
        <f t="shared" si="11"/>
        <v>1.7320374239258789</v>
      </c>
      <c r="G143" s="4">
        <f t="shared" si="9"/>
        <v>1.0357667295993287</v>
      </c>
    </row>
    <row r="144" spans="1:7" x14ac:dyDescent="0.2">
      <c r="A144" s="4">
        <f>IF('True_Odds_Calculator_2-way'!A145="","",'True_Odds_Calculator_2-way'!A145)</f>
        <v>1.99</v>
      </c>
      <c r="B144" s="4">
        <f>IF('True_Odds_Calculator_2-way'!B145="","",'True_Odds_Calculator_2-way'!B145)</f>
        <v>1.9</v>
      </c>
      <c r="C144" s="4">
        <f t="shared" si="8"/>
        <v>2.8828352287754377E-2</v>
      </c>
      <c r="D144" s="4">
        <f t="shared" si="10"/>
        <v>2.0487672717420748</v>
      </c>
      <c r="E144" s="4">
        <f t="shared" si="11"/>
        <v>1.9535003874967702</v>
      </c>
      <c r="G144" s="4">
        <f t="shared" si="9"/>
        <v>1.0288283522877544</v>
      </c>
    </row>
    <row r="145" spans="1:7" x14ac:dyDescent="0.2">
      <c r="A145" s="4">
        <f>IF('True_Odds_Calculator_2-way'!A146="","",'True_Odds_Calculator_2-way'!A146)</f>
        <v>1.8</v>
      </c>
      <c r="B145" s="4">
        <f>IF('True_Odds_Calculator_2-way'!B146="","",'True_Odds_Calculator_2-way'!B146)</f>
        <v>2.09</v>
      </c>
      <c r="C145" s="4">
        <f t="shared" si="8"/>
        <v>3.4024455077086735E-2</v>
      </c>
      <c r="D145" s="4">
        <f t="shared" si="10"/>
        <v>1.8568608094768018</v>
      </c>
      <c r="E145" s="4">
        <f t="shared" si="11"/>
        <v>2.1670506912442398</v>
      </c>
      <c r="G145" s="4">
        <f t="shared" si="9"/>
        <v>1.0340244550770867</v>
      </c>
    </row>
    <row r="146" spans="1:7" x14ac:dyDescent="0.2">
      <c r="A146" s="4">
        <f>IF('True_Odds_Calculator_2-way'!A147="","",'True_Odds_Calculator_2-way'!A147)</f>
        <v>1.68</v>
      </c>
      <c r="B146" s="4">
        <f>IF('True_Odds_Calculator_2-way'!B147="","",'True_Odds_Calculator_2-way'!B147)</f>
        <v>2.2799999999999998</v>
      </c>
      <c r="C146" s="4">
        <f t="shared" si="8"/>
        <v>3.383458646616555E-2</v>
      </c>
      <c r="D146" s="4">
        <f t="shared" si="10"/>
        <v>1.7291440953412784</v>
      </c>
      <c r="E146" s="4">
        <f t="shared" si="11"/>
        <v>2.3714710252600297</v>
      </c>
      <c r="G146" s="4">
        <f t="shared" si="9"/>
        <v>1.0338345864661656</v>
      </c>
    </row>
    <row r="147" spans="1:7" x14ac:dyDescent="0.2">
      <c r="A147" s="4">
        <f>IF('True_Odds_Calculator_2-way'!A148="","",'True_Odds_Calculator_2-way'!A148)</f>
        <v>1.72</v>
      </c>
      <c r="B147" s="4">
        <f>IF('True_Odds_Calculator_2-way'!B148="","",'True_Odds_Calculator_2-way'!B148)</f>
        <v>2.21</v>
      </c>
      <c r="C147" s="4">
        <f t="shared" si="8"/>
        <v>3.3884036620014824E-2</v>
      </c>
      <c r="D147" s="4">
        <f t="shared" si="10"/>
        <v>1.7716256524981358</v>
      </c>
      <c r="E147" s="4">
        <f t="shared" si="11"/>
        <v>2.2959652089876781</v>
      </c>
      <c r="G147" s="4">
        <f t="shared" si="9"/>
        <v>1.0338840366200148</v>
      </c>
    </row>
    <row r="148" spans="1:7" x14ac:dyDescent="0.2">
      <c r="A148" s="4">
        <f>IF('True_Odds_Calculator_2-way'!A149="","",'True_Odds_Calculator_2-way'!A149)</f>
        <v>2.02</v>
      </c>
      <c r="B148" s="4">
        <f>IF('True_Odds_Calculator_2-way'!B149="","",'True_Odds_Calculator_2-way'!B149)</f>
        <v>1.79</v>
      </c>
      <c r="C148" s="4">
        <f t="shared" si="8"/>
        <v>5.3708722827590094E-2</v>
      </c>
      <c r="D148" s="4">
        <f t="shared" si="10"/>
        <v>2.1358615393703118</v>
      </c>
      <c r="E148" s="4">
        <f t="shared" si="11"/>
        <v>1.8803889957876125</v>
      </c>
      <c r="G148" s="4">
        <f t="shared" si="9"/>
        <v>1.0537087228275901</v>
      </c>
    </row>
    <row r="149" spans="1:7" x14ac:dyDescent="0.2">
      <c r="A149" s="4">
        <f>IF('True_Odds_Calculator_2-way'!A150="","",'True_Odds_Calculator_2-way'!A150)</f>
        <v>1.89</v>
      </c>
      <c r="B149" s="4">
        <f>IF('True_Odds_Calculator_2-way'!B150="","",'True_Odds_Calculator_2-way'!B150)</f>
        <v>1.91</v>
      </c>
      <c r="C149" s="4">
        <f t="shared" si="8"/>
        <v>5.2660738524612949E-2</v>
      </c>
      <c r="D149" s="4">
        <f t="shared" si="10"/>
        <v>1.9889804126835451</v>
      </c>
      <c r="E149" s="4">
        <f t="shared" si="11"/>
        <v>2.0111423716538068</v>
      </c>
      <c r="G149" s="4">
        <f t="shared" si="9"/>
        <v>1.0526607385246129</v>
      </c>
    </row>
    <row r="150" spans="1:7" x14ac:dyDescent="0.2">
      <c r="A150" s="4">
        <f>IF('True_Odds_Calculator_2-way'!A151="","",'True_Odds_Calculator_2-way'!A151)</f>
        <v>1.65</v>
      </c>
      <c r="B150" s="4">
        <f>IF('True_Odds_Calculator_2-way'!B151="","",'True_Odds_Calculator_2-way'!B151)</f>
        <v>2.21</v>
      </c>
      <c r="C150" s="4">
        <f t="shared" si="8"/>
        <v>5.8549293843411565E-2</v>
      </c>
      <c r="D150" s="4">
        <f t="shared" si="10"/>
        <v>1.7337453940330441</v>
      </c>
      <c r="E150" s="4">
        <f t="shared" si="11"/>
        <v>2.3628705653653008</v>
      </c>
      <c r="G150" s="4">
        <f t="shared" si="9"/>
        <v>1.0585492938434116</v>
      </c>
    </row>
    <row r="151" spans="1:7" x14ac:dyDescent="0.2">
      <c r="A151" s="4">
        <f>IF('True_Odds_Calculator_2-way'!A152="","",'True_Odds_Calculator_2-way'!A152)</f>
        <v>2.16</v>
      </c>
      <c r="B151" s="4">
        <f>IF('True_Odds_Calculator_2-way'!B152="","",'True_Odds_Calculator_2-way'!B152)</f>
        <v>1.76</v>
      </c>
      <c r="C151" s="4">
        <f t="shared" si="8"/>
        <v>3.1144781144781142E-2</v>
      </c>
      <c r="D151" s="4">
        <f t="shared" si="10"/>
        <v>2.235183443085607</v>
      </c>
      <c r="E151" s="4">
        <f t="shared" si="11"/>
        <v>1.8095963442498098</v>
      </c>
      <c r="G151" s="4">
        <f t="shared" si="9"/>
        <v>1.0311447811447811</v>
      </c>
    </row>
    <row r="152" spans="1:7" x14ac:dyDescent="0.2">
      <c r="A152" s="4">
        <f>IF('True_Odds_Calculator_2-way'!A153="","",'True_Odds_Calculator_2-way'!A153)</f>
        <v>1.63</v>
      </c>
      <c r="B152" s="4">
        <f>IF('True_Odds_Calculator_2-way'!B153="","",'True_Odds_Calculator_2-way'!B153)</f>
        <v>2.38</v>
      </c>
      <c r="C152" s="4">
        <f t="shared" si="8"/>
        <v>3.3664999742228252E-2</v>
      </c>
      <c r="D152" s="4">
        <f t="shared" si="10"/>
        <v>1.6759839288028686</v>
      </c>
      <c r="E152" s="4">
        <f t="shared" si="11"/>
        <v>2.4793251102447753</v>
      </c>
      <c r="G152" s="4">
        <f t="shared" si="9"/>
        <v>1.0336649997422283</v>
      </c>
    </row>
    <row r="153" spans="1:7" x14ac:dyDescent="0.2">
      <c r="A153" s="4">
        <f>IF('True_Odds_Calculator_2-way'!A154="","",'True_Odds_Calculator_2-way'!A154)</f>
        <v>2.2599999999999998</v>
      </c>
      <c r="B153" s="4">
        <f>IF('True_Odds_Calculator_2-way'!B154="","",'True_Odds_Calculator_2-way'!B154)</f>
        <v>1.69</v>
      </c>
      <c r="C153" s="4">
        <f t="shared" si="8"/>
        <v>3.4193852437555794E-2</v>
      </c>
      <c r="D153" s="4">
        <f t="shared" si="10"/>
        <v>2.3508340001231001</v>
      </c>
      <c r="E153" s="4">
        <f t="shared" si="11"/>
        <v>1.740283410033262</v>
      </c>
      <c r="G153" s="4">
        <f t="shared" si="9"/>
        <v>1.0341938524375558</v>
      </c>
    </row>
    <row r="154" spans="1:7" x14ac:dyDescent="0.2">
      <c r="A154" s="4">
        <f>IF('True_Odds_Calculator_2-way'!A155="","",'True_Odds_Calculator_2-way'!A155)</f>
        <v>2.11</v>
      </c>
      <c r="B154" s="4">
        <f>IF('True_Odds_Calculator_2-way'!B155="","",'True_Odds_Calculator_2-way'!B155)</f>
        <v>1.79</v>
      </c>
      <c r="C154" s="4">
        <f t="shared" si="8"/>
        <v>3.2592867166194583E-2</v>
      </c>
      <c r="D154" s="4">
        <f t="shared" si="10"/>
        <v>2.1851369724319478</v>
      </c>
      <c r="E154" s="4">
        <f t="shared" si="11"/>
        <v>1.8437843247333352</v>
      </c>
      <c r="G154" s="4">
        <f t="shared" si="9"/>
        <v>1.0325928671661946</v>
      </c>
    </row>
    <row r="155" spans="1:7" x14ac:dyDescent="0.2">
      <c r="A155" s="4">
        <f>IF('True_Odds_Calculator_2-way'!A156="","",'True_Odds_Calculator_2-way'!A156)</f>
        <v>2.52</v>
      </c>
      <c r="B155" s="4">
        <f>IF('True_Odds_Calculator_2-way'!B156="","",'True_Odds_Calculator_2-way'!B156)</f>
        <v>1.57</v>
      </c>
      <c r="C155" s="4">
        <f t="shared" si="8"/>
        <v>3.3768071984632497E-2</v>
      </c>
      <c r="D155" s="4">
        <f t="shared" si="10"/>
        <v>2.6319850984566258</v>
      </c>
      <c r="E155" s="4">
        <f t="shared" si="11"/>
        <v>1.6127506929724442</v>
      </c>
      <c r="G155" s="4">
        <f t="shared" si="9"/>
        <v>1.0337680719846325</v>
      </c>
    </row>
    <row r="156" spans="1:7" x14ac:dyDescent="0.2">
      <c r="A156" s="4">
        <f>IF('True_Odds_Calculator_2-way'!A157="","",'True_Odds_Calculator_2-way'!A157)</f>
        <v>2.3199999999999998</v>
      </c>
      <c r="B156" s="4">
        <f>IF('True_Odds_Calculator_2-way'!B157="","",'True_Odds_Calculator_2-way'!B157)</f>
        <v>1.66</v>
      </c>
      <c r="C156" s="4">
        <f t="shared" si="8"/>
        <v>3.3444121312837582E-2</v>
      </c>
      <c r="D156" s="4">
        <f t="shared" si="10"/>
        <v>2.4136375031336175</v>
      </c>
      <c r="E156" s="4">
        <f t="shared" si="11"/>
        <v>1.707394928178755</v>
      </c>
      <c r="G156" s="4">
        <f t="shared" si="9"/>
        <v>1.0334441213128376</v>
      </c>
    </row>
    <row r="157" spans="1:7" x14ac:dyDescent="0.2">
      <c r="A157" s="4">
        <f>IF('True_Odds_Calculator_2-way'!A158="","",'True_Odds_Calculator_2-way'!A158)</f>
        <v>2.14</v>
      </c>
      <c r="B157" s="4">
        <f>IF('True_Odds_Calculator_2-way'!B158="","",'True_Odds_Calculator_2-way'!B158)</f>
        <v>1.76</v>
      </c>
      <c r="C157" s="4">
        <f t="shared" si="8"/>
        <v>3.5471537807986397E-2</v>
      </c>
      <c r="D157" s="4">
        <f t="shared" si="10"/>
        <v>2.2244271202456889</v>
      </c>
      <c r="E157" s="4">
        <f t="shared" si="11"/>
        <v>1.8167084699980707</v>
      </c>
      <c r="G157" s="4">
        <f t="shared" si="9"/>
        <v>1.0354715378079864</v>
      </c>
    </row>
    <row r="158" spans="1:7" x14ac:dyDescent="0.2">
      <c r="A158" s="4">
        <f>IF('True_Odds_Calculator_2-way'!A159="","",'True_Odds_Calculator_2-way'!A159)</f>
        <v>2.06</v>
      </c>
      <c r="B158" s="4">
        <f>IF('True_Odds_Calculator_2-way'!B159="","",'True_Odds_Calculator_2-way'!B159)</f>
        <v>1.84</v>
      </c>
      <c r="C158" s="4">
        <f t="shared" si="8"/>
        <v>2.891515407344869E-2</v>
      </c>
      <c r="D158" s="4">
        <f t="shared" si="10"/>
        <v>2.1232354918216445</v>
      </c>
      <c r="E158" s="4">
        <f t="shared" si="11"/>
        <v>1.8902852583283463</v>
      </c>
      <c r="G158" s="4">
        <f t="shared" si="9"/>
        <v>1.0289151540734487</v>
      </c>
    </row>
    <row r="159" spans="1:7" x14ac:dyDescent="0.2">
      <c r="A159" s="4">
        <f>IF('True_Odds_Calculator_2-way'!A160="","",'True_Odds_Calculator_2-way'!A160)</f>
        <v>1.68</v>
      </c>
      <c r="B159" s="4">
        <f>IF('True_Odds_Calculator_2-way'!B160="","",'True_Odds_Calculator_2-way'!B160)</f>
        <v>2.2799999999999998</v>
      </c>
      <c r="C159" s="4">
        <f t="shared" si="8"/>
        <v>3.383458646616555E-2</v>
      </c>
      <c r="D159" s="4">
        <f t="shared" si="10"/>
        <v>1.7291440953412784</v>
      </c>
      <c r="E159" s="4">
        <f t="shared" si="11"/>
        <v>2.3714710252600297</v>
      </c>
      <c r="G159" s="4">
        <f t="shared" si="9"/>
        <v>1.0338345864661656</v>
      </c>
    </row>
    <row r="160" spans="1:7" x14ac:dyDescent="0.2">
      <c r="A160" s="4">
        <f>IF('True_Odds_Calculator_2-way'!A161="","",'True_Odds_Calculator_2-way'!A161)</f>
        <v>1.61</v>
      </c>
      <c r="B160" s="4">
        <f>IF('True_Odds_Calculator_2-way'!B161="","",'True_Odds_Calculator_2-way'!B161)</f>
        <v>2.4300000000000002</v>
      </c>
      <c r="C160" s="4">
        <f t="shared" si="8"/>
        <v>3.2640646167216181E-2</v>
      </c>
      <c r="D160" s="4">
        <f t="shared" si="10"/>
        <v>1.6534454704900365</v>
      </c>
      <c r="E160" s="4">
        <f t="shared" si="11"/>
        <v>2.5303495779840248</v>
      </c>
      <c r="G160" s="4">
        <f t="shared" si="9"/>
        <v>1.0326406461672162</v>
      </c>
    </row>
    <row r="161" spans="1:7" x14ac:dyDescent="0.2">
      <c r="A161" s="4">
        <f>IF('True_Odds_Calculator_2-way'!A162="","",'True_Odds_Calculator_2-way'!A162)</f>
        <v>1.55</v>
      </c>
      <c r="B161" s="4">
        <f>IF('True_Odds_Calculator_2-way'!B162="","",'True_Odds_Calculator_2-way'!B162)</f>
        <v>2.56</v>
      </c>
      <c r="C161" s="4">
        <f t="shared" si="8"/>
        <v>3.5786290322580516E-2</v>
      </c>
      <c r="D161" s="4">
        <f t="shared" si="10"/>
        <v>1.5942145439935715</v>
      </c>
      <c r="E161" s="4">
        <f t="shared" si="11"/>
        <v>2.6828938471940496</v>
      </c>
      <c r="G161" s="4">
        <f t="shared" si="9"/>
        <v>1.0357862903225805</v>
      </c>
    </row>
    <row r="162" spans="1:7" x14ac:dyDescent="0.2">
      <c r="A162" s="4">
        <f>IF('True_Odds_Calculator_2-way'!A163="","",'True_Odds_Calculator_2-way'!A163)</f>
        <v>1.57</v>
      </c>
      <c r="B162" s="4">
        <f>IF('True_Odds_Calculator_2-way'!B163="","",'True_Odds_Calculator_2-way'!B163)</f>
        <v>2.52</v>
      </c>
      <c r="C162" s="4">
        <f t="shared" si="8"/>
        <v>3.3768071984632497E-2</v>
      </c>
      <c r="D162" s="4">
        <f t="shared" si="10"/>
        <v>1.6127506929724442</v>
      </c>
      <c r="E162" s="4">
        <f t="shared" si="11"/>
        <v>2.6319850984566258</v>
      </c>
      <c r="G162" s="4">
        <f t="shared" si="9"/>
        <v>1.0337680719846325</v>
      </c>
    </row>
    <row r="163" spans="1:7" x14ac:dyDescent="0.2">
      <c r="A163" s="4">
        <f>IF('True_Odds_Calculator_2-way'!A164="","",'True_Odds_Calculator_2-way'!A164)</f>
        <v>2.2999999999999998</v>
      </c>
      <c r="B163" s="4">
        <f>IF('True_Odds_Calculator_2-way'!B164="","",'True_Odds_Calculator_2-way'!B164)</f>
        <v>1.67</v>
      </c>
      <c r="C163" s="4">
        <f t="shared" si="8"/>
        <v>3.3585003905233002E-2</v>
      </c>
      <c r="D163" s="4">
        <f t="shared" si="10"/>
        <v>2.3924011211460603</v>
      </c>
      <c r="E163" s="4">
        <f t="shared" si="11"/>
        <v>1.7181838514873629</v>
      </c>
      <c r="G163" s="4">
        <f t="shared" si="9"/>
        <v>1.033585003905233</v>
      </c>
    </row>
    <row r="164" spans="1:7" x14ac:dyDescent="0.2">
      <c r="A164" s="4">
        <f>IF('True_Odds_Calculator_2-way'!A165="","",'True_Odds_Calculator_2-way'!A165)</f>
        <v>1.47</v>
      </c>
      <c r="B164" s="4">
        <f>IF('True_Odds_Calculator_2-way'!B165="","",'True_Odds_Calculator_2-way'!B165)</f>
        <v>2.73</v>
      </c>
      <c r="C164" s="4">
        <f t="shared" si="8"/>
        <v>4.6572475143903613E-2</v>
      </c>
      <c r="D164" s="4">
        <f t="shared" si="10"/>
        <v>1.5221027479091993</v>
      </c>
      <c r="E164" s="4">
        <f t="shared" si="11"/>
        <v>2.9153318077803196</v>
      </c>
      <c r="G164" s="4">
        <f t="shared" si="9"/>
        <v>1.0465724751439036</v>
      </c>
    </row>
    <row r="165" spans="1:7" x14ac:dyDescent="0.2">
      <c r="A165" s="4">
        <f>IF('True_Odds_Calculator_2-way'!A166="","",'True_Odds_Calculator_2-way'!A166)</f>
        <v>2.23</v>
      </c>
      <c r="B165" s="4">
        <f>IF('True_Odds_Calculator_2-way'!B166="","",'True_Odds_Calculator_2-way'!B166)</f>
        <v>1.71</v>
      </c>
      <c r="C165" s="4">
        <f t="shared" si="8"/>
        <v>3.3225814910969431E-2</v>
      </c>
      <c r="D165" s="4">
        <f t="shared" si="10"/>
        <v>2.315792669966295</v>
      </c>
      <c r="E165" s="4">
        <f t="shared" si="11"/>
        <v>1.7599981538319522</v>
      </c>
      <c r="G165" s="4">
        <f t="shared" si="9"/>
        <v>1.0332258149109694</v>
      </c>
    </row>
    <row r="166" spans="1:7" x14ac:dyDescent="0.2">
      <c r="A166" s="4">
        <f>IF('True_Odds_Calculator_2-way'!A167="","",'True_Odds_Calculator_2-way'!A167)</f>
        <v>2.66</v>
      </c>
      <c r="B166" s="4">
        <f>IF('True_Odds_Calculator_2-way'!B167="","",'True_Odds_Calculator_2-way'!B167)</f>
        <v>1.52</v>
      </c>
      <c r="C166" s="4">
        <f t="shared" si="8"/>
        <v>3.383458646616555E-2</v>
      </c>
      <c r="D166" s="4">
        <f t="shared" si="10"/>
        <v>2.7853403141361261</v>
      </c>
      <c r="E166" s="4">
        <f t="shared" si="11"/>
        <v>1.5601173020527861</v>
      </c>
      <c r="G166" s="4">
        <f t="shared" si="9"/>
        <v>1.0338345864661656</v>
      </c>
    </row>
    <row r="167" spans="1:7" x14ac:dyDescent="0.2">
      <c r="A167" s="4">
        <f>IF('True_Odds_Calculator_2-way'!A168="","",'True_Odds_Calculator_2-way'!A168)</f>
        <v>1.6</v>
      </c>
      <c r="B167" s="4">
        <f>IF('True_Odds_Calculator_2-way'!B168="","",'True_Odds_Calculator_2-way'!B168)</f>
        <v>2.4</v>
      </c>
      <c r="C167" s="4">
        <f t="shared" si="8"/>
        <v>4.1666666666666741E-2</v>
      </c>
      <c r="D167" s="4">
        <f t="shared" si="10"/>
        <v>1.6551724137931036</v>
      </c>
      <c r="E167" s="4">
        <f t="shared" si="11"/>
        <v>2.5263157894736841</v>
      </c>
      <c r="G167" s="4">
        <f t="shared" si="9"/>
        <v>1.0416666666666667</v>
      </c>
    </row>
    <row r="168" spans="1:7" x14ac:dyDescent="0.2">
      <c r="A168" s="4">
        <f>IF('True_Odds_Calculator_2-way'!A169="","",'True_Odds_Calculator_2-way'!A169)</f>
        <v>2.15</v>
      </c>
      <c r="B168" s="4">
        <f>IF('True_Odds_Calculator_2-way'!B169="","",'True_Odds_Calculator_2-way'!B169)</f>
        <v>1.76</v>
      </c>
      <c r="C168" s="4">
        <f t="shared" si="8"/>
        <v>3.3298097251585723E-2</v>
      </c>
      <c r="D168" s="4">
        <f t="shared" si="10"/>
        <v>2.2298173246906305</v>
      </c>
      <c r="E168" s="4">
        <f t="shared" si="11"/>
        <v>1.8131288931480596</v>
      </c>
      <c r="G168" s="4">
        <f t="shared" si="9"/>
        <v>1.0332980972515857</v>
      </c>
    </row>
    <row r="169" spans="1:7" x14ac:dyDescent="0.2">
      <c r="A169" s="4">
        <f>IF('True_Odds_Calculator_2-way'!A170="","",'True_Odds_Calculator_2-way'!A170)</f>
        <v>2.89</v>
      </c>
      <c r="B169" s="4">
        <f>IF('True_Odds_Calculator_2-way'!B170="","",'True_Odds_Calculator_2-way'!B170)</f>
        <v>1.44</v>
      </c>
      <c r="C169" s="4">
        <f t="shared" si="8"/>
        <v>4.0465205690119133E-2</v>
      </c>
      <c r="D169" s="4">
        <f t="shared" si="10"/>
        <v>3.0694792742292374</v>
      </c>
      <c r="E169" s="4">
        <f t="shared" si="11"/>
        <v>1.4832133437878678</v>
      </c>
      <c r="G169" s="4">
        <f t="shared" si="9"/>
        <v>1.0404652056901191</v>
      </c>
    </row>
    <row r="170" spans="1:7" x14ac:dyDescent="0.2">
      <c r="A170" s="4">
        <f>IF('True_Odds_Calculator_2-way'!A171="","",'True_Odds_Calculator_2-way'!A171)</f>
        <v>2.33</v>
      </c>
      <c r="B170" s="4">
        <f>IF('True_Odds_Calculator_2-way'!B171="","",'True_Odds_Calculator_2-way'!B171)</f>
        <v>1.65</v>
      </c>
      <c r="C170" s="4">
        <f t="shared" si="8"/>
        <v>3.5245155416829377E-2</v>
      </c>
      <c r="D170" s="4">
        <f t="shared" si="10"/>
        <v>2.4297677358192451</v>
      </c>
      <c r="E170" s="4">
        <f t="shared" si="11"/>
        <v>1.6994142999226434</v>
      </c>
      <c r="G170" s="4">
        <f t="shared" si="9"/>
        <v>1.0352451554168294</v>
      </c>
    </row>
    <row r="171" spans="1:7" x14ac:dyDescent="0.2">
      <c r="A171" s="4">
        <f>IF('True_Odds_Calculator_2-way'!A172="","",'True_Odds_Calculator_2-way'!A172)</f>
        <v>2.61</v>
      </c>
      <c r="B171" s="4">
        <f>IF('True_Odds_Calculator_2-way'!B172="","",'True_Odds_Calculator_2-way'!B172)</f>
        <v>1.53</v>
      </c>
      <c r="C171" s="4">
        <f t="shared" si="8"/>
        <v>3.6736533693937368E-2</v>
      </c>
      <c r="D171" s="4">
        <f t="shared" si="10"/>
        <v>2.7414272474513437</v>
      </c>
      <c r="E171" s="4">
        <f t="shared" si="11"/>
        <v>1.5742416178818521</v>
      </c>
      <c r="G171" s="4">
        <f t="shared" si="9"/>
        <v>1.0367365336939374</v>
      </c>
    </row>
    <row r="172" spans="1:7" x14ac:dyDescent="0.2">
      <c r="A172" s="4">
        <f>IF('True_Odds_Calculator_2-way'!A173="","",'True_Odds_Calculator_2-way'!A173)</f>
        <v>1.67</v>
      </c>
      <c r="B172" s="4">
        <f>IF('True_Odds_Calculator_2-way'!B173="","",'True_Odds_Calculator_2-way'!B173)</f>
        <v>2.2999999999999998</v>
      </c>
      <c r="C172" s="4">
        <f t="shared" si="8"/>
        <v>3.3585003905233002E-2</v>
      </c>
      <c r="D172" s="4">
        <f t="shared" si="10"/>
        <v>1.7181838514873629</v>
      </c>
      <c r="E172" s="4">
        <f t="shared" si="11"/>
        <v>2.3924011211460603</v>
      </c>
      <c r="G172" s="4">
        <f t="shared" si="9"/>
        <v>1.033585003905233</v>
      </c>
    </row>
    <row r="173" spans="1:7" x14ac:dyDescent="0.2">
      <c r="A173" s="4">
        <f>IF('True_Odds_Calculator_2-way'!A174="","",'True_Odds_Calculator_2-way'!A174)</f>
        <v>1.44</v>
      </c>
      <c r="B173" s="4">
        <f>IF('True_Odds_Calculator_2-way'!B174="","",'True_Odds_Calculator_2-way'!B174)</f>
        <v>2.88</v>
      </c>
      <c r="C173" s="4">
        <f t="shared" si="8"/>
        <v>4.1666666666666519E-2</v>
      </c>
      <c r="D173" s="4">
        <f t="shared" si="10"/>
        <v>1.4845360824742266</v>
      </c>
      <c r="E173" s="4">
        <f t="shared" si="11"/>
        <v>3.0638297872340421</v>
      </c>
      <c r="G173" s="4">
        <f t="shared" si="9"/>
        <v>1.0416666666666665</v>
      </c>
    </row>
    <row r="174" spans="1:7" x14ac:dyDescent="0.2">
      <c r="A174" s="4">
        <f>IF('True_Odds_Calculator_2-way'!A175="","",'True_Odds_Calculator_2-way'!A175)</f>
        <v>1.73</v>
      </c>
      <c r="B174" s="4">
        <f>IF('True_Odds_Calculator_2-way'!B175="","",'True_Odds_Calculator_2-way'!B175)</f>
        <v>2.2000000000000002</v>
      </c>
      <c r="C174" s="4">
        <f t="shared" si="8"/>
        <v>3.2580136626379375E-2</v>
      </c>
      <c r="D174" s="4">
        <f t="shared" si="10"/>
        <v>1.7801683816651075</v>
      </c>
      <c r="E174" s="4">
        <f t="shared" si="11"/>
        <v>2.2817745803357314</v>
      </c>
      <c r="G174" s="4">
        <f t="shared" si="9"/>
        <v>1.0325801366263794</v>
      </c>
    </row>
    <row r="175" spans="1:7" x14ac:dyDescent="0.2">
      <c r="A175" s="4">
        <f>IF('True_Odds_Calculator_2-way'!A176="","",'True_Odds_Calculator_2-way'!A176)</f>
        <v>1.95</v>
      </c>
      <c r="B175" s="4">
        <f>IF('True_Odds_Calculator_2-way'!B176="","",'True_Odds_Calculator_2-way'!B176)</f>
        <v>1.93</v>
      </c>
      <c r="C175" s="4">
        <f t="shared" si="8"/>
        <v>3.0955227846419575E-2</v>
      </c>
      <c r="D175" s="4">
        <f t="shared" si="10"/>
        <v>2.0106851876586083</v>
      </c>
      <c r="E175" s="4">
        <f t="shared" si="11"/>
        <v>1.9894277785119598</v>
      </c>
      <c r="G175" s="4">
        <f t="shared" si="9"/>
        <v>1.0309552278464196</v>
      </c>
    </row>
    <row r="176" spans="1:7" x14ac:dyDescent="0.2">
      <c r="A176" s="4">
        <f>IF('True_Odds_Calculator_2-way'!A177="","",'True_Odds_Calculator_2-way'!A177)</f>
        <v>2.5</v>
      </c>
      <c r="B176" s="4">
        <f>IF('True_Odds_Calculator_2-way'!B177="","",'True_Odds_Calculator_2-way'!B177)</f>
        <v>1.54</v>
      </c>
      <c r="C176" s="4">
        <f t="shared" si="8"/>
        <v>4.9350649350649256E-2</v>
      </c>
      <c r="D176" s="4">
        <f t="shared" si="10"/>
        <v>2.664359861591695</v>
      </c>
      <c r="E176" s="4">
        <f t="shared" si="11"/>
        <v>1.6008316008316008</v>
      </c>
      <c r="G176" s="4">
        <f t="shared" si="9"/>
        <v>1.0493506493506493</v>
      </c>
    </row>
    <row r="177" spans="1:7" x14ac:dyDescent="0.2">
      <c r="A177" s="4">
        <f>IF('True_Odds_Calculator_2-way'!A178="","",'True_Odds_Calculator_2-way'!A178)</f>
        <v>2.2000000000000002</v>
      </c>
      <c r="B177" s="4">
        <f>IF('True_Odds_Calculator_2-way'!B178="","",'True_Odds_Calculator_2-way'!B178)</f>
        <v>1.72</v>
      </c>
      <c r="C177" s="4">
        <f t="shared" si="8"/>
        <v>3.5940803382663811E-2</v>
      </c>
      <c r="D177" s="4">
        <f t="shared" si="10"/>
        <v>2.2905569007263922</v>
      </c>
      <c r="E177" s="4">
        <f t="shared" si="11"/>
        <v>1.7748592870544089</v>
      </c>
      <c r="G177" s="4">
        <f t="shared" si="9"/>
        <v>1.0359408033826638</v>
      </c>
    </row>
    <row r="178" spans="1:7" x14ac:dyDescent="0.2">
      <c r="A178" s="4">
        <f>IF('True_Odds_Calculator_2-way'!A179="","",'True_Odds_Calculator_2-way'!A179)</f>
        <v>2.08</v>
      </c>
      <c r="B178" s="4">
        <f>IF('True_Odds_Calculator_2-way'!B179="","",'True_Odds_Calculator_2-way'!B179)</f>
        <v>1.81</v>
      </c>
      <c r="C178" s="4">
        <f t="shared" si="8"/>
        <v>3.3255418614534626E-2</v>
      </c>
      <c r="D178" s="4">
        <f t="shared" si="10"/>
        <v>2.1545152798443401</v>
      </c>
      <c r="E178" s="4">
        <f t="shared" si="11"/>
        <v>1.8661643699811639</v>
      </c>
      <c r="G178" s="4">
        <f t="shared" si="9"/>
        <v>1.0332554186145346</v>
      </c>
    </row>
    <row r="179" spans="1:7" x14ac:dyDescent="0.2">
      <c r="A179" s="4">
        <f>IF('True_Odds_Calculator_2-way'!A180="","",'True_Odds_Calculator_2-way'!A180)</f>
        <v>2.13</v>
      </c>
      <c r="B179" s="4">
        <f>IF('True_Odds_Calculator_2-way'!B180="","",'True_Odds_Calculator_2-way'!B180)</f>
        <v>1.76</v>
      </c>
      <c r="C179" s="4">
        <f t="shared" si="8"/>
        <v>3.7665386256935607E-2</v>
      </c>
      <c r="D179" s="4">
        <f t="shared" si="10"/>
        <v>2.2190126672191313</v>
      </c>
      <c r="E179" s="4">
        <f t="shared" si="11"/>
        <v>1.8203360202000585</v>
      </c>
      <c r="G179" s="4">
        <f t="shared" si="9"/>
        <v>1.0376653862569356</v>
      </c>
    </row>
    <row r="180" spans="1:7" x14ac:dyDescent="0.2">
      <c r="A180" s="4">
        <f>IF('True_Odds_Calculator_2-way'!A181="","",'True_Odds_Calculator_2-way'!A181)</f>
        <v>2.72</v>
      </c>
      <c r="B180" s="4">
        <f>IF('True_Odds_Calculator_2-way'!B181="","",'True_Odds_Calculator_2-way'!B181)</f>
        <v>1.5</v>
      </c>
      <c r="C180" s="4">
        <f t="shared" si="8"/>
        <v>3.4313725490195957E-2</v>
      </c>
      <c r="D180" s="4">
        <f t="shared" si="10"/>
        <v>2.8531468531468529</v>
      </c>
      <c r="E180" s="4">
        <f t="shared" si="11"/>
        <v>1.5396226415094338</v>
      </c>
      <c r="G180" s="4">
        <f t="shared" si="9"/>
        <v>1.034313725490196</v>
      </c>
    </row>
    <row r="181" spans="1:7" x14ac:dyDescent="0.2">
      <c r="A181" s="4">
        <f>IF('True_Odds_Calculator_2-way'!A182="","",'True_Odds_Calculator_2-way'!A182)</f>
        <v>2.46</v>
      </c>
      <c r="B181" s="4">
        <f>IF('True_Odds_Calculator_2-way'!B182="","",'True_Odds_Calculator_2-way'!B182)</f>
        <v>1.59</v>
      </c>
      <c r="C181" s="4">
        <f t="shared" si="8"/>
        <v>3.5434882650713373E-2</v>
      </c>
      <c r="D181" s="4">
        <f t="shared" si="10"/>
        <v>2.5721049516669958</v>
      </c>
      <c r="E181" s="4">
        <f t="shared" si="11"/>
        <v>1.6360898481616264</v>
      </c>
      <c r="G181" s="4">
        <f t="shared" si="9"/>
        <v>1.0354348826507134</v>
      </c>
    </row>
    <row r="182" spans="1:7" x14ac:dyDescent="0.2">
      <c r="A182" s="4">
        <f>IF('True_Odds_Calculator_2-way'!A183="","",'True_Odds_Calculator_2-way'!A183)</f>
        <v>2.17</v>
      </c>
      <c r="B182" s="4">
        <f>IF('True_Odds_Calculator_2-way'!B183="","",'True_Odds_Calculator_2-way'!B183)</f>
        <v>1.74</v>
      </c>
      <c r="C182" s="4">
        <f t="shared" si="8"/>
        <v>3.5542136765718491E-2</v>
      </c>
      <c r="D182" s="4">
        <f t="shared" si="10"/>
        <v>2.2570386753541753</v>
      </c>
      <c r="E182" s="4">
        <f t="shared" si="11"/>
        <v>1.7955204717295163</v>
      </c>
      <c r="G182" s="4">
        <f t="shared" si="9"/>
        <v>1.0355421367657185</v>
      </c>
    </row>
    <row r="183" spans="1:7" x14ac:dyDescent="0.2">
      <c r="A183" s="4">
        <f>IF('True_Odds_Calculator_2-way'!A184="","",'True_Odds_Calculator_2-way'!A184)</f>
        <v>2.86</v>
      </c>
      <c r="B183" s="4">
        <f>IF('True_Odds_Calculator_2-way'!B184="","",'True_Odds_Calculator_2-way'!B184)</f>
        <v>1.45</v>
      </c>
      <c r="C183" s="4">
        <f t="shared" si="8"/>
        <v>3.9305522064142728E-2</v>
      </c>
      <c r="D183" s="4">
        <f t="shared" si="10"/>
        <v>3.0303251735476797</v>
      </c>
      <c r="E183" s="4">
        <f t="shared" si="11"/>
        <v>1.4925319416951592</v>
      </c>
      <c r="G183" s="4">
        <f t="shared" si="9"/>
        <v>1.0393055220641427</v>
      </c>
    </row>
    <row r="184" spans="1:7" x14ac:dyDescent="0.2">
      <c r="A184" s="4">
        <f>IF('True_Odds_Calculator_2-way'!A185="","",'True_Odds_Calculator_2-way'!A185)</f>
        <v>1.48</v>
      </c>
      <c r="B184" s="4">
        <f>IF('True_Odds_Calculator_2-way'!B185="","",'True_Odds_Calculator_2-way'!B185)</f>
        <v>2.73</v>
      </c>
      <c r="C184" s="4">
        <f t="shared" si="8"/>
        <v>4.1976041976041989E-2</v>
      </c>
      <c r="D184" s="4">
        <f t="shared" si="10"/>
        <v>1.5274459398155149</v>
      </c>
      <c r="E184" s="4">
        <f t="shared" si="11"/>
        <v>2.8959288990825689</v>
      </c>
      <c r="G184" s="4">
        <f t="shared" si="9"/>
        <v>1.041976041976042</v>
      </c>
    </row>
    <row r="185" spans="1:7" x14ac:dyDescent="0.2">
      <c r="A185" s="4">
        <f>IF('True_Odds_Calculator_2-way'!A186="","",'True_Odds_Calculator_2-way'!A186)</f>
        <v>1.58</v>
      </c>
      <c r="B185" s="4">
        <f>IF('True_Odds_Calculator_2-way'!B186="","",'True_Odds_Calculator_2-way'!B186)</f>
        <v>2.4700000000000002</v>
      </c>
      <c r="C185" s="4">
        <f t="shared" si="8"/>
        <v>3.7769692000204858E-2</v>
      </c>
      <c r="D185" s="4">
        <f t="shared" si="10"/>
        <v>1.6285940825439218</v>
      </c>
      <c r="E185" s="4">
        <f t="shared" si="11"/>
        <v>2.5908517559583082</v>
      </c>
      <c r="G185" s="4">
        <f t="shared" si="9"/>
        <v>1.0377696920002049</v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4.93</v>
      </c>
      <c r="B2" s="4">
        <f>IF('True_Odds_Calculator_3-way'!B3="","",'True_Odds_Calculator_3-way'!B3)</f>
        <v>4.24</v>
      </c>
      <c r="C2" s="4">
        <f>IF('True_Odds_Calculator_3-way'!C3="","",'True_Odds_Calculator_3-way'!C3)</f>
        <v>1.67</v>
      </c>
      <c r="D2" s="4">
        <f>IF(A2="","",((1/A2)+(1/B2)+(1/C2))-1)</f>
        <v>3.7491208405646681E-2</v>
      </c>
      <c r="E2" s="4">
        <f>IF(A2="","",(3*A2)/(3-($D2*A2)))</f>
        <v>5.2536822670255381</v>
      </c>
      <c r="F2" s="4">
        <f>IF(B2="","",(3*B2)/(3-($D2*B2)))</f>
        <v>4.4772379812970593</v>
      </c>
      <c r="G2" s="4">
        <f>IF(C2="","",(3*C2)/(3-($D2*C2)))</f>
        <v>1.7055959686808215</v>
      </c>
      <c r="I2" s="4">
        <f>IF(A2="","",D2+1)</f>
        <v>1.0374912084056467</v>
      </c>
    </row>
    <row r="3" spans="1:9" x14ac:dyDescent="0.2">
      <c r="A3" s="4">
        <f>IF('True_Odds_Calculator_3-way'!A4="","",'True_Odds_Calculator_3-way'!A4)</f>
        <v>8.59</v>
      </c>
      <c r="B3" s="4">
        <f>IF('True_Odds_Calculator_3-way'!B4="","",'True_Odds_Calculator_3-way'!B4)</f>
        <v>6.36</v>
      </c>
      <c r="C3" s="4">
        <f>IF('True_Odds_Calculator_3-way'!C4="","",'True_Odds_Calculator_3-way'!C4)</f>
        <v>1.33</v>
      </c>
      <c r="D3" s="4">
        <f t="shared" ref="D3:D66" si="0">IF(A3="","",((1/A3)+(1/B3)+(1/C3))-1)</f>
        <v>2.552683904062425E-2</v>
      </c>
      <c r="E3" s="4">
        <f t="shared" ref="E3:E66" si="1">IF(A3="","",(3*A3)/(3-($D3*A3)))</f>
        <v>9.267369147462464</v>
      </c>
      <c r="F3" s="4">
        <f t="shared" ref="F3:F66" si="2">IF(B3="","",(3*B3)/(3-($D3*B3)))</f>
        <v>6.7238752777204374</v>
      </c>
      <c r="G3" s="4">
        <f t="shared" ref="G3:G66" si="3">IF(C3="","",(3*C3)/(3-($D3*C3)))</f>
        <v>1.3452237609526279</v>
      </c>
      <c r="I3" s="4">
        <f t="shared" ref="I3:I66" si="4">IF(A3="","",D3+1)</f>
        <v>1.0255268390406242</v>
      </c>
    </row>
    <row r="4" spans="1:9" x14ac:dyDescent="0.2">
      <c r="A4" s="4">
        <f>IF('True_Odds_Calculator_3-way'!A5="","",'True_Odds_Calculator_3-way'!A5)</f>
        <v>2.3199999999999998</v>
      </c>
      <c r="B4" s="4">
        <f>IF('True_Odds_Calculator_3-way'!B5="","",'True_Odds_Calculator_3-way'!B5)</f>
        <v>3.65</v>
      </c>
      <c r="C4" s="4">
        <f>IF('True_Odds_Calculator_3-way'!C5="","",'True_Odds_Calculator_3-way'!C5)</f>
        <v>3.09</v>
      </c>
      <c r="D4" s="4">
        <f t="shared" si="0"/>
        <v>2.8631680967602602E-2</v>
      </c>
      <c r="E4" s="4">
        <f t="shared" si="1"/>
        <v>2.3725322127090593</v>
      </c>
      <c r="F4" s="4">
        <f t="shared" si="2"/>
        <v>3.7817376315325473</v>
      </c>
      <c r="G4" s="4">
        <f t="shared" si="3"/>
        <v>3.1838950760946547</v>
      </c>
      <c r="I4" s="4">
        <f t="shared" si="4"/>
        <v>1.0286316809676026</v>
      </c>
    </row>
    <row r="5" spans="1:9" x14ac:dyDescent="0.2">
      <c r="A5" s="4">
        <f>IF('True_Odds_Calculator_3-way'!A6="","",'True_Odds_Calculator_3-way'!A6)</f>
        <v>3.07</v>
      </c>
      <c r="B5" s="4">
        <f>IF('True_Odds_Calculator_3-way'!B6="","",'True_Odds_Calculator_3-way'!B6)</f>
        <v>3.82</v>
      </c>
      <c r="C5" s="4">
        <f>IF('True_Odds_Calculator_3-way'!C6="","",'True_Odds_Calculator_3-way'!C6)</f>
        <v>2.27</v>
      </c>
      <c r="D5" s="4">
        <f t="shared" si="0"/>
        <v>2.8041638096076849E-2</v>
      </c>
      <c r="E5" s="4">
        <f t="shared" si="1"/>
        <v>3.1606992453368727</v>
      </c>
      <c r="F5" s="4">
        <f t="shared" si="2"/>
        <v>3.9614488905317304</v>
      </c>
      <c r="G5" s="4">
        <f t="shared" si="3"/>
        <v>2.3192093855626221</v>
      </c>
      <c r="I5" s="4">
        <f t="shared" si="4"/>
        <v>1.0280416380960768</v>
      </c>
    </row>
    <row r="6" spans="1:9" x14ac:dyDescent="0.2">
      <c r="A6" s="4">
        <f>IF('True_Odds_Calculator_3-way'!A7="","",'True_Odds_Calculator_3-way'!A7)</f>
        <v>1.97</v>
      </c>
      <c r="B6" s="4">
        <f>IF('True_Odds_Calculator_3-way'!B7="","",'True_Odds_Calculator_3-way'!B7)</f>
        <v>3.48</v>
      </c>
      <c r="C6" s="4">
        <f>IF('True_Odds_Calculator_3-way'!C7="","",'True_Odds_Calculator_3-way'!C7)</f>
        <v>4.37</v>
      </c>
      <c r="D6" s="4">
        <f t="shared" si="0"/>
        <v>2.3803486982129973E-2</v>
      </c>
      <c r="E6" s="4">
        <f t="shared" si="1"/>
        <v>2.0012819510238238</v>
      </c>
      <c r="F6" s="4">
        <f t="shared" si="2"/>
        <v>3.5788184970262287</v>
      </c>
      <c r="G6" s="4">
        <f t="shared" si="3"/>
        <v>4.5269669006317814</v>
      </c>
      <c r="I6" s="4">
        <f t="shared" si="4"/>
        <v>1.02380348698213</v>
      </c>
    </row>
    <row r="7" spans="1:9" x14ac:dyDescent="0.2">
      <c r="A7" s="4">
        <f>IF('True_Odds_Calculator_3-way'!A8="","",'True_Odds_Calculator_3-way'!A8)</f>
        <v>2.16</v>
      </c>
      <c r="B7" s="4">
        <f>IF('True_Odds_Calculator_3-way'!B8="","",'True_Odds_Calculator_3-way'!B8)</f>
        <v>3.56</v>
      </c>
      <c r="C7" s="4">
        <f>IF('True_Odds_Calculator_3-way'!C8="","",'True_Odds_Calculator_3-way'!C8)</f>
        <v>3.52</v>
      </c>
      <c r="D7" s="4">
        <f t="shared" si="0"/>
        <v>2.7952748458366372E-2</v>
      </c>
      <c r="E7" s="4">
        <f t="shared" si="1"/>
        <v>2.2043650035268896</v>
      </c>
      <c r="F7" s="4">
        <f t="shared" si="2"/>
        <v>3.6821387320142311</v>
      </c>
      <c r="G7" s="4">
        <f t="shared" si="3"/>
        <v>3.6393634475716237</v>
      </c>
      <c r="I7" s="4">
        <f t="shared" si="4"/>
        <v>1.0279527484583664</v>
      </c>
    </row>
    <row r="8" spans="1:9" x14ac:dyDescent="0.2">
      <c r="A8" s="4">
        <f>IF('True_Odds_Calculator_3-way'!A9="","",'True_Odds_Calculator_3-way'!A9)</f>
        <v>4.96</v>
      </c>
      <c r="B8" s="4">
        <f>IF('True_Odds_Calculator_3-way'!B9="","",'True_Odds_Calculator_3-way'!B9)</f>
        <v>4.13</v>
      </c>
      <c r="C8" s="4">
        <f>IF('True_Odds_Calculator_3-way'!C9="","",'True_Odds_Calculator_3-way'!C9)</f>
        <v>1.72</v>
      </c>
      <c r="D8" s="4">
        <f t="shared" si="0"/>
        <v>2.513900266834268E-2</v>
      </c>
      <c r="E8" s="4">
        <f t="shared" si="1"/>
        <v>5.1750931796710864</v>
      </c>
      <c r="F8" s="4">
        <f t="shared" si="2"/>
        <v>4.278055044517016</v>
      </c>
      <c r="G8" s="4">
        <f t="shared" si="3"/>
        <v>1.745152938509978</v>
      </c>
      <c r="I8" s="4">
        <f t="shared" si="4"/>
        <v>1.0251390026683427</v>
      </c>
    </row>
    <row r="9" spans="1:9" x14ac:dyDescent="0.2">
      <c r="A9" s="4">
        <f>IF('True_Odds_Calculator_3-way'!A10="","",'True_Odds_Calculator_3-way'!A10)</f>
        <v>2.5</v>
      </c>
      <c r="B9" s="4">
        <f>IF('True_Odds_Calculator_3-way'!B10="","",'True_Odds_Calculator_3-way'!B10)</f>
        <v>3.01</v>
      </c>
      <c r="C9" s="4">
        <f>IF('True_Odds_Calculator_3-way'!C10="","",'True_Odds_Calculator_3-way'!C10)</f>
        <v>3.2</v>
      </c>
      <c r="D9" s="4">
        <f t="shared" si="0"/>
        <v>4.4725913621262547E-2</v>
      </c>
      <c r="E9" s="4">
        <f t="shared" si="1"/>
        <v>2.5967863690283624</v>
      </c>
      <c r="F9" s="4">
        <f t="shared" si="2"/>
        <v>3.1514199712079569</v>
      </c>
      <c r="G9" s="4">
        <f t="shared" si="3"/>
        <v>3.3603125872174164</v>
      </c>
      <c r="I9" s="4">
        <f t="shared" si="4"/>
        <v>1.0447259136212625</v>
      </c>
    </row>
    <row r="10" spans="1:9" x14ac:dyDescent="0.2">
      <c r="A10" s="4">
        <f>IF('True_Odds_Calculator_3-way'!A11="","",'True_Odds_Calculator_3-way'!A11)</f>
        <v>2.83</v>
      </c>
      <c r="B10" s="4">
        <f>IF('True_Odds_Calculator_3-way'!B11="","",'True_Odds_Calculator_3-way'!B11)</f>
        <v>3.12</v>
      </c>
      <c r="C10" s="4">
        <f>IF('True_Odds_Calculator_3-way'!C11="","",'True_Odds_Calculator_3-way'!C11)</f>
        <v>2.83</v>
      </c>
      <c r="D10" s="4">
        <f t="shared" si="0"/>
        <v>2.7226601431548536E-2</v>
      </c>
      <c r="E10" s="4">
        <f t="shared" si="1"/>
        <v>2.904601078994693</v>
      </c>
      <c r="F10" s="4">
        <f t="shared" si="2"/>
        <v>3.2109193173002328</v>
      </c>
      <c r="G10" s="4">
        <f t="shared" si="3"/>
        <v>2.904601078994693</v>
      </c>
      <c r="I10" s="4">
        <f t="shared" si="4"/>
        <v>1.0272266014315485</v>
      </c>
    </row>
    <row r="11" spans="1:9" x14ac:dyDescent="0.2">
      <c r="A11" s="4">
        <f>IF('True_Odds_Calculator_3-way'!A12="","",'True_Odds_Calculator_3-way'!A12)</f>
        <v>2.5</v>
      </c>
      <c r="B11" s="4">
        <f>IF('True_Odds_Calculator_3-way'!B12="","",'True_Odds_Calculator_3-way'!B12)</f>
        <v>3.68</v>
      </c>
      <c r="C11" s="4">
        <f>IF('True_Odds_Calculator_3-way'!C12="","",'True_Odds_Calculator_3-way'!C12)</f>
        <v>2.81</v>
      </c>
      <c r="D11" s="4">
        <f t="shared" si="0"/>
        <v>2.7611016555779022E-2</v>
      </c>
      <c r="E11" s="4">
        <f t="shared" si="1"/>
        <v>2.5588776782827316</v>
      </c>
      <c r="F11" s="4">
        <f t="shared" si="2"/>
        <v>3.8090092921831724</v>
      </c>
      <c r="G11" s="4">
        <f t="shared" si="3"/>
        <v>2.8846025098377601</v>
      </c>
      <c r="I11" s="4">
        <f t="shared" si="4"/>
        <v>1.027611016555779</v>
      </c>
    </row>
    <row r="12" spans="1:9" x14ac:dyDescent="0.2">
      <c r="A12" s="4">
        <f>IF('True_Odds_Calculator_3-way'!A13="","",'True_Odds_Calculator_3-way'!A13)</f>
        <v>7.6</v>
      </c>
      <c r="B12" s="4">
        <f>IF('True_Odds_Calculator_3-way'!B13="","",'True_Odds_Calculator_3-way'!B13)</f>
        <v>4.7699999999999996</v>
      </c>
      <c r="C12" s="4">
        <f>IF('True_Odds_Calculator_3-way'!C13="","",'True_Odds_Calculator_3-way'!C13)</f>
        <v>1.45</v>
      </c>
      <c r="D12" s="4">
        <f t="shared" si="0"/>
        <v>3.0877725652235233E-2</v>
      </c>
      <c r="E12" s="4">
        <f t="shared" si="1"/>
        <v>8.2449493893257504</v>
      </c>
      <c r="F12" s="4">
        <f t="shared" si="2"/>
        <v>5.016277050218056</v>
      </c>
      <c r="G12" s="4">
        <f t="shared" si="3"/>
        <v>1.4719679948923252</v>
      </c>
      <c r="I12" s="4">
        <f t="shared" si="4"/>
        <v>1.0308777256522352</v>
      </c>
    </row>
    <row r="13" spans="1:9" x14ac:dyDescent="0.2">
      <c r="A13" s="4">
        <f>IF('True_Odds_Calculator_3-way'!A14="","",'True_Odds_Calculator_3-way'!A14)</f>
        <v>3.04</v>
      </c>
      <c r="B13" s="4">
        <f>IF('True_Odds_Calculator_3-way'!B14="","",'True_Odds_Calculator_3-way'!B14)</f>
        <v>3.13</v>
      </c>
      <c r="C13" s="4">
        <f>IF('True_Odds_Calculator_3-way'!C14="","",'True_Odds_Calculator_3-way'!C14)</f>
        <v>2.68</v>
      </c>
      <c r="D13" s="4">
        <f t="shared" si="0"/>
        <v>2.157051467063531E-2</v>
      </c>
      <c r="E13" s="4">
        <f t="shared" si="1"/>
        <v>3.1079335901292606</v>
      </c>
      <c r="F13" s="4">
        <f t="shared" si="2"/>
        <v>3.2020631909141382</v>
      </c>
      <c r="G13" s="4">
        <f t="shared" si="3"/>
        <v>2.7326573779476844</v>
      </c>
      <c r="I13" s="4">
        <f t="shared" si="4"/>
        <v>1.0215705146706353</v>
      </c>
    </row>
    <row r="14" spans="1:9" x14ac:dyDescent="0.2">
      <c r="A14" s="4">
        <f>IF('True_Odds_Calculator_3-way'!A15="","",'True_Odds_Calculator_3-way'!A15)</f>
        <v>1.61</v>
      </c>
      <c r="B14" s="4">
        <f>IF('True_Odds_Calculator_3-way'!B15="","",'True_Odds_Calculator_3-way'!B15)</f>
        <v>4.0199999999999996</v>
      </c>
      <c r="C14" s="4">
        <f>IF('True_Odds_Calculator_3-way'!C15="","",'True_Odds_Calculator_3-way'!C15)</f>
        <v>6.49</v>
      </c>
      <c r="D14" s="4">
        <f t="shared" si="0"/>
        <v>2.3957436258495557E-2</v>
      </c>
      <c r="E14" s="4">
        <f t="shared" si="1"/>
        <v>1.6309696333868553</v>
      </c>
      <c r="F14" s="4">
        <f t="shared" si="2"/>
        <v>4.1533343454059803</v>
      </c>
      <c r="G14" s="4">
        <f t="shared" si="3"/>
        <v>6.8447491124251369</v>
      </c>
      <c r="I14" s="4">
        <f t="shared" si="4"/>
        <v>1.0239574362584956</v>
      </c>
    </row>
    <row r="15" spans="1:9" x14ac:dyDescent="0.2">
      <c r="A15" s="4">
        <f>IF('True_Odds_Calculator_3-way'!A16="","",'True_Odds_Calculator_3-way'!A16)</f>
        <v>1.92</v>
      </c>
      <c r="B15" s="4">
        <f>IF('True_Odds_Calculator_3-way'!B16="","",'True_Odds_Calculator_3-way'!B16)</f>
        <v>3.42</v>
      </c>
      <c r="C15" s="4">
        <f>IF('True_Odds_Calculator_3-way'!C16="","",'True_Odds_Calculator_3-way'!C16)</f>
        <v>4.6500000000000004</v>
      </c>
      <c r="D15" s="4">
        <f t="shared" si="0"/>
        <v>2.828475759290705E-2</v>
      </c>
      <c r="E15" s="4">
        <f t="shared" si="1"/>
        <v>1.9553970766795261</v>
      </c>
      <c r="F15" s="4">
        <f t="shared" si="2"/>
        <v>3.5339509173483701</v>
      </c>
      <c r="G15" s="4">
        <f t="shared" si="3"/>
        <v>4.8632098010359135</v>
      </c>
      <c r="I15" s="4">
        <f t="shared" si="4"/>
        <v>1.0282847575929071</v>
      </c>
    </row>
    <row r="16" spans="1:9" x14ac:dyDescent="0.2">
      <c r="A16" s="4">
        <f>IF('True_Odds_Calculator_3-way'!A17="","",'True_Odds_Calculator_3-way'!A17)</f>
        <v>2.39</v>
      </c>
      <c r="B16" s="4">
        <f>IF('True_Odds_Calculator_3-way'!B17="","",'True_Odds_Calculator_3-way'!B17)</f>
        <v>3.08</v>
      </c>
      <c r="C16" s="4">
        <f>IF('True_Odds_Calculator_3-way'!C17="","",'True_Odds_Calculator_3-way'!C17)</f>
        <v>3.51</v>
      </c>
      <c r="D16" s="4">
        <f t="shared" si="0"/>
        <v>2.7985651416613688E-2</v>
      </c>
      <c r="E16" s="4">
        <f t="shared" si="1"/>
        <v>2.4445007195362671</v>
      </c>
      <c r="F16" s="4">
        <f t="shared" si="2"/>
        <v>3.1711121907842421</v>
      </c>
      <c r="G16" s="4">
        <f t="shared" si="3"/>
        <v>3.6288191968432209</v>
      </c>
      <c r="I16" s="4">
        <f t="shared" si="4"/>
        <v>1.0279856514166137</v>
      </c>
    </row>
    <row r="17" spans="1:9" x14ac:dyDescent="0.2">
      <c r="A17" s="4">
        <f>IF('True_Odds_Calculator_3-way'!A18="","",'True_Odds_Calculator_3-way'!A18)</f>
        <v>2.2999999999999998</v>
      </c>
      <c r="B17" s="4">
        <f>IF('True_Odds_Calculator_3-way'!B18="","",'True_Odds_Calculator_3-way'!B18)</f>
        <v>3.61</v>
      </c>
      <c r="C17" s="4">
        <f>IF('True_Odds_Calculator_3-way'!C18="","",'True_Odds_Calculator_3-way'!C18)</f>
        <v>3.16</v>
      </c>
      <c r="D17" s="4">
        <f t="shared" si="0"/>
        <v>2.8246615147491383E-2</v>
      </c>
      <c r="E17" s="4">
        <f t="shared" si="1"/>
        <v>2.3509107069896134</v>
      </c>
      <c r="F17" s="4">
        <f t="shared" si="2"/>
        <v>3.737021717827762</v>
      </c>
      <c r="G17" s="4">
        <f t="shared" si="3"/>
        <v>3.2569029637684404</v>
      </c>
      <c r="I17" s="4">
        <f t="shared" si="4"/>
        <v>1.0282466151474914</v>
      </c>
    </row>
    <row r="18" spans="1:9" x14ac:dyDescent="0.2">
      <c r="A18" s="4">
        <f>IF('True_Odds_Calculator_3-way'!A19="","",'True_Odds_Calculator_3-way'!A19)</f>
        <v>2.67</v>
      </c>
      <c r="B18" s="4">
        <f>IF('True_Odds_Calculator_3-way'!B19="","",'True_Odds_Calculator_3-way'!B19)</f>
        <v>3.55</v>
      </c>
      <c r="C18" s="4">
        <f>IF('True_Odds_Calculator_3-way'!C19="","",'True_Odds_Calculator_3-way'!C19)</f>
        <v>2.69</v>
      </c>
      <c r="D18" s="4">
        <f t="shared" si="0"/>
        <v>2.7969187946973895E-2</v>
      </c>
      <c r="E18" s="4">
        <f t="shared" si="1"/>
        <v>2.7381598557956917</v>
      </c>
      <c r="F18" s="4">
        <f t="shared" si="2"/>
        <v>3.671515686194982</v>
      </c>
      <c r="G18" s="4">
        <f t="shared" si="3"/>
        <v>2.7591980337896862</v>
      </c>
      <c r="I18" s="4">
        <f t="shared" si="4"/>
        <v>1.0279691879469739</v>
      </c>
    </row>
    <row r="19" spans="1:9" x14ac:dyDescent="0.2">
      <c r="A19" s="4">
        <f>IF('True_Odds_Calculator_3-way'!A20="","",'True_Odds_Calculator_3-way'!A20)</f>
        <v>2.94</v>
      </c>
      <c r="B19" s="4">
        <f>IF('True_Odds_Calculator_3-way'!B20="","",'True_Odds_Calculator_3-way'!B20)</f>
        <v>3.55</v>
      </c>
      <c r="C19" s="4">
        <f>IF('True_Odds_Calculator_3-way'!C20="","",'True_Odds_Calculator_3-way'!C20)</f>
        <v>2.4300000000000002</v>
      </c>
      <c r="D19" s="4">
        <f t="shared" si="0"/>
        <v>3.3348829011695003E-2</v>
      </c>
      <c r="E19" s="4">
        <f t="shared" si="1"/>
        <v>3.0393309661252768</v>
      </c>
      <c r="F19" s="4">
        <f t="shared" si="2"/>
        <v>3.6958484583089843</v>
      </c>
      <c r="G19" s="4">
        <f t="shared" si="3"/>
        <v>2.4974628436830075</v>
      </c>
      <c r="I19" s="4">
        <f t="shared" si="4"/>
        <v>1.033348829011695</v>
      </c>
    </row>
    <row r="20" spans="1:9" x14ac:dyDescent="0.2">
      <c r="A20" s="4">
        <f>IF('True_Odds_Calculator_3-way'!A21="","",'True_Odds_Calculator_3-way'!A21)</f>
        <v>4.29</v>
      </c>
      <c r="B20" s="4">
        <f>IF('True_Odds_Calculator_3-way'!B21="","",'True_Odds_Calculator_3-way'!B21)</f>
        <v>4.01</v>
      </c>
      <c r="C20" s="4">
        <f>IF('True_Odds_Calculator_3-way'!C21="","",'True_Odds_Calculator_3-way'!C21)</f>
        <v>1.81</v>
      </c>
      <c r="D20" s="4">
        <f t="shared" si="0"/>
        <v>3.4962979549028272E-2</v>
      </c>
      <c r="E20" s="4">
        <f t="shared" si="1"/>
        <v>4.5157755021367718</v>
      </c>
      <c r="F20" s="4">
        <f t="shared" si="2"/>
        <v>4.206590150278422</v>
      </c>
      <c r="G20" s="4">
        <f t="shared" si="3"/>
        <v>1.84900349166328</v>
      </c>
      <c r="I20" s="4">
        <f t="shared" si="4"/>
        <v>1.0349629795490283</v>
      </c>
    </row>
    <row r="21" spans="1:9" x14ac:dyDescent="0.2">
      <c r="A21" s="4">
        <f>IF('True_Odds_Calculator_3-way'!A22="","",'True_Odds_Calculator_3-way'!A22)</f>
        <v>2.74</v>
      </c>
      <c r="B21" s="4">
        <f>IF('True_Odds_Calculator_3-way'!B22="","",'True_Odds_Calculator_3-way'!B22)</f>
        <v>3.78</v>
      </c>
      <c r="C21" s="4">
        <f>IF('True_Odds_Calculator_3-way'!C22="","",'True_Odds_Calculator_3-way'!C22)</f>
        <v>2.5099999999999998</v>
      </c>
      <c r="D21" s="4">
        <f t="shared" si="0"/>
        <v>2.7920142701891804E-2</v>
      </c>
      <c r="E21" s="4">
        <f t="shared" si="1"/>
        <v>2.8116994522808274</v>
      </c>
      <c r="F21" s="4">
        <f t="shared" si="2"/>
        <v>3.9178267139788212</v>
      </c>
      <c r="G21" s="4">
        <f t="shared" si="3"/>
        <v>2.5700356543903387</v>
      </c>
      <c r="I21" s="4">
        <f t="shared" si="4"/>
        <v>1.0279201427018918</v>
      </c>
    </row>
    <row r="22" spans="1:9" x14ac:dyDescent="0.2">
      <c r="A22" s="4">
        <f>IF('True_Odds_Calculator_3-way'!A23="","",'True_Odds_Calculator_3-way'!A23)</f>
        <v>2.4300000000000002</v>
      </c>
      <c r="B22" s="4">
        <f>IF('True_Odds_Calculator_3-way'!B23="","",'True_Odds_Calculator_3-way'!B23)</f>
        <v>3.67</v>
      </c>
      <c r="C22" s="4">
        <f>IF('True_Odds_Calculator_3-way'!C23="","",'True_Odds_Calculator_3-way'!C23)</f>
        <v>2.92</v>
      </c>
      <c r="D22" s="4">
        <f t="shared" si="0"/>
        <v>2.6467951202211015E-2</v>
      </c>
      <c r="E22" s="4">
        <f t="shared" si="1"/>
        <v>2.4832382452458925</v>
      </c>
      <c r="F22" s="4">
        <f t="shared" si="2"/>
        <v>3.7928078055100913</v>
      </c>
      <c r="G22" s="4">
        <f t="shared" si="3"/>
        <v>2.9972146612253061</v>
      </c>
      <c r="I22" s="4">
        <f t="shared" si="4"/>
        <v>1.026467951202211</v>
      </c>
    </row>
    <row r="23" spans="1:9" x14ac:dyDescent="0.2">
      <c r="A23" s="4">
        <f>IF('True_Odds_Calculator_3-way'!A24="","",'True_Odds_Calculator_3-way'!A24)</f>
        <v>2.5</v>
      </c>
      <c r="B23" s="4">
        <f>IF('True_Odds_Calculator_3-way'!B24="","",'True_Odds_Calculator_3-way'!B24)</f>
        <v>3.61</v>
      </c>
      <c r="C23" s="4">
        <f>IF('True_Odds_Calculator_3-way'!C24="","",'True_Odds_Calculator_3-way'!C24)</f>
        <v>2.85</v>
      </c>
      <c r="D23" s="4">
        <f t="shared" si="0"/>
        <v>2.7885503231763753E-2</v>
      </c>
      <c r="E23" s="4">
        <f t="shared" si="1"/>
        <v>2.5594769182290849</v>
      </c>
      <c r="F23" s="4">
        <f t="shared" si="2"/>
        <v>3.7353414578063928</v>
      </c>
      <c r="G23" s="4">
        <f t="shared" si="3"/>
        <v>2.9275545143269062</v>
      </c>
      <c r="I23" s="4">
        <f t="shared" si="4"/>
        <v>1.0278855032317638</v>
      </c>
    </row>
    <row r="24" spans="1:9" x14ac:dyDescent="0.2">
      <c r="A24" s="4">
        <f>IF('True_Odds_Calculator_3-way'!A25="","",'True_Odds_Calculator_3-way'!A25)</f>
        <v>1.7</v>
      </c>
      <c r="B24" s="4">
        <f>IF('True_Odds_Calculator_3-way'!B25="","",'True_Odds_Calculator_3-way'!B25)</f>
        <v>4.25</v>
      </c>
      <c r="C24" s="4">
        <f>IF('True_Odds_Calculator_3-way'!C25="","",'True_Odds_Calculator_3-way'!C25)</f>
        <v>4.78</v>
      </c>
      <c r="D24" s="4">
        <f t="shared" si="0"/>
        <v>3.2734432685207926E-2</v>
      </c>
      <c r="E24" s="4">
        <f t="shared" si="1"/>
        <v>1.732130169106153</v>
      </c>
      <c r="F24" s="4">
        <f t="shared" si="2"/>
        <v>4.456672760511883</v>
      </c>
      <c r="G24" s="4">
        <f t="shared" si="3"/>
        <v>5.0430285477865118</v>
      </c>
      <c r="I24" s="4">
        <f t="shared" si="4"/>
        <v>1.0327344326852079</v>
      </c>
    </row>
    <row r="25" spans="1:9" x14ac:dyDescent="0.2">
      <c r="A25" s="4">
        <f>IF('True_Odds_Calculator_3-way'!A26="","",'True_Odds_Calculator_3-way'!A26)</f>
        <v>1.62</v>
      </c>
      <c r="B25" s="4">
        <f>IF('True_Odds_Calculator_3-way'!B26="","",'True_Odds_Calculator_3-way'!B26)</f>
        <v>4.49</v>
      </c>
      <c r="C25" s="4">
        <f>IF('True_Odds_Calculator_3-way'!C26="","",'True_Odds_Calculator_3-way'!C26)</f>
        <v>5.24</v>
      </c>
      <c r="D25" s="4">
        <f t="shared" si="0"/>
        <v>3.0840794494262358E-2</v>
      </c>
      <c r="E25" s="4">
        <f t="shared" si="1"/>
        <v>1.6474364545337818</v>
      </c>
      <c r="F25" s="4">
        <f t="shared" si="2"/>
        <v>4.7072804841580256</v>
      </c>
      <c r="G25" s="4">
        <f t="shared" si="3"/>
        <v>5.5383426995135876</v>
      </c>
      <c r="I25" s="4">
        <f t="shared" si="4"/>
        <v>1.0308407944942624</v>
      </c>
    </row>
    <row r="26" spans="1:9" x14ac:dyDescent="0.2">
      <c r="A26" s="4">
        <f>IF('True_Odds_Calculator_3-way'!A27="","",'True_Odds_Calculator_3-way'!A27)</f>
        <v>1.41</v>
      </c>
      <c r="B26" s="4">
        <f>IF('True_Odds_Calculator_3-way'!B27="","",'True_Odds_Calculator_3-way'!B27)</f>
        <v>5.42</v>
      </c>
      <c r="C26" s="4">
        <f>IF('True_Odds_Calculator_3-way'!C27="","",'True_Odds_Calculator_3-way'!C27)</f>
        <v>7.25</v>
      </c>
      <c r="D26" s="4">
        <f t="shared" si="0"/>
        <v>3.1652737657237306E-2</v>
      </c>
      <c r="E26" s="4">
        <f t="shared" si="1"/>
        <v>1.4312930412787255</v>
      </c>
      <c r="F26" s="4">
        <f t="shared" si="2"/>
        <v>5.7487475681985227</v>
      </c>
      <c r="G26" s="4">
        <f t="shared" si="3"/>
        <v>7.8505184705885158</v>
      </c>
      <c r="I26" s="4">
        <f t="shared" si="4"/>
        <v>1.0316527376572373</v>
      </c>
    </row>
    <row r="27" spans="1:9" x14ac:dyDescent="0.2">
      <c r="A27" s="4">
        <f>IF('True_Odds_Calculator_3-way'!A28="","",'True_Odds_Calculator_3-way'!A28)</f>
        <v>2.11</v>
      </c>
      <c r="B27" s="4">
        <f>IF('True_Odds_Calculator_3-way'!B28="","",'True_Odds_Calculator_3-way'!B28)</f>
        <v>3.94</v>
      </c>
      <c r="C27" s="4">
        <f>IF('True_Odds_Calculator_3-way'!C28="","",'True_Odds_Calculator_3-way'!C28)</f>
        <v>3.32</v>
      </c>
      <c r="D27" s="4">
        <f t="shared" si="0"/>
        <v>2.8945575165192805E-2</v>
      </c>
      <c r="E27" s="4">
        <f t="shared" si="1"/>
        <v>2.1538488911307945</v>
      </c>
      <c r="F27" s="4">
        <f t="shared" si="2"/>
        <v>4.0956987613401363</v>
      </c>
      <c r="G27" s="4">
        <f t="shared" si="3"/>
        <v>3.4298693590830776</v>
      </c>
      <c r="I27" s="4">
        <f t="shared" si="4"/>
        <v>1.0289455751651928</v>
      </c>
    </row>
    <row r="28" spans="1:9" x14ac:dyDescent="0.2">
      <c r="A28" s="4">
        <f>IF('True_Odds_Calculator_3-way'!A29="","",'True_Odds_Calculator_3-way'!A29)</f>
        <v>2.66</v>
      </c>
      <c r="B28" s="4">
        <f>IF('True_Odds_Calculator_3-way'!B29="","",'True_Odds_Calculator_3-way'!B29)</f>
        <v>3.59</v>
      </c>
      <c r="C28" s="4">
        <f>IF('True_Odds_Calculator_3-way'!C29="","",'True_Odds_Calculator_3-way'!C29)</f>
        <v>2.68</v>
      </c>
      <c r="D28" s="4">
        <f t="shared" si="0"/>
        <v>2.7625710015695137E-2</v>
      </c>
      <c r="E28" s="4">
        <f t="shared" si="1"/>
        <v>2.7267922197402297</v>
      </c>
      <c r="F28" s="4">
        <f t="shared" si="2"/>
        <v>3.7127385563366651</v>
      </c>
      <c r="G28" s="4">
        <f t="shared" si="3"/>
        <v>2.7478131927943514</v>
      </c>
      <c r="I28" s="4">
        <f t="shared" si="4"/>
        <v>1.0276257100156951</v>
      </c>
    </row>
    <row r="29" spans="1:9" x14ac:dyDescent="0.2">
      <c r="A29" s="4">
        <f>IF('True_Odds_Calculator_3-way'!A30="","",'True_Odds_Calculator_3-way'!A30)</f>
        <v>2.63</v>
      </c>
      <c r="B29" s="4">
        <f>IF('True_Odds_Calculator_3-way'!B30="","",'True_Odds_Calculator_3-way'!B30)</f>
        <v>3.63</v>
      </c>
      <c r="C29" s="4">
        <f>IF('True_Odds_Calculator_3-way'!C30="","",'True_Odds_Calculator_3-way'!C30)</f>
        <v>2.69</v>
      </c>
      <c r="D29" s="4">
        <f t="shared" si="0"/>
        <v>2.7457442441952029E-2</v>
      </c>
      <c r="E29" s="4">
        <f t="shared" si="1"/>
        <v>2.6948682395278372</v>
      </c>
      <c r="F29" s="4">
        <f t="shared" si="2"/>
        <v>3.7547458177828794</v>
      </c>
      <c r="G29" s="4">
        <f t="shared" si="3"/>
        <v>2.7578999755902527</v>
      </c>
      <c r="I29" s="4">
        <f t="shared" si="4"/>
        <v>1.027457442441952</v>
      </c>
    </row>
    <row r="30" spans="1:9" x14ac:dyDescent="0.2">
      <c r="A30" s="4">
        <f>IF('True_Odds_Calculator_3-way'!A31="","",'True_Odds_Calculator_3-way'!A31)</f>
        <v>1.9</v>
      </c>
      <c r="B30" s="4">
        <f>IF('True_Odds_Calculator_3-way'!B31="","",'True_Odds_Calculator_3-way'!B31)</f>
        <v>4.17</v>
      </c>
      <c r="C30" s="4">
        <f>IF('True_Odds_Calculator_3-way'!C31="","",'True_Odds_Calculator_3-way'!C31)</f>
        <v>3.79</v>
      </c>
      <c r="D30" s="4">
        <f t="shared" si="0"/>
        <v>2.9976185694965629E-2</v>
      </c>
      <c r="E30" s="4">
        <f t="shared" si="1"/>
        <v>1.9367694076271953</v>
      </c>
      <c r="F30" s="4">
        <f t="shared" si="2"/>
        <v>4.35130539872008</v>
      </c>
      <c r="G30" s="4">
        <f t="shared" si="3"/>
        <v>3.9391762688755496</v>
      </c>
      <c r="I30" s="4">
        <f t="shared" si="4"/>
        <v>1.0299761856949656</v>
      </c>
    </row>
    <row r="31" spans="1:9" x14ac:dyDescent="0.2">
      <c r="A31" s="4">
        <f>IF('True_Odds_Calculator_3-way'!A32="","",'True_Odds_Calculator_3-way'!A32)</f>
        <v>2.76</v>
      </c>
      <c r="B31" s="4">
        <f>IF('True_Odds_Calculator_3-way'!B32="","",'True_Odds_Calculator_3-way'!B32)</f>
        <v>3.43</v>
      </c>
      <c r="C31" s="4">
        <f>IF('True_Odds_Calculator_3-way'!C32="","",'True_Odds_Calculator_3-way'!C32)</f>
        <v>2.67</v>
      </c>
      <c r="D31" s="4">
        <f t="shared" si="0"/>
        <v>2.8395865290075761E-2</v>
      </c>
      <c r="E31" s="4">
        <f t="shared" si="1"/>
        <v>2.8340369365922875</v>
      </c>
      <c r="F31" s="4">
        <f t="shared" si="2"/>
        <v>3.5450948337380108</v>
      </c>
      <c r="G31" s="4">
        <f t="shared" si="3"/>
        <v>2.7392266117817594</v>
      </c>
      <c r="I31" s="4">
        <f t="shared" si="4"/>
        <v>1.0283958652900758</v>
      </c>
    </row>
    <row r="32" spans="1:9" x14ac:dyDescent="0.2">
      <c r="A32" s="4">
        <f>IF('True_Odds_Calculator_3-way'!A33="","",'True_Odds_Calculator_3-way'!A33)</f>
        <v>1.23</v>
      </c>
      <c r="B32" s="4">
        <f>IF('True_Odds_Calculator_3-way'!B33="","",'True_Odds_Calculator_3-way'!B33)</f>
        <v>7.14</v>
      </c>
      <c r="C32" s="4">
        <f>IF('True_Odds_Calculator_3-way'!C33="","",'True_Odds_Calculator_3-way'!C33)</f>
        <v>11.46</v>
      </c>
      <c r="D32" s="4">
        <f t="shared" si="0"/>
        <v>4.0324187394278344E-2</v>
      </c>
      <c r="E32" s="4">
        <f t="shared" si="1"/>
        <v>1.2506773445201862</v>
      </c>
      <c r="F32" s="4">
        <f t="shared" si="2"/>
        <v>7.8979816690004947</v>
      </c>
      <c r="G32" s="4">
        <f t="shared" si="3"/>
        <v>13.546714110580069</v>
      </c>
      <c r="I32" s="4">
        <f t="shared" si="4"/>
        <v>1.0403241873942783</v>
      </c>
    </row>
    <row r="33" spans="1:9" x14ac:dyDescent="0.2">
      <c r="A33" s="4">
        <f>IF('True_Odds_Calculator_3-way'!A34="","",'True_Odds_Calculator_3-way'!A34)</f>
        <v>4.12</v>
      </c>
      <c r="B33" s="4">
        <f>IF('True_Odds_Calculator_3-way'!B34="","",'True_Odds_Calculator_3-way'!B34)</f>
        <v>3.92</v>
      </c>
      <c r="C33" s="4">
        <f>IF('True_Odds_Calculator_3-way'!C34="","",'True_Odds_Calculator_3-way'!C34)</f>
        <v>1.88</v>
      </c>
      <c r="D33" s="4">
        <f t="shared" si="0"/>
        <v>2.973538103528961E-2</v>
      </c>
      <c r="E33" s="4">
        <f t="shared" si="1"/>
        <v>4.2954098924679265</v>
      </c>
      <c r="F33" s="4">
        <f t="shared" si="2"/>
        <v>4.0784656472799803</v>
      </c>
      <c r="G33" s="4">
        <f t="shared" si="3"/>
        <v>1.9156974357386771</v>
      </c>
      <c r="I33" s="4">
        <f t="shared" si="4"/>
        <v>1.0297353810352896</v>
      </c>
    </row>
    <row r="34" spans="1:9" x14ac:dyDescent="0.2">
      <c r="A34" s="4">
        <f>IF('True_Odds_Calculator_3-way'!A35="","",'True_Odds_Calculator_3-way'!A35)</f>
        <v>2.85</v>
      </c>
      <c r="B34" s="4">
        <f>IF('True_Odds_Calculator_3-way'!B35="","",'True_Odds_Calculator_3-way'!B35)</f>
        <v>3.82</v>
      </c>
      <c r="C34" s="4">
        <f>IF('True_Odds_Calculator_3-way'!C35="","",'True_Odds_Calculator_3-way'!C35)</f>
        <v>2.41</v>
      </c>
      <c r="D34" s="4">
        <f t="shared" si="0"/>
        <v>2.7595057030597392E-2</v>
      </c>
      <c r="E34" s="4">
        <f t="shared" si="1"/>
        <v>2.9267249857499111</v>
      </c>
      <c r="F34" s="4">
        <f t="shared" si="2"/>
        <v>3.9591141902485063</v>
      </c>
      <c r="G34" s="4">
        <f t="shared" si="3"/>
        <v>2.4646361254683833</v>
      </c>
      <c r="I34" s="4">
        <f t="shared" si="4"/>
        <v>1.0275950570305974</v>
      </c>
    </row>
    <row r="35" spans="1:9" x14ac:dyDescent="0.2">
      <c r="A35" s="4">
        <f>IF('True_Odds_Calculator_3-way'!A36="","",'True_Odds_Calculator_3-way'!A36)</f>
        <v>1.73</v>
      </c>
      <c r="B35" s="4">
        <f>IF('True_Odds_Calculator_3-way'!B36="","",'True_Odds_Calculator_3-way'!B36)</f>
        <v>4.0999999999999996</v>
      </c>
      <c r="C35" s="4">
        <f>IF('True_Odds_Calculator_3-way'!C36="","",'True_Odds_Calculator_3-way'!C36)</f>
        <v>4.8</v>
      </c>
      <c r="D35" s="4">
        <f t="shared" si="0"/>
        <v>3.0270454438648509E-2</v>
      </c>
      <c r="E35" s="4">
        <f t="shared" si="1"/>
        <v>1.7607353291018353</v>
      </c>
      <c r="F35" s="4">
        <f t="shared" si="2"/>
        <v>4.2769351880543018</v>
      </c>
      <c r="G35" s="4">
        <f t="shared" si="3"/>
        <v>5.0443096738507736</v>
      </c>
      <c r="I35" s="4">
        <f t="shared" si="4"/>
        <v>1.0302704544386485</v>
      </c>
    </row>
    <row r="36" spans="1:9" x14ac:dyDescent="0.2">
      <c r="A36" s="4">
        <f>IF('True_Odds_Calculator_3-way'!A37="","",'True_Odds_Calculator_3-way'!A37)</f>
        <v>3.88</v>
      </c>
      <c r="B36" s="4">
        <f>IF('True_Odds_Calculator_3-way'!B37="","",'True_Odds_Calculator_3-way'!B37)</f>
        <v>3.98</v>
      </c>
      <c r="C36" s="4">
        <f>IF('True_Odds_Calculator_3-way'!C37="","",'True_Odds_Calculator_3-way'!C37)</f>
        <v>1.93</v>
      </c>
      <c r="D36" s="4">
        <f t="shared" si="0"/>
        <v>2.7122955195828524E-2</v>
      </c>
      <c r="E36" s="4">
        <f t="shared" si="1"/>
        <v>4.0210546652807961</v>
      </c>
      <c r="F36" s="4">
        <f t="shared" si="2"/>
        <v>4.1285584151920283</v>
      </c>
      <c r="G36" s="4">
        <f t="shared" si="3"/>
        <v>1.9642748302504776</v>
      </c>
      <c r="I36" s="4">
        <f t="shared" si="4"/>
        <v>1.0271229551958285</v>
      </c>
    </row>
    <row r="37" spans="1:9" x14ac:dyDescent="0.2">
      <c r="A37" s="4">
        <f>IF('True_Odds_Calculator_3-way'!A38="","",'True_Odds_Calculator_3-way'!A38)</f>
        <v>1.93</v>
      </c>
      <c r="B37" s="4">
        <f>IF('True_Odds_Calculator_3-way'!B38="","",'True_Odds_Calculator_3-way'!B38)</f>
        <v>3.77</v>
      </c>
      <c r="C37" s="4">
        <f>IF('True_Odds_Calculator_3-way'!C38="","",'True_Odds_Calculator_3-way'!C38)</f>
        <v>4.04</v>
      </c>
      <c r="D37" s="4">
        <f t="shared" si="0"/>
        <v>3.0911456891074884E-2</v>
      </c>
      <c r="E37" s="4">
        <f t="shared" si="1"/>
        <v>1.9691594342804393</v>
      </c>
      <c r="F37" s="4">
        <f t="shared" si="2"/>
        <v>3.9223658609833318</v>
      </c>
      <c r="G37" s="4">
        <f t="shared" si="3"/>
        <v>4.2154795750826368</v>
      </c>
      <c r="I37" s="4">
        <f t="shared" si="4"/>
        <v>1.0309114568910749</v>
      </c>
    </row>
    <row r="38" spans="1:9" x14ac:dyDescent="0.2">
      <c r="A38" s="4">
        <f>IF('True_Odds_Calculator_3-way'!A39="","",'True_Odds_Calculator_3-way'!A39)</f>
        <v>2.29</v>
      </c>
      <c r="B38" s="4">
        <f>IF('True_Odds_Calculator_3-way'!B39="","",'True_Odds_Calculator_3-way'!B39)</f>
        <v>3.27</v>
      </c>
      <c r="C38" s="4">
        <f>IF('True_Odds_Calculator_3-way'!C39="","",'True_Odds_Calculator_3-way'!C39)</f>
        <v>3.5</v>
      </c>
      <c r="D38" s="4">
        <f t="shared" si="0"/>
        <v>2.8205905975226209E-2</v>
      </c>
      <c r="E38" s="4">
        <f t="shared" si="1"/>
        <v>2.3403897814455701</v>
      </c>
      <c r="F38" s="4">
        <f t="shared" si="2"/>
        <v>3.3737232228098222</v>
      </c>
      <c r="G38" s="4">
        <f t="shared" si="3"/>
        <v>3.6190930996310815</v>
      </c>
      <c r="I38" s="4">
        <f t="shared" si="4"/>
        <v>1.0282059059752262</v>
      </c>
    </row>
    <row r="39" spans="1:9" x14ac:dyDescent="0.2">
      <c r="A39" s="4">
        <f>IF('True_Odds_Calculator_3-way'!A40="","",'True_Odds_Calculator_3-way'!A40)</f>
        <v>1.54</v>
      </c>
      <c r="B39" s="4">
        <f>IF('True_Odds_Calculator_3-way'!B40="","",'True_Odds_Calculator_3-way'!B40)</f>
        <v>4.49</v>
      </c>
      <c r="C39" s="4">
        <f>IF('True_Odds_Calculator_3-way'!C40="","",'True_Odds_Calculator_3-way'!C40)</f>
        <v>6.29</v>
      </c>
      <c r="D39" s="4">
        <f t="shared" si="0"/>
        <v>3.1050310494827649E-2</v>
      </c>
      <c r="E39" s="4">
        <f t="shared" si="1"/>
        <v>1.5649438900964996</v>
      </c>
      <c r="F39" s="4">
        <f t="shared" si="2"/>
        <v>4.7088285124427749</v>
      </c>
      <c r="G39" s="4">
        <f t="shared" si="3"/>
        <v>6.7280077783428043</v>
      </c>
      <c r="I39" s="4">
        <f t="shared" si="4"/>
        <v>1.0310503104948276</v>
      </c>
    </row>
    <row r="40" spans="1:9" x14ac:dyDescent="0.2">
      <c r="A40" s="4">
        <f>IF('True_Odds_Calculator_3-way'!A41="","",'True_Odds_Calculator_3-way'!A41)</f>
        <v>1.78</v>
      </c>
      <c r="B40" s="4">
        <f>IF('True_Odds_Calculator_3-way'!B41="","",'True_Odds_Calculator_3-way'!B41)</f>
        <v>4.01</v>
      </c>
      <c r="C40" s="4">
        <f>IF('True_Odds_Calculator_3-way'!C41="","",'True_Odds_Calculator_3-way'!C41)</f>
        <v>4.6100000000000003</v>
      </c>
      <c r="D40" s="4">
        <f t="shared" si="0"/>
        <v>2.8094051108792373E-2</v>
      </c>
      <c r="E40" s="4">
        <f t="shared" si="1"/>
        <v>1.8101740390346122</v>
      </c>
      <c r="F40" s="4">
        <f t="shared" si="2"/>
        <v>4.1664605153987102</v>
      </c>
      <c r="G40" s="4">
        <f t="shared" si="3"/>
        <v>4.8179987483990159</v>
      </c>
      <c r="I40" s="4">
        <f t="shared" si="4"/>
        <v>1.0280940511087924</v>
      </c>
    </row>
    <row r="41" spans="1:9" x14ac:dyDescent="0.2">
      <c r="A41" s="4">
        <f>IF('True_Odds_Calculator_3-way'!A42="","",'True_Odds_Calculator_3-way'!A42)</f>
        <v>4.51</v>
      </c>
      <c r="B41" s="4">
        <f>IF('True_Odds_Calculator_3-way'!B42="","",'True_Odds_Calculator_3-way'!B42)</f>
        <v>3.63</v>
      </c>
      <c r="C41" s="4">
        <f>IF('True_Odds_Calculator_3-way'!C42="","",'True_Odds_Calculator_3-way'!C42)</f>
        <v>1.88</v>
      </c>
      <c r="D41" s="4">
        <f t="shared" si="0"/>
        <v>2.9126477303106135E-2</v>
      </c>
      <c r="E41" s="4">
        <f t="shared" si="1"/>
        <v>4.7165213990641144</v>
      </c>
      <c r="F41" s="4">
        <f t="shared" si="2"/>
        <v>3.7626056522378373</v>
      </c>
      <c r="G41" s="4">
        <f t="shared" si="3"/>
        <v>1.9149528539920118</v>
      </c>
      <c r="I41" s="4">
        <f t="shared" si="4"/>
        <v>1.0291264773031061</v>
      </c>
    </row>
    <row r="42" spans="1:9" x14ac:dyDescent="0.2">
      <c r="A42" s="4">
        <f>IF('True_Odds_Calculator_3-way'!A43="","",'True_Odds_Calculator_3-way'!A43)</f>
        <v>2.61</v>
      </c>
      <c r="B42" s="4">
        <f>IF('True_Odds_Calculator_3-way'!B43="","",'True_Odds_Calculator_3-way'!B43)</f>
        <v>3.24</v>
      </c>
      <c r="C42" s="4">
        <f>IF('True_Odds_Calculator_3-way'!C43="","",'True_Odds_Calculator_3-way'!C43)</f>
        <v>2.99</v>
      </c>
      <c r="D42" s="4">
        <f t="shared" si="0"/>
        <v>2.6231898295866252E-2</v>
      </c>
      <c r="E42" s="4">
        <f t="shared" si="1"/>
        <v>2.670955891673723</v>
      </c>
      <c r="F42" s="4">
        <f t="shared" si="2"/>
        <v>3.3344669497278847</v>
      </c>
      <c r="G42" s="4">
        <f t="shared" si="3"/>
        <v>3.0702705616982091</v>
      </c>
      <c r="I42" s="4">
        <f t="shared" si="4"/>
        <v>1.0262318982958663</v>
      </c>
    </row>
    <row r="43" spans="1:9" x14ac:dyDescent="0.2">
      <c r="A43" s="4">
        <f>IF('True_Odds_Calculator_3-way'!A44="","",'True_Odds_Calculator_3-way'!A44)</f>
        <v>2.25</v>
      </c>
      <c r="B43" s="4">
        <f>IF('True_Odds_Calculator_3-way'!B44="","",'True_Odds_Calculator_3-way'!B44)</f>
        <v>3.53</v>
      </c>
      <c r="C43" s="4">
        <f>IF('True_Odds_Calculator_3-way'!C44="","",'True_Odds_Calculator_3-way'!C44)</f>
        <v>3.34</v>
      </c>
      <c r="D43" s="4">
        <f t="shared" si="0"/>
        <v>2.7131761029404844E-2</v>
      </c>
      <c r="E43" s="4">
        <f t="shared" si="1"/>
        <v>2.2967358665083255</v>
      </c>
      <c r="F43" s="4">
        <f t="shared" si="2"/>
        <v>3.6464118394978295</v>
      </c>
      <c r="G43" s="4">
        <f t="shared" si="3"/>
        <v>3.4440328461230538</v>
      </c>
      <c r="I43" s="4">
        <f t="shared" si="4"/>
        <v>1.0271317610294048</v>
      </c>
    </row>
    <row r="44" spans="1:9" x14ac:dyDescent="0.2">
      <c r="A44" s="4">
        <f>IF('True_Odds_Calculator_3-way'!A45="","",'True_Odds_Calculator_3-way'!A45)</f>
        <v>1.66</v>
      </c>
      <c r="B44" s="4">
        <f>IF('True_Odds_Calculator_3-way'!B45="","",'True_Odds_Calculator_3-way'!B45)</f>
        <v>4.18</v>
      </c>
      <c r="C44" s="4">
        <f>IF('True_Odds_Calculator_3-way'!C45="","",'True_Odds_Calculator_3-way'!C45)</f>
        <v>5.32</v>
      </c>
      <c r="D44" s="4">
        <f t="shared" si="0"/>
        <v>2.9614013127012617E-2</v>
      </c>
      <c r="E44" s="4">
        <f t="shared" si="1"/>
        <v>1.6876546183994736</v>
      </c>
      <c r="F44" s="4">
        <f t="shared" si="2"/>
        <v>4.3598989874811505</v>
      </c>
      <c r="G44" s="4">
        <f t="shared" si="3"/>
        <v>5.6148676767521097</v>
      </c>
      <c r="I44" s="4">
        <f t="shared" si="4"/>
        <v>1.0296140131270126</v>
      </c>
    </row>
    <row r="45" spans="1:9" x14ac:dyDescent="0.2">
      <c r="A45" s="4">
        <f>IF('True_Odds_Calculator_3-way'!A46="","",'True_Odds_Calculator_3-way'!A46)</f>
        <v>2.4300000000000002</v>
      </c>
      <c r="B45" s="4">
        <f>IF('True_Odds_Calculator_3-way'!B46="","",'True_Odds_Calculator_3-way'!B46)</f>
        <v>3.53</v>
      </c>
      <c r="C45" s="4">
        <f>IF('True_Odds_Calculator_3-way'!C46="","",'True_Odds_Calculator_3-way'!C46)</f>
        <v>3.01</v>
      </c>
      <c r="D45" s="4">
        <f t="shared" si="0"/>
        <v>2.7034666346288372E-2</v>
      </c>
      <c r="E45" s="4">
        <f t="shared" si="1"/>
        <v>2.4844036696659195</v>
      </c>
      <c r="F45" s="4">
        <f t="shared" si="2"/>
        <v>3.6459815563082283</v>
      </c>
      <c r="G45" s="4">
        <f t="shared" si="3"/>
        <v>3.0939219583379383</v>
      </c>
      <c r="I45" s="4">
        <f t="shared" si="4"/>
        <v>1.0270346663462884</v>
      </c>
    </row>
    <row r="46" spans="1:9" x14ac:dyDescent="0.2">
      <c r="A46" s="4">
        <f>IF('True_Odds_Calculator_3-way'!A47="","",'True_Odds_Calculator_3-way'!A47)</f>
        <v>1.79</v>
      </c>
      <c r="B46" s="4">
        <f>IF('True_Odds_Calculator_3-way'!B47="","",'True_Odds_Calculator_3-way'!B47)</f>
        <v>3.81</v>
      </c>
      <c r="C46" s="4">
        <f>IF('True_Odds_Calculator_3-way'!C47="","",'True_Odds_Calculator_3-way'!C47)</f>
        <v>4.63</v>
      </c>
      <c r="D46" s="4">
        <f t="shared" si="0"/>
        <v>3.7109130860434103E-2</v>
      </c>
      <c r="E46" s="4">
        <f t="shared" si="1"/>
        <v>1.830531222192169</v>
      </c>
      <c r="F46" s="4">
        <f t="shared" si="2"/>
        <v>3.9984409069019606</v>
      </c>
      <c r="G46" s="4">
        <f t="shared" si="3"/>
        <v>4.9112774995065562</v>
      </c>
      <c r="I46" s="4">
        <f t="shared" si="4"/>
        <v>1.0371091308604341</v>
      </c>
    </row>
    <row r="47" spans="1:9" x14ac:dyDescent="0.2">
      <c r="A47" s="4">
        <f>IF('True_Odds_Calculator_3-way'!A48="","",'True_Odds_Calculator_3-way'!A48)</f>
        <v>2.13</v>
      </c>
      <c r="B47" s="4">
        <f>IF('True_Odds_Calculator_3-way'!B48="","",'True_Odds_Calculator_3-way'!B48)</f>
        <v>3.54</v>
      </c>
      <c r="C47" s="4">
        <f>IF('True_Odds_Calculator_3-way'!C48="","",'True_Odds_Calculator_3-way'!C48)</f>
        <v>3.56</v>
      </c>
      <c r="D47" s="4">
        <f t="shared" si="0"/>
        <v>3.2868320185826416E-2</v>
      </c>
      <c r="E47" s="4">
        <f t="shared" si="1"/>
        <v>2.1808944595453603</v>
      </c>
      <c r="F47" s="4">
        <f t="shared" si="2"/>
        <v>3.6828374427058641</v>
      </c>
      <c r="G47" s="4">
        <f t="shared" si="3"/>
        <v>3.7044889225989577</v>
      </c>
      <c r="I47" s="4">
        <f t="shared" si="4"/>
        <v>1.0328683201858264</v>
      </c>
    </row>
    <row r="48" spans="1:9" x14ac:dyDescent="0.2">
      <c r="A48" s="4">
        <f>IF('True_Odds_Calculator_3-way'!A49="","",'True_Odds_Calculator_3-way'!A49)</f>
        <v>1.65</v>
      </c>
      <c r="B48" s="4">
        <f>IF('True_Odds_Calculator_3-way'!B49="","",'True_Odds_Calculator_3-way'!B49)</f>
        <v>4.18</v>
      </c>
      <c r="C48" s="4">
        <f>IF('True_Odds_Calculator_3-way'!C49="","",'True_Odds_Calculator_3-way'!C49)</f>
        <v>5.28</v>
      </c>
      <c r="D48" s="4">
        <f t="shared" si="0"/>
        <v>3.4688995215311103E-2</v>
      </c>
      <c r="E48" s="4">
        <f t="shared" si="1"/>
        <v>1.6820925553319919</v>
      </c>
      <c r="F48" s="4">
        <f t="shared" si="2"/>
        <v>4.3922942206654998</v>
      </c>
      <c r="G48" s="4">
        <f t="shared" si="3"/>
        <v>5.6233183856502249</v>
      </c>
      <c r="I48" s="4">
        <f t="shared" si="4"/>
        <v>1.0346889952153111</v>
      </c>
    </row>
    <row r="49" spans="1:9" x14ac:dyDescent="0.2">
      <c r="A49" s="4">
        <f>IF('True_Odds_Calculator_3-way'!A50="","",'True_Odds_Calculator_3-way'!A50)</f>
        <v>2.82</v>
      </c>
      <c r="B49" s="4">
        <f>IF('True_Odds_Calculator_3-way'!B50="","",'True_Odds_Calculator_3-way'!B50)</f>
        <v>3.45</v>
      </c>
      <c r="C49" s="4">
        <f>IF('True_Odds_Calculator_3-way'!C50="","",'True_Odds_Calculator_3-way'!C50)</f>
        <v>2.5299999999999998</v>
      </c>
      <c r="D49" s="4">
        <f t="shared" si="0"/>
        <v>3.9721918537829914E-2</v>
      </c>
      <c r="E49" s="4">
        <f t="shared" si="1"/>
        <v>2.9293789176908551</v>
      </c>
      <c r="F49" s="4">
        <f t="shared" si="2"/>
        <v>3.6151403573962111</v>
      </c>
      <c r="G49" s="4">
        <f t="shared" si="3"/>
        <v>2.6176895041948978</v>
      </c>
      <c r="I49" s="4">
        <f t="shared" si="4"/>
        <v>1.0397219185378299</v>
      </c>
    </row>
    <row r="50" spans="1:9" x14ac:dyDescent="0.2">
      <c r="A50" s="4">
        <f>IF('True_Odds_Calculator_3-way'!A51="","",'True_Odds_Calculator_3-way'!A51)</f>
        <v>2.72</v>
      </c>
      <c r="B50" s="4">
        <f>IF('True_Odds_Calculator_3-way'!B51="","",'True_Odds_Calculator_3-way'!B51)</f>
        <v>3.31</v>
      </c>
      <c r="C50" s="4">
        <f>IF('True_Odds_Calculator_3-way'!C51="","",'True_Odds_Calculator_3-way'!C51)</f>
        <v>2.75</v>
      </c>
      <c r="D50" s="4">
        <f t="shared" si="0"/>
        <v>3.3398226085270544E-2</v>
      </c>
      <c r="E50" s="4">
        <f t="shared" si="1"/>
        <v>2.8049364440382769</v>
      </c>
      <c r="F50" s="4">
        <f t="shared" si="2"/>
        <v>3.4366379649379302</v>
      </c>
      <c r="G50" s="4">
        <f t="shared" si="3"/>
        <v>2.8368502866396508</v>
      </c>
      <c r="I50" s="4">
        <f t="shared" si="4"/>
        <v>1.0333982260852705</v>
      </c>
    </row>
    <row r="51" spans="1:9" x14ac:dyDescent="0.2">
      <c r="A51" s="4">
        <f>IF('True_Odds_Calculator_3-way'!A52="","",'True_Odds_Calculator_3-way'!A52)</f>
        <v>1.98</v>
      </c>
      <c r="B51" s="4">
        <f>IF('True_Odds_Calculator_3-way'!B52="","",'True_Odds_Calculator_3-way'!B52)</f>
        <v>3.71</v>
      </c>
      <c r="C51" s="4">
        <f>IF('True_Odds_Calculator_3-way'!C52="","",'True_Odds_Calculator_3-way'!C52)</f>
        <v>3.86</v>
      </c>
      <c r="D51" s="4">
        <f t="shared" si="0"/>
        <v>3.3659641539199647E-2</v>
      </c>
      <c r="E51" s="4">
        <f t="shared" si="1"/>
        <v>2.024985795355807</v>
      </c>
      <c r="F51" s="4">
        <f t="shared" si="2"/>
        <v>3.8711390940961645</v>
      </c>
      <c r="G51" s="4">
        <f t="shared" si="3"/>
        <v>4.0347394781043366</v>
      </c>
      <c r="I51" s="4">
        <f t="shared" si="4"/>
        <v>1.0336596415391996</v>
      </c>
    </row>
    <row r="52" spans="1:9" x14ac:dyDescent="0.2">
      <c r="A52" s="4">
        <f>IF('True_Odds_Calculator_3-way'!A53="","",'True_Odds_Calculator_3-way'!A53)</f>
        <v>1.57</v>
      </c>
      <c r="B52" s="4">
        <f>IF('True_Odds_Calculator_3-way'!B53="","",'True_Odds_Calculator_3-way'!B53)</f>
        <v>4.3</v>
      </c>
      <c r="C52" s="4">
        <f>IF('True_Odds_Calculator_3-way'!C53="","",'True_Odds_Calculator_3-way'!C53)</f>
        <v>5.9</v>
      </c>
      <c r="D52" s="4">
        <f t="shared" si="0"/>
        <v>3.8992340117848023E-2</v>
      </c>
      <c r="E52" s="4">
        <f t="shared" si="1"/>
        <v>1.6027047798392904</v>
      </c>
      <c r="F52" s="4">
        <f t="shared" si="2"/>
        <v>4.5545493007672677</v>
      </c>
      <c r="G52" s="4">
        <f t="shared" si="3"/>
        <v>6.3900181284391886</v>
      </c>
      <c r="I52" s="4">
        <f t="shared" si="4"/>
        <v>1.038992340117848</v>
      </c>
    </row>
    <row r="53" spans="1:9" x14ac:dyDescent="0.2">
      <c r="A53" s="4">
        <f>IF('True_Odds_Calculator_3-way'!A54="","",'True_Odds_Calculator_3-way'!A54)</f>
        <v>3.46</v>
      </c>
      <c r="B53" s="4">
        <f>IF('True_Odds_Calculator_3-way'!B54="","",'True_Odds_Calculator_3-way'!B54)</f>
        <v>3.7</v>
      </c>
      <c r="C53" s="4">
        <f>IF('True_Odds_Calculator_3-way'!C54="","",'True_Odds_Calculator_3-way'!C54)</f>
        <v>2.11</v>
      </c>
      <c r="D53" s="4">
        <f t="shared" si="0"/>
        <v>3.3221260599832103E-2</v>
      </c>
      <c r="E53" s="4">
        <f t="shared" si="1"/>
        <v>3.5978523878488442</v>
      </c>
      <c r="F53" s="4">
        <f t="shared" si="2"/>
        <v>3.8580765381762507</v>
      </c>
      <c r="G53" s="4">
        <f t="shared" si="3"/>
        <v>2.160480977439319</v>
      </c>
      <c r="I53" s="4">
        <f t="shared" si="4"/>
        <v>1.0332212605998321</v>
      </c>
    </row>
    <row r="54" spans="1:9" x14ac:dyDescent="0.2">
      <c r="A54" s="4">
        <f>IF('True_Odds_Calculator_3-way'!A55="","",'True_Odds_Calculator_3-way'!A55)</f>
        <v>1.49</v>
      </c>
      <c r="B54" s="4">
        <f>IF('True_Odds_Calculator_3-way'!B55="","",'True_Odds_Calculator_3-way'!B55)</f>
        <v>4.38</v>
      </c>
      <c r="C54" s="4">
        <f>IF('True_Odds_Calculator_3-way'!C55="","",'True_Odds_Calculator_3-way'!C55)</f>
        <v>7.18</v>
      </c>
      <c r="D54" s="4">
        <f t="shared" si="0"/>
        <v>3.8727207897133464E-2</v>
      </c>
      <c r="E54" s="4">
        <f t="shared" si="1"/>
        <v>1.5192214858069091</v>
      </c>
      <c r="F54" s="4">
        <f t="shared" si="2"/>
        <v>4.6424946489283521</v>
      </c>
      <c r="G54" s="4">
        <f t="shared" si="3"/>
        <v>7.9134774111744264</v>
      </c>
      <c r="I54" s="4">
        <f t="shared" si="4"/>
        <v>1.0387272078971335</v>
      </c>
    </row>
    <row r="55" spans="1:9" x14ac:dyDescent="0.2">
      <c r="A55" s="4">
        <f>IF('True_Odds_Calculator_3-way'!A56="","",'True_Odds_Calculator_3-way'!A56)</f>
        <v>2.66</v>
      </c>
      <c r="B55" s="4">
        <f>IF('True_Odds_Calculator_3-way'!B56="","",'True_Odds_Calculator_3-way'!B56)</f>
        <v>3.28</v>
      </c>
      <c r="C55" s="4">
        <f>IF('True_Odds_Calculator_3-way'!C56="","",'True_Odds_Calculator_3-way'!C56)</f>
        <v>2.85</v>
      </c>
      <c r="D55" s="4">
        <f t="shared" si="0"/>
        <v>3.1695091387003993E-2</v>
      </c>
      <c r="E55" s="4">
        <f t="shared" si="1"/>
        <v>2.7369154839249363</v>
      </c>
      <c r="F55" s="4">
        <f t="shared" si="2"/>
        <v>3.3977430074771524</v>
      </c>
      <c r="G55" s="4">
        <f t="shared" si="3"/>
        <v>2.9384785797682844</v>
      </c>
      <c r="I55" s="4">
        <f t="shared" si="4"/>
        <v>1.031695091387004</v>
      </c>
    </row>
    <row r="56" spans="1:9" x14ac:dyDescent="0.2">
      <c r="A56" s="4">
        <f>IF('True_Odds_Calculator_3-way'!A57="","",'True_Odds_Calculator_3-way'!A57)</f>
        <v>2.67</v>
      </c>
      <c r="B56" s="4">
        <f>IF('True_Odds_Calculator_3-way'!B57="","",'True_Odds_Calculator_3-way'!B57)</f>
        <v>3.16</v>
      </c>
      <c r="C56" s="4">
        <f>IF('True_Odds_Calculator_3-way'!C57="","",'True_Odds_Calculator_3-way'!C57)</f>
        <v>2.93</v>
      </c>
      <c r="D56" s="4">
        <f t="shared" si="0"/>
        <v>3.2284459736169113E-2</v>
      </c>
      <c r="E56" s="4">
        <f t="shared" si="1"/>
        <v>2.7489871117138009</v>
      </c>
      <c r="F56" s="4">
        <f t="shared" si="2"/>
        <v>3.2712428581182924</v>
      </c>
      <c r="G56" s="4">
        <f t="shared" si="3"/>
        <v>3.0253941747027842</v>
      </c>
      <c r="I56" s="4">
        <f t="shared" si="4"/>
        <v>1.0322844597361691</v>
      </c>
    </row>
    <row r="57" spans="1:9" x14ac:dyDescent="0.2">
      <c r="A57" s="4">
        <f>IF('True_Odds_Calculator_3-way'!A58="","",'True_Odds_Calculator_3-way'!A58)</f>
        <v>1.91</v>
      </c>
      <c r="B57" s="4">
        <f>IF('True_Odds_Calculator_3-way'!B58="","",'True_Odds_Calculator_3-way'!B58)</f>
        <v>3.66</v>
      </c>
      <c r="C57" s="4">
        <f>IF('True_Odds_Calculator_3-way'!C58="","",'True_Odds_Calculator_3-way'!C58)</f>
        <v>4.1900000000000004</v>
      </c>
      <c r="D57" s="4">
        <f t="shared" si="0"/>
        <v>3.544773762680431E-2</v>
      </c>
      <c r="E57" s="4">
        <f t="shared" si="1"/>
        <v>1.9541009173785557</v>
      </c>
      <c r="F57" s="4">
        <f t="shared" si="2"/>
        <v>3.8254357104752232</v>
      </c>
      <c r="G57" s="4">
        <f t="shared" si="3"/>
        <v>4.408246433619281</v>
      </c>
      <c r="I57" s="4">
        <f t="shared" si="4"/>
        <v>1.0354477376268043</v>
      </c>
    </row>
    <row r="58" spans="1:9" x14ac:dyDescent="0.2">
      <c r="A58" s="4">
        <f>IF('True_Odds_Calculator_3-way'!A59="","",'True_Odds_Calculator_3-way'!A59)</f>
        <v>2.13</v>
      </c>
      <c r="B58" s="4">
        <f>IF('True_Odds_Calculator_3-way'!B59="","",'True_Odds_Calculator_3-way'!B59)</f>
        <v>3.46</v>
      </c>
      <c r="C58" s="4">
        <f>IF('True_Odds_Calculator_3-way'!C59="","",'True_Odds_Calculator_3-way'!C59)</f>
        <v>3.53</v>
      </c>
      <c r="D58" s="4">
        <f t="shared" si="0"/>
        <v>4.1787028095749967E-2</v>
      </c>
      <c r="E58" s="4">
        <f t="shared" si="1"/>
        <v>2.1951267545911617</v>
      </c>
      <c r="F58" s="4">
        <f t="shared" si="2"/>
        <v>3.6351959892674266</v>
      </c>
      <c r="G58" s="4">
        <f t="shared" si="3"/>
        <v>3.712543550194856</v>
      </c>
      <c r="I58" s="4">
        <f t="shared" si="4"/>
        <v>1.04178702809575</v>
      </c>
    </row>
    <row r="59" spans="1:9" x14ac:dyDescent="0.2">
      <c r="A59" s="4">
        <f>IF('True_Odds_Calculator_3-way'!A60="","",'True_Odds_Calculator_3-way'!A60)</f>
        <v>2.86</v>
      </c>
      <c r="B59" s="4">
        <f>IF('True_Odds_Calculator_3-way'!B60="","",'True_Odds_Calculator_3-way'!B60)</f>
        <v>3.28</v>
      </c>
      <c r="C59" s="4">
        <f>IF('True_Odds_Calculator_3-way'!C60="","",'True_Odds_Calculator_3-way'!C60)</f>
        <v>2.64</v>
      </c>
      <c r="D59" s="4">
        <f t="shared" si="0"/>
        <v>3.3316277218716106E-2</v>
      </c>
      <c r="E59" s="4">
        <f t="shared" si="1"/>
        <v>2.9538177339901472</v>
      </c>
      <c r="F59" s="4">
        <f t="shared" si="2"/>
        <v>3.4039931619520685</v>
      </c>
      <c r="G59" s="4">
        <f t="shared" si="3"/>
        <v>2.7197381645749035</v>
      </c>
      <c r="I59" s="4">
        <f t="shared" si="4"/>
        <v>1.0333162772187161</v>
      </c>
    </row>
    <row r="60" spans="1:9" x14ac:dyDescent="0.2">
      <c r="A60" s="4">
        <f>IF('True_Odds_Calculator_3-way'!A61="","",'True_Odds_Calculator_3-way'!A61)</f>
        <v>3.13</v>
      </c>
      <c r="B60" s="4">
        <f>IF('True_Odds_Calculator_3-way'!B61="","",'True_Odds_Calculator_3-way'!B61)</f>
        <v>3.1</v>
      </c>
      <c r="C60" s="4">
        <f>IF('True_Odds_Calculator_3-way'!C61="","",'True_Odds_Calculator_3-way'!C61)</f>
        <v>2.52</v>
      </c>
      <c r="D60" s="4">
        <f t="shared" si="0"/>
        <v>3.8894859878060961E-2</v>
      </c>
      <c r="E60" s="4">
        <f t="shared" si="1"/>
        <v>3.262388725619259</v>
      </c>
      <c r="F60" s="4">
        <f t="shared" si="2"/>
        <v>3.229810459427187</v>
      </c>
      <c r="G60" s="4">
        <f t="shared" si="3"/>
        <v>2.6051134386155814</v>
      </c>
      <c r="I60" s="4">
        <f t="shared" si="4"/>
        <v>1.038894859878061</v>
      </c>
    </row>
    <row r="61" spans="1:9" x14ac:dyDescent="0.2">
      <c r="A61" s="4">
        <f>IF('True_Odds_Calculator_3-way'!A62="","",'True_Odds_Calculator_3-way'!A62)</f>
        <v>2.71</v>
      </c>
      <c r="B61" s="4">
        <f>IF('True_Odds_Calculator_3-way'!B62="","",'True_Odds_Calculator_3-way'!B62)</f>
        <v>3.41</v>
      </c>
      <c r="C61" s="4">
        <f>IF('True_Odds_Calculator_3-way'!C62="","",'True_Odds_Calculator_3-way'!C62)</f>
        <v>2.7</v>
      </c>
      <c r="D61" s="4">
        <f t="shared" si="0"/>
        <v>3.2629192372080063E-2</v>
      </c>
      <c r="E61" s="4">
        <f t="shared" si="1"/>
        <v>2.792303241669019</v>
      </c>
      <c r="F61" s="4">
        <f t="shared" si="2"/>
        <v>3.5413431600799932</v>
      </c>
      <c r="G61" s="4">
        <f t="shared" si="3"/>
        <v>2.7816878038230093</v>
      </c>
      <c r="I61" s="4">
        <f t="shared" si="4"/>
        <v>1.0326291923720801</v>
      </c>
    </row>
    <row r="62" spans="1:9" x14ac:dyDescent="0.2">
      <c r="A62" s="4">
        <f>IF('True_Odds_Calculator_3-way'!A63="","",'True_Odds_Calculator_3-way'!A63)</f>
        <v>4.2300000000000004</v>
      </c>
      <c r="B62" s="4">
        <f>IF('True_Odds_Calculator_3-way'!B63="","",'True_Odds_Calculator_3-way'!B63)</f>
        <v>3.75</v>
      </c>
      <c r="C62" s="4">
        <f>IF('True_Odds_Calculator_3-way'!C63="","",'True_Odds_Calculator_3-way'!C63)</f>
        <v>1.88</v>
      </c>
      <c r="D62" s="4">
        <f t="shared" si="0"/>
        <v>3.4988179669030561E-2</v>
      </c>
      <c r="E62" s="4">
        <f t="shared" si="1"/>
        <v>4.4495091164095362</v>
      </c>
      <c r="F62" s="4">
        <f t="shared" si="2"/>
        <v>3.9215080346106297</v>
      </c>
      <c r="G62" s="4">
        <f t="shared" si="3"/>
        <v>1.922144804604665</v>
      </c>
      <c r="I62" s="4">
        <f t="shared" si="4"/>
        <v>1.0349881796690306</v>
      </c>
    </row>
    <row r="63" spans="1:9" x14ac:dyDescent="0.2">
      <c r="A63" s="4">
        <f>IF('True_Odds_Calculator_3-way'!A64="","",'True_Odds_Calculator_3-way'!A64)</f>
        <v>2.5499999999999998</v>
      </c>
      <c r="B63" s="4">
        <f>IF('True_Odds_Calculator_3-way'!B64="","",'True_Odds_Calculator_3-way'!B64)</f>
        <v>3.47</v>
      </c>
      <c r="C63" s="4">
        <f>IF('True_Odds_Calculator_3-way'!C64="","",'True_Odds_Calculator_3-way'!C64)</f>
        <v>2.83</v>
      </c>
      <c r="D63" s="4">
        <f t="shared" si="0"/>
        <v>3.3698191244807996E-2</v>
      </c>
      <c r="E63" s="4">
        <f t="shared" si="1"/>
        <v>2.6251946650974065</v>
      </c>
      <c r="F63" s="4">
        <f t="shared" si="2"/>
        <v>3.6107378018139786</v>
      </c>
      <c r="G63" s="4">
        <f t="shared" si="3"/>
        <v>2.9229154698403668</v>
      </c>
      <c r="I63" s="4">
        <f t="shared" si="4"/>
        <v>1.033698191244808</v>
      </c>
    </row>
    <row r="64" spans="1:9" x14ac:dyDescent="0.2">
      <c r="A64" s="4">
        <f>IF('True_Odds_Calculator_3-way'!A65="","",'True_Odds_Calculator_3-way'!A65)</f>
        <v>3.23</v>
      </c>
      <c r="B64" s="4">
        <f>IF('True_Odds_Calculator_3-way'!B65="","",'True_Odds_Calculator_3-way'!B65)</f>
        <v>3.46</v>
      </c>
      <c r="C64" s="4">
        <f>IF('True_Odds_Calculator_3-way'!C65="","",'True_Odds_Calculator_3-way'!C65)</f>
        <v>2.2999999999999998</v>
      </c>
      <c r="D64" s="4">
        <f t="shared" si="0"/>
        <v>3.3397472955928986E-2</v>
      </c>
      <c r="E64" s="4">
        <f t="shared" si="1"/>
        <v>3.3504762434424742</v>
      </c>
      <c r="F64" s="4">
        <f t="shared" si="2"/>
        <v>3.5986128779655546</v>
      </c>
      <c r="G64" s="4">
        <f t="shared" si="3"/>
        <v>2.3604383858184566</v>
      </c>
      <c r="I64" s="4">
        <f t="shared" si="4"/>
        <v>1.033397472955929</v>
      </c>
    </row>
    <row r="65" spans="1:9" x14ac:dyDescent="0.2">
      <c r="A65" s="4">
        <f>IF('True_Odds_Calculator_3-way'!A66="","",'True_Odds_Calculator_3-way'!A66)</f>
        <v>3.53</v>
      </c>
      <c r="B65" s="4">
        <f>IF('True_Odds_Calculator_3-way'!B66="","",'True_Odds_Calculator_3-way'!B66)</f>
        <v>3.45</v>
      </c>
      <c r="C65" s="4">
        <f>IF('True_Odds_Calculator_3-way'!C66="","",'True_Odds_Calculator_3-way'!C66)</f>
        <v>2.17</v>
      </c>
      <c r="D65" s="4">
        <f t="shared" si="0"/>
        <v>3.3970684531495765E-2</v>
      </c>
      <c r="E65" s="4">
        <f t="shared" si="1"/>
        <v>3.6769767474756798</v>
      </c>
      <c r="F65" s="4">
        <f t="shared" si="2"/>
        <v>3.5902580522308467</v>
      </c>
      <c r="G65" s="4">
        <f t="shared" si="3"/>
        <v>2.2246647480080459</v>
      </c>
      <c r="I65" s="4">
        <f t="shared" si="4"/>
        <v>1.0339706845314958</v>
      </c>
    </row>
    <row r="66" spans="1:9" x14ac:dyDescent="0.2">
      <c r="A66" s="4">
        <f>IF('True_Odds_Calculator_3-way'!A67="","",'True_Odds_Calculator_3-way'!A67)</f>
        <v>1.72</v>
      </c>
      <c r="B66" s="4">
        <f>IF('True_Odds_Calculator_3-way'!B67="","",'True_Odds_Calculator_3-way'!B67)</f>
        <v>3.87</v>
      </c>
      <c r="C66" s="4">
        <f>IF('True_Odds_Calculator_3-way'!C67="","",'True_Odds_Calculator_3-way'!C67)</f>
        <v>5.08</v>
      </c>
      <c r="D66" s="4">
        <f t="shared" si="0"/>
        <v>3.6643675354534277E-2</v>
      </c>
      <c r="E66" s="4">
        <f t="shared" si="1"/>
        <v>1.756911014727611</v>
      </c>
      <c r="F66" s="4">
        <f t="shared" si="2"/>
        <v>4.0620127276233511</v>
      </c>
      <c r="G66" s="4">
        <f t="shared" si="3"/>
        <v>5.4160667058477827</v>
      </c>
      <c r="I66" s="4">
        <f t="shared" si="4"/>
        <v>1.0366436753545343</v>
      </c>
    </row>
    <row r="67" spans="1:9" x14ac:dyDescent="0.2">
      <c r="A67" s="4">
        <f>IF('True_Odds_Calculator_3-way'!A68="","",'True_Odds_Calculator_3-way'!A68)</f>
        <v>2.46</v>
      </c>
      <c r="B67" s="4">
        <f>IF('True_Odds_Calculator_3-way'!B68="","",'True_Odds_Calculator_3-way'!B68)</f>
        <v>3.27</v>
      </c>
      <c r="C67" s="4">
        <f>IF('True_Odds_Calculator_3-way'!C68="","",'True_Odds_Calculator_3-way'!C68)</f>
        <v>3.13</v>
      </c>
      <c r="D67" s="4">
        <f t="shared" ref="D67:D130" si="5">IF(A67="","",((1/A67)+(1/B67)+(1/C67))-1)</f>
        <v>3.1803280485541041E-2</v>
      </c>
      <c r="E67" s="4">
        <f t="shared" ref="E67:E130" si="6">IF(A67="","",(3*A67)/(3-($D67*A67)))</f>
        <v>2.5258714176767643</v>
      </c>
      <c r="F67" s="4">
        <f t="shared" ref="F67:F130" si="7">IF(B67="","",(3*B67)/(3-($D67*B67)))</f>
        <v>3.3874271110452181</v>
      </c>
      <c r="G67" s="4">
        <f t="shared" ref="G67:G130" si="8">IF(C67="","",(3*C67)/(3-($D67*C67)))</f>
        <v>3.2374222768314178</v>
      </c>
      <c r="I67" s="4">
        <f t="shared" ref="I67:I130" si="9">IF(A67="","",D67+1)</f>
        <v>1.031803280485541</v>
      </c>
    </row>
    <row r="68" spans="1:9" x14ac:dyDescent="0.2">
      <c r="A68" s="4">
        <f>IF('True_Odds_Calculator_3-way'!A69="","",'True_Odds_Calculator_3-way'!A69)</f>
        <v>2.86</v>
      </c>
      <c r="B68" s="4">
        <f>IF('True_Odds_Calculator_3-way'!B69="","",'True_Odds_Calculator_3-way'!B69)</f>
        <v>3.36</v>
      </c>
      <c r="C68" s="4">
        <f>IF('True_Odds_Calculator_3-way'!C69="","",'True_Odds_Calculator_3-way'!C69)</f>
        <v>2.59</v>
      </c>
      <c r="D68" s="4">
        <f t="shared" si="5"/>
        <v>3.3369783369783246E-2</v>
      </c>
      <c r="E68" s="4">
        <f t="shared" si="6"/>
        <v>2.9539733566106663</v>
      </c>
      <c r="F68" s="4">
        <f t="shared" si="7"/>
        <v>3.4904527296240251</v>
      </c>
      <c r="G68" s="4">
        <f t="shared" si="8"/>
        <v>2.6668293434192916</v>
      </c>
      <c r="I68" s="4">
        <f t="shared" si="9"/>
        <v>1.0333697833697832</v>
      </c>
    </row>
    <row r="69" spans="1:9" x14ac:dyDescent="0.2">
      <c r="A69" s="4">
        <f>IF('True_Odds_Calculator_3-way'!A70="","",'True_Odds_Calculator_3-way'!A70)</f>
        <v>1.62</v>
      </c>
      <c r="B69" s="4">
        <f>IF('True_Odds_Calculator_3-way'!B70="","",'True_Odds_Calculator_3-way'!B70)</f>
        <v>4.3099999999999996</v>
      </c>
      <c r="C69" s="4">
        <f>IF('True_Odds_Calculator_3-way'!C70="","",'True_Odds_Calculator_3-way'!C70)</f>
        <v>5.37</v>
      </c>
      <c r="D69" s="4">
        <f t="shared" si="5"/>
        <v>3.5522251394567661E-2</v>
      </c>
      <c r="E69" s="4">
        <f t="shared" si="6"/>
        <v>1.6516826016845796</v>
      </c>
      <c r="F69" s="4">
        <f t="shared" si="7"/>
        <v>4.5417837309177287</v>
      </c>
      <c r="G69" s="4">
        <f t="shared" si="8"/>
        <v>5.7346358453148989</v>
      </c>
      <c r="I69" s="4">
        <f t="shared" si="9"/>
        <v>1.0355222513945677</v>
      </c>
    </row>
    <row r="70" spans="1:9" x14ac:dyDescent="0.2">
      <c r="A70" s="4">
        <f>IF('True_Odds_Calculator_3-way'!A71="","",'True_Odds_Calculator_3-way'!A71)</f>
        <v>1.6</v>
      </c>
      <c r="B70" s="4">
        <f>IF('True_Odds_Calculator_3-way'!B71="","",'True_Odds_Calculator_3-way'!B71)</f>
        <v>4.29</v>
      </c>
      <c r="C70" s="4">
        <f>IF('True_Odds_Calculator_3-way'!C71="","",'True_Odds_Calculator_3-way'!C71)</f>
        <v>5.27</v>
      </c>
      <c r="D70" s="4">
        <f t="shared" si="5"/>
        <v>4.7853553783345104E-2</v>
      </c>
      <c r="E70" s="4">
        <f t="shared" si="6"/>
        <v>1.6419045152138145</v>
      </c>
      <c r="F70" s="4">
        <f t="shared" si="7"/>
        <v>4.6051318524352673</v>
      </c>
      <c r="G70" s="4">
        <f t="shared" si="8"/>
        <v>5.7536692154914535</v>
      </c>
      <c r="I70" s="4">
        <f t="shared" si="9"/>
        <v>1.0478535537833451</v>
      </c>
    </row>
    <row r="71" spans="1:9" x14ac:dyDescent="0.2">
      <c r="A71" s="4">
        <f>IF('True_Odds_Calculator_3-way'!A72="","",'True_Odds_Calculator_3-way'!A72)</f>
        <v>2.4700000000000002</v>
      </c>
      <c r="B71" s="4">
        <f>IF('True_Odds_Calculator_3-way'!B72="","",'True_Odds_Calculator_3-way'!B72)</f>
        <v>3.5</v>
      </c>
      <c r="C71" s="4">
        <f>IF('True_Odds_Calculator_3-way'!C72="","",'True_Odds_Calculator_3-way'!C72)</f>
        <v>2.83</v>
      </c>
      <c r="D71" s="4">
        <f t="shared" si="5"/>
        <v>4.392947576879136E-2</v>
      </c>
      <c r="E71" s="4">
        <f t="shared" si="6"/>
        <v>2.5626888731767354</v>
      </c>
      <c r="F71" s="4">
        <f t="shared" si="7"/>
        <v>3.6890686610825032</v>
      </c>
      <c r="G71" s="4">
        <f t="shared" si="8"/>
        <v>2.9523456119709177</v>
      </c>
      <c r="I71" s="4">
        <f t="shared" si="9"/>
        <v>1.0439294757687914</v>
      </c>
    </row>
    <row r="72" spans="1:9" x14ac:dyDescent="0.2">
      <c r="A72" s="4">
        <f>IF('True_Odds_Calculator_3-way'!A73="","",'True_Odds_Calculator_3-way'!A73)</f>
        <v>2.44</v>
      </c>
      <c r="B72" s="4">
        <f>IF('True_Odds_Calculator_3-way'!B73="","",'True_Odds_Calculator_3-way'!B73)</f>
        <v>3.45</v>
      </c>
      <c r="C72" s="4">
        <f>IF('True_Odds_Calculator_3-way'!C73="","",'True_Odds_Calculator_3-way'!C73)</f>
        <v>2.91</v>
      </c>
      <c r="D72" s="4">
        <f t="shared" si="5"/>
        <v>4.333374972138726E-2</v>
      </c>
      <c r="E72" s="4">
        <f t="shared" si="6"/>
        <v>2.5291389538761422</v>
      </c>
      <c r="F72" s="4">
        <f t="shared" si="7"/>
        <v>3.630943769861974</v>
      </c>
      <c r="G72" s="4">
        <f t="shared" si="8"/>
        <v>3.0376852641812659</v>
      </c>
      <c r="I72" s="4">
        <f t="shared" si="9"/>
        <v>1.0433337497213873</v>
      </c>
    </row>
    <row r="73" spans="1:9" x14ac:dyDescent="0.2">
      <c r="A73" s="4">
        <f>IF('True_Odds_Calculator_3-way'!A74="","",'True_Odds_Calculator_3-way'!A74)</f>
        <v>2.35</v>
      </c>
      <c r="B73" s="4">
        <f>IF('True_Odds_Calculator_3-way'!B74="","",'True_Odds_Calculator_3-way'!B74)</f>
        <v>3.48</v>
      </c>
      <c r="C73" s="4">
        <f>IF('True_Odds_Calculator_3-way'!C74="","",'True_Odds_Calculator_3-way'!C74)</f>
        <v>3.02</v>
      </c>
      <c r="D73" s="4">
        <f t="shared" si="5"/>
        <v>4.4014064547266862E-2</v>
      </c>
      <c r="E73" s="4">
        <f t="shared" si="6"/>
        <v>2.4339157788511572</v>
      </c>
      <c r="F73" s="4">
        <f t="shared" si="7"/>
        <v>3.6672355320442125</v>
      </c>
      <c r="G73" s="4">
        <f t="shared" si="8"/>
        <v>3.1600122148031127</v>
      </c>
      <c r="I73" s="4">
        <f t="shared" si="9"/>
        <v>1.0440140645472669</v>
      </c>
    </row>
    <row r="74" spans="1:9" x14ac:dyDescent="0.2">
      <c r="A74" s="4">
        <f>IF('True_Odds_Calculator_3-way'!A75="","",'True_Odds_Calculator_3-way'!A75)</f>
        <v>1.9</v>
      </c>
      <c r="B74" s="4">
        <f>IF('True_Odds_Calculator_3-way'!B75="","",'True_Odds_Calculator_3-way'!B75)</f>
        <v>3.91</v>
      </c>
      <c r="C74" s="4">
        <f>IF('True_Odds_Calculator_3-way'!C75="","",'True_Odds_Calculator_3-way'!C75)</f>
        <v>3.78</v>
      </c>
      <c r="D74" s="4">
        <f t="shared" si="5"/>
        <v>4.6620529727273707E-2</v>
      </c>
      <c r="E74" s="4">
        <f t="shared" si="6"/>
        <v>1.9578068622470441</v>
      </c>
      <c r="F74" s="4">
        <f t="shared" si="7"/>
        <v>4.1629495147953097</v>
      </c>
      <c r="G74" s="4">
        <f t="shared" si="8"/>
        <v>4.0159015569777994</v>
      </c>
      <c r="I74" s="4">
        <f t="shared" si="9"/>
        <v>1.0466205297272737</v>
      </c>
    </row>
    <row r="75" spans="1:9" x14ac:dyDescent="0.2">
      <c r="A75" s="4">
        <f>IF('True_Odds_Calculator_3-way'!A76="","",'True_Odds_Calculator_3-way'!A76)</f>
        <v>1.66</v>
      </c>
      <c r="B75" s="4">
        <f>IF('True_Odds_Calculator_3-way'!B76="","",'True_Odds_Calculator_3-way'!B76)</f>
        <v>3.91</v>
      </c>
      <c r="C75" s="4">
        <f>IF('True_Odds_Calculator_3-way'!C76="","",'True_Odds_Calculator_3-way'!C76)</f>
        <v>5.22</v>
      </c>
      <c r="D75" s="4">
        <f t="shared" si="5"/>
        <v>4.9734995483595501E-2</v>
      </c>
      <c r="E75" s="4">
        <f t="shared" si="6"/>
        <v>1.7069760330632364</v>
      </c>
      <c r="F75" s="4">
        <f t="shared" si="7"/>
        <v>4.181018992097747</v>
      </c>
      <c r="G75" s="4">
        <f t="shared" si="8"/>
        <v>5.7145290096010912</v>
      </c>
      <c r="I75" s="4">
        <f t="shared" si="9"/>
        <v>1.0497349954835955</v>
      </c>
    </row>
    <row r="76" spans="1:9" x14ac:dyDescent="0.2">
      <c r="A76" s="4">
        <f>IF('True_Odds_Calculator_3-way'!A77="","",'True_Odds_Calculator_3-way'!A77)</f>
        <v>2.2999999999999998</v>
      </c>
      <c r="B76" s="4">
        <f>IF('True_Odds_Calculator_3-way'!B77="","",'True_Odds_Calculator_3-way'!B77)</f>
        <v>3.34</v>
      </c>
      <c r="C76" s="4">
        <f>IF('True_Odds_Calculator_3-way'!C77="","",'True_Odds_Calculator_3-way'!C77)</f>
        <v>3.22</v>
      </c>
      <c r="D76" s="4">
        <f t="shared" si="5"/>
        <v>4.4742812511622709E-2</v>
      </c>
      <c r="E76" s="4">
        <f t="shared" si="6"/>
        <v>2.3816989990256001</v>
      </c>
      <c r="F76" s="4">
        <f t="shared" si="7"/>
        <v>3.5151000130736043</v>
      </c>
      <c r="G76" s="4">
        <f t="shared" si="8"/>
        <v>3.3824380425210721</v>
      </c>
      <c r="I76" s="4">
        <f t="shared" si="9"/>
        <v>1.0447428125116227</v>
      </c>
    </row>
    <row r="77" spans="1:9" x14ac:dyDescent="0.2">
      <c r="A77" s="4">
        <f>IF('True_Odds_Calculator_3-way'!A78="","",'True_Odds_Calculator_3-way'!A78)</f>
        <v>2.4500000000000002</v>
      </c>
      <c r="B77" s="4">
        <f>IF('True_Odds_Calculator_3-way'!B78="","",'True_Odds_Calculator_3-way'!B78)</f>
        <v>3.32</v>
      </c>
      <c r="C77" s="4">
        <f>IF('True_Odds_Calculator_3-way'!C78="","",'True_Odds_Calculator_3-way'!C78)</f>
        <v>2.98</v>
      </c>
      <c r="D77" s="4">
        <f t="shared" si="5"/>
        <v>4.493855438188854E-2</v>
      </c>
      <c r="E77" s="4">
        <f t="shared" si="6"/>
        <v>2.5433401232253479</v>
      </c>
      <c r="F77" s="4">
        <f t="shared" si="7"/>
        <v>3.4937512371647159</v>
      </c>
      <c r="G77" s="4">
        <f t="shared" si="8"/>
        <v>3.119239625406216</v>
      </c>
      <c r="I77" s="4">
        <f t="shared" si="9"/>
        <v>1.0449385543818885</v>
      </c>
    </row>
    <row r="78" spans="1:9" x14ac:dyDescent="0.2">
      <c r="A78" s="4">
        <f>IF('True_Odds_Calculator_3-way'!A79="","",'True_Odds_Calculator_3-way'!A79)</f>
        <v>2.0299999999999998</v>
      </c>
      <c r="B78" s="4">
        <f>IF('True_Odds_Calculator_3-way'!B79="","",'True_Odds_Calculator_3-way'!B79)</f>
        <v>3.69</v>
      </c>
      <c r="C78" s="4">
        <f>IF('True_Odds_Calculator_3-way'!C79="","",'True_Odds_Calculator_3-way'!C79)</f>
        <v>3.54</v>
      </c>
      <c r="D78" s="4">
        <f t="shared" si="5"/>
        <v>4.6099423171738652E-2</v>
      </c>
      <c r="E78" s="4">
        <f t="shared" si="6"/>
        <v>2.0953626222291271</v>
      </c>
      <c r="F78" s="4">
        <f t="shared" si="7"/>
        <v>3.911808502069563</v>
      </c>
      <c r="G78" s="4">
        <f t="shared" si="8"/>
        <v>3.7436442095734352</v>
      </c>
      <c r="I78" s="4">
        <f t="shared" si="9"/>
        <v>1.0460994231717387</v>
      </c>
    </row>
    <row r="79" spans="1:9" x14ac:dyDescent="0.2">
      <c r="A79" s="4">
        <f>IF('True_Odds_Calculator_3-way'!A80="","",'True_Odds_Calculator_3-way'!A80)</f>
        <v>1.76</v>
      </c>
      <c r="B79" s="4">
        <f>IF('True_Odds_Calculator_3-way'!B80="","",'True_Odds_Calculator_3-way'!B80)</f>
        <v>4.16</v>
      </c>
      <c r="C79" s="4">
        <f>IF('True_Odds_Calculator_3-way'!C80="","",'True_Odds_Calculator_3-way'!C80)</f>
        <v>4.16</v>
      </c>
      <c r="D79" s="4">
        <f t="shared" si="5"/>
        <v>4.8951048951048959E-2</v>
      </c>
      <c r="E79" s="4">
        <f t="shared" si="6"/>
        <v>1.8120380147835269</v>
      </c>
      <c r="F79" s="4">
        <f t="shared" si="7"/>
        <v>4.462938881664499</v>
      </c>
      <c r="G79" s="4">
        <f t="shared" si="8"/>
        <v>4.462938881664499</v>
      </c>
      <c r="I79" s="4">
        <f t="shared" si="9"/>
        <v>1.048951048951049</v>
      </c>
    </row>
    <row r="80" spans="1:9" x14ac:dyDescent="0.2">
      <c r="A80" s="4">
        <f>IF('True_Odds_Calculator_3-way'!A81="","",'True_Odds_Calculator_3-way'!A81)</f>
        <v>1.99</v>
      </c>
      <c r="B80" s="4">
        <f>IF('True_Odds_Calculator_3-way'!B81="","",'True_Odds_Calculator_3-way'!B81)</f>
        <v>3.6</v>
      </c>
      <c r="C80" s="4">
        <f>IF('True_Odds_Calculator_3-way'!C81="","",'True_Odds_Calculator_3-way'!C81)</f>
        <v>3.75</v>
      </c>
      <c r="D80" s="4">
        <f t="shared" si="5"/>
        <v>4.6957007258514816E-2</v>
      </c>
      <c r="E80" s="4">
        <f t="shared" si="6"/>
        <v>2.0539775985320539</v>
      </c>
      <c r="F80" s="4">
        <f t="shared" si="7"/>
        <v>3.8149673388241983</v>
      </c>
      <c r="G80" s="4">
        <f t="shared" si="8"/>
        <v>3.9838362867946913</v>
      </c>
      <c r="I80" s="4">
        <f t="shared" si="9"/>
        <v>1.0469570072585148</v>
      </c>
    </row>
    <row r="81" spans="1:9" x14ac:dyDescent="0.2">
      <c r="A81" s="4">
        <f>IF('True_Odds_Calculator_3-way'!A82="","",'True_Odds_Calculator_3-way'!A82)</f>
        <v>2.66</v>
      </c>
      <c r="B81" s="4">
        <f>IF('True_Odds_Calculator_3-way'!B82="","",'True_Odds_Calculator_3-way'!B82)</f>
        <v>3.73</v>
      </c>
      <c r="C81" s="4">
        <f>IF('True_Odds_Calculator_3-way'!C82="","",'True_Odds_Calculator_3-way'!C82)</f>
        <v>2.5</v>
      </c>
      <c r="D81" s="4">
        <f t="shared" si="5"/>
        <v>4.4036364369368641E-2</v>
      </c>
      <c r="E81" s="4">
        <f t="shared" si="6"/>
        <v>2.7680813311162948</v>
      </c>
      <c r="F81" s="4">
        <f t="shared" si="7"/>
        <v>3.9460538665903062</v>
      </c>
      <c r="G81" s="4">
        <f t="shared" si="8"/>
        <v>2.5952373478975073</v>
      </c>
      <c r="I81" s="4">
        <f t="shared" si="9"/>
        <v>1.0440363643693686</v>
      </c>
    </row>
    <row r="82" spans="1:9" x14ac:dyDescent="0.2">
      <c r="A82" s="4">
        <f>IF('True_Odds_Calculator_3-way'!A83="","",'True_Odds_Calculator_3-way'!A83)</f>
        <v>1.72</v>
      </c>
      <c r="B82" s="4">
        <f>IF('True_Odds_Calculator_3-way'!B83="","",'True_Odds_Calculator_3-way'!B83)</f>
        <v>4.25</v>
      </c>
      <c r="C82" s="4">
        <f>IF('True_Odds_Calculator_3-way'!C83="","",'True_Odds_Calculator_3-way'!C83)</f>
        <v>4.67</v>
      </c>
      <c r="D82" s="4">
        <f t="shared" si="5"/>
        <v>3.0822228796901996E-2</v>
      </c>
      <c r="E82" s="4">
        <f t="shared" si="6"/>
        <v>1.7509416091215124</v>
      </c>
      <c r="F82" s="4">
        <f t="shared" si="7"/>
        <v>4.4440486005641135</v>
      </c>
      <c r="G82" s="4">
        <f t="shared" si="8"/>
        <v>4.9053588021726435</v>
      </c>
      <c r="I82" s="4">
        <f t="shared" si="9"/>
        <v>1.030822228796902</v>
      </c>
    </row>
    <row r="83" spans="1:9" x14ac:dyDescent="0.2">
      <c r="A83" s="4">
        <f>IF('True_Odds_Calculator_3-way'!A84="","",'True_Odds_Calculator_3-way'!A84)</f>
        <v>5.01</v>
      </c>
      <c r="B83" s="4">
        <f>IF('True_Odds_Calculator_3-way'!B84="","",'True_Odds_Calculator_3-way'!B84)</f>
        <v>4.25</v>
      </c>
      <c r="C83" s="4">
        <f>IF('True_Odds_Calculator_3-way'!C84="","",'True_Odds_Calculator_3-way'!C84)</f>
        <v>1.68</v>
      </c>
      <c r="D83" s="4">
        <f t="shared" si="5"/>
        <v>3.0133011288347777E-2</v>
      </c>
      <c r="E83" s="4">
        <f t="shared" si="6"/>
        <v>5.2754730337575779</v>
      </c>
      <c r="F83" s="4">
        <f t="shared" si="7"/>
        <v>4.4395159789016452</v>
      </c>
      <c r="G83" s="4">
        <f t="shared" si="8"/>
        <v>1.7088357250683126</v>
      </c>
      <c r="I83" s="4">
        <f t="shared" si="9"/>
        <v>1.0301330112883478</v>
      </c>
    </row>
    <row r="84" spans="1:9" x14ac:dyDescent="0.2">
      <c r="A84" s="4">
        <f>IF('True_Odds_Calculator_3-way'!A85="","",'True_Odds_Calculator_3-way'!A85)</f>
        <v>2.8</v>
      </c>
      <c r="B84" s="4">
        <f>IF('True_Odds_Calculator_3-way'!B85="","",'True_Odds_Calculator_3-way'!B85)</f>
        <v>3.39</v>
      </c>
      <c r="C84" s="4">
        <f>IF('True_Odds_Calculator_3-way'!C85="","",'True_Odds_Calculator_3-way'!C85)</f>
        <v>2.63</v>
      </c>
      <c r="D84" s="4">
        <f t="shared" si="5"/>
        <v>3.2356244762449471E-2</v>
      </c>
      <c r="E84" s="4">
        <f t="shared" si="6"/>
        <v>2.887190740249566</v>
      </c>
      <c r="F84" s="4">
        <f t="shared" si="7"/>
        <v>3.5186508715830382</v>
      </c>
      <c r="G84" s="4">
        <f t="shared" si="8"/>
        <v>2.7067795372748411</v>
      </c>
      <c r="I84" s="4">
        <f t="shared" si="9"/>
        <v>1.0323562447624495</v>
      </c>
    </row>
    <row r="85" spans="1:9" x14ac:dyDescent="0.2">
      <c r="A85" s="4">
        <f>IF('True_Odds_Calculator_3-way'!A86="","",'True_Odds_Calculator_3-way'!A86)</f>
        <v>2.6</v>
      </c>
      <c r="B85" s="4">
        <f>IF('True_Odds_Calculator_3-way'!B86="","",'True_Odds_Calculator_3-way'!B86)</f>
        <v>3.16</v>
      </c>
      <c r="C85" s="4">
        <f>IF('True_Odds_Calculator_3-way'!C86="","",'True_Odds_Calculator_3-way'!C86)</f>
        <v>3.02</v>
      </c>
      <c r="D85" s="4">
        <f t="shared" si="5"/>
        <v>3.2196908632485588E-2</v>
      </c>
      <c r="E85" s="4">
        <f t="shared" si="6"/>
        <v>2.6746329236182174</v>
      </c>
      <c r="F85" s="4">
        <f t="shared" si="7"/>
        <v>3.2709305922717808</v>
      </c>
      <c r="G85" s="4">
        <f t="shared" si="8"/>
        <v>3.1211617032410413</v>
      </c>
      <c r="I85" s="4">
        <f t="shared" si="9"/>
        <v>1.0321969086324856</v>
      </c>
    </row>
    <row r="86" spans="1:9" x14ac:dyDescent="0.2">
      <c r="A86" s="4">
        <f>IF('True_Odds_Calculator_3-way'!A87="","",'True_Odds_Calculator_3-way'!A87)</f>
        <v>2.82</v>
      </c>
      <c r="B86" s="4">
        <f>IF('True_Odds_Calculator_3-way'!B87="","",'True_Odds_Calculator_3-way'!B87)</f>
        <v>3.23</v>
      </c>
      <c r="C86" s="4">
        <f>IF('True_Odds_Calculator_3-way'!C87="","",'True_Odds_Calculator_3-way'!C87)</f>
        <v>2.71</v>
      </c>
      <c r="D86" s="4">
        <f t="shared" si="5"/>
        <v>3.3211142334728994E-2</v>
      </c>
      <c r="E86" s="4">
        <f t="shared" si="6"/>
        <v>2.9108730128718805</v>
      </c>
      <c r="F86" s="4">
        <f t="shared" si="7"/>
        <v>3.3497791585089232</v>
      </c>
      <c r="G86" s="4">
        <f t="shared" si="8"/>
        <v>2.7938165410511115</v>
      </c>
      <c r="I86" s="4">
        <f t="shared" si="9"/>
        <v>1.033211142334729</v>
      </c>
    </row>
    <row r="87" spans="1:9" x14ac:dyDescent="0.2">
      <c r="A87" s="4">
        <f>IF('True_Odds_Calculator_3-way'!A88="","",'True_Odds_Calculator_3-way'!A88)</f>
        <v>3.4</v>
      </c>
      <c r="B87" s="4">
        <f>IF('True_Odds_Calculator_3-way'!B88="","",'True_Odds_Calculator_3-way'!B88)</f>
        <v>3.45</v>
      </c>
      <c r="C87" s="4">
        <f>IF('True_Odds_Calculator_3-way'!C88="","",'True_Odds_Calculator_3-way'!C88)</f>
        <v>2.23</v>
      </c>
      <c r="D87" s="4">
        <f t="shared" si="5"/>
        <v>3.2403212796134229E-2</v>
      </c>
      <c r="E87" s="4">
        <f t="shared" si="6"/>
        <v>3.5296205173414172</v>
      </c>
      <c r="F87" s="4">
        <f t="shared" si="7"/>
        <v>3.5835357834362331</v>
      </c>
      <c r="G87" s="4">
        <f t="shared" si="8"/>
        <v>2.285038319977637</v>
      </c>
      <c r="I87" s="4">
        <f t="shared" si="9"/>
        <v>1.0324032127961342</v>
      </c>
    </row>
    <row r="88" spans="1:9" x14ac:dyDescent="0.2">
      <c r="A88" s="4">
        <f>IF('True_Odds_Calculator_3-way'!A89="","",'True_Odds_Calculator_3-way'!A89)</f>
        <v>2.48</v>
      </c>
      <c r="B88" s="4">
        <f>IF('True_Odds_Calculator_3-way'!B89="","",'True_Odds_Calculator_3-way'!B89)</f>
        <v>3.31</v>
      </c>
      <c r="C88" s="4">
        <f>IF('True_Odds_Calculator_3-way'!C89="","",'True_Odds_Calculator_3-way'!C89)</f>
        <v>3.06</v>
      </c>
      <c r="D88" s="4">
        <f t="shared" si="5"/>
        <v>3.2137995697905541E-2</v>
      </c>
      <c r="E88" s="4">
        <f t="shared" si="6"/>
        <v>2.5476854020592232</v>
      </c>
      <c r="F88" s="4">
        <f t="shared" si="7"/>
        <v>3.431683808209506</v>
      </c>
      <c r="G88" s="4">
        <f t="shared" si="8"/>
        <v>3.163708763813688</v>
      </c>
      <c r="I88" s="4">
        <f t="shared" si="9"/>
        <v>1.0321379956979055</v>
      </c>
    </row>
    <row r="89" spans="1:9" x14ac:dyDescent="0.2">
      <c r="A89" s="4">
        <f>IF('True_Odds_Calculator_3-way'!A90="","",'True_Odds_Calculator_3-way'!A90)</f>
        <v>2.0699999999999998</v>
      </c>
      <c r="B89" s="4">
        <f>IF('True_Odds_Calculator_3-way'!B90="","",'True_Odds_Calculator_3-way'!B90)</f>
        <v>3.4</v>
      </c>
      <c r="C89" s="4">
        <f>IF('True_Odds_Calculator_3-way'!C90="","",'True_Odds_Calculator_3-way'!C90)</f>
        <v>3.87</v>
      </c>
      <c r="D89" s="4">
        <f t="shared" si="5"/>
        <v>3.5607367314974603E-2</v>
      </c>
      <c r="E89" s="4">
        <f t="shared" si="6"/>
        <v>2.1221390104341973</v>
      </c>
      <c r="F89" s="4">
        <f t="shared" si="7"/>
        <v>3.5429768901168375</v>
      </c>
      <c r="G89" s="4">
        <f t="shared" si="8"/>
        <v>4.056321037958396</v>
      </c>
      <c r="I89" s="4">
        <f t="shared" si="9"/>
        <v>1.0356073673149746</v>
      </c>
    </row>
    <row r="90" spans="1:9" x14ac:dyDescent="0.2">
      <c r="A90" s="4">
        <f>IF('True_Odds_Calculator_3-way'!A91="","",'True_Odds_Calculator_3-way'!A91)</f>
        <v>2.52</v>
      </c>
      <c r="B90" s="4">
        <f>IF('True_Odds_Calculator_3-way'!B91="","",'True_Odds_Calculator_3-way'!B91)</f>
        <v>3.27</v>
      </c>
      <c r="C90" s="4">
        <f>IF('True_Odds_Calculator_3-way'!C91="","",'True_Odds_Calculator_3-way'!C91)</f>
        <v>3.02</v>
      </c>
      <c r="D90" s="4">
        <f t="shared" si="5"/>
        <v>3.376162219348311E-2</v>
      </c>
      <c r="E90" s="4">
        <f t="shared" si="6"/>
        <v>2.5935525342729009</v>
      </c>
      <c r="F90" s="4">
        <f t="shared" si="7"/>
        <v>3.3949341476297947</v>
      </c>
      <c r="G90" s="4">
        <f t="shared" si="8"/>
        <v>3.1262509522211124</v>
      </c>
      <c r="I90" s="4">
        <f t="shared" si="9"/>
        <v>1.0337616221934831</v>
      </c>
    </row>
    <row r="91" spans="1:9" x14ac:dyDescent="0.2">
      <c r="A91" s="4">
        <f>IF('True_Odds_Calculator_3-way'!A92="","",'True_Odds_Calculator_3-way'!A92)</f>
        <v>1.75</v>
      </c>
      <c r="B91" s="4">
        <f>IF('True_Odds_Calculator_3-way'!B92="","",'True_Odds_Calculator_3-way'!B92)</f>
        <v>3.93</v>
      </c>
      <c r="C91" s="4">
        <f>IF('True_Odds_Calculator_3-way'!C92="","",'True_Odds_Calculator_3-way'!C92)</f>
        <v>4.8</v>
      </c>
      <c r="D91" s="4">
        <f t="shared" si="5"/>
        <v>3.4214830970556109E-2</v>
      </c>
      <c r="E91" s="4">
        <f t="shared" si="6"/>
        <v>1.7856389452332655</v>
      </c>
      <c r="F91" s="4">
        <f t="shared" si="7"/>
        <v>4.1144139091418959</v>
      </c>
      <c r="G91" s="4">
        <f t="shared" si="8"/>
        <v>5.0779880018458687</v>
      </c>
      <c r="I91" s="4">
        <f t="shared" si="9"/>
        <v>1.0342148309705561</v>
      </c>
    </row>
    <row r="92" spans="1:9" x14ac:dyDescent="0.2">
      <c r="A92" s="4">
        <f>IF('True_Odds_Calculator_3-way'!A93="","",'True_Odds_Calculator_3-way'!A93)</f>
        <v>3.43</v>
      </c>
      <c r="B92" s="4">
        <f>IF('True_Odds_Calculator_3-way'!B93="","",'True_Odds_Calculator_3-way'!B93)</f>
        <v>3.33</v>
      </c>
      <c r="C92" s="4">
        <f>IF('True_Odds_Calculator_3-way'!C93="","",'True_Odds_Calculator_3-way'!C93)</f>
        <v>2.2599999999999998</v>
      </c>
      <c r="D92" s="4">
        <f t="shared" si="5"/>
        <v>3.4323365910868153E-2</v>
      </c>
      <c r="E92" s="4">
        <f t="shared" si="6"/>
        <v>3.5701016725803791</v>
      </c>
      <c r="F92" s="4">
        <f t="shared" si="7"/>
        <v>3.4618944974548707</v>
      </c>
      <c r="G92" s="4">
        <f t="shared" si="8"/>
        <v>2.3199877746033257</v>
      </c>
      <c r="I92" s="4">
        <f t="shared" si="9"/>
        <v>1.0343233659108682</v>
      </c>
    </row>
    <row r="93" spans="1:9" x14ac:dyDescent="0.2">
      <c r="A93" s="4">
        <f>IF('True_Odds_Calculator_3-way'!A94="","",'True_Odds_Calculator_3-way'!A94)</f>
        <v>2.2599999999999998</v>
      </c>
      <c r="B93" s="4">
        <f>IF('True_Odds_Calculator_3-way'!B94="","",'True_Odds_Calculator_3-way'!B94)</f>
        <v>2.88</v>
      </c>
      <c r="C93" s="4">
        <f>IF('True_Odds_Calculator_3-way'!C94="","",'True_Odds_Calculator_3-way'!C94)</f>
        <v>3.93</v>
      </c>
      <c r="D93" s="4">
        <f t="shared" si="5"/>
        <v>4.4153024537068264E-2</v>
      </c>
      <c r="E93" s="4">
        <f t="shared" si="6"/>
        <v>2.3377583913913522</v>
      </c>
      <c r="F93" s="4">
        <f t="shared" si="7"/>
        <v>3.0074776657643301</v>
      </c>
      <c r="G93" s="4">
        <f t="shared" si="8"/>
        <v>4.1712680730711078</v>
      </c>
      <c r="I93" s="4">
        <f t="shared" si="9"/>
        <v>1.0441530245370683</v>
      </c>
    </row>
    <row r="94" spans="1:9" x14ac:dyDescent="0.2">
      <c r="A94" s="4">
        <f>IF('True_Odds_Calculator_3-way'!A95="","",'True_Odds_Calculator_3-way'!A95)</f>
        <v>2.2999999999999998</v>
      </c>
      <c r="B94" s="4">
        <f>IF('True_Odds_Calculator_3-way'!B95="","",'True_Odds_Calculator_3-way'!B95)</f>
        <v>3.3</v>
      </c>
      <c r="C94" s="4">
        <f>IF('True_Odds_Calculator_3-way'!C95="","",'True_Odds_Calculator_3-way'!C95)</f>
        <v>3.44</v>
      </c>
      <c r="D94" s="4">
        <f t="shared" si="5"/>
        <v>2.8510586144560035E-2</v>
      </c>
      <c r="E94" s="4">
        <f t="shared" si="6"/>
        <v>2.3513971109163174</v>
      </c>
      <c r="F94" s="4">
        <f t="shared" si="7"/>
        <v>3.4068442387654625</v>
      </c>
      <c r="G94" s="4">
        <f t="shared" si="8"/>
        <v>3.5562618044457368</v>
      </c>
      <c r="I94" s="4">
        <f t="shared" si="9"/>
        <v>1.02851058614456</v>
      </c>
    </row>
    <row r="95" spans="1:9" x14ac:dyDescent="0.2">
      <c r="A95" s="4">
        <f>IF('True_Odds_Calculator_3-way'!A96="","",'True_Odds_Calculator_3-way'!A96)</f>
        <v>8.85</v>
      </c>
      <c r="B95" s="4">
        <f>IF('True_Odds_Calculator_3-way'!B96="","",'True_Odds_Calculator_3-way'!B96)</f>
        <v>5.25</v>
      </c>
      <c r="C95" s="4">
        <f>IF('True_Odds_Calculator_3-way'!C96="","",'True_Odds_Calculator_3-way'!C96)</f>
        <v>1.37</v>
      </c>
      <c r="D95" s="4">
        <f t="shared" si="5"/>
        <v>3.339754805794648E-2</v>
      </c>
      <c r="E95" s="4">
        <f t="shared" si="6"/>
        <v>9.8172196410325618</v>
      </c>
      <c r="F95" s="4">
        <f t="shared" si="7"/>
        <v>5.5758866490742065</v>
      </c>
      <c r="G95" s="4">
        <f t="shared" si="8"/>
        <v>1.3912182301499054</v>
      </c>
      <c r="I95" s="4">
        <f t="shared" si="9"/>
        <v>1.0333975480579465</v>
      </c>
    </row>
    <row r="96" spans="1:9" x14ac:dyDescent="0.2">
      <c r="A96" s="4">
        <f>IF('True_Odds_Calculator_3-way'!A97="","",'True_Odds_Calculator_3-way'!A97)</f>
        <v>3.54</v>
      </c>
      <c r="B96" s="4">
        <f>IF('True_Odds_Calculator_3-way'!B97="","",'True_Odds_Calculator_3-way'!B97)</f>
        <v>3.36</v>
      </c>
      <c r="C96" s="4">
        <f>IF('True_Odds_Calculator_3-way'!C97="","",'True_Odds_Calculator_3-way'!C97)</f>
        <v>2.23</v>
      </c>
      <c r="D96" s="4">
        <f t="shared" si="5"/>
        <v>2.8535416598804986E-2</v>
      </c>
      <c r="E96" s="4">
        <f t="shared" si="6"/>
        <v>3.6633516119872325</v>
      </c>
      <c r="F96" s="4">
        <f t="shared" si="7"/>
        <v>3.4709297578195173</v>
      </c>
      <c r="G96" s="4">
        <f t="shared" si="8"/>
        <v>2.2783263231457132</v>
      </c>
      <c r="I96" s="4">
        <f t="shared" si="9"/>
        <v>1.028535416598805</v>
      </c>
    </row>
    <row r="97" spans="1:9" x14ac:dyDescent="0.2">
      <c r="A97" s="4">
        <f>IF('True_Odds_Calculator_3-way'!A98="","",'True_Odds_Calculator_3-way'!A98)</f>
        <v>1.39</v>
      </c>
      <c r="B97" s="4">
        <f>IF('True_Odds_Calculator_3-way'!B98="","",'True_Odds_Calculator_3-way'!B98)</f>
        <v>5.0999999999999996</v>
      </c>
      <c r="C97" s="4">
        <f>IF('True_Odds_Calculator_3-way'!C98="","",'True_Odds_Calculator_3-way'!C98)</f>
        <v>8.76</v>
      </c>
      <c r="D97" s="4">
        <f t="shared" si="5"/>
        <v>2.9658142945756305E-2</v>
      </c>
      <c r="E97" s="4">
        <f t="shared" si="6"/>
        <v>1.4093669658808663</v>
      </c>
      <c r="F97" s="4">
        <f t="shared" si="7"/>
        <v>5.3707889656890222</v>
      </c>
      <c r="G97" s="4">
        <f t="shared" si="8"/>
        <v>9.5905594988787808</v>
      </c>
      <c r="I97" s="4">
        <f t="shared" si="9"/>
        <v>1.0296581429457563</v>
      </c>
    </row>
    <row r="98" spans="1:9" x14ac:dyDescent="0.2">
      <c r="A98" s="4">
        <f>IF('True_Odds_Calculator_3-way'!A99="","",'True_Odds_Calculator_3-way'!A99)</f>
        <v>2.84</v>
      </c>
      <c r="B98" s="4">
        <f>IF('True_Odds_Calculator_3-way'!B99="","",'True_Odds_Calculator_3-way'!B99)</f>
        <v>2.96</v>
      </c>
      <c r="C98" s="4">
        <f>IF('True_Odds_Calculator_3-way'!C99="","",'True_Odds_Calculator_3-way'!C99)</f>
        <v>2.97</v>
      </c>
      <c r="D98" s="4">
        <f t="shared" si="5"/>
        <v>2.6650850594512665E-2</v>
      </c>
      <c r="E98" s="4">
        <f t="shared" si="6"/>
        <v>2.9135062233820421</v>
      </c>
      <c r="F98" s="4">
        <f t="shared" si="7"/>
        <v>3.0399366727751378</v>
      </c>
      <c r="G98" s="4">
        <f t="shared" si="8"/>
        <v>3.0504850408539488</v>
      </c>
      <c r="I98" s="4">
        <f t="shared" si="9"/>
        <v>1.0266508505945127</v>
      </c>
    </row>
    <row r="99" spans="1:9" x14ac:dyDescent="0.2">
      <c r="A99" s="4">
        <f>IF('True_Odds_Calculator_3-way'!A100="","",'True_Odds_Calculator_3-way'!A100)</f>
        <v>1.98</v>
      </c>
      <c r="B99" s="4">
        <f>IF('True_Odds_Calculator_3-way'!B100="","",'True_Odds_Calculator_3-way'!B100)</f>
        <v>3.37</v>
      </c>
      <c r="C99" s="4">
        <f>IF('True_Odds_Calculator_3-way'!C100="","",'True_Odds_Calculator_3-way'!C100)</f>
        <v>4.41</v>
      </c>
      <c r="D99" s="4">
        <f t="shared" si="5"/>
        <v>2.8543779709527817E-2</v>
      </c>
      <c r="E99" s="4">
        <f t="shared" si="6"/>
        <v>2.0180172136048125</v>
      </c>
      <c r="F99" s="4">
        <f t="shared" si="7"/>
        <v>3.4816357940335227</v>
      </c>
      <c r="G99" s="4">
        <f t="shared" si="8"/>
        <v>4.6031450005959993</v>
      </c>
      <c r="I99" s="4">
        <f t="shared" si="9"/>
        <v>1.0285437797095278</v>
      </c>
    </row>
    <row r="100" spans="1:9" x14ac:dyDescent="0.2">
      <c r="A100" s="4">
        <f>IF('True_Odds_Calculator_3-way'!A101="","",'True_Odds_Calculator_3-way'!A101)</f>
        <v>3.3</v>
      </c>
      <c r="B100" s="4">
        <f>IF('True_Odds_Calculator_3-way'!B101="","",'True_Odds_Calculator_3-way'!B101)</f>
        <v>3.55</v>
      </c>
      <c r="C100" s="4">
        <f>IF('True_Odds_Calculator_3-way'!C101="","",'True_Odds_Calculator_3-way'!C101)</f>
        <v>2.2599999999999998</v>
      </c>
      <c r="D100" s="4">
        <f t="shared" si="5"/>
        <v>2.7198319981568186E-2</v>
      </c>
      <c r="E100" s="4">
        <f t="shared" si="6"/>
        <v>3.4017748159442198</v>
      </c>
      <c r="F100" s="4">
        <f t="shared" si="7"/>
        <v>3.6680551771274454</v>
      </c>
      <c r="G100" s="4">
        <f t="shared" si="8"/>
        <v>2.3072746761791607</v>
      </c>
      <c r="I100" s="4">
        <f t="shared" si="9"/>
        <v>1.0271983199815682</v>
      </c>
    </row>
    <row r="101" spans="1:9" x14ac:dyDescent="0.2">
      <c r="A101" s="4">
        <f>IF('True_Odds_Calculator_3-way'!A102="","",'True_Odds_Calculator_3-way'!A102)</f>
        <v>10.039999999999999</v>
      </c>
      <c r="B101" s="4">
        <f>IF('True_Odds_Calculator_3-way'!B102="","",'True_Odds_Calculator_3-way'!B102)</f>
        <v>6.56</v>
      </c>
      <c r="C101" s="4">
        <f>IF('True_Odds_Calculator_3-way'!C102="","",'True_Odds_Calculator_3-way'!C102)</f>
        <v>1.27</v>
      </c>
      <c r="D101" s="4">
        <f t="shared" si="5"/>
        <v>3.9442192818891497E-2</v>
      </c>
      <c r="E101" s="4">
        <f t="shared" si="6"/>
        <v>11.566818570354958</v>
      </c>
      <c r="F101" s="4">
        <f t="shared" si="7"/>
        <v>7.1791824324881048</v>
      </c>
      <c r="G101" s="4">
        <f t="shared" si="8"/>
        <v>1.2915655213129733</v>
      </c>
      <c r="I101" s="4">
        <f t="shared" si="9"/>
        <v>1.0394421928188915</v>
      </c>
    </row>
    <row r="102" spans="1:9" x14ac:dyDescent="0.2">
      <c r="A102" s="4">
        <f>IF('True_Odds_Calculator_3-way'!A103="","",'True_Odds_Calculator_3-way'!A103)</f>
        <v>5.98</v>
      </c>
      <c r="B102" s="4">
        <f>IF('True_Odds_Calculator_3-way'!B103="","",'True_Odds_Calculator_3-way'!B103)</f>
        <v>4.62</v>
      </c>
      <c r="C102" s="4">
        <f>IF('True_Odds_Calculator_3-way'!C103="","",'True_Odds_Calculator_3-way'!C103)</f>
        <v>1.54</v>
      </c>
      <c r="D102" s="4">
        <f t="shared" si="5"/>
        <v>3.302494606842421E-2</v>
      </c>
      <c r="E102" s="4">
        <f t="shared" si="6"/>
        <v>6.4014025765392804</v>
      </c>
      <c r="F102" s="4">
        <f t="shared" si="7"/>
        <v>4.8675562028706327</v>
      </c>
      <c r="G102" s="4">
        <f t="shared" si="8"/>
        <v>1.5665575456078142</v>
      </c>
      <c r="I102" s="4">
        <f t="shared" si="9"/>
        <v>1.0330249460684242</v>
      </c>
    </row>
    <row r="103" spans="1:9" x14ac:dyDescent="0.2">
      <c r="A103" s="4">
        <f>IF('True_Odds_Calculator_3-way'!A104="","",'True_Odds_Calculator_3-way'!A104)</f>
        <v>1.97</v>
      </c>
      <c r="B103" s="4">
        <f>IF('True_Odds_Calculator_3-way'!B104="","",'True_Odds_Calculator_3-way'!B104)</f>
        <v>3.97</v>
      </c>
      <c r="C103" s="4">
        <f>IF('True_Odds_Calculator_3-way'!C104="","",'True_Odds_Calculator_3-way'!C104)</f>
        <v>3.72</v>
      </c>
      <c r="D103" s="4">
        <f t="shared" si="5"/>
        <v>2.8320586264787728E-2</v>
      </c>
      <c r="E103" s="4">
        <f t="shared" si="6"/>
        <v>2.007330700351563</v>
      </c>
      <c r="F103" s="4">
        <f t="shared" si="7"/>
        <v>4.1245792308657778</v>
      </c>
      <c r="G103" s="4">
        <f t="shared" si="8"/>
        <v>3.8553918264384577</v>
      </c>
      <c r="I103" s="4">
        <f t="shared" si="9"/>
        <v>1.0283205862647877</v>
      </c>
    </row>
    <row r="104" spans="1:9" x14ac:dyDescent="0.2">
      <c r="A104" s="4">
        <f>IF('True_Odds_Calculator_3-way'!A105="","",'True_Odds_Calculator_3-way'!A105)</f>
        <v>1.65</v>
      </c>
      <c r="B104" s="4">
        <f>IF('True_Odds_Calculator_3-way'!B105="","",'True_Odds_Calculator_3-way'!B105)</f>
        <v>4.4800000000000004</v>
      </c>
      <c r="C104" s="4">
        <f>IF('True_Odds_Calculator_3-way'!C105="","",'True_Odds_Calculator_3-way'!C105)</f>
        <v>4.9400000000000004</v>
      </c>
      <c r="D104" s="4">
        <f t="shared" si="5"/>
        <v>3.1704041572462538E-2</v>
      </c>
      <c r="E104" s="4">
        <f t="shared" si="6"/>
        <v>1.6792820147440333</v>
      </c>
      <c r="F104" s="4">
        <f t="shared" si="7"/>
        <v>4.7026453427475436</v>
      </c>
      <c r="G104" s="4">
        <f t="shared" si="8"/>
        <v>5.2121029884462473</v>
      </c>
      <c r="I104" s="4">
        <f t="shared" si="9"/>
        <v>1.0317040415724625</v>
      </c>
    </row>
    <row r="105" spans="1:9" x14ac:dyDescent="0.2">
      <c r="A105" s="4">
        <f>IF('True_Odds_Calculator_3-way'!A106="","",'True_Odds_Calculator_3-way'!A106)</f>
        <v>2.11</v>
      </c>
      <c r="B105" s="4">
        <f>IF('True_Odds_Calculator_3-way'!B106="","",'True_Odds_Calculator_3-way'!B106)</f>
        <v>3.39</v>
      </c>
      <c r="C105" s="4">
        <f>IF('True_Odds_Calculator_3-way'!C106="","",'True_Odds_Calculator_3-way'!C106)</f>
        <v>3.86</v>
      </c>
      <c r="D105" s="4">
        <f t="shared" si="5"/>
        <v>2.7986257539516002E-2</v>
      </c>
      <c r="E105" s="4">
        <f t="shared" si="6"/>
        <v>2.1523664665167876</v>
      </c>
      <c r="F105" s="4">
        <f t="shared" si="7"/>
        <v>3.5007080399579156</v>
      </c>
      <c r="G105" s="4">
        <f t="shared" si="8"/>
        <v>4.0041866975307059</v>
      </c>
      <c r="I105" s="4">
        <f t="shared" si="9"/>
        <v>1.027986257539516</v>
      </c>
    </row>
    <row r="106" spans="1:9" x14ac:dyDescent="0.2">
      <c r="A106" s="4">
        <f>IF('True_Odds_Calculator_3-way'!A107="","",'True_Odds_Calculator_3-way'!A107)</f>
        <v>4.9800000000000004</v>
      </c>
      <c r="B106" s="4">
        <f>IF('True_Odds_Calculator_3-way'!B107="","",'True_Odds_Calculator_3-way'!B107)</f>
        <v>4.2</v>
      </c>
      <c r="C106" s="4">
        <f>IF('True_Odds_Calculator_3-way'!C107="","",'True_Odds_Calculator_3-way'!C107)</f>
        <v>1.69</v>
      </c>
      <c r="D106" s="4">
        <f t="shared" si="5"/>
        <v>3.0614427278004674E-2</v>
      </c>
      <c r="E106" s="4">
        <f t="shared" si="6"/>
        <v>5.2466336563123406</v>
      </c>
      <c r="F106" s="4">
        <f t="shared" si="7"/>
        <v>4.3880737088292694</v>
      </c>
      <c r="G106" s="4">
        <f t="shared" si="8"/>
        <v>1.7196574310834007</v>
      </c>
      <c r="I106" s="4">
        <f t="shared" si="9"/>
        <v>1.0306144272780047</v>
      </c>
    </row>
    <row r="107" spans="1:9" x14ac:dyDescent="0.2">
      <c r="A107" s="4">
        <f>IF('True_Odds_Calculator_3-way'!A108="","",'True_Odds_Calculator_3-way'!A108)</f>
        <v>1.0900000000000001</v>
      </c>
      <c r="B107" s="4">
        <f>IF('True_Odds_Calculator_3-way'!B108="","",'True_Odds_Calculator_3-way'!B108)</f>
        <v>13.06</v>
      </c>
      <c r="C107" s="4">
        <f>IF('True_Odds_Calculator_3-way'!C108="","",'True_Odds_Calculator_3-way'!C108)</f>
        <v>27.99</v>
      </c>
      <c r="D107" s="4">
        <f t="shared" si="5"/>
        <v>2.9727916441248725E-2</v>
      </c>
      <c r="E107" s="4">
        <f t="shared" si="6"/>
        <v>1.1019017988725488</v>
      </c>
      <c r="F107" s="4">
        <f t="shared" si="7"/>
        <v>15.001416225140037</v>
      </c>
      <c r="G107" s="4">
        <f t="shared" si="8"/>
        <v>38.733057353087247</v>
      </c>
      <c r="I107" s="4">
        <f t="shared" si="9"/>
        <v>1.0297279164412487</v>
      </c>
    </row>
    <row r="108" spans="1:9" x14ac:dyDescent="0.2">
      <c r="A108" s="4">
        <f>IF('True_Odds_Calculator_3-way'!A109="","",'True_Odds_Calculator_3-way'!A109)</f>
        <v>2.81</v>
      </c>
      <c r="B108" s="4">
        <f>IF('True_Odds_Calculator_3-way'!B109="","",'True_Odds_Calculator_3-way'!B109)</f>
        <v>3.18</v>
      </c>
      <c r="C108" s="4">
        <f>IF('True_Odds_Calculator_3-way'!C109="","",'True_Odds_Calculator_3-way'!C109)</f>
        <v>2.8</v>
      </c>
      <c r="D108" s="4">
        <f t="shared" si="5"/>
        <v>2.7480152068884989E-2</v>
      </c>
      <c r="E108" s="4">
        <f t="shared" si="6"/>
        <v>2.8842395840217887</v>
      </c>
      <c r="F108" s="4">
        <f t="shared" si="7"/>
        <v>3.2754092695025929</v>
      </c>
      <c r="G108" s="4">
        <f t="shared" si="8"/>
        <v>2.8737051988067304</v>
      </c>
      <c r="I108" s="4">
        <f t="shared" si="9"/>
        <v>1.027480152068885</v>
      </c>
    </row>
    <row r="109" spans="1:9" x14ac:dyDescent="0.2">
      <c r="A109" s="4">
        <f>IF('True_Odds_Calculator_3-way'!A110="","",'True_Odds_Calculator_3-way'!A110)</f>
        <v>3.49</v>
      </c>
      <c r="B109" s="4">
        <f>IF('True_Odds_Calculator_3-way'!B110="","",'True_Odds_Calculator_3-way'!B110)</f>
        <v>3.44</v>
      </c>
      <c r="C109" s="4">
        <f>IF('True_Odds_Calculator_3-way'!C110="","",'True_Odds_Calculator_3-way'!C110)</f>
        <v>2.14</v>
      </c>
      <c r="D109" s="4">
        <f t="shared" si="5"/>
        <v>4.4520345334171152E-2</v>
      </c>
      <c r="E109" s="4">
        <f t="shared" si="6"/>
        <v>3.6806270421676461</v>
      </c>
      <c r="F109" s="4">
        <f t="shared" si="7"/>
        <v>3.6250592606974026</v>
      </c>
      <c r="G109" s="4">
        <f t="shared" si="8"/>
        <v>2.2101909030784403</v>
      </c>
      <c r="I109" s="4">
        <f t="shared" si="9"/>
        <v>1.0445203453341712</v>
      </c>
    </row>
    <row r="110" spans="1:9" x14ac:dyDescent="0.2">
      <c r="A110" s="4">
        <f>IF('True_Odds_Calculator_3-way'!A111="","",'True_Odds_Calculator_3-way'!A111)</f>
        <v>3.81</v>
      </c>
      <c r="B110" s="4">
        <f>IF('True_Odds_Calculator_3-way'!B111="","",'True_Odds_Calculator_3-way'!B111)</f>
        <v>3.77</v>
      </c>
      <c r="C110" s="4">
        <f>IF('True_Odds_Calculator_3-way'!C111="","",'True_Odds_Calculator_3-way'!C111)</f>
        <v>1.86</v>
      </c>
      <c r="D110" s="4">
        <f t="shared" si="5"/>
        <v>6.5353589593120764E-2</v>
      </c>
      <c r="E110" s="4">
        <f t="shared" si="6"/>
        <v>4.1548485162345017</v>
      </c>
      <c r="F110" s="4">
        <f t="shared" si="7"/>
        <v>4.1073250690204492</v>
      </c>
      <c r="G110" s="4">
        <f t="shared" si="8"/>
        <v>1.9385484832270983</v>
      </c>
      <c r="I110" s="4">
        <f t="shared" si="9"/>
        <v>1.0653535895931208</v>
      </c>
    </row>
    <row r="111" spans="1:9" x14ac:dyDescent="0.2">
      <c r="A111" s="4">
        <f>IF('True_Odds_Calculator_3-way'!A112="","",'True_Odds_Calculator_3-way'!A112)</f>
        <v>2.4900000000000002</v>
      </c>
      <c r="B111" s="4">
        <f>IF('True_Odds_Calculator_3-way'!B112="","",'True_Odds_Calculator_3-way'!B112)</f>
        <v>3.25</v>
      </c>
      <c r="C111" s="4">
        <f>IF('True_Odds_Calculator_3-way'!C112="","",'True_Odds_Calculator_3-way'!C112)</f>
        <v>2.82</v>
      </c>
      <c r="D111" s="4">
        <f t="shared" si="5"/>
        <v>6.3908662473133093E-2</v>
      </c>
      <c r="E111" s="4">
        <f t="shared" si="6"/>
        <v>2.6294785599474588</v>
      </c>
      <c r="F111" s="4">
        <f t="shared" si="7"/>
        <v>3.491749099171467</v>
      </c>
      <c r="G111" s="4">
        <f t="shared" si="8"/>
        <v>3.0002366443826536</v>
      </c>
      <c r="I111" s="4">
        <f t="shared" si="9"/>
        <v>1.0639086624731331</v>
      </c>
    </row>
    <row r="112" spans="1:9" x14ac:dyDescent="0.2">
      <c r="A112" s="4">
        <f>IF('True_Odds_Calculator_3-way'!A113="","",'True_Odds_Calculator_3-way'!A113)</f>
        <v>2.5</v>
      </c>
      <c r="B112" s="4">
        <f>IF('True_Odds_Calculator_3-way'!B113="","",'True_Odds_Calculator_3-way'!B113)</f>
        <v>3.41</v>
      </c>
      <c r="C112" s="4">
        <f>IF('True_Odds_Calculator_3-way'!C113="","",'True_Odds_Calculator_3-way'!C113)</f>
        <v>2.7</v>
      </c>
      <c r="D112" s="4">
        <f t="shared" si="5"/>
        <v>6.3625502335179718E-2</v>
      </c>
      <c r="E112" s="4">
        <f t="shared" si="6"/>
        <v>2.6399747672662626</v>
      </c>
      <c r="F112" s="4">
        <f t="shared" si="7"/>
        <v>3.6758404088259562</v>
      </c>
      <c r="G112" s="4">
        <f t="shared" si="8"/>
        <v>2.8640011613197576</v>
      </c>
      <c r="I112" s="4">
        <f t="shared" si="9"/>
        <v>1.0636255023351797</v>
      </c>
    </row>
    <row r="113" spans="1:9" x14ac:dyDescent="0.2">
      <c r="A113" s="4">
        <f>IF('True_Odds_Calculator_3-way'!A114="","",'True_Odds_Calculator_3-way'!A114)</f>
        <v>1.58</v>
      </c>
      <c r="B113" s="4">
        <f>IF('True_Odds_Calculator_3-way'!B114="","",'True_Odds_Calculator_3-way'!B114)</f>
        <v>4.16</v>
      </c>
      <c r="C113" s="4">
        <f>IF('True_Odds_Calculator_3-way'!C114="","",'True_Odds_Calculator_3-way'!C114)</f>
        <v>5.23</v>
      </c>
      <c r="D113" s="4">
        <f t="shared" si="5"/>
        <v>6.4500596699812451E-2</v>
      </c>
      <c r="E113" s="4">
        <f t="shared" si="6"/>
        <v>1.6355605043263188</v>
      </c>
      <c r="F113" s="4">
        <f t="shared" si="7"/>
        <v>4.568621266238023</v>
      </c>
      <c r="G113" s="4">
        <f t="shared" si="8"/>
        <v>5.892599478068405</v>
      </c>
      <c r="I113" s="4">
        <f t="shared" si="9"/>
        <v>1.0645005966998125</v>
      </c>
    </row>
    <row r="114" spans="1:9" x14ac:dyDescent="0.2">
      <c r="A114" s="4">
        <f>IF('True_Odds_Calculator_3-way'!A115="","",'True_Odds_Calculator_3-way'!A115)</f>
        <v>2.5499999999999998</v>
      </c>
      <c r="B114" s="4">
        <f>IF('True_Odds_Calculator_3-way'!B115="","",'True_Odds_Calculator_3-way'!B115)</f>
        <v>3.32</v>
      </c>
      <c r="C114" s="4">
        <f>IF('True_Odds_Calculator_3-way'!C115="","",'True_Odds_Calculator_3-way'!C115)</f>
        <v>2.7</v>
      </c>
      <c r="D114" s="4">
        <f t="shared" si="5"/>
        <v>6.3732052392576843E-2</v>
      </c>
      <c r="E114" s="4">
        <f t="shared" si="6"/>
        <v>2.6960511417248538</v>
      </c>
      <c r="F114" s="4">
        <f t="shared" si="7"/>
        <v>3.5719286183079664</v>
      </c>
      <c r="G114" s="4">
        <f t="shared" si="8"/>
        <v>2.8642925166658317</v>
      </c>
      <c r="I114" s="4">
        <f t="shared" si="9"/>
        <v>1.0637320523925768</v>
      </c>
    </row>
    <row r="115" spans="1:9" x14ac:dyDescent="0.2">
      <c r="A115" s="4">
        <f>IF('True_Odds_Calculator_3-way'!A116="","",'True_Odds_Calculator_3-way'!A116)</f>
        <v>2.64</v>
      </c>
      <c r="B115" s="4">
        <f>IF('True_Odds_Calculator_3-way'!B116="","",'True_Odds_Calculator_3-way'!B116)</f>
        <v>3.55</v>
      </c>
      <c r="C115" s="4">
        <f>IF('True_Odds_Calculator_3-way'!C116="","",'True_Odds_Calculator_3-way'!C116)</f>
        <v>2.39</v>
      </c>
      <c r="D115" s="4">
        <f t="shared" si="5"/>
        <v>7.888806147395333E-2</v>
      </c>
      <c r="E115" s="4">
        <f t="shared" si="6"/>
        <v>2.8369449576298376</v>
      </c>
      <c r="F115" s="4">
        <f t="shared" si="7"/>
        <v>3.9155169219043704</v>
      </c>
      <c r="G115" s="4">
        <f t="shared" si="8"/>
        <v>2.5502786066101986</v>
      </c>
      <c r="I115" s="4">
        <f t="shared" si="9"/>
        <v>1.0788880614739533</v>
      </c>
    </row>
    <row r="116" spans="1:9" x14ac:dyDescent="0.2">
      <c r="A116" s="4">
        <f>IF('True_Odds_Calculator_3-way'!A117="","",'True_Odds_Calculator_3-way'!A117)</f>
        <v>2.66</v>
      </c>
      <c r="B116" s="4">
        <f>IF('True_Odds_Calculator_3-way'!B117="","",'True_Odds_Calculator_3-way'!B117)</f>
        <v>3.32</v>
      </c>
      <c r="C116" s="4">
        <f>IF('True_Odds_Calculator_3-way'!C117="","",'True_Odds_Calculator_3-way'!C117)</f>
        <v>2.58</v>
      </c>
      <c r="D116" s="4">
        <f t="shared" si="5"/>
        <v>6.4741568125974869E-2</v>
      </c>
      <c r="E116" s="4">
        <f t="shared" si="6"/>
        <v>2.821994298004566</v>
      </c>
      <c r="F116" s="4">
        <f t="shared" si="7"/>
        <v>3.5762271457523598</v>
      </c>
      <c r="G116" s="4">
        <f t="shared" si="8"/>
        <v>2.7321181896785482</v>
      </c>
      <c r="I116" s="4">
        <f t="shared" si="9"/>
        <v>1.0647415681259749</v>
      </c>
    </row>
    <row r="117" spans="1:9" x14ac:dyDescent="0.2">
      <c r="A117" s="4">
        <f>IF('True_Odds_Calculator_3-way'!A118="","",'True_Odds_Calculator_3-way'!A118)</f>
        <v>2.31</v>
      </c>
      <c r="B117" s="4">
        <f>IF('True_Odds_Calculator_3-way'!B118="","",'True_Odds_Calculator_3-way'!B118)</f>
        <v>3.36</v>
      </c>
      <c r="C117" s="4">
        <f>IF('True_Odds_Calculator_3-way'!C118="","",'True_Odds_Calculator_3-way'!C118)</f>
        <v>2.77</v>
      </c>
      <c r="D117" s="4">
        <f t="shared" si="5"/>
        <v>9.1530310844390339E-2</v>
      </c>
      <c r="E117" s="4">
        <f t="shared" si="6"/>
        <v>2.4851491877931084</v>
      </c>
      <c r="F117" s="4">
        <f t="shared" si="7"/>
        <v>3.7437907731913525</v>
      </c>
      <c r="G117" s="4">
        <f t="shared" si="8"/>
        <v>3.0257119551725364</v>
      </c>
      <c r="I117" s="4">
        <f t="shared" si="9"/>
        <v>1.0915303108443903</v>
      </c>
    </row>
    <row r="118" spans="1:9" x14ac:dyDescent="0.2">
      <c r="A118" s="4">
        <f>IF('True_Odds_Calculator_3-way'!A119="","",'True_Odds_Calculator_3-way'!A119)</f>
        <v>1.61</v>
      </c>
      <c r="B118" s="4">
        <f>IF('True_Odds_Calculator_3-way'!B119="","",'True_Odds_Calculator_3-way'!B119)</f>
        <v>3.93</v>
      </c>
      <c r="C118" s="4">
        <f>IF('True_Odds_Calculator_3-way'!C119="","",'True_Odds_Calculator_3-way'!C119)</f>
        <v>4.75</v>
      </c>
      <c r="D118" s="4">
        <f t="shared" si="5"/>
        <v>8.6097254420485214E-2</v>
      </c>
      <c r="E118" s="4">
        <f t="shared" si="6"/>
        <v>1.6879946831289974</v>
      </c>
      <c r="F118" s="4">
        <f t="shared" si="7"/>
        <v>4.4296034733694016</v>
      </c>
      <c r="G118" s="4">
        <f t="shared" si="8"/>
        <v>5.4997262763983148</v>
      </c>
      <c r="I118" s="4">
        <f t="shared" si="9"/>
        <v>1.0860972544204852</v>
      </c>
    </row>
    <row r="119" spans="1:9" x14ac:dyDescent="0.2">
      <c r="A119" s="4">
        <f>IF('True_Odds_Calculator_3-way'!A120="","",'True_Odds_Calculator_3-way'!A120)</f>
        <v>1.76</v>
      </c>
      <c r="B119" s="4">
        <f>IF('True_Odds_Calculator_3-way'!B120="","",'True_Odds_Calculator_3-way'!B120)</f>
        <v>3.54</v>
      </c>
      <c r="C119" s="4">
        <f>IF('True_Odds_Calculator_3-way'!C120="","",'True_Odds_Calculator_3-way'!C120)</f>
        <v>5.57</v>
      </c>
      <c r="D119" s="4">
        <f t="shared" si="5"/>
        <v>3.0200907532557109E-2</v>
      </c>
      <c r="E119" s="4">
        <f t="shared" si="6"/>
        <v>1.7917459135589082</v>
      </c>
      <c r="F119" s="4">
        <f t="shared" si="7"/>
        <v>3.6708171717687428</v>
      </c>
      <c r="G119" s="4">
        <f t="shared" si="8"/>
        <v>5.9008801613863486</v>
      </c>
      <c r="I119" s="4">
        <f t="shared" si="9"/>
        <v>1.0302009075325571</v>
      </c>
    </row>
    <row r="120" spans="1:9" x14ac:dyDescent="0.2">
      <c r="A120" s="4">
        <f>IF('True_Odds_Calculator_3-way'!A121="","",'True_Odds_Calculator_3-way'!A121)</f>
        <v>8.15</v>
      </c>
      <c r="B120" s="4">
        <f>IF('True_Odds_Calculator_3-way'!B121="","",'True_Odds_Calculator_3-way'!B121)</f>
        <v>5.1100000000000003</v>
      </c>
      <c r="C120" s="4">
        <f>IF('True_Odds_Calculator_3-way'!C121="","",'True_Odds_Calculator_3-way'!C121)</f>
        <v>1.4</v>
      </c>
      <c r="D120" s="4">
        <f t="shared" si="5"/>
        <v>3.2679817031443292E-2</v>
      </c>
      <c r="E120" s="4">
        <f t="shared" si="6"/>
        <v>8.9440546925334701</v>
      </c>
      <c r="F120" s="4">
        <f t="shared" si="7"/>
        <v>5.4112131317943621</v>
      </c>
      <c r="G120" s="4">
        <f t="shared" si="8"/>
        <v>1.4216814687960491</v>
      </c>
      <c r="I120" s="4">
        <f t="shared" si="9"/>
        <v>1.0326798170314433</v>
      </c>
    </row>
    <row r="121" spans="1:9" x14ac:dyDescent="0.2">
      <c r="A121" s="4">
        <f>IF('True_Odds_Calculator_3-way'!A122="","",'True_Odds_Calculator_3-way'!A122)</f>
        <v>2.89</v>
      </c>
      <c r="B121" s="4">
        <f>IF('True_Odds_Calculator_3-way'!B122="","",'True_Odds_Calculator_3-way'!B122)</f>
        <v>3.1</v>
      </c>
      <c r="C121" s="4">
        <f>IF('True_Odds_Calculator_3-way'!C122="","",'True_Odds_Calculator_3-way'!C122)</f>
        <v>2.79</v>
      </c>
      <c r="D121" s="4">
        <f t="shared" si="5"/>
        <v>2.7024345475065381E-2</v>
      </c>
      <c r="E121" s="4">
        <f t="shared" si="6"/>
        <v>2.9672477030458406</v>
      </c>
      <c r="F121" s="4">
        <f t="shared" si="7"/>
        <v>3.18905485754967</v>
      </c>
      <c r="G121" s="4">
        <f t="shared" si="8"/>
        <v>2.8619278049242203</v>
      </c>
      <c r="I121" s="4">
        <f t="shared" si="9"/>
        <v>1.0270243454750654</v>
      </c>
    </row>
    <row r="122" spans="1:9" x14ac:dyDescent="0.2">
      <c r="A122" s="4">
        <f>IF('True_Odds_Calculator_3-way'!A123="","",'True_Odds_Calculator_3-way'!A123)</f>
        <v>2.25</v>
      </c>
      <c r="B122" s="4">
        <f>IF('True_Odds_Calculator_3-way'!B123="","",'True_Odds_Calculator_3-way'!B123)</f>
        <v>3.06</v>
      </c>
      <c r="C122" s="4">
        <f>IF('True_Odds_Calculator_3-way'!C123="","",'True_Odds_Calculator_3-way'!C123)</f>
        <v>3.89</v>
      </c>
      <c r="D122" s="4">
        <f t="shared" si="5"/>
        <v>2.8311238805719174E-2</v>
      </c>
      <c r="E122" s="4">
        <f t="shared" si="6"/>
        <v>2.2988116542853829</v>
      </c>
      <c r="F122" s="4">
        <f t="shared" si="7"/>
        <v>3.1509926762551834</v>
      </c>
      <c r="G122" s="4">
        <f t="shared" si="8"/>
        <v>4.0382449395001681</v>
      </c>
      <c r="I122" s="4">
        <f t="shared" si="9"/>
        <v>1.0283112388057192</v>
      </c>
    </row>
    <row r="123" spans="1:9" x14ac:dyDescent="0.2">
      <c r="A123" s="4">
        <f>IF('True_Odds_Calculator_3-way'!A124="","",'True_Odds_Calculator_3-way'!A124)</f>
        <v>1.85</v>
      </c>
      <c r="B123" s="4">
        <f>IF('True_Odds_Calculator_3-way'!B124="","",'True_Odds_Calculator_3-way'!B124)</f>
        <v>3.35</v>
      </c>
      <c r="C123" s="4">
        <f>IF('True_Odds_Calculator_3-way'!C124="","",'True_Odds_Calculator_3-way'!C124)</f>
        <v>5.22</v>
      </c>
      <c r="D123" s="4">
        <f t="shared" si="5"/>
        <v>3.0618884453161188E-2</v>
      </c>
      <c r="E123" s="4">
        <f t="shared" si="6"/>
        <v>1.8856032927631292</v>
      </c>
      <c r="F123" s="4">
        <f t="shared" si="7"/>
        <v>3.4685950368918292</v>
      </c>
      <c r="G123" s="4">
        <f t="shared" si="8"/>
        <v>5.513755578217185</v>
      </c>
      <c r="I123" s="4">
        <f t="shared" si="9"/>
        <v>1.0306188844531612</v>
      </c>
    </row>
    <row r="124" spans="1:9" x14ac:dyDescent="0.2">
      <c r="A124" s="4">
        <f>IF('True_Odds_Calculator_3-way'!A125="","",'True_Odds_Calculator_3-way'!A125)</f>
        <v>1.72</v>
      </c>
      <c r="B124" s="4">
        <f>IF('True_Odds_Calculator_3-way'!B125="","",'True_Odds_Calculator_3-way'!B125)</f>
        <v>3.47</v>
      </c>
      <c r="C124" s="4">
        <f>IF('True_Odds_Calculator_3-way'!C125="","",'True_Odds_Calculator_3-way'!C125)</f>
        <v>6.13</v>
      </c>
      <c r="D124" s="4">
        <f t="shared" si="5"/>
        <v>3.2711923908550267E-2</v>
      </c>
      <c r="E124" s="4">
        <f t="shared" si="6"/>
        <v>1.7528748815887034</v>
      </c>
      <c r="F124" s="4">
        <f t="shared" si="7"/>
        <v>3.6064567540137356</v>
      </c>
      <c r="G124" s="4">
        <f t="shared" si="8"/>
        <v>6.5690867200147096</v>
      </c>
      <c r="I124" s="4">
        <f t="shared" si="9"/>
        <v>1.0327119239085503</v>
      </c>
    </row>
    <row r="125" spans="1:9" x14ac:dyDescent="0.2">
      <c r="A125" s="4">
        <f>IF('True_Odds_Calculator_3-way'!A126="","",'True_Odds_Calculator_3-way'!A126)</f>
        <v>2.61</v>
      </c>
      <c r="B125" s="4">
        <f>IF('True_Odds_Calculator_3-way'!B126="","",'True_Odds_Calculator_3-way'!B126)</f>
        <v>2.92</v>
      </c>
      <c r="C125" s="4">
        <f>IF('True_Odds_Calculator_3-way'!C126="","",'True_Odds_Calculator_3-way'!C126)</f>
        <v>3.31</v>
      </c>
      <c r="D125" s="4">
        <f t="shared" si="5"/>
        <v>2.7722319502142323E-2</v>
      </c>
      <c r="E125" s="4">
        <f t="shared" si="6"/>
        <v>2.674504825229274</v>
      </c>
      <c r="F125" s="4">
        <f t="shared" si="7"/>
        <v>3.0009754947780887</v>
      </c>
      <c r="G125" s="4">
        <f t="shared" si="8"/>
        <v>3.4144372528905977</v>
      </c>
      <c r="I125" s="4">
        <f t="shared" si="9"/>
        <v>1.0277223195021423</v>
      </c>
    </row>
    <row r="126" spans="1:9" x14ac:dyDescent="0.2">
      <c r="A126" s="4">
        <f>IF('True_Odds_Calculator_3-way'!A127="","",'True_Odds_Calculator_3-way'!A127)</f>
        <v>2.48</v>
      </c>
      <c r="B126" s="4">
        <f>IF('True_Odds_Calculator_3-way'!B127="","",'True_Odds_Calculator_3-way'!B127)</f>
        <v>3.61</v>
      </c>
      <c r="C126" s="4">
        <f>IF('True_Odds_Calculator_3-way'!C127="","",'True_Odds_Calculator_3-way'!C127)</f>
        <v>2.86</v>
      </c>
      <c r="D126" s="4">
        <f t="shared" si="5"/>
        <v>2.9884466351270067E-2</v>
      </c>
      <c r="E126" s="4">
        <f t="shared" si="6"/>
        <v>2.5428190534300685</v>
      </c>
      <c r="F126" s="4">
        <f t="shared" si="7"/>
        <v>3.744661683340802</v>
      </c>
      <c r="G126" s="4">
        <f t="shared" si="8"/>
        <v>2.9438704508851501</v>
      </c>
      <c r="I126" s="4">
        <f t="shared" si="9"/>
        <v>1.0298844663512701</v>
      </c>
    </row>
    <row r="127" spans="1:9" x14ac:dyDescent="0.2">
      <c r="A127" s="4">
        <f>IF('True_Odds_Calculator_3-way'!A128="","",'True_Odds_Calculator_3-way'!A128)</f>
        <v>1.64</v>
      </c>
      <c r="B127" s="4">
        <f>IF('True_Odds_Calculator_3-way'!B128="","",'True_Odds_Calculator_3-way'!B128)</f>
        <v>4.55</v>
      </c>
      <c r="C127" s="4">
        <f>IF('True_Odds_Calculator_3-way'!C128="","",'True_Odds_Calculator_3-way'!C128)</f>
        <v>4.9800000000000004</v>
      </c>
      <c r="D127" s="4">
        <f t="shared" si="5"/>
        <v>3.033953019260105E-2</v>
      </c>
      <c r="E127" s="4">
        <f t="shared" si="6"/>
        <v>1.667659143904612</v>
      </c>
      <c r="F127" s="4">
        <f t="shared" si="7"/>
        <v>4.7694667958121268</v>
      </c>
      <c r="G127" s="4">
        <f t="shared" si="8"/>
        <v>5.2441124892749089</v>
      </c>
      <c r="I127" s="4">
        <f t="shared" si="9"/>
        <v>1.030339530192601</v>
      </c>
    </row>
    <row r="128" spans="1:9" x14ac:dyDescent="0.2">
      <c r="A128" s="4">
        <f>IF('True_Odds_Calculator_3-way'!A129="","",'True_Odds_Calculator_3-way'!A129)</f>
        <v>2.4900000000000002</v>
      </c>
      <c r="B128" s="4">
        <f>IF('True_Odds_Calculator_3-way'!B129="","",'True_Odds_Calculator_3-way'!B129)</f>
        <v>3.6</v>
      </c>
      <c r="C128" s="4">
        <f>IF('True_Odds_Calculator_3-way'!C129="","",'True_Odds_Calculator_3-way'!C129)</f>
        <v>2.87</v>
      </c>
      <c r="D128" s="4">
        <f t="shared" si="5"/>
        <v>2.7816259229717977E-2</v>
      </c>
      <c r="E128" s="4">
        <f t="shared" si="6"/>
        <v>2.548846480790532</v>
      </c>
      <c r="F128" s="4">
        <f t="shared" si="7"/>
        <v>3.7243158418937545</v>
      </c>
      <c r="G128" s="4">
        <f t="shared" si="8"/>
        <v>2.9484611699555097</v>
      </c>
      <c r="I128" s="4">
        <f t="shared" si="9"/>
        <v>1.027816259229718</v>
      </c>
    </row>
    <row r="129" spans="1:9" x14ac:dyDescent="0.2">
      <c r="A129" s="4">
        <f>IF('True_Odds_Calculator_3-way'!A130="","",'True_Odds_Calculator_3-way'!A130)</f>
        <v>1.92</v>
      </c>
      <c r="B129" s="4">
        <f>IF('True_Odds_Calculator_3-way'!B130="","",'True_Odds_Calculator_3-way'!B130)</f>
        <v>3.59</v>
      </c>
      <c r="C129" s="4">
        <f>IF('True_Odds_Calculator_3-way'!C130="","",'True_Odds_Calculator_3-way'!C130)</f>
        <v>4.13</v>
      </c>
      <c r="D129" s="4">
        <f t="shared" si="5"/>
        <v>4.1515615972086417E-2</v>
      </c>
      <c r="E129" s="4">
        <f t="shared" si="6"/>
        <v>1.9724068382972582</v>
      </c>
      <c r="F129" s="4">
        <f t="shared" si="7"/>
        <v>3.7776762947912861</v>
      </c>
      <c r="G129" s="4">
        <f t="shared" si="8"/>
        <v>4.3803509172180286</v>
      </c>
      <c r="I129" s="4">
        <f t="shared" si="9"/>
        <v>1.0415156159720864</v>
      </c>
    </row>
    <row r="130" spans="1:9" x14ac:dyDescent="0.2">
      <c r="A130" s="4">
        <f>IF('True_Odds_Calculator_3-way'!A131="","",'True_Odds_Calculator_3-way'!A131)</f>
        <v>1.59</v>
      </c>
      <c r="B130" s="4">
        <f>IF('True_Odds_Calculator_3-way'!B131="","",'True_Odds_Calculator_3-way'!B131)</f>
        <v>4.53</v>
      </c>
      <c r="C130" s="4">
        <f>IF('True_Odds_Calculator_3-way'!C131="","",'True_Odds_Calculator_3-way'!C131)</f>
        <v>5.0199999999999996</v>
      </c>
      <c r="D130" s="4">
        <f t="shared" si="5"/>
        <v>4.8884556737438523E-2</v>
      </c>
      <c r="E130" s="4">
        <f t="shared" si="6"/>
        <v>1.6322907183639441</v>
      </c>
      <c r="F130" s="4">
        <f t="shared" si="7"/>
        <v>4.8910350839174965</v>
      </c>
      <c r="G130" s="4">
        <f t="shared" si="8"/>
        <v>5.4672194133288805</v>
      </c>
      <c r="I130" s="4">
        <f t="shared" si="9"/>
        <v>1.0488845567374385</v>
      </c>
    </row>
    <row r="131" spans="1:9" x14ac:dyDescent="0.2">
      <c r="A131" s="4">
        <f>IF('True_Odds_Calculator_3-way'!A132="","",'True_Odds_Calculator_3-way'!A132)</f>
        <v>1.44</v>
      </c>
      <c r="B131" s="4">
        <f>IF('True_Odds_Calculator_3-way'!B132="","",'True_Odds_Calculator_3-way'!B132)</f>
        <v>4.8899999999999997</v>
      </c>
      <c r="C131" s="4">
        <f>IF('True_Odds_Calculator_3-way'!C132="","",'True_Odds_Calculator_3-way'!C132)</f>
        <v>6.52</v>
      </c>
      <c r="D131" s="4">
        <f t="shared" ref="D131:D194" si="10">IF(A131="","",((1/A131)+(1/B131)+(1/C131))-1)</f>
        <v>5.2317655078391256E-2</v>
      </c>
      <c r="E131" s="4">
        <f t="shared" ref="E131:E194" si="11">IF(A131="","",(3*A131)/(3-($D131*A131)))</f>
        <v>1.4770934720590705</v>
      </c>
      <c r="F131" s="4">
        <f t="shared" ref="F131:F194" si="12">IF(B131="","",(3*B131)/(3-($D131*B131)))</f>
        <v>5.3458852110537496</v>
      </c>
      <c r="G131" s="4">
        <f t="shared" ref="G131:G194" si="13">IF(C131="","",(3*C131)/(3-($D131*C131)))</f>
        <v>7.3564563309653153</v>
      </c>
      <c r="I131" s="4">
        <f t="shared" ref="I131:I194" si="14">IF(A131="","",D131+1)</f>
        <v>1.0523176550783913</v>
      </c>
    </row>
    <row r="132" spans="1:9" x14ac:dyDescent="0.2">
      <c r="A132" s="4">
        <f>IF('True_Odds_Calculator_3-way'!A133="","",'True_Odds_Calculator_3-way'!A133)</f>
        <v>1.29</v>
      </c>
      <c r="B132" s="4">
        <f>IF('True_Odds_Calculator_3-way'!B133="","",'True_Odds_Calculator_3-way'!B133)</f>
        <v>5.77</v>
      </c>
      <c r="C132" s="4">
        <f>IF('True_Odds_Calculator_3-way'!C133="","",'True_Odds_Calculator_3-way'!C133)</f>
        <v>9.2899999999999991</v>
      </c>
      <c r="D132" s="4">
        <f t="shared" si="10"/>
        <v>5.6146650232991258E-2</v>
      </c>
      <c r="E132" s="4">
        <f t="shared" si="11"/>
        <v>1.3219150744283075</v>
      </c>
      <c r="F132" s="4">
        <f t="shared" si="12"/>
        <v>6.4685280947775947</v>
      </c>
      <c r="G132" s="4">
        <f t="shared" si="13"/>
        <v>11.245168968275674</v>
      </c>
      <c r="I132" s="4">
        <f t="shared" si="14"/>
        <v>1.0561466502329913</v>
      </c>
    </row>
    <row r="133" spans="1:9" x14ac:dyDescent="0.2">
      <c r="A133" s="4">
        <f>IF('True_Odds_Calculator_3-way'!A134="","",'True_Odds_Calculator_3-way'!A134)</f>
        <v>2.33</v>
      </c>
      <c r="B133" s="4">
        <f>IF('True_Odds_Calculator_3-way'!B134="","",'True_Odds_Calculator_3-way'!B134)</f>
        <v>3.77</v>
      </c>
      <c r="C133" s="4">
        <f>IF('True_Odds_Calculator_3-way'!C134="","",'True_Odds_Calculator_3-way'!C134)</f>
        <v>2.85</v>
      </c>
      <c r="D133" s="4">
        <f t="shared" si="10"/>
        <v>4.5313731728599649E-2</v>
      </c>
      <c r="E133" s="4">
        <f t="shared" si="11"/>
        <v>2.4149924346648786</v>
      </c>
      <c r="F133" s="4">
        <f t="shared" si="12"/>
        <v>3.9976427955694027</v>
      </c>
      <c r="G133" s="4">
        <f t="shared" si="13"/>
        <v>2.9782059439163908</v>
      </c>
      <c r="I133" s="4">
        <f t="shared" si="14"/>
        <v>1.0453137317285996</v>
      </c>
    </row>
    <row r="134" spans="1:9" x14ac:dyDescent="0.2">
      <c r="A134" s="4">
        <f>IF('True_Odds_Calculator_3-way'!A135="","",'True_Odds_Calculator_3-way'!A135)</f>
        <v>2.02</v>
      </c>
      <c r="B134" s="4">
        <f>IF('True_Odds_Calculator_3-way'!B135="","",'True_Odds_Calculator_3-way'!B135)</f>
        <v>3.5</v>
      </c>
      <c r="C134" s="4">
        <f>IF('True_Odds_Calculator_3-way'!C135="","",'True_Odds_Calculator_3-way'!C135)</f>
        <v>4.0199999999999996</v>
      </c>
      <c r="D134" s="4">
        <f t="shared" si="10"/>
        <v>2.9520009570253469E-2</v>
      </c>
      <c r="E134" s="4">
        <f t="shared" si="11"/>
        <v>2.0609654105532864</v>
      </c>
      <c r="F134" s="4">
        <f t="shared" si="12"/>
        <v>3.62483951331083</v>
      </c>
      <c r="G134" s="4">
        <f t="shared" si="13"/>
        <v>4.1855677188159639</v>
      </c>
      <c r="I134" s="4">
        <f t="shared" si="14"/>
        <v>1.0295200095702535</v>
      </c>
    </row>
    <row r="135" spans="1:9" x14ac:dyDescent="0.2">
      <c r="A135" s="4">
        <f>IF('True_Odds_Calculator_3-way'!A136="","",'True_Odds_Calculator_3-way'!A136)</f>
        <v>1.4</v>
      </c>
      <c r="B135" s="4">
        <f>IF('True_Odds_Calculator_3-way'!B136="","",'True_Odds_Calculator_3-way'!B136)</f>
        <v>5.42</v>
      </c>
      <c r="C135" s="4">
        <f>IF('True_Odds_Calculator_3-way'!C136="","",'True_Odds_Calculator_3-way'!C136)</f>
        <v>7.44</v>
      </c>
      <c r="D135" s="4">
        <f t="shared" si="10"/>
        <v>3.3196161454702278E-2</v>
      </c>
      <c r="E135" s="4">
        <f t="shared" si="11"/>
        <v>1.4220294286362958</v>
      </c>
      <c r="F135" s="4">
        <f t="shared" si="12"/>
        <v>5.7658004107044629</v>
      </c>
      <c r="G135" s="4">
        <f t="shared" si="13"/>
        <v>8.1074585254515128</v>
      </c>
      <c r="I135" s="4">
        <f t="shared" si="14"/>
        <v>1.0331961614547023</v>
      </c>
    </row>
    <row r="136" spans="1:9" x14ac:dyDescent="0.2">
      <c r="A136" s="4">
        <f>IF('True_Odds_Calculator_3-way'!A137="","",'True_Odds_Calculator_3-way'!A137)</f>
        <v>3.61</v>
      </c>
      <c r="B136" s="4">
        <f>IF('True_Odds_Calculator_3-way'!B137="","",'True_Odds_Calculator_3-way'!B137)</f>
        <v>3.87</v>
      </c>
      <c r="C136" s="4">
        <f>IF('True_Odds_Calculator_3-way'!C137="","",'True_Odds_Calculator_3-way'!C137)</f>
        <v>2.0299999999999998</v>
      </c>
      <c r="D136" s="4">
        <f t="shared" si="10"/>
        <v>2.8017080504268765E-2</v>
      </c>
      <c r="E136" s="4">
        <f t="shared" si="11"/>
        <v>3.735953514140268</v>
      </c>
      <c r="F136" s="4">
        <f t="shared" si="12"/>
        <v>4.0151144005793977</v>
      </c>
      <c r="G136" s="4">
        <f t="shared" si="13"/>
        <v>2.0692289060909097</v>
      </c>
      <c r="I136" s="4">
        <f t="shared" si="14"/>
        <v>1.0280170805042688</v>
      </c>
    </row>
    <row r="137" spans="1:9" x14ac:dyDescent="0.2">
      <c r="A137" s="4">
        <f>IF('True_Odds_Calculator_3-way'!A138="","",'True_Odds_Calculator_3-way'!A138)</f>
        <v>2.4500000000000002</v>
      </c>
      <c r="B137" s="4">
        <f>IF('True_Odds_Calculator_3-way'!B138="","",'True_Odds_Calculator_3-way'!B138)</f>
        <v>3.82</v>
      </c>
      <c r="C137" s="4">
        <f>IF('True_Odds_Calculator_3-way'!C138="","",'True_Odds_Calculator_3-way'!C138)</f>
        <v>2.8</v>
      </c>
      <c r="D137" s="4">
        <f t="shared" si="10"/>
        <v>2.7086227161021492E-2</v>
      </c>
      <c r="E137" s="4">
        <f t="shared" si="11"/>
        <v>2.5054209610493912</v>
      </c>
      <c r="F137" s="4">
        <f t="shared" si="12"/>
        <v>3.956457408581695</v>
      </c>
      <c r="G137" s="4">
        <f t="shared" si="13"/>
        <v>2.8726212400245545</v>
      </c>
      <c r="I137" s="4">
        <f t="shared" si="14"/>
        <v>1.0270862271610215</v>
      </c>
    </row>
    <row r="138" spans="1:9" x14ac:dyDescent="0.2">
      <c r="A138" s="4">
        <f>IF('True_Odds_Calculator_3-way'!A139="","",'True_Odds_Calculator_3-way'!A139)</f>
        <v>2.6</v>
      </c>
      <c r="B138" s="4">
        <f>IF('True_Odds_Calculator_3-way'!B139="","",'True_Odds_Calculator_3-way'!B139)</f>
        <v>3.4</v>
      </c>
      <c r="C138" s="4">
        <f>IF('True_Odds_Calculator_3-way'!C139="","",'True_Odds_Calculator_3-way'!C139)</f>
        <v>2.86</v>
      </c>
      <c r="D138" s="4">
        <f t="shared" si="10"/>
        <v>2.8383381324557977E-2</v>
      </c>
      <c r="E138" s="4">
        <f t="shared" si="11"/>
        <v>2.6655701754385972</v>
      </c>
      <c r="F138" s="4">
        <f t="shared" si="12"/>
        <v>3.5130057803468215</v>
      </c>
      <c r="G138" s="4">
        <f t="shared" si="13"/>
        <v>2.9395405078597343</v>
      </c>
      <c r="I138" s="4">
        <f t="shared" si="14"/>
        <v>1.028383381324558</v>
      </c>
    </row>
    <row r="139" spans="1:9" x14ac:dyDescent="0.2">
      <c r="A139" s="4">
        <f>IF('True_Odds_Calculator_3-way'!A140="","",'True_Odds_Calculator_3-way'!A140)</f>
        <v>1.72</v>
      </c>
      <c r="B139" s="4">
        <f>IF('True_Odds_Calculator_3-way'!B140="","",'True_Odds_Calculator_3-way'!B140)</f>
        <v>3.99</v>
      </c>
      <c r="C139" s="4">
        <f>IF('True_Odds_Calculator_3-way'!C140="","",'True_Odds_Calculator_3-way'!C140)</f>
        <v>5.0599999999999996</v>
      </c>
      <c r="D139" s="4">
        <f t="shared" si="10"/>
        <v>2.9650373751273218E-2</v>
      </c>
      <c r="E139" s="4">
        <f t="shared" si="11"/>
        <v>1.749744871257233</v>
      </c>
      <c r="F139" s="4">
        <f t="shared" si="12"/>
        <v>4.1538052999110695</v>
      </c>
      <c r="G139" s="4">
        <f t="shared" si="13"/>
        <v>5.3263735220950528</v>
      </c>
      <c r="I139" s="4">
        <f t="shared" si="14"/>
        <v>1.0296503737512732</v>
      </c>
    </row>
    <row r="140" spans="1:9" x14ac:dyDescent="0.2">
      <c r="A140" s="4">
        <f>IF('True_Odds_Calculator_3-way'!A141="","",'True_Odds_Calculator_3-way'!A141)</f>
        <v>3.68</v>
      </c>
      <c r="B140" s="4">
        <f>IF('True_Odds_Calculator_3-way'!B141="","",'True_Odds_Calculator_3-way'!B141)</f>
        <v>3.57</v>
      </c>
      <c r="C140" s="4">
        <f>IF('True_Odds_Calculator_3-way'!C141="","",'True_Odds_Calculator_3-way'!C141)</f>
        <v>2.1</v>
      </c>
      <c r="D140" s="4">
        <f t="shared" si="10"/>
        <v>2.8041651443186044E-2</v>
      </c>
      <c r="E140" s="4">
        <f t="shared" si="11"/>
        <v>3.8110930610350433</v>
      </c>
      <c r="F140" s="4">
        <f t="shared" si="12"/>
        <v>3.6932418756325198</v>
      </c>
      <c r="G140" s="4">
        <f t="shared" si="13"/>
        <v>2.142046566229701</v>
      </c>
      <c r="I140" s="4">
        <f t="shared" si="14"/>
        <v>1.028041651443186</v>
      </c>
    </row>
    <row r="141" spans="1:9" x14ac:dyDescent="0.2">
      <c r="A141" s="4">
        <f>IF('True_Odds_Calculator_3-way'!A142="","",'True_Odds_Calculator_3-way'!A142)</f>
        <v>2.12</v>
      </c>
      <c r="B141" s="4">
        <f>IF('True_Odds_Calculator_3-way'!B142="","",'True_Odds_Calculator_3-way'!B142)</f>
        <v>3.56</v>
      </c>
      <c r="C141" s="4">
        <f>IF('True_Odds_Calculator_3-way'!C142="","",'True_Odds_Calculator_3-way'!C142)</f>
        <v>3.62</v>
      </c>
      <c r="D141" s="4">
        <f t="shared" si="10"/>
        <v>2.8840083534693361E-2</v>
      </c>
      <c r="E141" s="4">
        <f t="shared" si="11"/>
        <v>2.1641051681717407</v>
      </c>
      <c r="F141" s="4">
        <f t="shared" si="12"/>
        <v>3.6861533103452242</v>
      </c>
      <c r="G141" s="4">
        <f t="shared" si="13"/>
        <v>3.7505194552272783</v>
      </c>
      <c r="I141" s="4">
        <f t="shared" si="14"/>
        <v>1.0288400835346934</v>
      </c>
    </row>
    <row r="142" spans="1:9" x14ac:dyDescent="0.2">
      <c r="A142" s="4">
        <f>IF('True_Odds_Calculator_3-way'!A143="","",'True_Odds_Calculator_3-way'!A143)</f>
        <v>1.43</v>
      </c>
      <c r="B142" s="4">
        <f>IF('True_Odds_Calculator_3-way'!B143="","",'True_Odds_Calculator_3-way'!B143)</f>
        <v>4.96</v>
      </c>
      <c r="C142" s="4">
        <f>IF('True_Odds_Calculator_3-way'!C143="","",'True_Odds_Calculator_3-way'!C143)</f>
        <v>7.54</v>
      </c>
      <c r="D142" s="4">
        <f t="shared" si="10"/>
        <v>3.3539597221466044E-2</v>
      </c>
      <c r="E142" s="4">
        <f t="shared" si="11"/>
        <v>1.4532331405026411</v>
      </c>
      <c r="F142" s="4">
        <f t="shared" si="12"/>
        <v>5.251189673835345</v>
      </c>
      <c r="G142" s="4">
        <f t="shared" si="13"/>
        <v>8.2341035371731461</v>
      </c>
      <c r="I142" s="4">
        <f t="shared" si="14"/>
        <v>1.033539597221466</v>
      </c>
    </row>
    <row r="143" spans="1:9" x14ac:dyDescent="0.2">
      <c r="A143" s="4">
        <f>IF('True_Odds_Calculator_3-way'!A144="","",'True_Odds_Calculator_3-way'!A144)</f>
        <v>2.82</v>
      </c>
      <c r="B143" s="4">
        <f>IF('True_Odds_Calculator_3-way'!B144="","",'True_Odds_Calculator_3-way'!B144)</f>
        <v>3.22</v>
      </c>
      <c r="C143" s="4">
        <f>IF('True_Odds_Calculator_3-way'!C144="","",'True_Odds_Calculator_3-way'!C144)</f>
        <v>2.76</v>
      </c>
      <c r="D143" s="4">
        <f t="shared" si="10"/>
        <v>2.7487775868904496E-2</v>
      </c>
      <c r="E143" s="4">
        <f t="shared" si="11"/>
        <v>2.8947972456006119</v>
      </c>
      <c r="F143" s="4">
        <f t="shared" si="12"/>
        <v>3.3178895059924001</v>
      </c>
      <c r="G143" s="4">
        <f t="shared" si="13"/>
        <v>2.8316078333541226</v>
      </c>
      <c r="I143" s="4">
        <f t="shared" si="14"/>
        <v>1.0274877758689045</v>
      </c>
    </row>
    <row r="144" spans="1:9" x14ac:dyDescent="0.2">
      <c r="A144" s="4">
        <f>IF('True_Odds_Calculator_3-way'!A145="","",'True_Odds_Calculator_3-way'!A145)</f>
        <v>3.49</v>
      </c>
      <c r="B144" s="4">
        <f>IF('True_Odds_Calculator_3-way'!B145="","",'True_Odds_Calculator_3-way'!B145)</f>
        <v>3.52</v>
      </c>
      <c r="C144" s="4">
        <f>IF('True_Odds_Calculator_3-way'!C145="","",'True_Odds_Calculator_3-way'!C145)</f>
        <v>2.19</v>
      </c>
      <c r="D144" s="4">
        <f t="shared" si="10"/>
        <v>2.7244864946517344E-2</v>
      </c>
      <c r="E144" s="4">
        <f t="shared" si="11"/>
        <v>3.6042357457630843</v>
      </c>
      <c r="F144" s="4">
        <f t="shared" si="12"/>
        <v>3.6362408313597321</v>
      </c>
      <c r="G144" s="4">
        <f t="shared" si="13"/>
        <v>2.234440226201567</v>
      </c>
      <c r="I144" s="4">
        <f t="shared" si="14"/>
        <v>1.0272448649465173</v>
      </c>
    </row>
    <row r="145" spans="1:9" x14ac:dyDescent="0.2">
      <c r="A145" s="4">
        <f>IF('True_Odds_Calculator_3-way'!A146="","",'True_Odds_Calculator_3-way'!A146)</f>
        <v>1.93</v>
      </c>
      <c r="B145" s="4">
        <f>IF('True_Odds_Calculator_3-way'!B146="","",'True_Odds_Calculator_3-way'!B146)</f>
        <v>3.72</v>
      </c>
      <c r="C145" s="4">
        <f>IF('True_Odds_Calculator_3-way'!C146="","",'True_Odds_Calculator_3-way'!C146)</f>
        <v>4.0999999999999996</v>
      </c>
      <c r="D145" s="4">
        <f t="shared" si="10"/>
        <v>3.0854358351372291E-2</v>
      </c>
      <c r="E145" s="4">
        <f t="shared" si="11"/>
        <v>1.9690856354921629</v>
      </c>
      <c r="F145" s="4">
        <f t="shared" si="12"/>
        <v>3.8679868738491407</v>
      </c>
      <c r="G145" s="4">
        <f t="shared" si="13"/>
        <v>4.2804984450252439</v>
      </c>
      <c r="I145" s="4">
        <f t="shared" si="14"/>
        <v>1.0308543583513723</v>
      </c>
    </row>
    <row r="146" spans="1:9" x14ac:dyDescent="0.2">
      <c r="A146" s="4">
        <f>IF('True_Odds_Calculator_3-way'!A147="","",'True_Odds_Calculator_3-way'!A147)</f>
        <v>1.84</v>
      </c>
      <c r="B146" s="4">
        <f>IF('True_Odds_Calculator_3-way'!B147="","",'True_Odds_Calculator_3-way'!B147)</f>
        <v>4.0999999999999996</v>
      </c>
      <c r="C146" s="4">
        <f>IF('True_Odds_Calculator_3-way'!C147="","",'True_Odds_Calculator_3-way'!C147)</f>
        <v>4.13</v>
      </c>
      <c r="D146" s="4">
        <f t="shared" si="10"/>
        <v>2.9511450499282388E-2</v>
      </c>
      <c r="E146" s="4">
        <f t="shared" si="11"/>
        <v>1.8739185942446923</v>
      </c>
      <c r="F146" s="4">
        <f t="shared" si="12"/>
        <v>4.2723122462076271</v>
      </c>
      <c r="G146" s="4">
        <f t="shared" si="13"/>
        <v>4.3048968981951425</v>
      </c>
      <c r="I146" s="4">
        <f t="shared" si="14"/>
        <v>1.0295114504992824</v>
      </c>
    </row>
    <row r="147" spans="1:9" x14ac:dyDescent="0.2">
      <c r="A147" s="4">
        <f>IF('True_Odds_Calculator_3-way'!A148="","",'True_Odds_Calculator_3-way'!A148)</f>
        <v>2.42</v>
      </c>
      <c r="B147" s="4">
        <f>IF('True_Odds_Calculator_3-way'!B148="","",'True_Odds_Calculator_3-way'!B148)</f>
        <v>3.78</v>
      </c>
      <c r="C147" s="4">
        <f>IF('True_Odds_Calculator_3-way'!C148="","",'True_Odds_Calculator_3-way'!C148)</f>
        <v>2.86</v>
      </c>
      <c r="D147" s="4">
        <f t="shared" si="10"/>
        <v>2.742375469648195E-2</v>
      </c>
      <c r="E147" s="4">
        <f t="shared" si="11"/>
        <v>2.4747459052100877</v>
      </c>
      <c r="F147" s="4">
        <f t="shared" si="12"/>
        <v>3.9152886122293094</v>
      </c>
      <c r="G147" s="4">
        <f t="shared" si="13"/>
        <v>2.9367790923189889</v>
      </c>
      <c r="I147" s="4">
        <f t="shared" si="14"/>
        <v>1.027423754696482</v>
      </c>
    </row>
    <row r="148" spans="1:9" x14ac:dyDescent="0.2">
      <c r="A148" s="4">
        <f>IF('True_Odds_Calculator_3-way'!A149="","",'True_Odds_Calculator_3-way'!A149)</f>
        <v>2.4500000000000002</v>
      </c>
      <c r="B148" s="4">
        <f>IF('True_Odds_Calculator_3-way'!B149="","",'True_Odds_Calculator_3-way'!B149)</f>
        <v>3.17</v>
      </c>
      <c r="C148" s="4">
        <f>IF('True_Odds_Calculator_3-way'!C149="","",'True_Odds_Calculator_3-way'!C149)</f>
        <v>3.02</v>
      </c>
      <c r="D148" s="4">
        <f t="shared" si="10"/>
        <v>5.4746506369903303E-2</v>
      </c>
      <c r="E148" s="4">
        <f t="shared" si="11"/>
        <v>2.5646652789588038</v>
      </c>
      <c r="F148" s="4">
        <f t="shared" si="12"/>
        <v>3.36464044014875</v>
      </c>
      <c r="G148" s="4">
        <f t="shared" si="13"/>
        <v>3.1961442497375705</v>
      </c>
      <c r="I148" s="4">
        <f t="shared" si="14"/>
        <v>1.0547465063699033</v>
      </c>
    </row>
    <row r="149" spans="1:9" x14ac:dyDescent="0.2">
      <c r="A149" s="4">
        <f>IF('True_Odds_Calculator_3-way'!A150="","",'True_Odds_Calculator_3-way'!A150)</f>
        <v>1.27</v>
      </c>
      <c r="B149" s="4">
        <f>IF('True_Odds_Calculator_3-way'!B150="","",'True_Odds_Calculator_3-way'!B150)</f>
        <v>5.32</v>
      </c>
      <c r="C149" s="4">
        <f>IF('True_Odds_Calculator_3-way'!C150="","",'True_Odds_Calculator_3-way'!C150)</f>
        <v>11.14</v>
      </c>
      <c r="D149" s="4">
        <f t="shared" si="10"/>
        <v>6.5138106437441667E-2</v>
      </c>
      <c r="E149" s="4">
        <f t="shared" si="11"/>
        <v>1.306013494135658</v>
      </c>
      <c r="F149" s="4">
        <f t="shared" si="12"/>
        <v>6.0147762843821528</v>
      </c>
      <c r="G149" s="4">
        <f t="shared" si="13"/>
        <v>14.694234001037053</v>
      </c>
      <c r="I149" s="4">
        <f t="shared" si="14"/>
        <v>1.0651381064374417</v>
      </c>
    </row>
    <row r="150" spans="1:9" x14ac:dyDescent="0.2">
      <c r="A150" s="4">
        <f>IF('True_Odds_Calculator_3-way'!A151="","",'True_Odds_Calculator_3-way'!A151)</f>
        <v>1.17</v>
      </c>
      <c r="B150" s="4">
        <f>IF('True_Odds_Calculator_3-way'!B151="","",'True_Odds_Calculator_3-way'!B151)</f>
        <v>7.06</v>
      </c>
      <c r="C150" s="4">
        <f>IF('True_Odds_Calculator_3-way'!C151="","",'True_Odds_Calculator_3-way'!C151)</f>
        <v>14.52</v>
      </c>
      <c r="D150" s="4">
        <f t="shared" si="10"/>
        <v>6.5214437606917697E-2</v>
      </c>
      <c r="E150" s="4">
        <f t="shared" si="11"/>
        <v>1.2005339367501398</v>
      </c>
      <c r="F150" s="4">
        <f t="shared" si="12"/>
        <v>8.3399417905416318</v>
      </c>
      <c r="G150" s="4">
        <f t="shared" si="13"/>
        <v>21.216837597523995</v>
      </c>
      <c r="I150" s="4">
        <f t="shared" si="14"/>
        <v>1.0652144376069177</v>
      </c>
    </row>
    <row r="151" spans="1:9" x14ac:dyDescent="0.2">
      <c r="A151" s="4">
        <f>IF('True_Odds_Calculator_3-way'!A152="","",'True_Odds_Calculator_3-way'!A152)</f>
        <v>1.53</v>
      </c>
      <c r="B151" s="4">
        <f>IF('True_Odds_Calculator_3-way'!B152="","",'True_Odds_Calculator_3-way'!B152)</f>
        <v>4.18</v>
      </c>
      <c r="C151" s="4">
        <f>IF('True_Odds_Calculator_3-way'!C152="","",'True_Odds_Calculator_3-way'!C152)</f>
        <v>7.16</v>
      </c>
      <c r="D151" s="4">
        <f t="shared" si="10"/>
        <v>3.2494025471869303E-2</v>
      </c>
      <c r="E151" s="4">
        <f t="shared" si="11"/>
        <v>1.5557823520010494</v>
      </c>
      <c r="F151" s="4">
        <f t="shared" si="12"/>
        <v>4.378224136410017</v>
      </c>
      <c r="G151" s="4">
        <f t="shared" si="13"/>
        <v>7.7619585740160719</v>
      </c>
      <c r="I151" s="4">
        <f t="shared" si="14"/>
        <v>1.0324940254718693</v>
      </c>
    </row>
    <row r="152" spans="1:9" x14ac:dyDescent="0.2">
      <c r="A152" s="4">
        <f>IF('True_Odds_Calculator_3-way'!A153="","",'True_Odds_Calculator_3-way'!A153)</f>
        <v>3.39</v>
      </c>
      <c r="B152" s="4">
        <f>IF('True_Odds_Calculator_3-way'!B153="","",'True_Odds_Calculator_3-way'!B153)</f>
        <v>3.63</v>
      </c>
      <c r="C152" s="4">
        <f>IF('True_Odds_Calculator_3-way'!C153="","",'True_Odds_Calculator_3-way'!C153)</f>
        <v>2.1800000000000002</v>
      </c>
      <c r="D152" s="4">
        <f t="shared" si="10"/>
        <v>2.9182940731650175E-2</v>
      </c>
      <c r="E152" s="4">
        <f t="shared" si="11"/>
        <v>3.5056033093749677</v>
      </c>
      <c r="F152" s="4">
        <f t="shared" si="12"/>
        <v>3.7628721258164615</v>
      </c>
      <c r="G152" s="4">
        <f t="shared" si="13"/>
        <v>2.227231268216455</v>
      </c>
      <c r="I152" s="4">
        <f t="shared" si="14"/>
        <v>1.0291829407316502</v>
      </c>
    </row>
    <row r="153" spans="1:9" x14ac:dyDescent="0.2">
      <c r="A153" s="4">
        <f>IF('True_Odds_Calculator_3-way'!A154="","",'True_Odds_Calculator_3-way'!A154)</f>
        <v>3.87</v>
      </c>
      <c r="B153" s="4">
        <f>IF('True_Odds_Calculator_3-way'!B154="","",'True_Odds_Calculator_3-way'!B154)</f>
        <v>3.31</v>
      </c>
      <c r="C153" s="4">
        <f>IF('True_Odds_Calculator_3-way'!C154="","",'True_Odds_Calculator_3-way'!C154)</f>
        <v>2.14</v>
      </c>
      <c r="D153" s="4">
        <f t="shared" si="10"/>
        <v>2.7802456068083403E-2</v>
      </c>
      <c r="E153" s="4">
        <f t="shared" si="11"/>
        <v>4.0139614013197349</v>
      </c>
      <c r="F153" s="4">
        <f t="shared" si="12"/>
        <v>3.414748702189712</v>
      </c>
      <c r="G153" s="4">
        <f t="shared" si="13"/>
        <v>2.1833001220857815</v>
      </c>
      <c r="I153" s="4">
        <f t="shared" si="14"/>
        <v>1.0278024560680834</v>
      </c>
    </row>
    <row r="154" spans="1:9" x14ac:dyDescent="0.2">
      <c r="A154" s="4">
        <f>IF('True_Odds_Calculator_3-way'!A155="","",'True_Odds_Calculator_3-way'!A155)</f>
        <v>4.6399999999999997</v>
      </c>
      <c r="B154" s="4">
        <f>IF('True_Odds_Calculator_3-way'!B155="","",'True_Odds_Calculator_3-way'!B155)</f>
        <v>3.66</v>
      </c>
      <c r="C154" s="4">
        <f>IF('True_Odds_Calculator_3-way'!C155="","",'True_Odds_Calculator_3-way'!C155)</f>
        <v>1.85</v>
      </c>
      <c r="D154" s="4">
        <f t="shared" si="10"/>
        <v>2.92818256356977E-2</v>
      </c>
      <c r="E154" s="4">
        <f t="shared" si="11"/>
        <v>4.8601106376308181</v>
      </c>
      <c r="F154" s="4">
        <f t="shared" si="12"/>
        <v>3.7955931127688252</v>
      </c>
      <c r="G154" s="4">
        <f t="shared" si="13"/>
        <v>1.8840199859116753</v>
      </c>
      <c r="I154" s="4">
        <f t="shared" si="14"/>
        <v>1.0292818256356977</v>
      </c>
    </row>
    <row r="155" spans="1:9" x14ac:dyDescent="0.2">
      <c r="A155" s="4">
        <f>IF('True_Odds_Calculator_3-way'!A156="","",'True_Odds_Calculator_3-way'!A156)</f>
        <v>3.75</v>
      </c>
      <c r="B155" s="4">
        <f>IF('True_Odds_Calculator_3-way'!B156="","",'True_Odds_Calculator_3-way'!B156)</f>
        <v>3.07</v>
      </c>
      <c r="C155" s="4">
        <f>IF('True_Odds_Calculator_3-way'!C156="","",'True_Odds_Calculator_3-way'!C156)</f>
        <v>2.2999999999999998</v>
      </c>
      <c r="D155" s="4">
        <f t="shared" si="10"/>
        <v>2.7182174385120383E-2</v>
      </c>
      <c r="E155" s="4">
        <f t="shared" si="11"/>
        <v>3.8818980367243725</v>
      </c>
      <c r="F155" s="4">
        <f t="shared" si="12"/>
        <v>3.1578398147504005</v>
      </c>
      <c r="G155" s="4">
        <f t="shared" si="13"/>
        <v>2.3489513642983346</v>
      </c>
      <c r="I155" s="4">
        <f t="shared" si="14"/>
        <v>1.0271821743851204</v>
      </c>
    </row>
    <row r="156" spans="1:9" x14ac:dyDescent="0.2">
      <c r="A156" s="4">
        <f>IF('True_Odds_Calculator_3-way'!A157="","",'True_Odds_Calculator_3-way'!A157)</f>
        <v>2.15</v>
      </c>
      <c r="B156" s="4">
        <f>IF('True_Odds_Calculator_3-way'!B157="","",'True_Odds_Calculator_3-way'!B157)</f>
        <v>3.28</v>
      </c>
      <c r="C156" s="4">
        <f>IF('True_Odds_Calculator_3-way'!C157="","",'True_Odds_Calculator_3-way'!C157)</f>
        <v>3.87</v>
      </c>
      <c r="D156" s="4">
        <f t="shared" si="10"/>
        <v>2.839226066679279E-2</v>
      </c>
      <c r="E156" s="4">
        <f t="shared" si="11"/>
        <v>2.1946564005624842</v>
      </c>
      <c r="F156" s="4">
        <f t="shared" si="12"/>
        <v>3.3850803584127438</v>
      </c>
      <c r="G156" s="4">
        <f t="shared" si="13"/>
        <v>4.017131524536901</v>
      </c>
      <c r="I156" s="4">
        <f t="shared" si="14"/>
        <v>1.0283922606667928</v>
      </c>
    </row>
    <row r="157" spans="1:9" x14ac:dyDescent="0.2">
      <c r="A157" s="4">
        <f>IF('True_Odds_Calculator_3-way'!A158="","",'True_Odds_Calculator_3-way'!A158)</f>
        <v>1.54</v>
      </c>
      <c r="B157" s="4">
        <f>IF('True_Odds_Calculator_3-way'!B158="","",'True_Odds_Calculator_3-way'!B158)</f>
        <v>4.0599999999999996</v>
      </c>
      <c r="C157" s="4">
        <f>IF('True_Odds_Calculator_3-way'!C158="","",'True_Odds_Calculator_3-way'!C158)</f>
        <v>7.38</v>
      </c>
      <c r="D157" s="4">
        <f t="shared" si="10"/>
        <v>3.1157423083411295E-2</v>
      </c>
      <c r="E157" s="4">
        <f t="shared" si="11"/>
        <v>1.5650313363220865</v>
      </c>
      <c r="F157" s="4">
        <f t="shared" si="12"/>
        <v>4.2387319801706855</v>
      </c>
      <c r="G157" s="4">
        <f t="shared" si="13"/>
        <v>7.992611801071531</v>
      </c>
      <c r="I157" s="4">
        <f t="shared" si="14"/>
        <v>1.0311574230834113</v>
      </c>
    </row>
    <row r="158" spans="1:9" x14ac:dyDescent="0.2">
      <c r="A158" s="4">
        <f>IF('True_Odds_Calculator_3-way'!A159="","",'True_Odds_Calculator_3-way'!A159)</f>
        <v>2.1</v>
      </c>
      <c r="B158" s="4">
        <f>IF('True_Odds_Calculator_3-way'!B159="","",'True_Odds_Calculator_3-way'!B159)</f>
        <v>3.41</v>
      </c>
      <c r="C158" s="4">
        <f>IF('True_Odds_Calculator_3-way'!C159="","",'True_Odds_Calculator_3-way'!C159)</f>
        <v>3.87</v>
      </c>
      <c r="D158" s="4">
        <f t="shared" si="10"/>
        <v>2.7843540971822955E-2</v>
      </c>
      <c r="E158" s="4">
        <f t="shared" si="11"/>
        <v>2.1417436081329329</v>
      </c>
      <c r="F158" s="4">
        <f t="shared" si="12"/>
        <v>3.5214497464354193</v>
      </c>
      <c r="G158" s="4">
        <f t="shared" si="13"/>
        <v>4.0141820652134541</v>
      </c>
      <c r="I158" s="4">
        <f t="shared" si="14"/>
        <v>1.027843540971823</v>
      </c>
    </row>
    <row r="159" spans="1:9" x14ac:dyDescent="0.2">
      <c r="A159" s="4">
        <f>IF('True_Odds_Calculator_3-way'!A160="","",'True_Odds_Calculator_3-way'!A160)</f>
        <v>1.83</v>
      </c>
      <c r="B159" s="4">
        <f>IF('True_Odds_Calculator_3-way'!B160="","",'True_Odds_Calculator_3-way'!B160)</f>
        <v>3.83</v>
      </c>
      <c r="C159" s="4">
        <f>IF('True_Odds_Calculator_3-way'!C160="","",'True_Odds_Calculator_3-way'!C160)</f>
        <v>4.47</v>
      </c>
      <c r="D159" s="4">
        <f t="shared" si="10"/>
        <v>3.1258339708257754E-2</v>
      </c>
      <c r="E159" s="4">
        <f t="shared" si="11"/>
        <v>1.8655719559898227</v>
      </c>
      <c r="F159" s="4">
        <f t="shared" si="12"/>
        <v>3.9891947207805378</v>
      </c>
      <c r="G159" s="4">
        <f t="shared" si="13"/>
        <v>4.6883600218542245</v>
      </c>
      <c r="I159" s="4">
        <f t="shared" si="14"/>
        <v>1.0312583397082578</v>
      </c>
    </row>
    <row r="160" spans="1:9" x14ac:dyDescent="0.2">
      <c r="A160" s="4">
        <f>IF('True_Odds_Calculator_3-way'!A161="","",'True_Odds_Calculator_3-way'!A161)</f>
        <v>5.17</v>
      </c>
      <c r="B160" s="4">
        <f>IF('True_Odds_Calculator_3-way'!B161="","",'True_Odds_Calculator_3-way'!B161)</f>
        <v>4.6100000000000003</v>
      </c>
      <c r="C160" s="4">
        <f>IF('True_Odds_Calculator_3-way'!C161="","",'True_Odds_Calculator_3-way'!C161)</f>
        <v>1.61</v>
      </c>
      <c r="D160" s="4">
        <f t="shared" si="10"/>
        <v>3.14613497975893E-2</v>
      </c>
      <c r="E160" s="4">
        <f t="shared" si="11"/>
        <v>5.4663782428624401</v>
      </c>
      <c r="F160" s="4">
        <f t="shared" si="12"/>
        <v>4.8441955781841299</v>
      </c>
      <c r="G160" s="4">
        <f t="shared" si="13"/>
        <v>1.6376505133300623</v>
      </c>
      <c r="I160" s="4">
        <f t="shared" si="14"/>
        <v>1.0314613497975893</v>
      </c>
    </row>
    <row r="161" spans="1:9" x14ac:dyDescent="0.2">
      <c r="A161" s="4">
        <f>IF('True_Odds_Calculator_3-way'!A162="","",'True_Odds_Calculator_3-way'!A162)</f>
        <v>1.36</v>
      </c>
      <c r="B161" s="4">
        <f>IF('True_Odds_Calculator_3-way'!B162="","",'True_Odds_Calculator_3-way'!B162)</f>
        <v>5.61</v>
      </c>
      <c r="C161" s="4">
        <f>IF('True_Odds_Calculator_3-way'!C162="","",'True_Odds_Calculator_3-way'!C162)</f>
        <v>8.2899999999999991</v>
      </c>
      <c r="D161" s="4">
        <f t="shared" si="10"/>
        <v>3.4174498837806766E-2</v>
      </c>
      <c r="E161" s="4">
        <f t="shared" si="11"/>
        <v>1.3814012756511425</v>
      </c>
      <c r="F161" s="4">
        <f t="shared" si="12"/>
        <v>5.9929898864507649</v>
      </c>
      <c r="G161" s="4">
        <f t="shared" si="13"/>
        <v>9.1545111264939454</v>
      </c>
      <c r="I161" s="4">
        <f t="shared" si="14"/>
        <v>1.0341744988378068</v>
      </c>
    </row>
    <row r="162" spans="1:9" x14ac:dyDescent="0.2">
      <c r="A162" s="4">
        <f>IF('True_Odds_Calculator_3-way'!A163="","",'True_Odds_Calculator_3-way'!A163)</f>
        <v>5.0599999999999996</v>
      </c>
      <c r="B162" s="4">
        <f>IF('True_Odds_Calculator_3-way'!B163="","",'True_Odds_Calculator_3-way'!B163)</f>
        <v>4.3899999999999997</v>
      </c>
      <c r="C162" s="4">
        <f>IF('True_Odds_Calculator_3-way'!C163="","",'True_Odds_Calculator_3-way'!C163)</f>
        <v>1.65</v>
      </c>
      <c r="D162" s="4">
        <f t="shared" si="10"/>
        <v>3.1479497360452191E-2</v>
      </c>
      <c r="E162" s="4">
        <f t="shared" si="11"/>
        <v>5.3437274471963701</v>
      </c>
      <c r="F162" s="4">
        <f t="shared" si="12"/>
        <v>4.6019906910791812</v>
      </c>
      <c r="G162" s="4">
        <f t="shared" si="13"/>
        <v>1.6790709706029081</v>
      </c>
      <c r="I162" s="4">
        <f t="shared" si="14"/>
        <v>1.0314794973604522</v>
      </c>
    </row>
    <row r="163" spans="1:9" x14ac:dyDescent="0.2">
      <c r="A163" s="4">
        <f>IF('True_Odds_Calculator_3-way'!A164="","",'True_Odds_Calculator_3-way'!A164)</f>
        <v>2.54</v>
      </c>
      <c r="B163" s="4">
        <f>IF('True_Odds_Calculator_3-way'!B164="","",'True_Odds_Calculator_3-way'!B164)</f>
        <v>3.24</v>
      </c>
      <c r="C163" s="4">
        <f>IF('True_Odds_Calculator_3-way'!C164="","",'True_Odds_Calculator_3-way'!C164)</f>
        <v>3.07</v>
      </c>
      <c r="D163" s="4">
        <f t="shared" si="10"/>
        <v>2.8075661733018009E-2</v>
      </c>
      <c r="E163" s="4">
        <f t="shared" si="11"/>
        <v>2.6018478139081185</v>
      </c>
      <c r="F163" s="4">
        <f t="shared" si="12"/>
        <v>3.3413143812980315</v>
      </c>
      <c r="G163" s="4">
        <f t="shared" si="13"/>
        <v>3.160812548333007</v>
      </c>
      <c r="I163" s="4">
        <f t="shared" si="14"/>
        <v>1.028075661733018</v>
      </c>
    </row>
    <row r="164" spans="1:9" x14ac:dyDescent="0.2">
      <c r="A164" s="4">
        <f>IF('True_Odds_Calculator_3-way'!A165="","",'True_Odds_Calculator_3-way'!A165)</f>
        <v>1.1299999999999999</v>
      </c>
      <c r="B164" s="4">
        <f>IF('True_Odds_Calculator_3-way'!B165="","",'True_Odds_Calculator_3-way'!B165)</f>
        <v>9.69</v>
      </c>
      <c r="C164" s="4">
        <f>IF('True_Odds_Calculator_3-way'!C165="","",'True_Odds_Calculator_3-way'!C165)</f>
        <v>19.53</v>
      </c>
      <c r="D164" s="4">
        <f t="shared" si="10"/>
        <v>3.9358203628722777E-2</v>
      </c>
      <c r="E164" s="4">
        <f t="shared" si="11"/>
        <v>1.1470042501092856</v>
      </c>
      <c r="F164" s="4">
        <f t="shared" si="12"/>
        <v>11.10127128997884</v>
      </c>
      <c r="G164" s="4">
        <f t="shared" si="13"/>
        <v>26.257831667331157</v>
      </c>
      <c r="I164" s="4">
        <f t="shared" si="14"/>
        <v>1.0393582036287228</v>
      </c>
    </row>
    <row r="165" spans="1:9" x14ac:dyDescent="0.2">
      <c r="A165" s="4">
        <f>IF('True_Odds_Calculator_3-way'!A166="","",'True_Odds_Calculator_3-way'!A166)</f>
        <v>2.17</v>
      </c>
      <c r="B165" s="4">
        <f>IF('True_Odds_Calculator_3-way'!B166="","",'True_Odds_Calculator_3-way'!B166)</f>
        <v>3.31</v>
      </c>
      <c r="C165" s="4">
        <f>IF('True_Odds_Calculator_3-way'!C166="","",'True_Odds_Calculator_3-way'!C166)</f>
        <v>3.78</v>
      </c>
      <c r="D165" s="4">
        <f t="shared" si="10"/>
        <v>2.7494561263199824E-2</v>
      </c>
      <c r="E165" s="4">
        <f t="shared" si="11"/>
        <v>2.2140320780400482</v>
      </c>
      <c r="F165" s="4">
        <f t="shared" si="12"/>
        <v>3.4135523847688809</v>
      </c>
      <c r="G165" s="4">
        <f t="shared" si="13"/>
        <v>3.9156504550658253</v>
      </c>
      <c r="I165" s="4">
        <f t="shared" si="14"/>
        <v>1.0274945612631998</v>
      </c>
    </row>
    <row r="166" spans="1:9" x14ac:dyDescent="0.2">
      <c r="A166" s="4">
        <f>IF('True_Odds_Calculator_3-way'!A167="","",'True_Odds_Calculator_3-way'!A167)</f>
        <v>2.06</v>
      </c>
      <c r="B166" s="4">
        <f>IF('True_Odds_Calculator_3-way'!B167="","",'True_Odds_Calculator_3-way'!B167)</f>
        <v>3.22</v>
      </c>
      <c r="C166" s="4">
        <f>IF('True_Odds_Calculator_3-way'!C167="","",'True_Odds_Calculator_3-way'!C167)</f>
        <v>4.3099999999999996</v>
      </c>
      <c r="D166" s="4">
        <f t="shared" si="10"/>
        <v>2.8014460899982385E-2</v>
      </c>
      <c r="E166" s="4">
        <f t="shared" si="11"/>
        <v>2.1004046364458051</v>
      </c>
      <c r="F166" s="4">
        <f t="shared" si="12"/>
        <v>3.3198232839525708</v>
      </c>
      <c r="G166" s="4">
        <f t="shared" si="13"/>
        <v>4.4907408318852413</v>
      </c>
      <c r="I166" s="4">
        <f t="shared" si="14"/>
        <v>1.0280144608999824</v>
      </c>
    </row>
    <row r="167" spans="1:9" x14ac:dyDescent="0.2">
      <c r="A167" s="4">
        <f>IF('True_Odds_Calculator_3-way'!A168="","",'True_Odds_Calculator_3-way'!A168)</f>
        <v>1.21</v>
      </c>
      <c r="B167" s="4">
        <f>IF('True_Odds_Calculator_3-way'!B168="","",'True_Odds_Calculator_3-way'!B168)</f>
        <v>6.9</v>
      </c>
      <c r="C167" s="4">
        <f>IF('True_Odds_Calculator_3-way'!C168="","",'True_Odds_Calculator_3-way'!C168)</f>
        <v>14.96</v>
      </c>
      <c r="D167" s="4">
        <f t="shared" si="10"/>
        <v>3.8218737009715786E-2</v>
      </c>
      <c r="E167" s="4">
        <f t="shared" si="11"/>
        <v>1.2289440378901249</v>
      </c>
      <c r="F167" s="4">
        <f t="shared" si="12"/>
        <v>7.5649856534986801</v>
      </c>
      <c r="G167" s="4">
        <f t="shared" si="13"/>
        <v>18.482463755534329</v>
      </c>
      <c r="I167" s="4">
        <f t="shared" si="14"/>
        <v>1.0382187370097158</v>
      </c>
    </row>
    <row r="168" spans="1:9" x14ac:dyDescent="0.2">
      <c r="A168" s="4">
        <f>IF('True_Odds_Calculator_3-way'!A169="","",'True_Odds_Calculator_3-way'!A169)</f>
        <v>3.93</v>
      </c>
      <c r="B168" s="4">
        <f>IF('True_Odds_Calculator_3-way'!B169="","",'True_Odds_Calculator_3-way'!B169)</f>
        <v>3.57</v>
      </c>
      <c r="C168" s="4">
        <f>IF('True_Odds_Calculator_3-way'!C169="","",'True_Odds_Calculator_3-way'!C169)</f>
        <v>2.02</v>
      </c>
      <c r="D168" s="4">
        <f t="shared" si="10"/>
        <v>2.9614475977073562E-2</v>
      </c>
      <c r="E168" s="4">
        <f t="shared" si="11"/>
        <v>4.0886177775687527</v>
      </c>
      <c r="F168" s="4">
        <f t="shared" si="12"/>
        <v>3.7004068765558826</v>
      </c>
      <c r="G168" s="4">
        <f t="shared" si="13"/>
        <v>2.0610991703910613</v>
      </c>
      <c r="I168" s="4">
        <f t="shared" si="14"/>
        <v>1.0296144759770736</v>
      </c>
    </row>
    <row r="169" spans="1:9" x14ac:dyDescent="0.2">
      <c r="A169" s="4">
        <f>IF('True_Odds_Calculator_3-way'!A170="","",'True_Odds_Calculator_3-way'!A170)</f>
        <v>2.08</v>
      </c>
      <c r="B169" s="4">
        <f>IF('True_Odds_Calculator_3-way'!B170="","",'True_Odds_Calculator_3-way'!B170)</f>
        <v>2.96</v>
      </c>
      <c r="C169" s="4">
        <f>IF('True_Odds_Calculator_3-way'!C170="","",'True_Odds_Calculator_3-way'!C170)</f>
        <v>4.75</v>
      </c>
      <c r="D169" s="4">
        <f t="shared" si="10"/>
        <v>2.9133384396542228E-2</v>
      </c>
      <c r="E169" s="4">
        <f t="shared" si="11"/>
        <v>2.1228803716608593</v>
      </c>
      <c r="F169" s="4">
        <f t="shared" si="12"/>
        <v>3.0476031679866606</v>
      </c>
      <c r="G169" s="4">
        <f t="shared" si="13"/>
        <v>4.9797030377332785</v>
      </c>
      <c r="I169" s="4">
        <f t="shared" si="14"/>
        <v>1.0291333843965422</v>
      </c>
    </row>
    <row r="170" spans="1:9" x14ac:dyDescent="0.2">
      <c r="A170" s="4">
        <f>IF('True_Odds_Calculator_3-way'!A171="","",'True_Odds_Calculator_3-way'!A171)</f>
        <v>1.88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4.9400000000000004</v>
      </c>
      <c r="D170" s="4">
        <f t="shared" si="10"/>
        <v>3.1079948459102447E-2</v>
      </c>
      <c r="E170" s="4">
        <f t="shared" si="11"/>
        <v>1.9173436570106543</v>
      </c>
      <c r="F170" s="4">
        <f t="shared" si="12"/>
        <v>3.4919136784655533</v>
      </c>
      <c r="G170" s="4">
        <f t="shared" si="13"/>
        <v>5.2064577346514902</v>
      </c>
      <c r="I170" s="4">
        <f t="shared" si="14"/>
        <v>1.0310799484591024</v>
      </c>
    </row>
    <row r="171" spans="1:9" x14ac:dyDescent="0.2">
      <c r="A171" s="4">
        <f>IF('True_Odds_Calculator_3-way'!A172="","",'True_Odds_Calculator_3-way'!A172)</f>
        <v>1.64</v>
      </c>
      <c r="B171" s="4">
        <f>IF('True_Odds_Calculator_3-way'!B172="","",'True_Odds_Calculator_3-way'!B172)</f>
        <v>3.56</v>
      </c>
      <c r="C171" s="4">
        <f>IF('True_Odds_Calculator_3-way'!C172="","",'True_Odds_Calculator_3-way'!C172)</f>
        <v>6.99</v>
      </c>
      <c r="D171" s="4">
        <f t="shared" si="10"/>
        <v>3.3716490417544431E-2</v>
      </c>
      <c r="E171" s="4">
        <f t="shared" si="11"/>
        <v>1.6707955717094929</v>
      </c>
      <c r="F171" s="4">
        <f t="shared" si="12"/>
        <v>3.7083728711376129</v>
      </c>
      <c r="G171" s="4">
        <f t="shared" si="13"/>
        <v>7.5859476693291681</v>
      </c>
      <c r="I171" s="4">
        <f t="shared" si="14"/>
        <v>1.0337164904175444</v>
      </c>
    </row>
    <row r="172" spans="1:9" x14ac:dyDescent="0.2">
      <c r="A172" s="4">
        <f>IF('True_Odds_Calculator_3-way'!A173="","",'True_Odds_Calculator_3-way'!A173)</f>
        <v>1.68</v>
      </c>
      <c r="B172" s="4">
        <f>IF('True_Odds_Calculator_3-way'!B173="","",'True_Odds_Calculator_3-way'!B173)</f>
        <v>4.3099999999999996</v>
      </c>
      <c r="C172" s="4">
        <f>IF('True_Odds_Calculator_3-way'!C173="","",'True_Odds_Calculator_3-way'!C173)</f>
        <v>4.95</v>
      </c>
      <c r="D172" s="4">
        <f t="shared" si="10"/>
        <v>2.9276858743216172E-2</v>
      </c>
      <c r="E172" s="4">
        <f t="shared" si="11"/>
        <v>1.7080027753527331</v>
      </c>
      <c r="F172" s="4">
        <f t="shared" si="12"/>
        <v>4.4992430537946486</v>
      </c>
      <c r="G172" s="4">
        <f t="shared" si="13"/>
        <v>5.2012561275399012</v>
      </c>
      <c r="I172" s="4">
        <f t="shared" si="14"/>
        <v>1.0292768587432162</v>
      </c>
    </row>
    <row r="173" spans="1:9" x14ac:dyDescent="0.2">
      <c r="A173" s="4">
        <f>IF('True_Odds_Calculator_3-way'!A174="","",'True_Odds_Calculator_3-way'!A174)</f>
        <v>1.24</v>
      </c>
      <c r="B173" s="4">
        <f>IF('True_Odds_Calculator_3-way'!B174="","",'True_Odds_Calculator_3-way'!B174)</f>
        <v>6.75</v>
      </c>
      <c r="C173" s="4">
        <f>IF('True_Odds_Calculator_3-way'!C174="","",'True_Odds_Calculator_3-way'!C174)</f>
        <v>11.71</v>
      </c>
      <c r="D173" s="4">
        <f t="shared" si="10"/>
        <v>3.9996857550093079E-2</v>
      </c>
      <c r="E173" s="4">
        <f t="shared" si="11"/>
        <v>1.2608443217686582</v>
      </c>
      <c r="F173" s="4">
        <f t="shared" si="12"/>
        <v>7.4175247849448818</v>
      </c>
      <c r="G173" s="4">
        <f t="shared" si="13"/>
        <v>13.876398078320706</v>
      </c>
      <c r="I173" s="4">
        <f t="shared" si="14"/>
        <v>1.0399968575500931</v>
      </c>
    </row>
    <row r="174" spans="1:9" x14ac:dyDescent="0.2">
      <c r="A174" s="4">
        <f>IF('True_Odds_Calculator_3-way'!A175="","",'True_Odds_Calculator_3-way'!A175)</f>
        <v>2.71</v>
      </c>
      <c r="B174" s="4">
        <f>IF('True_Odds_Calculator_3-way'!B175="","",'True_Odds_Calculator_3-way'!B175)</f>
        <v>3.73</v>
      </c>
      <c r="C174" s="4">
        <f>IF('True_Odds_Calculator_3-way'!C175="","",'True_Odds_Calculator_3-way'!C175)</f>
        <v>2.56</v>
      </c>
      <c r="D174" s="4">
        <f t="shared" si="10"/>
        <v>2.7725204782208746E-2</v>
      </c>
      <c r="E174" s="4">
        <f t="shared" si="11"/>
        <v>2.7796157592473585</v>
      </c>
      <c r="F174" s="4">
        <f t="shared" si="12"/>
        <v>3.8631699237057253</v>
      </c>
      <c r="G174" s="4">
        <f t="shared" si="13"/>
        <v>2.6220342935331677</v>
      </c>
      <c r="I174" s="4">
        <f t="shared" si="14"/>
        <v>1.0277252047822087</v>
      </c>
    </row>
    <row r="175" spans="1:9" x14ac:dyDescent="0.2">
      <c r="A175" s="4">
        <f>IF('True_Odds_Calculator_3-way'!A176="","",'True_Odds_Calculator_3-way'!A176)</f>
        <v>5.73</v>
      </c>
      <c r="B175" s="4">
        <f>IF('True_Odds_Calculator_3-way'!B176="","",'True_Odds_Calculator_3-way'!B176)</f>
        <v>4.12</v>
      </c>
      <c r="C175" s="4">
        <f>IF('True_Odds_Calculator_3-way'!C176="","",'True_Odds_Calculator_3-way'!C176)</f>
        <v>1.63</v>
      </c>
      <c r="D175" s="4">
        <f t="shared" si="10"/>
        <v>3.0735448925307107E-2</v>
      </c>
      <c r="E175" s="4">
        <f t="shared" si="11"/>
        <v>6.0873564813662542</v>
      </c>
      <c r="F175" s="4">
        <f t="shared" si="12"/>
        <v>4.3015693117275307</v>
      </c>
      <c r="G175" s="4">
        <f t="shared" si="13"/>
        <v>1.6576826267077664</v>
      </c>
      <c r="I175" s="4">
        <f t="shared" si="14"/>
        <v>1.0307354489253071</v>
      </c>
    </row>
    <row r="176" spans="1:9" x14ac:dyDescent="0.2">
      <c r="A176" s="4">
        <f>IF('True_Odds_Calculator_3-way'!A177="","",'True_Odds_Calculator_3-way'!A177)</f>
        <v>2.8</v>
      </c>
      <c r="B176" s="4">
        <f>IF('True_Odds_Calculator_3-way'!B177="","",'True_Odds_Calculator_3-way'!B177)</f>
        <v>3.11</v>
      </c>
      <c r="C176" s="4">
        <f>IF('True_Odds_Calculator_3-way'!C177="","",'True_Odds_Calculator_3-way'!C177)</f>
        <v>2.74</v>
      </c>
      <c r="D176" s="4">
        <f t="shared" si="10"/>
        <v>4.3649769152620754E-2</v>
      </c>
      <c r="E176" s="4">
        <f t="shared" si="11"/>
        <v>2.9189160093170732</v>
      </c>
      <c r="F176" s="4">
        <f t="shared" si="12"/>
        <v>3.2573981138154555</v>
      </c>
      <c r="G176" s="4">
        <f t="shared" si="13"/>
        <v>2.853770673760053</v>
      </c>
      <c r="I176" s="4">
        <f t="shared" si="14"/>
        <v>1.0436497691526208</v>
      </c>
    </row>
    <row r="177" spans="1:9" x14ac:dyDescent="0.2">
      <c r="A177" s="4">
        <f>IF('True_Odds_Calculator_3-way'!A178="","",'True_Odds_Calculator_3-way'!A178)</f>
        <v>1.67</v>
      </c>
      <c r="B177" s="4">
        <f>IF('True_Odds_Calculator_3-way'!B178="","",'True_Odds_Calculator_3-way'!B178)</f>
        <v>3.86</v>
      </c>
      <c r="C177" s="4">
        <f>IF('True_Odds_Calculator_3-way'!C178="","",'True_Odds_Calculator_3-way'!C178)</f>
        <v>5.78</v>
      </c>
      <c r="D177" s="4">
        <f t="shared" si="10"/>
        <v>3.0880133345371652E-2</v>
      </c>
      <c r="E177" s="4">
        <f t="shared" si="11"/>
        <v>1.6992093075663013</v>
      </c>
      <c r="F177" s="4">
        <f t="shared" si="12"/>
        <v>4.0197129984440023</v>
      </c>
      <c r="G177" s="4">
        <f t="shared" si="13"/>
        <v>6.1456392542878202</v>
      </c>
      <c r="I177" s="4">
        <f t="shared" si="14"/>
        <v>1.0308801333453717</v>
      </c>
    </row>
    <row r="178" spans="1:9" x14ac:dyDescent="0.2">
      <c r="A178" s="4">
        <f>IF('True_Odds_Calculator_3-way'!A179="","",'True_Odds_Calculator_3-way'!A179)</f>
        <v>4.0199999999999996</v>
      </c>
      <c r="B178" s="4">
        <f>IF('True_Odds_Calculator_3-way'!B179="","",'True_Odds_Calculator_3-way'!B179)</f>
        <v>3.52</v>
      </c>
      <c r="C178" s="4">
        <f>IF('True_Odds_Calculator_3-way'!C179="","",'True_Odds_Calculator_3-way'!C179)</f>
        <v>2.0099999999999998</v>
      </c>
      <c r="D178" s="4">
        <f t="shared" si="10"/>
        <v>3.0359565807327016E-2</v>
      </c>
      <c r="E178" s="4">
        <f t="shared" si="11"/>
        <v>4.1904761904761898</v>
      </c>
      <c r="F178" s="4">
        <f t="shared" si="12"/>
        <v>3.650020635575733</v>
      </c>
      <c r="G178" s="4">
        <f t="shared" si="13"/>
        <v>2.0517341375710472</v>
      </c>
      <c r="I178" s="4">
        <f t="shared" si="14"/>
        <v>1.030359565807327</v>
      </c>
    </row>
    <row r="179" spans="1:9" x14ac:dyDescent="0.2">
      <c r="A179" s="4">
        <f>IF('True_Odds_Calculator_3-way'!A180="","",'True_Odds_Calculator_3-way'!A180)</f>
        <v>1.95</v>
      </c>
      <c r="B179" s="4">
        <f>IF('True_Odds_Calculator_3-way'!B180="","",'True_Odds_Calculator_3-way'!B180)</f>
        <v>3.55</v>
      </c>
      <c r="C179" s="4">
        <f>IF('True_Odds_Calculator_3-way'!C180="","",'True_Odds_Calculator_3-way'!C180)</f>
        <v>4.1399999999999997</v>
      </c>
      <c r="D179" s="4">
        <f t="shared" si="10"/>
        <v>3.6056547385389992E-2</v>
      </c>
      <c r="E179" s="4">
        <f t="shared" si="11"/>
        <v>1.9967984783191834</v>
      </c>
      <c r="F179" s="4">
        <f t="shared" si="12"/>
        <v>3.7082182298102482</v>
      </c>
      <c r="G179" s="4">
        <f t="shared" si="13"/>
        <v>4.3567850654829314</v>
      </c>
      <c r="I179" s="4">
        <f t="shared" si="14"/>
        <v>1.03605654738539</v>
      </c>
    </row>
    <row r="180" spans="1:9" x14ac:dyDescent="0.2">
      <c r="A180" s="4">
        <f>IF('True_Odds_Calculator_3-way'!A181="","",'True_Odds_Calculator_3-way'!A181)</f>
        <v>3.45</v>
      </c>
      <c r="B180" s="4">
        <f>IF('True_Odds_Calculator_3-way'!B181="","",'True_Odds_Calculator_3-way'!B181)</f>
        <v>3.1</v>
      </c>
      <c r="C180" s="4">
        <f>IF('True_Odds_Calculator_3-way'!C181="","",'True_Odds_Calculator_3-way'!C181)</f>
        <v>2.41</v>
      </c>
      <c r="D180" s="4">
        <f t="shared" si="10"/>
        <v>2.7373476961157994E-2</v>
      </c>
      <c r="E180" s="4">
        <f t="shared" si="11"/>
        <v>3.5621341981669894</v>
      </c>
      <c r="F180" s="4">
        <f t="shared" si="12"/>
        <v>3.1902388609597758</v>
      </c>
      <c r="G180" s="4">
        <f t="shared" si="13"/>
        <v>2.4641875494949721</v>
      </c>
      <c r="I180" s="4">
        <f t="shared" si="14"/>
        <v>1.027373476961158</v>
      </c>
    </row>
    <row r="181" spans="1:9" x14ac:dyDescent="0.2">
      <c r="A181" s="4">
        <f>IF('True_Odds_Calculator_3-way'!A182="","",'True_Odds_Calculator_3-way'!A182)</f>
        <v>2.68</v>
      </c>
      <c r="B181" s="4">
        <f>IF('True_Odds_Calculator_3-way'!B182="","",'True_Odds_Calculator_3-way'!B182)</f>
        <v>3.09</v>
      </c>
      <c r="C181" s="4">
        <f>IF('True_Odds_Calculator_3-way'!C182="","",'True_Odds_Calculator_3-way'!C182)</f>
        <v>3.03</v>
      </c>
      <c r="D181" s="4">
        <f t="shared" si="10"/>
        <v>2.6791927127794768E-2</v>
      </c>
      <c r="E181" s="4">
        <f t="shared" si="11"/>
        <v>2.7457163079032139</v>
      </c>
      <c r="F181" s="4">
        <f t="shared" si="12"/>
        <v>3.1776905471820265</v>
      </c>
      <c r="G181" s="4">
        <f t="shared" si="13"/>
        <v>3.1142717142320975</v>
      </c>
      <c r="I181" s="4">
        <f t="shared" si="14"/>
        <v>1.0267919271277948</v>
      </c>
    </row>
    <row r="182" spans="1:9" x14ac:dyDescent="0.2">
      <c r="A182" s="4">
        <f>IF('True_Odds_Calculator_3-way'!A183="","",'True_Odds_Calculator_3-way'!A183)</f>
        <v>2.31</v>
      </c>
      <c r="B182" s="4">
        <f>IF('True_Odds_Calculator_3-way'!B183="","",'True_Odds_Calculator_3-way'!B183)</f>
        <v>3.34</v>
      </c>
      <c r="C182" s="4">
        <f>IF('True_Odds_Calculator_3-way'!C183="","",'True_Odds_Calculator_3-way'!C183)</f>
        <v>3.32</v>
      </c>
      <c r="D182" s="4">
        <f t="shared" si="10"/>
        <v>3.350644978233186E-2</v>
      </c>
      <c r="E182" s="4">
        <f t="shared" si="11"/>
        <v>2.3711762678794654</v>
      </c>
      <c r="F182" s="4">
        <f t="shared" si="12"/>
        <v>3.4694228195094681</v>
      </c>
      <c r="G182" s="4">
        <f t="shared" si="13"/>
        <v>3.4478478214753747</v>
      </c>
      <c r="I182" s="4">
        <f t="shared" si="14"/>
        <v>1.0335064497823319</v>
      </c>
    </row>
    <row r="183" spans="1:9" x14ac:dyDescent="0.2">
      <c r="A183" s="4">
        <f>IF('True_Odds_Calculator_3-way'!A184="","",'True_Odds_Calculator_3-way'!A184)</f>
        <v>2.96</v>
      </c>
      <c r="B183" s="4">
        <f>IF('True_Odds_Calculator_3-way'!B184="","",'True_Odds_Calculator_3-way'!B184)</f>
        <v>2.87</v>
      </c>
      <c r="C183" s="4">
        <f>IF('True_Odds_Calculator_3-way'!C184="","",'True_Odds_Calculator_3-way'!C184)</f>
        <v>2.89</v>
      </c>
      <c r="D183" s="4">
        <f t="shared" si="10"/>
        <v>3.2290654832641374E-2</v>
      </c>
      <c r="E183" s="4">
        <f t="shared" si="11"/>
        <v>3.057409408534483</v>
      </c>
      <c r="F183" s="4">
        <f t="shared" si="12"/>
        <v>2.9614843781538451</v>
      </c>
      <c r="G183" s="4">
        <f t="shared" si="13"/>
        <v>2.9827844749090704</v>
      </c>
      <c r="I183" s="4">
        <f t="shared" si="14"/>
        <v>1.0322906548326414</v>
      </c>
    </row>
    <row r="184" spans="1:9" x14ac:dyDescent="0.2">
      <c r="A184" s="4">
        <f>IF('True_Odds_Calculator_3-way'!A185="","",'True_Odds_Calculator_3-way'!A185)</f>
        <v>2.72</v>
      </c>
      <c r="B184" s="4">
        <f>IF('True_Odds_Calculator_3-way'!B185="","",'True_Odds_Calculator_3-way'!B185)</f>
        <v>3.63</v>
      </c>
      <c r="C184" s="4">
        <f>IF('True_Odds_Calculator_3-way'!C185="","",'True_Odds_Calculator_3-way'!C185)</f>
        <v>2.56</v>
      </c>
      <c r="D184" s="4">
        <f t="shared" si="10"/>
        <v>3.375415248744118E-2</v>
      </c>
      <c r="E184" s="4">
        <f t="shared" si="11"/>
        <v>2.8058701917498086</v>
      </c>
      <c r="F184" s="4">
        <f t="shared" si="12"/>
        <v>3.7845714522996525</v>
      </c>
      <c r="G184" s="4">
        <f t="shared" si="13"/>
        <v>2.6359239500416018</v>
      </c>
      <c r="I184" s="4">
        <f t="shared" si="14"/>
        <v>1.0337541524874412</v>
      </c>
    </row>
    <row r="185" spans="1:9" x14ac:dyDescent="0.2">
      <c r="A185" s="4">
        <f>IF('True_Odds_Calculator_3-way'!A186="","",'True_Odds_Calculator_3-way'!A186)</f>
        <v>5.53</v>
      </c>
      <c r="B185" s="4">
        <f>IF('True_Odds_Calculator_3-way'!B186="","",'True_Odds_Calculator_3-way'!B186)</f>
        <v>4.5</v>
      </c>
      <c r="C185" s="4">
        <f>IF('True_Odds_Calculator_3-way'!C186="","",'True_Odds_Calculator_3-way'!C186)</f>
        <v>1.57</v>
      </c>
      <c r="D185" s="4">
        <f t="shared" si="10"/>
        <v>3.9996723782904642E-2</v>
      </c>
      <c r="E185" s="4">
        <f t="shared" si="11"/>
        <v>5.9701640404740139</v>
      </c>
      <c r="F185" s="4">
        <f t="shared" si="12"/>
        <v>4.7872090149957218</v>
      </c>
      <c r="G185" s="4">
        <f t="shared" si="13"/>
        <v>1.603565215785236</v>
      </c>
      <c r="I185" s="4">
        <f t="shared" si="14"/>
        <v>1.0399967237829046</v>
      </c>
    </row>
    <row r="186" spans="1: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1.65</v>
      </c>
      <c r="B2" s="4">
        <f>IF('True_Odds_Calculator_2-way'!B3="","",'True_Odds_Calculator_2-way'!B3)</f>
        <v>2.3199999999999998</v>
      </c>
      <c r="C2" s="4">
        <f>1/A2</f>
        <v>0.60606060606060608</v>
      </c>
      <c r="D2">
        <f>1/B2</f>
        <v>0.43103448275862072</v>
      </c>
      <c r="E2">
        <f>C2+D2-1</f>
        <v>3.709508881922674E-2</v>
      </c>
      <c r="F2">
        <f>C2+D2-(C2*D2)-1</f>
        <v>-0.22413793103448287</v>
      </c>
      <c r="G2">
        <v>0</v>
      </c>
      <c r="H2">
        <f>C2*D2</f>
        <v>0.26123301985370956</v>
      </c>
      <c r="I2">
        <f>((-4*F2*H2)^0.5)/(2*F2)</f>
        <v>-1.0795837927188261</v>
      </c>
      <c r="J2">
        <f>(-((-4*F2*H2)^0.5))/(2*F2)</f>
        <v>1.0795837927188261</v>
      </c>
      <c r="K2">
        <f>IF(A2="","",(C2/($J2+C2-($J2*C2))))</f>
        <v>0.58763747141380174</v>
      </c>
      <c r="L2">
        <f>IF(B2="","",(D2/($J2+D2-($J2*D2))))</f>
        <v>0.41236252858619832</v>
      </c>
      <c r="M2">
        <f>IF(A2="","",1/K2)</f>
        <v>1.7017294652672368</v>
      </c>
      <c r="N2">
        <f>IF(B2="","",1/L2)</f>
        <v>2.4250506063888508</v>
      </c>
    </row>
    <row r="3" spans="1:14" x14ac:dyDescent="0.25">
      <c r="A3" s="4">
        <f>IF('True_Odds_Calculator_2-way'!A4="","",'True_Odds_Calculator_2-way'!A4)</f>
        <v>1.35</v>
      </c>
      <c r="B3" s="4">
        <f>IF('True_Odds_Calculator_2-way'!B4="","",'True_Odds_Calculator_2-way'!B4)</f>
        <v>3.41</v>
      </c>
      <c r="C3" s="4">
        <f t="shared" ref="C3:C66" si="0">1/A3</f>
        <v>0.7407407407407407</v>
      </c>
      <c r="D3">
        <f t="shared" ref="D3:D66" si="1">1/B3</f>
        <v>0.29325513196480935</v>
      </c>
      <c r="E3">
        <f t="shared" ref="E3:E66" si="2">C3+D3-1</f>
        <v>3.3995872705550045E-2</v>
      </c>
      <c r="F3">
        <f t="shared" ref="F3:F66" si="3">C3+D3-(C3*D3)-1</f>
        <v>-0.1832301509720865</v>
      </c>
      <c r="G3">
        <v>0</v>
      </c>
      <c r="H3">
        <f t="shared" ref="H3:H66" si="4">C3*D3</f>
        <v>0.21722602367763655</v>
      </c>
      <c r="I3">
        <f t="shared" ref="I3:I66" si="5">((-4*F3*H3)^0.5)/(2*F3)</f>
        <v>-1.0888234270284591</v>
      </c>
      <c r="J3">
        <f t="shared" ref="J3:J66" si="6">(-((-4*F3*H3)^0.5))/(2*F3)</f>
        <v>1.0888234270284591</v>
      </c>
      <c r="K3">
        <f t="shared" ref="K3:K66" si="7">IF(A3="","",(C3/($J3+C3-($J3*C3))))</f>
        <v>0.72406671810752166</v>
      </c>
      <c r="L3">
        <f t="shared" ref="L3:L66" si="8">IF(B3="","",(D3/($J3+D3-($J3*D3))))</f>
        <v>0.2759332818924784</v>
      </c>
      <c r="M3">
        <f t="shared" ref="M3:M66" si="9">IF(A3="","",1/K3)</f>
        <v>1.3810881994599606</v>
      </c>
      <c r="N3">
        <f t="shared" ref="N3:N66" si="10">IF(B3="","",1/L3)</f>
        <v>3.6240644591385869</v>
      </c>
    </row>
    <row r="4" spans="1:14" x14ac:dyDescent="0.25">
      <c r="A4" s="4">
        <f>IF('True_Odds_Calculator_2-way'!A5="","",'True_Odds_Calculator_2-way'!A5)</f>
        <v>1.69</v>
      </c>
      <c r="B4" s="4">
        <f>IF('True_Odds_Calculator_2-way'!B5="","",'True_Odds_Calculator_2-way'!B5)</f>
        <v>2.2599999999999998</v>
      </c>
      <c r="C4" s="4">
        <f t="shared" si="0"/>
        <v>0.59171597633136097</v>
      </c>
      <c r="D4">
        <f t="shared" si="1"/>
        <v>0.44247787610619471</v>
      </c>
      <c r="E4">
        <f t="shared" si="2"/>
        <v>3.4193852437555794E-2</v>
      </c>
      <c r="F4">
        <f t="shared" si="3"/>
        <v>-0.22762737602764815</v>
      </c>
      <c r="G4">
        <v>0</v>
      </c>
      <c r="H4">
        <f t="shared" si="4"/>
        <v>0.261821228465204</v>
      </c>
      <c r="I4">
        <f t="shared" si="5"/>
        <v>-1.0724824201463119</v>
      </c>
      <c r="J4">
        <f t="shared" si="6"/>
        <v>1.0724824201463119</v>
      </c>
      <c r="K4">
        <f t="shared" si="7"/>
        <v>0.57470839285052078</v>
      </c>
      <c r="L4">
        <f t="shared" si="8"/>
        <v>0.42529160714947917</v>
      </c>
      <c r="M4">
        <f t="shared" si="9"/>
        <v>1.7400128699009547</v>
      </c>
      <c r="N4">
        <f t="shared" si="10"/>
        <v>2.351327849384353</v>
      </c>
    </row>
    <row r="5" spans="1:14" x14ac:dyDescent="0.25">
      <c r="A5" s="4">
        <f>IF('True_Odds_Calculator_2-way'!A6="","",'True_Odds_Calculator_2-way'!A6)</f>
        <v>1.6</v>
      </c>
      <c r="B5" s="4">
        <f>IF('True_Odds_Calculator_2-way'!B6="","",'True_Odds_Calculator_2-way'!B6)</f>
        <v>2.4500000000000002</v>
      </c>
      <c r="C5" s="4">
        <f t="shared" si="0"/>
        <v>0.625</v>
      </c>
      <c r="D5">
        <f t="shared" si="1"/>
        <v>0.4081632653061224</v>
      </c>
      <c r="E5">
        <f t="shared" si="2"/>
        <v>3.3163265306122458E-2</v>
      </c>
      <c r="F5">
        <f t="shared" si="3"/>
        <v>-0.22193877551020402</v>
      </c>
      <c r="G5">
        <v>0</v>
      </c>
      <c r="H5">
        <f t="shared" si="4"/>
        <v>0.25510204081632648</v>
      </c>
      <c r="I5">
        <f t="shared" si="5"/>
        <v>-1.0721125348377949</v>
      </c>
      <c r="J5">
        <f t="shared" si="6"/>
        <v>1.0721125348377949</v>
      </c>
      <c r="K5">
        <f t="shared" si="7"/>
        <v>0.60854364081308054</v>
      </c>
      <c r="L5">
        <f t="shared" si="8"/>
        <v>0.39145635918691934</v>
      </c>
      <c r="M5">
        <f t="shared" si="9"/>
        <v>1.643267520902677</v>
      </c>
      <c r="N5">
        <f t="shared" si="10"/>
        <v>2.5545631755148031</v>
      </c>
    </row>
    <row r="6" spans="1:14" x14ac:dyDescent="0.25">
      <c r="A6" s="4">
        <f>IF('True_Odds_Calculator_2-way'!A7="","",'True_Odds_Calculator_2-way'!A7)</f>
        <v>2.2799999999999998</v>
      </c>
      <c r="B6" s="4">
        <f>IF('True_Odds_Calculator_2-way'!B7="","",'True_Odds_Calculator_2-way'!B7)</f>
        <v>1.69</v>
      </c>
      <c r="C6" s="4">
        <f t="shared" si="0"/>
        <v>0.43859649122807021</v>
      </c>
      <c r="D6">
        <f t="shared" si="1"/>
        <v>0.59171597633136097</v>
      </c>
      <c r="E6">
        <f t="shared" si="2"/>
        <v>3.0312467559431067E-2</v>
      </c>
      <c r="F6">
        <f t="shared" si="3"/>
        <v>-0.22921208346309574</v>
      </c>
      <c r="G6">
        <v>0</v>
      </c>
      <c r="H6">
        <f t="shared" si="4"/>
        <v>0.25952455102252675</v>
      </c>
      <c r="I6">
        <f t="shared" si="5"/>
        <v>-1.0640706634484354</v>
      </c>
      <c r="J6">
        <f t="shared" si="6"/>
        <v>1.0640706634484354</v>
      </c>
      <c r="K6">
        <f t="shared" si="7"/>
        <v>0.42336815247060766</v>
      </c>
      <c r="L6">
        <f t="shared" si="8"/>
        <v>0.57663184752939267</v>
      </c>
      <c r="M6">
        <f t="shared" si="9"/>
        <v>2.3620104492139973</v>
      </c>
      <c r="N6">
        <f t="shared" si="10"/>
        <v>1.7342087577794201</v>
      </c>
    </row>
    <row r="7" spans="1:14" x14ac:dyDescent="0.25">
      <c r="A7" s="4">
        <f>IF('True_Odds_Calculator_2-way'!A8="","",'True_Odds_Calculator_2-way'!A8)</f>
        <v>1.98</v>
      </c>
      <c r="B7" s="4">
        <f>IF('True_Odds_Calculator_2-way'!B8="","",'True_Odds_Calculator_2-way'!B8)</f>
        <v>1.91</v>
      </c>
      <c r="C7" s="4">
        <f t="shared" si="0"/>
        <v>0.50505050505050508</v>
      </c>
      <c r="D7">
        <f t="shared" si="1"/>
        <v>0.52356020942408377</v>
      </c>
      <c r="E7">
        <f t="shared" si="2"/>
        <v>2.861071447458885E-2</v>
      </c>
      <c r="F7">
        <f t="shared" si="3"/>
        <v>-0.23581363371939279</v>
      </c>
      <c r="G7">
        <v>0</v>
      </c>
      <c r="H7">
        <f t="shared" si="4"/>
        <v>0.2644243481939817</v>
      </c>
      <c r="I7">
        <f t="shared" si="5"/>
        <v>-1.0589275952301447</v>
      </c>
      <c r="J7">
        <f t="shared" si="6"/>
        <v>1.0589275952301447</v>
      </c>
      <c r="K7">
        <f t="shared" si="7"/>
        <v>0.4907375632320416</v>
      </c>
      <c r="L7">
        <f t="shared" si="8"/>
        <v>0.50926243676795835</v>
      </c>
      <c r="M7">
        <f t="shared" si="9"/>
        <v>2.0377490433255412</v>
      </c>
      <c r="N7">
        <f t="shared" si="10"/>
        <v>1.9636241116594322</v>
      </c>
    </row>
    <row r="8" spans="1:14" x14ac:dyDescent="0.25">
      <c r="A8" s="4">
        <f>IF('True_Odds_Calculator_2-way'!A9="","",'True_Odds_Calculator_2-way'!A9)</f>
        <v>1.71</v>
      </c>
      <c r="B8" s="4">
        <f>IF('True_Odds_Calculator_2-way'!B9="","",'True_Odds_Calculator_2-way'!B9)</f>
        <v>2.25</v>
      </c>
      <c r="C8" s="4">
        <f t="shared" si="0"/>
        <v>0.58479532163742687</v>
      </c>
      <c r="D8">
        <f t="shared" si="1"/>
        <v>0.44444444444444442</v>
      </c>
      <c r="E8">
        <f t="shared" si="2"/>
        <v>2.9239766081871288E-2</v>
      </c>
      <c r="F8">
        <f t="shared" si="3"/>
        <v>-0.2306692657569851</v>
      </c>
      <c r="G8">
        <v>0</v>
      </c>
      <c r="H8">
        <f t="shared" si="4"/>
        <v>0.25990903183885639</v>
      </c>
      <c r="I8">
        <f t="shared" si="5"/>
        <v>-1.0614897848685503</v>
      </c>
      <c r="J8">
        <f t="shared" si="6"/>
        <v>1.0614897848685503</v>
      </c>
      <c r="K8">
        <f t="shared" si="7"/>
        <v>0.57023669616511363</v>
      </c>
      <c r="L8">
        <f t="shared" si="8"/>
        <v>0.42976330383488626</v>
      </c>
      <c r="M8">
        <f t="shared" si="9"/>
        <v>1.753657747256671</v>
      </c>
      <c r="N8">
        <f t="shared" si="10"/>
        <v>2.3268622310856886</v>
      </c>
    </row>
    <row r="9" spans="1:14" x14ac:dyDescent="0.25">
      <c r="A9" s="4">
        <f>IF('True_Odds_Calculator_2-way'!A10="","",'True_Odds_Calculator_2-way'!A10)</f>
        <v>2.5</v>
      </c>
      <c r="B9" s="4">
        <f>IF('True_Odds_Calculator_2-way'!B10="","",'True_Odds_Calculator_2-way'!B10)</f>
        <v>1.55</v>
      </c>
      <c r="C9" s="4">
        <f t="shared" si="0"/>
        <v>0.4</v>
      </c>
      <c r="D9">
        <f t="shared" si="1"/>
        <v>0.64516129032258063</v>
      </c>
      <c r="E9">
        <f t="shared" si="2"/>
        <v>4.5161290322580649E-2</v>
      </c>
      <c r="F9">
        <f t="shared" si="3"/>
        <v>-0.2129032258064516</v>
      </c>
      <c r="G9">
        <v>0</v>
      </c>
      <c r="H9">
        <f t="shared" si="4"/>
        <v>0.25806451612903225</v>
      </c>
      <c r="I9">
        <f t="shared" si="5"/>
        <v>-1.1009637651263606</v>
      </c>
      <c r="J9">
        <f t="shared" si="6"/>
        <v>1.1009637651263606</v>
      </c>
      <c r="K9">
        <f t="shared" si="7"/>
        <v>0.3771527433992079</v>
      </c>
      <c r="L9">
        <f t="shared" si="8"/>
        <v>0.62284725660079221</v>
      </c>
      <c r="M9">
        <f t="shared" si="9"/>
        <v>2.6514456476895409</v>
      </c>
      <c r="N9">
        <f t="shared" si="10"/>
        <v>1.6055300708194982</v>
      </c>
    </row>
    <row r="10" spans="1:14" x14ac:dyDescent="0.25">
      <c r="A10" s="4">
        <f>IF('True_Odds_Calculator_2-way'!A11="","",'True_Odds_Calculator_2-way'!A11)</f>
        <v>2.25</v>
      </c>
      <c r="B10" s="4">
        <f>IF('True_Odds_Calculator_2-way'!B11="","",'True_Odds_Calculator_2-way'!B11)</f>
        <v>1.7</v>
      </c>
      <c r="C10" s="4">
        <f t="shared" si="0"/>
        <v>0.44444444444444442</v>
      </c>
      <c r="D10">
        <f t="shared" si="1"/>
        <v>0.58823529411764708</v>
      </c>
      <c r="E10">
        <f t="shared" si="2"/>
        <v>3.2679738562091387E-2</v>
      </c>
      <c r="F10">
        <f t="shared" si="3"/>
        <v>-0.2287581699346406</v>
      </c>
      <c r="G10">
        <v>0</v>
      </c>
      <c r="H10">
        <f t="shared" si="4"/>
        <v>0.26143790849673204</v>
      </c>
      <c r="I10">
        <f t="shared" si="5"/>
        <v>-1.0690449676496974</v>
      </c>
      <c r="J10">
        <f t="shared" si="6"/>
        <v>1.0690449676496974</v>
      </c>
      <c r="K10">
        <f t="shared" si="7"/>
        <v>0.42802608489724608</v>
      </c>
      <c r="L10">
        <f t="shared" si="8"/>
        <v>0.57197391510275408</v>
      </c>
      <c r="M10">
        <f t="shared" si="9"/>
        <v>2.3363062095621219</v>
      </c>
      <c r="N10">
        <f t="shared" si="10"/>
        <v>1.7483314773547878</v>
      </c>
    </row>
    <row r="11" spans="1:14" x14ac:dyDescent="0.25">
      <c r="A11" s="4">
        <f>IF('True_Odds_Calculator_2-way'!A12="","",'True_Odds_Calculator_2-way'!A12)</f>
        <v>1.64</v>
      </c>
      <c r="B11" s="4">
        <f>IF('True_Odds_Calculator_2-way'!B12="","",'True_Odds_Calculator_2-way'!B12)</f>
        <v>2.37</v>
      </c>
      <c r="C11" s="4">
        <f t="shared" si="0"/>
        <v>0.6097560975609756</v>
      </c>
      <c r="D11">
        <f t="shared" si="1"/>
        <v>0.42194092827004215</v>
      </c>
      <c r="E11">
        <f t="shared" si="2"/>
        <v>3.1697025831017633E-2</v>
      </c>
      <c r="F11">
        <f t="shared" si="3"/>
        <v>-0.2255840279921788</v>
      </c>
      <c r="G11">
        <v>0</v>
      </c>
      <c r="H11">
        <f t="shared" si="4"/>
        <v>0.25728105382319644</v>
      </c>
      <c r="I11">
        <f t="shared" si="5"/>
        <v>-1.0679470721459507</v>
      </c>
      <c r="J11">
        <f t="shared" si="6"/>
        <v>1.0679470721459507</v>
      </c>
      <c r="K11">
        <f t="shared" si="7"/>
        <v>0.59400548923620555</v>
      </c>
      <c r="L11">
        <f t="shared" si="8"/>
        <v>0.40599451076379461</v>
      </c>
      <c r="M11">
        <f t="shared" si="9"/>
        <v>1.6834861261734084</v>
      </c>
      <c r="N11">
        <f t="shared" si="10"/>
        <v>2.4630874888399528</v>
      </c>
    </row>
    <row r="12" spans="1:14" x14ac:dyDescent="0.25">
      <c r="A12" s="4">
        <f>IF('True_Odds_Calculator_2-way'!A13="","",'True_Odds_Calculator_2-way'!A13)</f>
        <v>1.78</v>
      </c>
      <c r="B12" s="4">
        <f>IF('True_Odds_Calculator_2-way'!B13="","",'True_Odds_Calculator_2-way'!B13)</f>
        <v>2.12</v>
      </c>
      <c r="C12" s="4">
        <f t="shared" si="0"/>
        <v>0.5617977528089888</v>
      </c>
      <c r="D12">
        <f t="shared" si="1"/>
        <v>0.47169811320754712</v>
      </c>
      <c r="E12">
        <f t="shared" si="2"/>
        <v>3.3495866016535869E-2</v>
      </c>
      <c r="F12">
        <f t="shared" si="3"/>
        <v>-0.23150307398770409</v>
      </c>
      <c r="G12">
        <v>0</v>
      </c>
      <c r="H12">
        <f t="shared" si="4"/>
        <v>0.26499894000423996</v>
      </c>
      <c r="I12">
        <f t="shared" si="5"/>
        <v>-1.0699012312772822</v>
      </c>
      <c r="J12">
        <f t="shared" si="6"/>
        <v>1.0699012312772822</v>
      </c>
      <c r="K12">
        <f t="shared" si="7"/>
        <v>0.54510083634166528</v>
      </c>
      <c r="L12">
        <f t="shared" si="8"/>
        <v>0.45489916365833472</v>
      </c>
      <c r="M12">
        <f t="shared" si="9"/>
        <v>1.83452296039628</v>
      </c>
      <c r="N12">
        <f t="shared" si="10"/>
        <v>2.1982893790305562</v>
      </c>
    </row>
    <row r="13" spans="1:14" x14ac:dyDescent="0.25">
      <c r="A13" s="4">
        <f>IF('True_Odds_Calculator_2-way'!A14="","",'True_Odds_Calculator_2-way'!A14)</f>
        <v>2.4300000000000002</v>
      </c>
      <c r="B13" s="4">
        <f>IF('True_Odds_Calculator_2-way'!B14="","",'True_Odds_Calculator_2-way'!B14)</f>
        <v>1.62</v>
      </c>
      <c r="C13" s="4">
        <f t="shared" si="0"/>
        <v>0.41152263374485593</v>
      </c>
      <c r="D13">
        <f t="shared" si="1"/>
        <v>0.61728395061728392</v>
      </c>
      <c r="E13">
        <f t="shared" si="2"/>
        <v>2.8806584362139898E-2</v>
      </c>
      <c r="F13">
        <f t="shared" si="3"/>
        <v>-0.2252197327643144</v>
      </c>
      <c r="G13">
        <v>0</v>
      </c>
      <c r="H13">
        <f t="shared" si="4"/>
        <v>0.25402631712645424</v>
      </c>
      <c r="I13">
        <f t="shared" si="5"/>
        <v>-1.0620284147379508</v>
      </c>
      <c r="J13">
        <f t="shared" si="6"/>
        <v>1.0620284147379508</v>
      </c>
      <c r="K13">
        <f t="shared" si="7"/>
        <v>0.39703011420576217</v>
      </c>
      <c r="L13">
        <f t="shared" si="8"/>
        <v>0.60296988579423783</v>
      </c>
      <c r="M13">
        <f t="shared" si="9"/>
        <v>2.5187006330752704</v>
      </c>
      <c r="N13">
        <f t="shared" si="10"/>
        <v>1.6584576171375296</v>
      </c>
    </row>
    <row r="14" spans="1:14" x14ac:dyDescent="0.25">
      <c r="A14" s="4">
        <f>IF('True_Odds_Calculator_2-way'!A15="","",'True_Odds_Calculator_2-way'!A15)</f>
        <v>2.19</v>
      </c>
      <c r="B14" s="4">
        <f>IF('True_Odds_Calculator_2-way'!B15="","",'True_Odds_Calculator_2-way'!B15)</f>
        <v>1.75</v>
      </c>
      <c r="C14" s="4">
        <f t="shared" si="0"/>
        <v>0.45662100456621008</v>
      </c>
      <c r="D14">
        <f t="shared" si="1"/>
        <v>0.5714285714285714</v>
      </c>
      <c r="E14">
        <f t="shared" si="2"/>
        <v>2.8049575994781417E-2</v>
      </c>
      <c r="F14">
        <f t="shared" si="3"/>
        <v>-0.23287671232876717</v>
      </c>
      <c r="G14">
        <v>0</v>
      </c>
      <c r="H14">
        <f t="shared" si="4"/>
        <v>0.26092628832354858</v>
      </c>
      <c r="I14">
        <f t="shared" si="5"/>
        <v>-1.0585122480499263</v>
      </c>
      <c r="J14">
        <f t="shared" si="6"/>
        <v>1.0585122480499263</v>
      </c>
      <c r="K14">
        <f t="shared" si="7"/>
        <v>0.44255041223763469</v>
      </c>
      <c r="L14">
        <f t="shared" si="8"/>
        <v>0.55744958776236542</v>
      </c>
      <c r="M14">
        <f t="shared" si="9"/>
        <v>2.2596295751794115</v>
      </c>
      <c r="N14">
        <f t="shared" si="10"/>
        <v>1.7938841860374448</v>
      </c>
    </row>
    <row r="15" spans="1:14" x14ac:dyDescent="0.25">
      <c r="A15" s="4">
        <f>IF('True_Odds_Calculator_2-way'!A16="","",'True_Odds_Calculator_2-way'!A16)</f>
        <v>2.33</v>
      </c>
      <c r="B15" s="4">
        <f>IF('True_Odds_Calculator_2-way'!B16="","",'True_Odds_Calculator_2-way'!B16)</f>
        <v>1.65</v>
      </c>
      <c r="C15" s="4">
        <f t="shared" si="0"/>
        <v>0.42918454935622319</v>
      </c>
      <c r="D15">
        <f t="shared" si="1"/>
        <v>0.60606060606060608</v>
      </c>
      <c r="E15">
        <f t="shared" si="2"/>
        <v>3.5245155416829377E-2</v>
      </c>
      <c r="F15">
        <f t="shared" si="3"/>
        <v>-0.22486669267785131</v>
      </c>
      <c r="G15">
        <v>0</v>
      </c>
      <c r="H15">
        <f t="shared" si="4"/>
        <v>0.26011184809468074</v>
      </c>
      <c r="I15">
        <f t="shared" si="5"/>
        <v>-1.0755175492958089</v>
      </c>
      <c r="J15">
        <f t="shared" si="6"/>
        <v>1.0755175492958089</v>
      </c>
      <c r="K15">
        <f t="shared" si="7"/>
        <v>0.41144841377386249</v>
      </c>
      <c r="L15">
        <f t="shared" si="8"/>
        <v>0.58855158622613757</v>
      </c>
      <c r="M15">
        <f t="shared" si="9"/>
        <v>2.4304383405634256</v>
      </c>
      <c r="N15">
        <f t="shared" si="10"/>
        <v>1.6990864070422753</v>
      </c>
    </row>
    <row r="16" spans="1:14" x14ac:dyDescent="0.25">
      <c r="A16" s="4">
        <f>IF('True_Odds_Calculator_2-way'!A17="","",'True_Odds_Calculator_2-way'!A17)</f>
        <v>2.52</v>
      </c>
      <c r="B16" s="4">
        <f>IF('True_Odds_Calculator_2-way'!B17="","",'True_Odds_Calculator_2-way'!B17)</f>
        <v>1.57</v>
      </c>
      <c r="C16" s="4">
        <f t="shared" si="0"/>
        <v>0.3968253968253968</v>
      </c>
      <c r="D16">
        <f t="shared" si="1"/>
        <v>0.63694267515923564</v>
      </c>
      <c r="E16">
        <f t="shared" si="2"/>
        <v>3.3768071984632497E-2</v>
      </c>
      <c r="F16">
        <f t="shared" si="3"/>
        <v>-0.21898695784046107</v>
      </c>
      <c r="G16">
        <v>0</v>
      </c>
      <c r="H16">
        <f t="shared" si="4"/>
        <v>0.25275502982509351</v>
      </c>
      <c r="I16">
        <f t="shared" si="5"/>
        <v>-1.0743376064838499</v>
      </c>
      <c r="J16">
        <f t="shared" si="6"/>
        <v>1.0743376064838499</v>
      </c>
      <c r="K16">
        <f t="shared" si="7"/>
        <v>0.37979589711327127</v>
      </c>
      <c r="L16">
        <f t="shared" si="8"/>
        <v>0.62020410288672867</v>
      </c>
      <c r="M16">
        <f t="shared" si="9"/>
        <v>2.6329931618554516</v>
      </c>
      <c r="N16">
        <f t="shared" si="10"/>
        <v>1.6123724356957947</v>
      </c>
    </row>
    <row r="17" spans="1:14" x14ac:dyDescent="0.25">
      <c r="A17" s="4">
        <f>IF('True_Odds_Calculator_2-way'!A18="","",'True_Odds_Calculator_2-way'!A18)</f>
        <v>1.85</v>
      </c>
      <c r="B17" s="4">
        <f>IF('True_Odds_Calculator_2-way'!B18="","",'True_Odds_Calculator_2-way'!B18)</f>
        <v>2.04</v>
      </c>
      <c r="C17" s="4">
        <f t="shared" si="0"/>
        <v>0.54054054054054046</v>
      </c>
      <c r="D17">
        <f t="shared" si="1"/>
        <v>0.49019607843137253</v>
      </c>
      <c r="E17">
        <f t="shared" si="2"/>
        <v>3.0736618971912932E-2</v>
      </c>
      <c r="F17">
        <f t="shared" si="3"/>
        <v>-0.23423423423423428</v>
      </c>
      <c r="G17">
        <v>0</v>
      </c>
      <c r="H17">
        <f t="shared" si="4"/>
        <v>0.26497085320614727</v>
      </c>
      <c r="I17">
        <f t="shared" si="5"/>
        <v>-1.0635890745287924</v>
      </c>
      <c r="J17">
        <f t="shared" si="6"/>
        <v>1.0635890745287924</v>
      </c>
      <c r="K17">
        <f t="shared" si="7"/>
        <v>0.52519609535024903</v>
      </c>
      <c r="L17">
        <f t="shared" si="8"/>
        <v>0.47480390464975097</v>
      </c>
      <c r="M17">
        <f t="shared" si="9"/>
        <v>1.904050713349474</v>
      </c>
      <c r="N17">
        <f t="shared" si="10"/>
        <v>2.1061326375099441</v>
      </c>
    </row>
    <row r="18" spans="1:14" x14ac:dyDescent="0.25">
      <c r="A18" s="4">
        <f>IF('True_Odds_Calculator_2-way'!A19="","",'True_Odds_Calculator_2-way'!A19)</f>
        <v>1.72</v>
      </c>
      <c r="B18" s="4">
        <f>IF('True_Odds_Calculator_2-way'!B19="","",'True_Odds_Calculator_2-way'!B19)</f>
        <v>2.2000000000000002</v>
      </c>
      <c r="C18" s="4">
        <f t="shared" si="0"/>
        <v>0.58139534883720934</v>
      </c>
      <c r="D18">
        <f t="shared" si="1"/>
        <v>0.45454545454545453</v>
      </c>
      <c r="E18">
        <f t="shared" si="2"/>
        <v>3.5940803382663811E-2</v>
      </c>
      <c r="F18">
        <f t="shared" si="3"/>
        <v>-0.22832980972515859</v>
      </c>
      <c r="G18">
        <v>0</v>
      </c>
      <c r="H18">
        <f t="shared" si="4"/>
        <v>0.26427061310782241</v>
      </c>
      <c r="I18">
        <f t="shared" si="5"/>
        <v>-1.075828707279838</v>
      </c>
      <c r="J18">
        <f t="shared" si="6"/>
        <v>1.075828707279838</v>
      </c>
      <c r="K18">
        <f t="shared" si="7"/>
        <v>0.5635083268962916</v>
      </c>
      <c r="L18">
        <f t="shared" si="8"/>
        <v>0.4364916731037084</v>
      </c>
      <c r="M18">
        <f t="shared" si="9"/>
        <v>1.7745966692414832</v>
      </c>
      <c r="N18">
        <f t="shared" si="10"/>
        <v>2.2909944487358058</v>
      </c>
    </row>
    <row r="19" spans="1:14" x14ac:dyDescent="0.25">
      <c r="A19" s="4">
        <f>IF('True_Odds_Calculator_2-way'!A20="","",'True_Odds_Calculator_2-way'!A20)</f>
        <v>1.75</v>
      </c>
      <c r="B19" s="4">
        <f>IF('True_Odds_Calculator_2-way'!B20="","",'True_Odds_Calculator_2-way'!B20)</f>
        <v>2.15</v>
      </c>
      <c r="C19" s="4">
        <f t="shared" si="0"/>
        <v>0.5714285714285714</v>
      </c>
      <c r="D19">
        <f t="shared" si="1"/>
        <v>0.46511627906976744</v>
      </c>
      <c r="E19">
        <f t="shared" si="2"/>
        <v>3.6544850498338777E-2</v>
      </c>
      <c r="F19">
        <f t="shared" si="3"/>
        <v>-0.22923588039867115</v>
      </c>
      <c r="G19">
        <v>0</v>
      </c>
      <c r="H19">
        <f t="shared" si="4"/>
        <v>0.26578073089700993</v>
      </c>
      <c r="I19">
        <f t="shared" si="5"/>
        <v>-1.0767638041163308</v>
      </c>
      <c r="J19">
        <f t="shared" si="6"/>
        <v>1.0767638041163308</v>
      </c>
      <c r="K19">
        <f t="shared" si="7"/>
        <v>0.5532280473741612</v>
      </c>
      <c r="L19">
        <f t="shared" si="8"/>
        <v>0.44677195262583885</v>
      </c>
      <c r="M19">
        <f t="shared" si="9"/>
        <v>1.8075728530872484</v>
      </c>
      <c r="N19">
        <f t="shared" si="10"/>
        <v>2.2382783747337802</v>
      </c>
    </row>
    <row r="20" spans="1:14" x14ac:dyDescent="0.25">
      <c r="A20" s="4">
        <f>IF('True_Odds_Calculator_2-way'!A21="","",'True_Odds_Calculator_2-way'!A21)</f>
        <v>1.66</v>
      </c>
      <c r="B20" s="4">
        <f>IF('True_Odds_Calculator_2-way'!B21="","",'True_Odds_Calculator_2-way'!B21)</f>
        <v>2.29</v>
      </c>
      <c r="C20" s="4">
        <f t="shared" si="0"/>
        <v>0.60240963855421692</v>
      </c>
      <c r="D20">
        <f t="shared" si="1"/>
        <v>0.4366812227074236</v>
      </c>
      <c r="E20">
        <f t="shared" si="2"/>
        <v>3.9090861261640519E-2</v>
      </c>
      <c r="F20">
        <f t="shared" si="3"/>
        <v>-0.22397011627295205</v>
      </c>
      <c r="G20">
        <v>0</v>
      </c>
      <c r="H20">
        <f t="shared" si="4"/>
        <v>0.26306097753459257</v>
      </c>
      <c r="I20">
        <f t="shared" si="5"/>
        <v>-1.0837601479372587</v>
      </c>
      <c r="J20">
        <f t="shared" si="6"/>
        <v>1.0837601479372587</v>
      </c>
      <c r="K20">
        <f t="shared" si="7"/>
        <v>0.58299461912098116</v>
      </c>
      <c r="L20">
        <f t="shared" si="8"/>
        <v>0.41700538087901889</v>
      </c>
      <c r="M20">
        <f t="shared" si="9"/>
        <v>1.7152816976385905</v>
      </c>
      <c r="N20">
        <f t="shared" si="10"/>
        <v>2.3980505908390635</v>
      </c>
    </row>
    <row r="21" spans="1:14" x14ac:dyDescent="0.25">
      <c r="A21" s="4">
        <f>IF('True_Odds_Calculator_2-way'!A22="","",'True_Odds_Calculator_2-way'!A22)</f>
        <v>1.63</v>
      </c>
      <c r="B21" s="4">
        <f>IF('True_Odds_Calculator_2-way'!B22="","",'True_Odds_Calculator_2-way'!B22)</f>
        <v>2.39</v>
      </c>
      <c r="C21" s="4">
        <f t="shared" si="0"/>
        <v>0.61349693251533743</v>
      </c>
      <c r="D21">
        <f t="shared" si="1"/>
        <v>0.41841004184100417</v>
      </c>
      <c r="E21">
        <f t="shared" si="2"/>
        <v>3.19069743563416E-2</v>
      </c>
      <c r="F21">
        <f t="shared" si="3"/>
        <v>-0.22478630284672851</v>
      </c>
      <c r="G21">
        <v>0</v>
      </c>
      <c r="H21">
        <f t="shared" si="4"/>
        <v>0.25669327720307006</v>
      </c>
      <c r="I21">
        <f t="shared" si="5"/>
        <v>-1.0686176060625021</v>
      </c>
      <c r="J21">
        <f t="shared" si="6"/>
        <v>1.0686176060625021</v>
      </c>
      <c r="K21">
        <f t="shared" si="7"/>
        <v>0.59764679259350884</v>
      </c>
      <c r="L21">
        <f t="shared" si="8"/>
        <v>0.40235320740649128</v>
      </c>
      <c r="M21">
        <f t="shared" si="9"/>
        <v>1.6732290918193764</v>
      </c>
      <c r="N21">
        <f t="shared" si="10"/>
        <v>2.4853784724268779</v>
      </c>
    </row>
    <row r="22" spans="1:14" x14ac:dyDescent="0.25">
      <c r="A22" s="4">
        <f>IF('True_Odds_Calculator_2-way'!A23="","",'True_Odds_Calculator_2-way'!A23)</f>
        <v>1.67</v>
      </c>
      <c r="B22" s="4">
        <f>IF('True_Odds_Calculator_2-way'!B23="","",'True_Odds_Calculator_2-way'!B23)</f>
        <v>2.2999999999999998</v>
      </c>
      <c r="C22" s="4">
        <f t="shared" si="0"/>
        <v>0.5988023952095809</v>
      </c>
      <c r="D22">
        <f t="shared" si="1"/>
        <v>0.43478260869565222</v>
      </c>
      <c r="E22">
        <f t="shared" si="2"/>
        <v>3.3585003905233002E-2</v>
      </c>
      <c r="F22">
        <f t="shared" si="3"/>
        <v>-0.22676386357719358</v>
      </c>
      <c r="G22">
        <v>0</v>
      </c>
      <c r="H22">
        <f t="shared" si="4"/>
        <v>0.26034886748242653</v>
      </c>
      <c r="I22">
        <f t="shared" si="5"/>
        <v>-1.0714969088698136</v>
      </c>
      <c r="J22">
        <f t="shared" si="6"/>
        <v>1.0714969088698136</v>
      </c>
      <c r="K22">
        <f t="shared" si="7"/>
        <v>0.58210506726094002</v>
      </c>
      <c r="L22">
        <f t="shared" si="8"/>
        <v>0.41789493273906014</v>
      </c>
      <c r="M22">
        <f t="shared" si="9"/>
        <v>1.7179029289427752</v>
      </c>
      <c r="N22">
        <f t="shared" si="10"/>
        <v>2.3929459815307572</v>
      </c>
    </row>
    <row r="23" spans="1:14" x14ac:dyDescent="0.25">
      <c r="A23" s="4">
        <f>IF('True_Odds_Calculator_2-way'!A24="","",'True_Odds_Calculator_2-way'!A24)</f>
        <v>1.7</v>
      </c>
      <c r="B23" s="4">
        <f>IF('True_Odds_Calculator_2-way'!B24="","",'True_Odds_Calculator_2-way'!B24)</f>
        <v>2.2400000000000002</v>
      </c>
      <c r="C23" s="4">
        <f t="shared" si="0"/>
        <v>0.58823529411764708</v>
      </c>
      <c r="D23">
        <f t="shared" si="1"/>
        <v>0.4464285714285714</v>
      </c>
      <c r="E23">
        <f t="shared" si="2"/>
        <v>3.4663865546218364E-2</v>
      </c>
      <c r="F23">
        <f t="shared" si="3"/>
        <v>-0.22794117647058831</v>
      </c>
      <c r="G23">
        <v>0</v>
      </c>
      <c r="H23">
        <f t="shared" si="4"/>
        <v>0.26260504201680673</v>
      </c>
      <c r="I23">
        <f t="shared" si="5"/>
        <v>-1.0733469768527293</v>
      </c>
      <c r="J23">
        <f t="shared" si="6"/>
        <v>1.0733469768527293</v>
      </c>
      <c r="K23">
        <f t="shared" si="7"/>
        <v>0.5709904149848718</v>
      </c>
      <c r="L23">
        <f t="shared" si="8"/>
        <v>0.42900958501512831</v>
      </c>
      <c r="M23">
        <f t="shared" si="9"/>
        <v>1.7513428837969105</v>
      </c>
      <c r="N23">
        <f t="shared" si="10"/>
        <v>2.3309502512973848</v>
      </c>
    </row>
    <row r="24" spans="1:14" x14ac:dyDescent="0.25">
      <c r="A24" s="4">
        <f>IF('True_Odds_Calculator_2-way'!A25="","",'True_Odds_Calculator_2-way'!A25)</f>
        <v>1.66</v>
      </c>
      <c r="B24" s="4">
        <f>IF('True_Odds_Calculator_2-way'!B25="","",'True_Odds_Calculator_2-way'!B25)</f>
        <v>2.3199999999999998</v>
      </c>
      <c r="C24" s="4">
        <f t="shared" si="0"/>
        <v>0.60240963855421692</v>
      </c>
      <c r="D24">
        <f t="shared" si="1"/>
        <v>0.43103448275862072</v>
      </c>
      <c r="E24">
        <f t="shared" si="2"/>
        <v>3.3444121312837582E-2</v>
      </c>
      <c r="F24">
        <f t="shared" si="3"/>
        <v>-0.22621520565018693</v>
      </c>
      <c r="G24">
        <v>0</v>
      </c>
      <c r="H24">
        <f t="shared" si="4"/>
        <v>0.25965932696302457</v>
      </c>
      <c r="I24">
        <f t="shared" si="5"/>
        <v>-1.0713739108887086</v>
      </c>
      <c r="J24">
        <f t="shared" si="6"/>
        <v>1.0713739108887086</v>
      </c>
      <c r="K24">
        <f t="shared" si="7"/>
        <v>0.58578643762690485</v>
      </c>
      <c r="L24">
        <f t="shared" si="8"/>
        <v>0.41421356237309498</v>
      </c>
      <c r="M24">
        <f t="shared" si="9"/>
        <v>1.7071067811865479</v>
      </c>
      <c r="N24">
        <f t="shared" si="10"/>
        <v>2.4142135623730954</v>
      </c>
    </row>
    <row r="25" spans="1:14" x14ac:dyDescent="0.25">
      <c r="A25" s="4">
        <f>IF('True_Odds_Calculator_2-way'!A26="","",'True_Odds_Calculator_2-way'!A26)</f>
        <v>1.63</v>
      </c>
      <c r="B25" s="4">
        <f>IF('True_Odds_Calculator_2-way'!B26="","",'True_Odds_Calculator_2-way'!B26)</f>
        <v>2.39</v>
      </c>
      <c r="C25" s="4">
        <f t="shared" si="0"/>
        <v>0.61349693251533743</v>
      </c>
      <c r="D25">
        <f t="shared" si="1"/>
        <v>0.41841004184100417</v>
      </c>
      <c r="E25">
        <f t="shared" si="2"/>
        <v>3.19069743563416E-2</v>
      </c>
      <c r="F25">
        <f t="shared" si="3"/>
        <v>-0.22478630284672851</v>
      </c>
      <c r="G25">
        <v>0</v>
      </c>
      <c r="H25">
        <f t="shared" si="4"/>
        <v>0.25669327720307006</v>
      </c>
      <c r="I25">
        <f t="shared" si="5"/>
        <v>-1.0686176060625021</v>
      </c>
      <c r="J25">
        <f t="shared" si="6"/>
        <v>1.0686176060625021</v>
      </c>
      <c r="K25">
        <f t="shared" si="7"/>
        <v>0.59764679259350884</v>
      </c>
      <c r="L25">
        <f t="shared" si="8"/>
        <v>0.40235320740649128</v>
      </c>
      <c r="M25">
        <f t="shared" si="9"/>
        <v>1.6732290918193764</v>
      </c>
      <c r="N25">
        <f t="shared" si="10"/>
        <v>2.4853784724268779</v>
      </c>
    </row>
    <row r="26" spans="1:14" x14ac:dyDescent="0.25">
      <c r="A26" s="4">
        <f>IF('True_Odds_Calculator_2-way'!A27="","",'True_Odds_Calculator_2-way'!A27)</f>
        <v>1.43</v>
      </c>
      <c r="B26" s="4">
        <f>IF('True_Odds_Calculator_2-way'!B27="","",'True_Odds_Calculator_2-way'!B27)</f>
        <v>2.91</v>
      </c>
      <c r="C26" s="4">
        <f t="shared" si="0"/>
        <v>0.69930069930069938</v>
      </c>
      <c r="D26">
        <f t="shared" si="1"/>
        <v>0.3436426116838488</v>
      </c>
      <c r="E26">
        <f t="shared" si="2"/>
        <v>4.2943310984548067E-2</v>
      </c>
      <c r="F26">
        <f t="shared" si="3"/>
        <v>-0.19736620767548607</v>
      </c>
      <c r="G26">
        <v>0</v>
      </c>
      <c r="H26">
        <f t="shared" si="4"/>
        <v>0.24030951866003414</v>
      </c>
      <c r="I26">
        <f t="shared" si="5"/>
        <v>-1.10344092836073</v>
      </c>
      <c r="J26">
        <f t="shared" si="6"/>
        <v>1.10344092836073</v>
      </c>
      <c r="K26">
        <f t="shared" si="7"/>
        <v>0.67820538211981918</v>
      </c>
      <c r="L26">
        <f t="shared" si="8"/>
        <v>0.32179461788018088</v>
      </c>
      <c r="M26">
        <f t="shared" si="9"/>
        <v>1.4744795991951138</v>
      </c>
      <c r="N26">
        <f t="shared" si="10"/>
        <v>3.1075721731689949</v>
      </c>
    </row>
    <row r="27" spans="1:14" x14ac:dyDescent="0.25">
      <c r="A27" s="4">
        <f>IF('True_Odds_Calculator_2-way'!A28="","",'True_Odds_Calculator_2-way'!A28)</f>
        <v>1.61</v>
      </c>
      <c r="B27" s="4">
        <f>IF('True_Odds_Calculator_2-way'!B28="","",'True_Odds_Calculator_2-way'!B28)</f>
        <v>2.42</v>
      </c>
      <c r="C27" s="4">
        <f t="shared" si="0"/>
        <v>0.6211180124223602</v>
      </c>
      <c r="D27">
        <f t="shared" si="1"/>
        <v>0.41322314049586778</v>
      </c>
      <c r="E27">
        <f t="shared" si="2"/>
        <v>3.4341152918228035E-2</v>
      </c>
      <c r="F27">
        <f t="shared" si="3"/>
        <v>-0.22231918279349105</v>
      </c>
      <c r="G27">
        <v>0</v>
      </c>
      <c r="H27">
        <f t="shared" si="4"/>
        <v>0.25666033571171909</v>
      </c>
      <c r="I27">
        <f t="shared" si="5"/>
        <v>-1.0744616281415773</v>
      </c>
      <c r="J27">
        <f t="shared" si="6"/>
        <v>1.0744616281415773</v>
      </c>
      <c r="K27">
        <f t="shared" si="7"/>
        <v>0.60407572556020461</v>
      </c>
      <c r="L27">
        <f t="shared" si="8"/>
        <v>0.3959242744397955</v>
      </c>
      <c r="M27">
        <f t="shared" si="9"/>
        <v>1.6554215931663621</v>
      </c>
      <c r="N27">
        <f t="shared" si="10"/>
        <v>2.5257355119610394</v>
      </c>
    </row>
    <row r="28" spans="1:14" x14ac:dyDescent="0.25">
      <c r="A28" s="4">
        <f>IF('True_Odds_Calculator_2-way'!A29="","",'True_Odds_Calculator_2-way'!A29)</f>
        <v>1.84</v>
      </c>
      <c r="B28" s="4">
        <f>IF('True_Odds_Calculator_2-way'!B29="","",'True_Odds_Calculator_2-way'!B29)</f>
        <v>2.06</v>
      </c>
      <c r="C28" s="4">
        <f t="shared" si="0"/>
        <v>0.54347826086956519</v>
      </c>
      <c r="D28">
        <f t="shared" si="1"/>
        <v>0.4854368932038835</v>
      </c>
      <c r="E28">
        <f t="shared" si="2"/>
        <v>2.891515407344869E-2</v>
      </c>
      <c r="F28">
        <f t="shared" si="3"/>
        <v>-0.23490924440692273</v>
      </c>
      <c r="G28">
        <v>0</v>
      </c>
      <c r="H28">
        <f t="shared" si="4"/>
        <v>0.26382439848037148</v>
      </c>
      <c r="I28">
        <f t="shared" si="5"/>
        <v>-1.0597597584982434</v>
      </c>
      <c r="J28">
        <f t="shared" si="6"/>
        <v>1.0597597584982434</v>
      </c>
      <c r="K28">
        <f t="shared" si="7"/>
        <v>0.52904505015074577</v>
      </c>
      <c r="L28">
        <f t="shared" si="8"/>
        <v>0.47095494984925418</v>
      </c>
      <c r="M28">
        <f t="shared" si="9"/>
        <v>1.8901981971385247</v>
      </c>
      <c r="N28">
        <f t="shared" si="10"/>
        <v>2.123345344008138</v>
      </c>
    </row>
    <row r="29" spans="1:14" x14ac:dyDescent="0.25">
      <c r="A29" s="4">
        <f>IF('True_Odds_Calculator_2-way'!A30="","",'True_Odds_Calculator_2-way'!A30)</f>
        <v>1.8</v>
      </c>
      <c r="B29" s="4">
        <f>IF('True_Odds_Calculator_2-way'!B30="","",'True_Odds_Calculator_2-way'!B30)</f>
        <v>2.09</v>
      </c>
      <c r="C29" s="4">
        <f t="shared" si="0"/>
        <v>0.55555555555555558</v>
      </c>
      <c r="D29">
        <f t="shared" si="1"/>
        <v>0.47846889952153115</v>
      </c>
      <c r="E29">
        <f t="shared" si="2"/>
        <v>3.4024455077086735E-2</v>
      </c>
      <c r="F29">
        <f t="shared" si="3"/>
        <v>-0.23179160021265277</v>
      </c>
      <c r="G29">
        <v>0</v>
      </c>
      <c r="H29">
        <f t="shared" si="4"/>
        <v>0.26581605528973956</v>
      </c>
      <c r="I29">
        <f t="shared" si="5"/>
        <v>-1.0708823421952987</v>
      </c>
      <c r="J29">
        <f t="shared" si="6"/>
        <v>1.0708823421952987</v>
      </c>
      <c r="K29">
        <f t="shared" si="7"/>
        <v>0.53858826760586154</v>
      </c>
      <c r="L29">
        <f t="shared" si="8"/>
        <v>0.46141173239413841</v>
      </c>
      <c r="M29">
        <f t="shared" si="9"/>
        <v>1.8567058737562385</v>
      </c>
      <c r="N29">
        <f t="shared" si="10"/>
        <v>2.1672617529928755</v>
      </c>
    </row>
    <row r="30" spans="1:14" x14ac:dyDescent="0.25">
      <c r="A30" s="4">
        <f>IF('True_Odds_Calculator_2-way'!A31="","",'True_Odds_Calculator_2-way'!A31)</f>
        <v>1.51</v>
      </c>
      <c r="B30" s="4">
        <f>IF('True_Odds_Calculator_2-way'!B31="","",'True_Odds_Calculator_2-way'!B31)</f>
        <v>2.65</v>
      </c>
      <c r="C30" s="4">
        <f t="shared" si="0"/>
        <v>0.66225165562913912</v>
      </c>
      <c r="D30">
        <f t="shared" si="1"/>
        <v>0.37735849056603776</v>
      </c>
      <c r="E30">
        <f t="shared" si="2"/>
        <v>3.9610146195176998E-2</v>
      </c>
      <c r="F30">
        <f t="shared" si="3"/>
        <v>-0.21029613894789434</v>
      </c>
      <c r="G30">
        <v>0</v>
      </c>
      <c r="H30">
        <f t="shared" si="4"/>
        <v>0.24990628514307139</v>
      </c>
      <c r="I30">
        <f t="shared" si="5"/>
        <v>-1.0901165669462149</v>
      </c>
      <c r="J30">
        <f t="shared" si="6"/>
        <v>1.0901165669462149</v>
      </c>
      <c r="K30">
        <f t="shared" si="7"/>
        <v>0.64269027097786013</v>
      </c>
      <c r="L30">
        <f t="shared" si="8"/>
        <v>0.35730972902213964</v>
      </c>
      <c r="M30">
        <f t="shared" si="9"/>
        <v>1.5559594491425695</v>
      </c>
      <c r="N30">
        <f t="shared" si="10"/>
        <v>2.7986923354612547</v>
      </c>
    </row>
    <row r="31" spans="1:14" x14ac:dyDescent="0.25">
      <c r="A31" s="4">
        <f>IF('True_Odds_Calculator_2-way'!A32="","",'True_Odds_Calculator_2-way'!A32)</f>
        <v>1.95</v>
      </c>
      <c r="B31" s="4">
        <f>IF('True_Odds_Calculator_2-way'!B32="","",'True_Odds_Calculator_2-way'!B32)</f>
        <v>1.93</v>
      </c>
      <c r="C31" s="4">
        <f t="shared" si="0"/>
        <v>0.51282051282051289</v>
      </c>
      <c r="D31">
        <f t="shared" si="1"/>
        <v>0.5181347150259068</v>
      </c>
      <c r="E31">
        <f t="shared" si="2"/>
        <v>3.0955227846419575E-2</v>
      </c>
      <c r="F31">
        <f t="shared" si="3"/>
        <v>-0.23475488242327625</v>
      </c>
      <c r="G31">
        <v>0</v>
      </c>
      <c r="H31">
        <f t="shared" si="4"/>
        <v>0.26571011026969582</v>
      </c>
      <c r="I31">
        <f t="shared" si="5"/>
        <v>-1.0638899909514294</v>
      </c>
      <c r="J31">
        <f t="shared" si="6"/>
        <v>1.0638899909514294</v>
      </c>
      <c r="K31">
        <f t="shared" si="7"/>
        <v>0.49734035027939766</v>
      </c>
      <c r="L31">
        <f t="shared" si="8"/>
        <v>0.50265964972060251</v>
      </c>
      <c r="M31">
        <f t="shared" si="9"/>
        <v>2.0106954914038573</v>
      </c>
      <c r="N31">
        <f t="shared" si="10"/>
        <v>1.9894176915848294</v>
      </c>
    </row>
    <row r="32" spans="1:14" x14ac:dyDescent="0.25">
      <c r="A32" s="4">
        <f>IF('True_Odds_Calculator_2-way'!A33="","",'True_Odds_Calculator_2-way'!A33)</f>
        <v>1.34</v>
      </c>
      <c r="B32" s="4">
        <f>IF('True_Odds_Calculator_2-way'!B33="","",'True_Odds_Calculator_2-way'!B33)</f>
        <v>3.33</v>
      </c>
      <c r="C32" s="4">
        <f t="shared" si="0"/>
        <v>0.74626865671641784</v>
      </c>
      <c r="D32">
        <f t="shared" si="1"/>
        <v>0.3003003003003003</v>
      </c>
      <c r="E32">
        <f t="shared" si="2"/>
        <v>4.6568957016718038E-2</v>
      </c>
      <c r="F32">
        <f t="shared" si="3"/>
        <v>-0.17753574469992395</v>
      </c>
      <c r="G32">
        <v>0</v>
      </c>
      <c r="H32">
        <f t="shared" si="4"/>
        <v>0.22410470171664199</v>
      </c>
      <c r="I32">
        <f t="shared" si="5"/>
        <v>-1.1235245872283068</v>
      </c>
      <c r="J32">
        <f t="shared" si="6"/>
        <v>1.1235245872283068</v>
      </c>
      <c r="K32">
        <f t="shared" si="7"/>
        <v>0.72358986030036931</v>
      </c>
      <c r="L32">
        <f t="shared" si="8"/>
        <v>0.27641013969963085</v>
      </c>
      <c r="M32">
        <f t="shared" si="9"/>
        <v>1.3819983596576244</v>
      </c>
      <c r="N32">
        <f t="shared" si="10"/>
        <v>3.617812288241955</v>
      </c>
    </row>
    <row r="33" spans="1:14" x14ac:dyDescent="0.25">
      <c r="A33" s="4">
        <f>IF('True_Odds_Calculator_2-way'!A34="","",'True_Odds_Calculator_2-way'!A34)</f>
        <v>1.75</v>
      </c>
      <c r="B33" s="4">
        <f>IF('True_Odds_Calculator_2-way'!B34="","",'True_Odds_Calculator_2-way'!B34)</f>
        <v>2.17</v>
      </c>
      <c r="C33" s="4">
        <f t="shared" si="0"/>
        <v>0.5714285714285714</v>
      </c>
      <c r="D33">
        <f t="shared" si="1"/>
        <v>0.46082949308755761</v>
      </c>
      <c r="E33">
        <f t="shared" si="2"/>
        <v>3.2258064516129004E-2</v>
      </c>
      <c r="F33">
        <f t="shared" si="3"/>
        <v>-0.23107307439104674</v>
      </c>
      <c r="G33">
        <v>0</v>
      </c>
      <c r="H33">
        <f t="shared" si="4"/>
        <v>0.26333113890717574</v>
      </c>
      <c r="I33">
        <f t="shared" si="5"/>
        <v>-1.0675210253672476</v>
      </c>
      <c r="J33">
        <f t="shared" si="6"/>
        <v>1.0675210253672476</v>
      </c>
      <c r="K33">
        <f t="shared" si="7"/>
        <v>0.55535785771485779</v>
      </c>
      <c r="L33">
        <f t="shared" si="8"/>
        <v>0.44464214228514221</v>
      </c>
      <c r="M33">
        <f t="shared" si="9"/>
        <v>1.8006407690254356</v>
      </c>
      <c r="N33">
        <f t="shared" si="10"/>
        <v>2.2489995996796797</v>
      </c>
    </row>
    <row r="34" spans="1:14" x14ac:dyDescent="0.25">
      <c r="A34" s="4">
        <f>IF('True_Odds_Calculator_2-way'!A35="","",'True_Odds_Calculator_2-way'!A35)</f>
        <v>1.58</v>
      </c>
      <c r="B34" s="4">
        <f>IF('True_Odds_Calculator_2-way'!B35="","",'True_Odds_Calculator_2-way'!B35)</f>
        <v>2.48</v>
      </c>
      <c r="C34" s="4">
        <f t="shared" si="0"/>
        <v>0.63291139240506322</v>
      </c>
      <c r="D34">
        <f t="shared" si="1"/>
        <v>0.40322580645161293</v>
      </c>
      <c r="E34">
        <f t="shared" si="2"/>
        <v>3.61371988566761E-2</v>
      </c>
      <c r="F34">
        <f t="shared" si="3"/>
        <v>-0.21906900775826876</v>
      </c>
      <c r="G34">
        <v>0</v>
      </c>
      <c r="H34">
        <f t="shared" si="4"/>
        <v>0.25520620661494486</v>
      </c>
      <c r="I34">
        <f t="shared" si="5"/>
        <v>-1.0793322294408636</v>
      </c>
      <c r="J34">
        <f t="shared" si="6"/>
        <v>1.0793322294408636</v>
      </c>
      <c r="K34">
        <f t="shared" si="7"/>
        <v>0.61500134916440274</v>
      </c>
      <c r="L34">
        <f t="shared" si="8"/>
        <v>0.38499865083559737</v>
      </c>
      <c r="M34">
        <f t="shared" si="9"/>
        <v>1.6260126930757011</v>
      </c>
      <c r="N34">
        <f t="shared" si="10"/>
        <v>2.5974116995724779</v>
      </c>
    </row>
    <row r="35" spans="1:14" x14ac:dyDescent="0.25">
      <c r="A35" s="4">
        <f>IF('True_Odds_Calculator_2-way'!A36="","",'True_Odds_Calculator_2-way'!A36)</f>
        <v>1.75</v>
      </c>
      <c r="B35" s="4">
        <f>IF('True_Odds_Calculator_2-way'!B36="","",'True_Odds_Calculator_2-way'!B36)</f>
        <v>2.17</v>
      </c>
      <c r="C35" s="4">
        <f t="shared" si="0"/>
        <v>0.5714285714285714</v>
      </c>
      <c r="D35">
        <f t="shared" si="1"/>
        <v>0.46082949308755761</v>
      </c>
      <c r="E35">
        <f t="shared" si="2"/>
        <v>3.2258064516129004E-2</v>
      </c>
      <c r="F35">
        <f t="shared" si="3"/>
        <v>-0.23107307439104674</v>
      </c>
      <c r="G35">
        <v>0</v>
      </c>
      <c r="H35">
        <f t="shared" si="4"/>
        <v>0.26333113890717574</v>
      </c>
      <c r="I35">
        <f t="shared" si="5"/>
        <v>-1.0675210253672476</v>
      </c>
      <c r="J35">
        <f t="shared" si="6"/>
        <v>1.0675210253672476</v>
      </c>
      <c r="K35">
        <f t="shared" si="7"/>
        <v>0.55535785771485779</v>
      </c>
      <c r="L35">
        <f t="shared" si="8"/>
        <v>0.44464214228514221</v>
      </c>
      <c r="M35">
        <f t="shared" si="9"/>
        <v>1.8006407690254356</v>
      </c>
      <c r="N35">
        <f t="shared" si="10"/>
        <v>2.2489995996796797</v>
      </c>
    </row>
    <row r="36" spans="1:14" x14ac:dyDescent="0.25">
      <c r="A36" s="4">
        <f>IF('True_Odds_Calculator_2-way'!A37="","",'True_Odds_Calculator_2-way'!A37)</f>
        <v>1.72</v>
      </c>
      <c r="B36" s="4">
        <f>IF('True_Odds_Calculator_2-way'!B37="","",'True_Odds_Calculator_2-way'!B37)</f>
        <v>2.21</v>
      </c>
      <c r="C36" s="4">
        <f t="shared" si="0"/>
        <v>0.58139534883720934</v>
      </c>
      <c r="D36">
        <f t="shared" si="1"/>
        <v>0.45248868778280543</v>
      </c>
      <c r="E36">
        <f t="shared" si="2"/>
        <v>3.3884036620014824E-2</v>
      </c>
      <c r="F36">
        <f t="shared" si="3"/>
        <v>-0.2291907818583605</v>
      </c>
      <c r="G36">
        <v>0</v>
      </c>
      <c r="H36">
        <f t="shared" si="4"/>
        <v>0.26307481847837527</v>
      </c>
      <c r="I36">
        <f t="shared" si="5"/>
        <v>-1.0713739108887084</v>
      </c>
      <c r="J36">
        <f t="shared" si="6"/>
        <v>1.0713739108887084</v>
      </c>
      <c r="K36">
        <f t="shared" si="7"/>
        <v>0.56452867108930049</v>
      </c>
      <c r="L36">
        <f t="shared" si="8"/>
        <v>0.43547132891069945</v>
      </c>
      <c r="M36">
        <f t="shared" si="9"/>
        <v>1.7713892158398703</v>
      </c>
      <c r="N36">
        <f t="shared" si="10"/>
        <v>2.2963624321753371</v>
      </c>
    </row>
    <row r="37" spans="1:14" x14ac:dyDescent="0.25">
      <c r="A37" s="4">
        <f>IF('True_Odds_Calculator_2-way'!A38="","",'True_Odds_Calculator_2-way'!A38)</f>
        <v>1.87</v>
      </c>
      <c r="B37" s="4">
        <f>IF('True_Odds_Calculator_2-way'!B38="","",'True_Odds_Calculator_2-way'!B38)</f>
        <v>2.02</v>
      </c>
      <c r="C37" s="4">
        <f t="shared" si="0"/>
        <v>0.53475935828876997</v>
      </c>
      <c r="D37">
        <f t="shared" si="1"/>
        <v>0.49504950495049505</v>
      </c>
      <c r="E37">
        <f t="shared" si="2"/>
        <v>2.9808863239265015E-2</v>
      </c>
      <c r="F37">
        <f t="shared" si="3"/>
        <v>-0.23492349234923493</v>
      </c>
      <c r="G37">
        <v>0</v>
      </c>
      <c r="H37">
        <f t="shared" si="4"/>
        <v>0.2647323555885</v>
      </c>
      <c r="I37">
        <f t="shared" si="5"/>
        <v>-1.0615495921641367</v>
      </c>
      <c r="J37">
        <f t="shared" si="6"/>
        <v>1.0615495921641367</v>
      </c>
      <c r="K37">
        <f t="shared" si="7"/>
        <v>0.51987261275696728</v>
      </c>
      <c r="L37">
        <f t="shared" si="8"/>
        <v>0.48012738724303272</v>
      </c>
      <c r="M37">
        <f t="shared" si="9"/>
        <v>1.9235481451827992</v>
      </c>
      <c r="N37">
        <f t="shared" si="10"/>
        <v>2.0827805840074194</v>
      </c>
    </row>
    <row r="38" spans="1:14" x14ac:dyDescent="0.25">
      <c r="A38" s="4">
        <f>IF('True_Odds_Calculator_2-way'!A39="","",'True_Odds_Calculator_2-way'!A39)</f>
        <v>2.34</v>
      </c>
      <c r="B38" s="4">
        <f>IF('True_Odds_Calculator_2-way'!B39="","",'True_Odds_Calculator_2-way'!B39)</f>
        <v>1.65</v>
      </c>
      <c r="C38" s="4">
        <f t="shared" si="0"/>
        <v>0.42735042735042739</v>
      </c>
      <c r="D38">
        <f t="shared" si="1"/>
        <v>0.60606060606060608</v>
      </c>
      <c r="E38">
        <f t="shared" si="2"/>
        <v>3.3411033411033575E-2</v>
      </c>
      <c r="F38">
        <f t="shared" si="3"/>
        <v>-0.22558922558922545</v>
      </c>
      <c r="G38">
        <v>0</v>
      </c>
      <c r="H38">
        <f t="shared" si="4"/>
        <v>0.25900025900025903</v>
      </c>
      <c r="I38">
        <f t="shared" si="5"/>
        <v>-1.0714969088698143</v>
      </c>
      <c r="J38">
        <f t="shared" si="6"/>
        <v>1.0714969088698143</v>
      </c>
      <c r="K38">
        <f t="shared" si="7"/>
        <v>0.41054175018204025</v>
      </c>
      <c r="L38">
        <f t="shared" si="8"/>
        <v>0.58945824981795969</v>
      </c>
      <c r="M38">
        <f t="shared" si="9"/>
        <v>2.4358058578855508</v>
      </c>
      <c r="N38">
        <f t="shared" si="10"/>
        <v>1.6964729907653791</v>
      </c>
    </row>
    <row r="39" spans="1:14" x14ac:dyDescent="0.25">
      <c r="A39" s="4">
        <f>IF('True_Odds_Calculator_2-way'!A40="","",'True_Odds_Calculator_2-way'!A40)</f>
        <v>1.85</v>
      </c>
      <c r="B39" s="4">
        <f>IF('True_Odds_Calculator_2-way'!B40="","",'True_Odds_Calculator_2-way'!B40)</f>
        <v>2.0499999999999998</v>
      </c>
      <c r="C39" s="4">
        <f t="shared" si="0"/>
        <v>0.54054054054054046</v>
      </c>
      <c r="D39">
        <f t="shared" si="1"/>
        <v>0.48780487804878053</v>
      </c>
      <c r="E39">
        <f t="shared" si="2"/>
        <v>2.8345418589321048E-2</v>
      </c>
      <c r="F39">
        <f t="shared" si="3"/>
        <v>-0.2353328938694792</v>
      </c>
      <c r="G39">
        <v>0</v>
      </c>
      <c r="H39">
        <f t="shared" si="4"/>
        <v>0.26367831245880025</v>
      </c>
      <c r="I39">
        <f t="shared" si="5"/>
        <v>-1.0585122480499263</v>
      </c>
      <c r="J39">
        <f t="shared" si="6"/>
        <v>1.0585122480499263</v>
      </c>
      <c r="K39">
        <f t="shared" si="7"/>
        <v>0.52638909307720383</v>
      </c>
      <c r="L39">
        <f t="shared" si="8"/>
        <v>0.47361090692279612</v>
      </c>
      <c r="M39">
        <f t="shared" si="9"/>
        <v>1.8997354108424378</v>
      </c>
      <c r="N39">
        <f t="shared" si="10"/>
        <v>2.1114378604524222</v>
      </c>
    </row>
    <row r="40" spans="1:14" x14ac:dyDescent="0.25">
      <c r="A40" s="4">
        <f>IF('True_Odds_Calculator_2-way'!A41="","",'True_Odds_Calculator_2-way'!A41)</f>
        <v>1.83</v>
      </c>
      <c r="B40" s="4">
        <f>IF('True_Odds_Calculator_2-way'!B41="","",'True_Odds_Calculator_2-way'!B41)</f>
        <v>2.06</v>
      </c>
      <c r="C40" s="4">
        <f t="shared" si="0"/>
        <v>0.54644808743169393</v>
      </c>
      <c r="D40">
        <f t="shared" si="1"/>
        <v>0.4854368932038835</v>
      </c>
      <c r="E40">
        <f t="shared" si="2"/>
        <v>3.1884980635577431E-2</v>
      </c>
      <c r="F40">
        <f t="shared" si="3"/>
        <v>-0.2333810812244681</v>
      </c>
      <c r="G40">
        <v>0</v>
      </c>
      <c r="H40">
        <f t="shared" si="4"/>
        <v>0.26526606186004559</v>
      </c>
      <c r="I40">
        <f t="shared" si="5"/>
        <v>-1.0661247392009334</v>
      </c>
      <c r="J40">
        <f t="shared" si="6"/>
        <v>1.0661247392009334</v>
      </c>
      <c r="K40">
        <f t="shared" si="7"/>
        <v>0.53053675848269044</v>
      </c>
      <c r="L40">
        <f t="shared" si="8"/>
        <v>0.46946324151730962</v>
      </c>
      <c r="M40">
        <f t="shared" si="9"/>
        <v>1.8848835335367746</v>
      </c>
      <c r="N40">
        <f t="shared" si="10"/>
        <v>2.1300922235529893</v>
      </c>
    </row>
    <row r="41" spans="1:14" x14ac:dyDescent="0.25">
      <c r="A41" s="4">
        <f>IF('True_Odds_Calculator_2-way'!A42="","",'True_Odds_Calculator_2-way'!A42)</f>
        <v>2.04</v>
      </c>
      <c r="B41" s="4">
        <f>IF('True_Odds_Calculator_2-way'!B42="","",'True_Odds_Calculator_2-way'!B42)</f>
        <v>1.85</v>
      </c>
      <c r="C41" s="4">
        <f t="shared" si="0"/>
        <v>0.49019607843137253</v>
      </c>
      <c r="D41">
        <f t="shared" si="1"/>
        <v>0.54054054054054046</v>
      </c>
      <c r="E41">
        <f t="shared" si="2"/>
        <v>3.0736618971912932E-2</v>
      </c>
      <c r="F41">
        <f t="shared" si="3"/>
        <v>-0.23423423423423428</v>
      </c>
      <c r="G41">
        <v>0</v>
      </c>
      <c r="H41">
        <f t="shared" si="4"/>
        <v>0.26497085320614727</v>
      </c>
      <c r="I41">
        <f t="shared" si="5"/>
        <v>-1.0635890745287924</v>
      </c>
      <c r="J41">
        <f t="shared" si="6"/>
        <v>1.0635890745287924</v>
      </c>
      <c r="K41">
        <f t="shared" si="7"/>
        <v>0.47480390464975097</v>
      </c>
      <c r="L41">
        <f t="shared" si="8"/>
        <v>0.52519609535024903</v>
      </c>
      <c r="M41">
        <f t="shared" si="9"/>
        <v>2.1061326375099441</v>
      </c>
      <c r="N41">
        <f t="shared" si="10"/>
        <v>1.904050713349474</v>
      </c>
    </row>
    <row r="42" spans="1:14" x14ac:dyDescent="0.25">
      <c r="A42" s="4">
        <f>IF('True_Odds_Calculator_2-way'!A43="","",'True_Odds_Calculator_2-way'!A43)</f>
        <v>2.3199999999999998</v>
      </c>
      <c r="B42" s="4">
        <f>IF('True_Odds_Calculator_2-way'!B43="","",'True_Odds_Calculator_2-way'!B43)</f>
        <v>1.66</v>
      </c>
      <c r="C42" s="4">
        <f t="shared" si="0"/>
        <v>0.43103448275862072</v>
      </c>
      <c r="D42">
        <f t="shared" si="1"/>
        <v>0.60240963855421692</v>
      </c>
      <c r="E42">
        <f t="shared" si="2"/>
        <v>3.3444121312837582E-2</v>
      </c>
      <c r="F42">
        <f t="shared" si="3"/>
        <v>-0.22621520565018693</v>
      </c>
      <c r="G42">
        <v>0</v>
      </c>
      <c r="H42">
        <f t="shared" si="4"/>
        <v>0.25965932696302457</v>
      </c>
      <c r="I42">
        <f t="shared" si="5"/>
        <v>-1.0713739108887086</v>
      </c>
      <c r="J42">
        <f t="shared" si="6"/>
        <v>1.0713739108887086</v>
      </c>
      <c r="K42">
        <f t="shared" si="7"/>
        <v>0.41421356237309498</v>
      </c>
      <c r="L42">
        <f t="shared" si="8"/>
        <v>0.58578643762690485</v>
      </c>
      <c r="M42">
        <f t="shared" si="9"/>
        <v>2.4142135623730954</v>
      </c>
      <c r="N42">
        <f t="shared" si="10"/>
        <v>1.7071067811865479</v>
      </c>
    </row>
    <row r="43" spans="1:14" x14ac:dyDescent="0.25">
      <c r="A43" s="4">
        <f>IF('True_Odds_Calculator_2-way'!A44="","",'True_Odds_Calculator_2-way'!A44)</f>
        <v>2.02</v>
      </c>
      <c r="B43" s="4">
        <f>IF('True_Odds_Calculator_2-way'!B44="","",'True_Odds_Calculator_2-way'!B44)</f>
        <v>1.88</v>
      </c>
      <c r="C43" s="4">
        <f t="shared" si="0"/>
        <v>0.49504950495049505</v>
      </c>
      <c r="D43">
        <f t="shared" si="1"/>
        <v>0.53191489361702127</v>
      </c>
      <c r="E43">
        <f t="shared" si="2"/>
        <v>2.6964398567516312E-2</v>
      </c>
      <c r="F43">
        <f t="shared" si="3"/>
        <v>-0.23635980619338537</v>
      </c>
      <c r="G43">
        <v>0</v>
      </c>
      <c r="H43">
        <f t="shared" si="4"/>
        <v>0.26332420476090163</v>
      </c>
      <c r="I43">
        <f t="shared" si="5"/>
        <v>-1.0555008273018724</v>
      </c>
      <c r="J43">
        <f t="shared" si="6"/>
        <v>1.0555008273018724</v>
      </c>
      <c r="K43">
        <f t="shared" si="7"/>
        <v>0.48155387561543506</v>
      </c>
      <c r="L43">
        <f t="shared" si="8"/>
        <v>0.51844612438456505</v>
      </c>
      <c r="M43">
        <f t="shared" si="9"/>
        <v>2.0766108438479098</v>
      </c>
      <c r="N43">
        <f t="shared" si="10"/>
        <v>1.9288407280256479</v>
      </c>
    </row>
    <row r="44" spans="1:14" x14ac:dyDescent="0.25">
      <c r="A44" s="4">
        <f>IF('True_Odds_Calculator_2-way'!A45="","",'True_Odds_Calculator_2-way'!A45)</f>
        <v>1.81</v>
      </c>
      <c r="B44" s="4">
        <f>IF('True_Odds_Calculator_2-way'!B45="","",'True_Odds_Calculator_2-way'!B45)</f>
        <v>2.09</v>
      </c>
      <c r="C44" s="4">
        <f t="shared" si="0"/>
        <v>0.5524861878453039</v>
      </c>
      <c r="D44">
        <f t="shared" si="1"/>
        <v>0.47846889952153115</v>
      </c>
      <c r="E44">
        <f t="shared" si="2"/>
        <v>3.0955087366835166E-2</v>
      </c>
      <c r="F44">
        <f t="shared" si="3"/>
        <v>-0.23339237093235332</v>
      </c>
      <c r="G44">
        <v>0</v>
      </c>
      <c r="H44">
        <f t="shared" si="4"/>
        <v>0.26434745829918849</v>
      </c>
      <c r="I44">
        <f t="shared" si="5"/>
        <v>-1.064251428023502</v>
      </c>
      <c r="J44">
        <f t="shared" si="6"/>
        <v>1.064251428023502</v>
      </c>
      <c r="K44">
        <f t="shared" si="7"/>
        <v>0.53704433642160887</v>
      </c>
      <c r="L44">
        <f t="shared" si="8"/>
        <v>0.46295566357839102</v>
      </c>
      <c r="M44">
        <f t="shared" si="9"/>
        <v>1.8620436566990362</v>
      </c>
      <c r="N44">
        <f t="shared" si="10"/>
        <v>2.1600340565456171</v>
      </c>
    </row>
    <row r="45" spans="1:14" x14ac:dyDescent="0.25">
      <c r="A45" s="4">
        <f>IF('True_Odds_Calculator_2-way'!A46="","",'True_Odds_Calculator_2-way'!A46)</f>
        <v>1.93</v>
      </c>
      <c r="B45" s="4">
        <f>IF('True_Odds_Calculator_2-way'!B46="","",'True_Odds_Calculator_2-way'!B46)</f>
        <v>1.95</v>
      </c>
      <c r="C45" s="4">
        <f t="shared" si="0"/>
        <v>0.5181347150259068</v>
      </c>
      <c r="D45">
        <f t="shared" si="1"/>
        <v>0.51282051282051289</v>
      </c>
      <c r="E45">
        <f t="shared" si="2"/>
        <v>3.0955227846419575E-2</v>
      </c>
      <c r="F45">
        <f t="shared" si="3"/>
        <v>-0.23475488242327625</v>
      </c>
      <c r="G45">
        <v>0</v>
      </c>
      <c r="H45">
        <f t="shared" si="4"/>
        <v>0.26571011026969582</v>
      </c>
      <c r="I45">
        <f t="shared" si="5"/>
        <v>-1.0638899909514294</v>
      </c>
      <c r="J45">
        <f t="shared" si="6"/>
        <v>1.0638899909514294</v>
      </c>
      <c r="K45">
        <f t="shared" si="7"/>
        <v>0.50265964972060251</v>
      </c>
      <c r="L45">
        <f t="shared" si="8"/>
        <v>0.49734035027939766</v>
      </c>
      <c r="M45">
        <f t="shared" si="9"/>
        <v>1.9894176915848294</v>
      </c>
      <c r="N45">
        <f t="shared" si="10"/>
        <v>2.0106954914038573</v>
      </c>
    </row>
    <row r="46" spans="1:14" x14ac:dyDescent="0.25">
      <c r="A46" s="4">
        <f>IF('True_Odds_Calculator_2-way'!A47="","",'True_Odds_Calculator_2-way'!A47)</f>
        <v>1.88</v>
      </c>
      <c r="B46" s="4">
        <f>IF('True_Odds_Calculator_2-way'!B47="","",'True_Odds_Calculator_2-way'!B47)</f>
        <v>1.99</v>
      </c>
      <c r="C46" s="4">
        <f t="shared" si="0"/>
        <v>0.53191489361702127</v>
      </c>
      <c r="D46">
        <f t="shared" si="1"/>
        <v>0.50251256281407031</v>
      </c>
      <c r="E46">
        <f t="shared" si="2"/>
        <v>3.4427456431091574E-2</v>
      </c>
      <c r="F46">
        <f t="shared" si="3"/>
        <v>-0.23286645995937127</v>
      </c>
      <c r="G46">
        <v>0</v>
      </c>
      <c r="H46">
        <f t="shared" si="4"/>
        <v>0.2672939163904629</v>
      </c>
      <c r="I46">
        <f t="shared" si="5"/>
        <v>-1.0713739108887084</v>
      </c>
      <c r="J46">
        <f t="shared" si="6"/>
        <v>1.0713739108887084</v>
      </c>
      <c r="K46">
        <f t="shared" si="7"/>
        <v>0.51471862576142968</v>
      </c>
      <c r="L46">
        <f t="shared" si="8"/>
        <v>0.48528137423857021</v>
      </c>
      <c r="M46">
        <f t="shared" si="9"/>
        <v>1.9428090415820634</v>
      </c>
      <c r="N46">
        <f t="shared" si="10"/>
        <v>2.0606601717798219</v>
      </c>
    </row>
    <row r="47" spans="1:14" x14ac:dyDescent="0.25">
      <c r="A47" s="4">
        <f>IF('True_Odds_Calculator_2-way'!A48="","",'True_Odds_Calculator_2-way'!A48)</f>
        <v>1.93</v>
      </c>
      <c r="B47" s="4">
        <f>IF('True_Odds_Calculator_2-way'!B48="","",'True_Odds_Calculator_2-way'!B48)</f>
        <v>1.93</v>
      </c>
      <c r="C47" s="4">
        <f t="shared" si="0"/>
        <v>0.5181347150259068</v>
      </c>
      <c r="D47">
        <f t="shared" si="1"/>
        <v>0.5181347150259068</v>
      </c>
      <c r="E47">
        <f t="shared" si="2"/>
        <v>3.62694300518136E-2</v>
      </c>
      <c r="F47">
        <f t="shared" si="3"/>
        <v>-0.23219415286316403</v>
      </c>
      <c r="G47">
        <v>0</v>
      </c>
      <c r="H47">
        <f t="shared" si="4"/>
        <v>0.26846358291497763</v>
      </c>
      <c r="I47">
        <f t="shared" si="5"/>
        <v>-1.0752688172043015</v>
      </c>
      <c r="J47">
        <f t="shared" si="6"/>
        <v>1.0752688172043015</v>
      </c>
      <c r="K47">
        <f t="shared" si="7"/>
        <v>0.5</v>
      </c>
      <c r="L47">
        <f t="shared" si="8"/>
        <v>0.5</v>
      </c>
      <c r="M47">
        <f t="shared" si="9"/>
        <v>2</v>
      </c>
      <c r="N47">
        <f t="shared" si="10"/>
        <v>2</v>
      </c>
    </row>
    <row r="48" spans="1:14" x14ac:dyDescent="0.25">
      <c r="A48" s="4">
        <f>IF('True_Odds_Calculator_2-way'!A49="","",'True_Odds_Calculator_2-way'!A49)</f>
        <v>1.75</v>
      </c>
      <c r="B48" s="4">
        <f>IF('True_Odds_Calculator_2-way'!B49="","",'True_Odds_Calculator_2-way'!B49)</f>
        <v>2.14</v>
      </c>
      <c r="C48" s="4">
        <f t="shared" si="0"/>
        <v>0.5714285714285714</v>
      </c>
      <c r="D48">
        <f t="shared" si="1"/>
        <v>0.46728971962616822</v>
      </c>
      <c r="E48">
        <f t="shared" si="2"/>
        <v>3.8718291054739673E-2</v>
      </c>
      <c r="F48">
        <f t="shared" si="3"/>
        <v>-0.22830440587449929</v>
      </c>
      <c r="G48">
        <v>0</v>
      </c>
      <c r="H48">
        <f t="shared" si="4"/>
        <v>0.26702269692923897</v>
      </c>
      <c r="I48">
        <f t="shared" si="5"/>
        <v>-1.0814761408717504</v>
      </c>
      <c r="J48">
        <f t="shared" si="6"/>
        <v>1.0814761408717504</v>
      </c>
      <c r="K48">
        <f t="shared" si="7"/>
        <v>0.55214846039654741</v>
      </c>
      <c r="L48">
        <f t="shared" si="8"/>
        <v>0.44785153960345248</v>
      </c>
      <c r="M48">
        <f t="shared" si="9"/>
        <v>1.8111071056538131</v>
      </c>
      <c r="N48">
        <f t="shared" si="10"/>
        <v>2.2328828005937953</v>
      </c>
    </row>
    <row r="49" spans="1:14" x14ac:dyDescent="0.25">
      <c r="A49" s="4">
        <f>IF('True_Odds_Calculator_2-way'!A50="","",'True_Odds_Calculator_2-way'!A50)</f>
        <v>1.98</v>
      </c>
      <c r="B49" s="4">
        <f>IF('True_Odds_Calculator_2-way'!B50="","",'True_Odds_Calculator_2-way'!B50)</f>
        <v>1.88</v>
      </c>
      <c r="C49" s="4">
        <f t="shared" si="0"/>
        <v>0.50505050505050508</v>
      </c>
      <c r="D49">
        <f t="shared" si="1"/>
        <v>0.53191489361702127</v>
      </c>
      <c r="E49">
        <f t="shared" si="2"/>
        <v>3.6965398667526461E-2</v>
      </c>
      <c r="F49">
        <f t="shared" si="3"/>
        <v>-0.23167848699763582</v>
      </c>
      <c r="G49">
        <v>0</v>
      </c>
      <c r="H49">
        <f t="shared" si="4"/>
        <v>0.26864388566516229</v>
      </c>
      <c r="I49">
        <f t="shared" si="5"/>
        <v>-1.0768262306348704</v>
      </c>
      <c r="J49">
        <f t="shared" si="6"/>
        <v>1.0768262306348704</v>
      </c>
      <c r="K49">
        <f t="shared" si="7"/>
        <v>0.4865494129951195</v>
      </c>
      <c r="L49">
        <f t="shared" si="8"/>
        <v>0.51345058700488033</v>
      </c>
      <c r="M49">
        <f t="shared" si="9"/>
        <v>2.0552897060221729</v>
      </c>
      <c r="N49">
        <f t="shared" si="10"/>
        <v>1.947607082958686</v>
      </c>
    </row>
    <row r="50" spans="1:14" x14ac:dyDescent="0.25">
      <c r="A50" s="4">
        <f>IF('True_Odds_Calculator_2-way'!A51="","",'True_Odds_Calculator_2-way'!A51)</f>
        <v>2.1</v>
      </c>
      <c r="B50" s="4">
        <f>IF('True_Odds_Calculator_2-way'!B51="","",'True_Odds_Calculator_2-way'!B51)</f>
        <v>1.78</v>
      </c>
      <c r="C50" s="4">
        <f t="shared" si="0"/>
        <v>0.47619047619047616</v>
      </c>
      <c r="D50">
        <f t="shared" si="1"/>
        <v>0.5617977528089888</v>
      </c>
      <c r="E50">
        <f t="shared" si="2"/>
        <v>3.7988228999465079E-2</v>
      </c>
      <c r="F50">
        <f t="shared" si="3"/>
        <v>-0.2295345104333868</v>
      </c>
      <c r="G50">
        <v>0</v>
      </c>
      <c r="H50">
        <f t="shared" si="4"/>
        <v>0.26752273943285182</v>
      </c>
      <c r="I50">
        <f t="shared" si="5"/>
        <v>-1.0795837927188263</v>
      </c>
      <c r="J50">
        <f t="shared" si="6"/>
        <v>1.0795837927188263</v>
      </c>
      <c r="K50">
        <f t="shared" si="7"/>
        <v>0.45713404422735271</v>
      </c>
      <c r="L50">
        <f t="shared" si="8"/>
        <v>0.54286595577264729</v>
      </c>
      <c r="M50">
        <f t="shared" si="9"/>
        <v>2.1875421719907089</v>
      </c>
      <c r="N50">
        <f t="shared" si="10"/>
        <v>1.8420753583206844</v>
      </c>
    </row>
    <row r="51" spans="1:14" x14ac:dyDescent="0.25">
      <c r="A51" s="4">
        <f>IF('True_Odds_Calculator_2-way'!A52="","",'True_Odds_Calculator_2-way'!A52)</f>
        <v>1.9</v>
      </c>
      <c r="B51" s="4">
        <f>IF('True_Odds_Calculator_2-way'!B52="","",'True_Odds_Calculator_2-way'!B52)</f>
        <v>1.97</v>
      </c>
      <c r="C51" s="4">
        <f t="shared" si="0"/>
        <v>0.52631578947368418</v>
      </c>
      <c r="D51">
        <f t="shared" si="1"/>
        <v>0.50761421319796951</v>
      </c>
      <c r="E51">
        <f t="shared" si="2"/>
        <v>3.3930002671653803E-2</v>
      </c>
      <c r="F51">
        <f t="shared" si="3"/>
        <v>-0.23323537269569861</v>
      </c>
      <c r="G51">
        <v>0</v>
      </c>
      <c r="H51">
        <f t="shared" si="4"/>
        <v>0.26716537536735235</v>
      </c>
      <c r="I51">
        <f t="shared" si="5"/>
        <v>-1.0702688317798925</v>
      </c>
      <c r="J51">
        <f t="shared" si="6"/>
        <v>1.0702688317798925</v>
      </c>
      <c r="K51">
        <f t="shared" si="7"/>
        <v>0.50936156937362553</v>
      </c>
      <c r="L51">
        <f t="shared" si="8"/>
        <v>0.49063843062637452</v>
      </c>
      <c r="M51">
        <f t="shared" si="9"/>
        <v>1.963241948601903</v>
      </c>
      <c r="N51">
        <f t="shared" si="10"/>
        <v>2.0381607668264961</v>
      </c>
    </row>
    <row r="52" spans="1:14" x14ac:dyDescent="0.25">
      <c r="A52" s="4">
        <f>IF('True_Odds_Calculator_2-way'!A53="","",'True_Odds_Calculator_2-way'!A53)</f>
        <v>1.85</v>
      </c>
      <c r="B52" s="4">
        <f>IF('True_Odds_Calculator_2-way'!B53="","",'True_Odds_Calculator_2-way'!B53)</f>
        <v>2.0299999999999998</v>
      </c>
      <c r="C52" s="4">
        <f t="shared" si="0"/>
        <v>0.54054054054054046</v>
      </c>
      <c r="D52">
        <f t="shared" si="1"/>
        <v>0.49261083743842371</v>
      </c>
      <c r="E52">
        <f t="shared" si="2"/>
        <v>3.315137797896428E-2</v>
      </c>
      <c r="F52">
        <f t="shared" si="3"/>
        <v>-0.23312475036612956</v>
      </c>
      <c r="G52">
        <v>0</v>
      </c>
      <c r="H52">
        <f t="shared" si="4"/>
        <v>0.26627612834509384</v>
      </c>
      <c r="I52">
        <f t="shared" si="5"/>
        <v>-1.0687396570715308</v>
      </c>
      <c r="J52">
        <f t="shared" si="6"/>
        <v>1.0687396570715308</v>
      </c>
      <c r="K52">
        <f t="shared" si="7"/>
        <v>0.52399127907708287</v>
      </c>
      <c r="L52">
        <f t="shared" si="8"/>
        <v>0.47600872092291718</v>
      </c>
      <c r="M52">
        <f t="shared" si="9"/>
        <v>1.9084287085108012</v>
      </c>
      <c r="N52">
        <f t="shared" si="10"/>
        <v>2.1008018467836762</v>
      </c>
    </row>
    <row r="53" spans="1:14" x14ac:dyDescent="0.25">
      <c r="A53" s="4">
        <f>IF('True_Odds_Calculator_2-way'!A54="","",'True_Odds_Calculator_2-way'!A54)</f>
        <v>1.83</v>
      </c>
      <c r="B53" s="4">
        <f>IF('True_Odds_Calculator_2-way'!B54="","",'True_Odds_Calculator_2-way'!B54)</f>
        <v>2.0499999999999998</v>
      </c>
      <c r="C53" s="4">
        <f t="shared" si="0"/>
        <v>0.54644808743169393</v>
      </c>
      <c r="D53">
        <f t="shared" si="1"/>
        <v>0.48780487804878053</v>
      </c>
      <c r="E53">
        <f t="shared" si="2"/>
        <v>3.4252965480474407E-2</v>
      </c>
      <c r="F53">
        <f t="shared" si="3"/>
        <v>-0.23230707716913246</v>
      </c>
      <c r="G53">
        <v>0</v>
      </c>
      <c r="H53">
        <f t="shared" si="4"/>
        <v>0.26656004264960681</v>
      </c>
      <c r="I53">
        <f t="shared" si="5"/>
        <v>-1.0711894933108055</v>
      </c>
      <c r="J53">
        <f t="shared" si="6"/>
        <v>1.0711894933108055</v>
      </c>
      <c r="K53">
        <f t="shared" si="7"/>
        <v>0.52935616627105819</v>
      </c>
      <c r="L53">
        <f t="shared" si="8"/>
        <v>0.47064383372894186</v>
      </c>
      <c r="M53">
        <f t="shared" si="9"/>
        <v>1.8890872794479689</v>
      </c>
      <c r="N53">
        <f t="shared" si="10"/>
        <v>2.1247489679763456</v>
      </c>
    </row>
    <row r="54" spans="1:14" x14ac:dyDescent="0.25">
      <c r="A54" s="4">
        <f>IF('True_Odds_Calculator_2-way'!A55="","",'True_Odds_Calculator_2-way'!A55)</f>
        <v>1.87</v>
      </c>
      <c r="B54" s="4">
        <f>IF('True_Odds_Calculator_2-way'!B55="","",'True_Odds_Calculator_2-way'!B55)</f>
        <v>2.0099999999999998</v>
      </c>
      <c r="C54" s="4">
        <f t="shared" si="0"/>
        <v>0.53475935828876997</v>
      </c>
      <c r="D54">
        <f t="shared" si="1"/>
        <v>0.49751243781094534</v>
      </c>
      <c r="E54">
        <f t="shared" si="2"/>
        <v>3.22717960997152E-2</v>
      </c>
      <c r="F54">
        <f t="shared" si="3"/>
        <v>-0.23377763588474743</v>
      </c>
      <c r="G54">
        <v>0</v>
      </c>
      <c r="H54">
        <f t="shared" si="4"/>
        <v>0.26604943198446268</v>
      </c>
      <c r="I54">
        <f t="shared" si="5"/>
        <v>-1.0667918442539084</v>
      </c>
      <c r="J54">
        <f t="shared" si="6"/>
        <v>1.0667918442539084</v>
      </c>
      <c r="K54">
        <f t="shared" si="7"/>
        <v>0.51864290324350448</v>
      </c>
      <c r="L54">
        <f t="shared" si="8"/>
        <v>0.48135709675649557</v>
      </c>
      <c r="M54">
        <f t="shared" si="9"/>
        <v>1.9281089045009006</v>
      </c>
      <c r="N54">
        <f t="shared" si="10"/>
        <v>2.0774597626964471</v>
      </c>
    </row>
    <row r="55" spans="1:14" x14ac:dyDescent="0.25">
      <c r="A55" s="4">
        <f>IF('True_Odds_Calculator_2-way'!A56="","",'True_Odds_Calculator_2-way'!A56)</f>
        <v>2.15</v>
      </c>
      <c r="B55" s="4">
        <f>IF('True_Odds_Calculator_2-way'!B56="","",'True_Odds_Calculator_2-way'!B56)</f>
        <v>1.75</v>
      </c>
      <c r="C55" s="4">
        <f t="shared" si="0"/>
        <v>0.46511627906976744</v>
      </c>
      <c r="D55">
        <f t="shared" si="1"/>
        <v>0.5714285714285714</v>
      </c>
      <c r="E55">
        <f t="shared" si="2"/>
        <v>3.6544850498338777E-2</v>
      </c>
      <c r="F55">
        <f t="shared" si="3"/>
        <v>-0.22923588039867115</v>
      </c>
      <c r="G55">
        <v>0</v>
      </c>
      <c r="H55">
        <f t="shared" si="4"/>
        <v>0.26578073089700993</v>
      </c>
      <c r="I55">
        <f t="shared" si="5"/>
        <v>-1.0767638041163308</v>
      </c>
      <c r="J55">
        <f t="shared" si="6"/>
        <v>1.0767638041163308</v>
      </c>
      <c r="K55">
        <f t="shared" si="7"/>
        <v>0.44677195262583885</v>
      </c>
      <c r="L55">
        <f t="shared" si="8"/>
        <v>0.5532280473741612</v>
      </c>
      <c r="M55">
        <f t="shared" si="9"/>
        <v>2.2382783747337802</v>
      </c>
      <c r="N55">
        <f t="shared" si="10"/>
        <v>1.8075728530872484</v>
      </c>
    </row>
    <row r="56" spans="1:14" x14ac:dyDescent="0.25">
      <c r="A56" s="4">
        <f>IF('True_Odds_Calculator_2-way'!A57="","",'True_Odds_Calculator_2-way'!A57)</f>
        <v>2.4</v>
      </c>
      <c r="B56" s="4">
        <f>IF('True_Odds_Calculator_2-way'!B57="","",'True_Odds_Calculator_2-way'!B57)</f>
        <v>1.61</v>
      </c>
      <c r="C56" s="4">
        <f t="shared" si="0"/>
        <v>0.41666666666666669</v>
      </c>
      <c r="D56">
        <f t="shared" si="1"/>
        <v>0.6211180124223602</v>
      </c>
      <c r="E56">
        <f t="shared" si="2"/>
        <v>3.7784679089026829E-2</v>
      </c>
      <c r="F56">
        <f t="shared" si="3"/>
        <v>-0.22101449275362328</v>
      </c>
      <c r="G56">
        <v>0</v>
      </c>
      <c r="H56">
        <f t="shared" si="4"/>
        <v>0.25879917184265011</v>
      </c>
      <c r="I56">
        <f t="shared" si="5"/>
        <v>-1.0821091383745125</v>
      </c>
      <c r="J56">
        <f t="shared" si="6"/>
        <v>1.0821091383745125</v>
      </c>
      <c r="K56">
        <f t="shared" si="7"/>
        <v>0.39762177743270088</v>
      </c>
      <c r="L56">
        <f t="shared" si="8"/>
        <v>0.602378222567299</v>
      </c>
      <c r="M56">
        <f t="shared" si="9"/>
        <v>2.5149527937243179</v>
      </c>
      <c r="N56">
        <f t="shared" si="10"/>
        <v>1.660086574408453</v>
      </c>
    </row>
    <row r="57" spans="1:14" x14ac:dyDescent="0.25">
      <c r="A57" s="4">
        <f>IF('True_Odds_Calculator_2-way'!A58="","",'True_Odds_Calculator_2-way'!A58)</f>
        <v>1.88</v>
      </c>
      <c r="B57" s="4">
        <f>IF('True_Odds_Calculator_2-way'!B58="","",'True_Odds_Calculator_2-way'!B58)</f>
        <v>1.98</v>
      </c>
      <c r="C57" s="4">
        <f t="shared" si="0"/>
        <v>0.53191489361702127</v>
      </c>
      <c r="D57">
        <f t="shared" si="1"/>
        <v>0.50505050505050508</v>
      </c>
      <c r="E57">
        <f t="shared" si="2"/>
        <v>3.6965398667526461E-2</v>
      </c>
      <c r="F57">
        <f t="shared" si="3"/>
        <v>-0.23167848699763582</v>
      </c>
      <c r="G57">
        <v>0</v>
      </c>
      <c r="H57">
        <f t="shared" si="4"/>
        <v>0.26864388566516229</v>
      </c>
      <c r="I57">
        <f t="shared" si="5"/>
        <v>-1.0768262306348704</v>
      </c>
      <c r="J57">
        <f t="shared" si="6"/>
        <v>1.0768262306348704</v>
      </c>
      <c r="K57">
        <f t="shared" si="7"/>
        <v>0.51345058700488033</v>
      </c>
      <c r="L57">
        <f t="shared" si="8"/>
        <v>0.4865494129951195</v>
      </c>
      <c r="M57">
        <f t="shared" si="9"/>
        <v>1.947607082958686</v>
      </c>
      <c r="N57">
        <f t="shared" si="10"/>
        <v>2.0552897060221729</v>
      </c>
    </row>
    <row r="58" spans="1:14" x14ac:dyDescent="0.25">
      <c r="A58" s="4">
        <f>IF('True_Odds_Calculator_2-way'!A59="","",'True_Odds_Calculator_2-way'!A59)</f>
        <v>1.99</v>
      </c>
      <c r="B58" s="4">
        <f>IF('True_Odds_Calculator_2-way'!B59="","",'True_Odds_Calculator_2-way'!B59)</f>
        <v>1.88</v>
      </c>
      <c r="C58" s="4">
        <f t="shared" si="0"/>
        <v>0.50251256281407031</v>
      </c>
      <c r="D58">
        <f t="shared" si="1"/>
        <v>0.53191489361702127</v>
      </c>
      <c r="E58">
        <f t="shared" si="2"/>
        <v>3.4427456431091574E-2</v>
      </c>
      <c r="F58">
        <f t="shared" si="3"/>
        <v>-0.23286645995937127</v>
      </c>
      <c r="G58">
        <v>0</v>
      </c>
      <c r="H58">
        <f t="shared" si="4"/>
        <v>0.2672939163904629</v>
      </c>
      <c r="I58">
        <f t="shared" si="5"/>
        <v>-1.0713739108887084</v>
      </c>
      <c r="J58">
        <f t="shared" si="6"/>
        <v>1.0713739108887084</v>
      </c>
      <c r="K58">
        <f t="shared" si="7"/>
        <v>0.48528137423857021</v>
      </c>
      <c r="L58">
        <f t="shared" si="8"/>
        <v>0.51471862576142968</v>
      </c>
      <c r="M58">
        <f t="shared" si="9"/>
        <v>2.0606601717798219</v>
      </c>
      <c r="N58">
        <f t="shared" si="10"/>
        <v>1.9428090415820634</v>
      </c>
    </row>
    <row r="59" spans="1:14" x14ac:dyDescent="0.25">
      <c r="A59" s="4">
        <f>IF('True_Odds_Calculator_2-way'!A60="","",'True_Odds_Calculator_2-way'!A60)</f>
        <v>2.1</v>
      </c>
      <c r="B59" s="4">
        <f>IF('True_Odds_Calculator_2-way'!B60="","",'True_Odds_Calculator_2-way'!B60)</f>
        <v>1.78</v>
      </c>
      <c r="C59" s="4">
        <f t="shared" si="0"/>
        <v>0.47619047619047616</v>
      </c>
      <c r="D59">
        <f t="shared" si="1"/>
        <v>0.5617977528089888</v>
      </c>
      <c r="E59">
        <f t="shared" si="2"/>
        <v>3.7988228999465079E-2</v>
      </c>
      <c r="F59">
        <f t="shared" si="3"/>
        <v>-0.2295345104333868</v>
      </c>
      <c r="G59">
        <v>0</v>
      </c>
      <c r="H59">
        <f t="shared" si="4"/>
        <v>0.26752273943285182</v>
      </c>
      <c r="I59">
        <f t="shared" si="5"/>
        <v>-1.0795837927188263</v>
      </c>
      <c r="J59">
        <f t="shared" si="6"/>
        <v>1.0795837927188263</v>
      </c>
      <c r="K59">
        <f t="shared" si="7"/>
        <v>0.45713404422735271</v>
      </c>
      <c r="L59">
        <f t="shared" si="8"/>
        <v>0.54286595577264729</v>
      </c>
      <c r="M59">
        <f t="shared" si="9"/>
        <v>2.1875421719907089</v>
      </c>
      <c r="N59">
        <f t="shared" si="10"/>
        <v>1.8420753583206844</v>
      </c>
    </row>
    <row r="60" spans="1:14" x14ac:dyDescent="0.25">
      <c r="A60" s="4">
        <f>IF('True_Odds_Calculator_2-way'!A61="","",'True_Odds_Calculator_2-way'!A61)</f>
        <v>2.3199999999999998</v>
      </c>
      <c r="B60" s="4">
        <f>IF('True_Odds_Calculator_2-way'!B61="","",'True_Odds_Calculator_2-way'!B61)</f>
        <v>1.63</v>
      </c>
      <c r="C60" s="4">
        <f t="shared" si="0"/>
        <v>0.43103448275862072</v>
      </c>
      <c r="D60">
        <f t="shared" si="1"/>
        <v>0.61349693251533743</v>
      </c>
      <c r="E60">
        <f t="shared" si="2"/>
        <v>4.4531415273958208E-2</v>
      </c>
      <c r="F60">
        <f t="shared" si="3"/>
        <v>-0.21990691770679072</v>
      </c>
      <c r="G60">
        <v>0</v>
      </c>
      <c r="H60">
        <f t="shared" si="4"/>
        <v>0.26443833298074892</v>
      </c>
      <c r="I60">
        <f t="shared" si="5"/>
        <v>-1.0965861582662817</v>
      </c>
      <c r="J60">
        <f t="shared" si="6"/>
        <v>1.0965861582662817</v>
      </c>
      <c r="K60">
        <f t="shared" si="7"/>
        <v>0.40858123074527514</v>
      </c>
      <c r="L60">
        <f t="shared" si="8"/>
        <v>0.59141876925472492</v>
      </c>
      <c r="M60">
        <f t="shared" si="9"/>
        <v>2.4474937289114918</v>
      </c>
      <c r="N60">
        <f t="shared" si="10"/>
        <v>1.6908492797077574</v>
      </c>
    </row>
    <row r="61" spans="1:14" x14ac:dyDescent="0.25">
      <c r="A61" s="4">
        <f>IF('True_Odds_Calculator_2-way'!A62="","",'True_Odds_Calculator_2-way'!A62)</f>
        <v>1.99</v>
      </c>
      <c r="B61" s="4">
        <f>IF('True_Odds_Calculator_2-way'!B62="","",'True_Odds_Calculator_2-way'!B62)</f>
        <v>1.88</v>
      </c>
      <c r="C61" s="4">
        <f t="shared" si="0"/>
        <v>0.50251256281407031</v>
      </c>
      <c r="D61">
        <f t="shared" si="1"/>
        <v>0.53191489361702127</v>
      </c>
      <c r="E61">
        <f t="shared" si="2"/>
        <v>3.4427456431091574E-2</v>
      </c>
      <c r="F61">
        <f t="shared" si="3"/>
        <v>-0.23286645995937127</v>
      </c>
      <c r="G61">
        <v>0</v>
      </c>
      <c r="H61">
        <f t="shared" si="4"/>
        <v>0.2672939163904629</v>
      </c>
      <c r="I61">
        <f t="shared" si="5"/>
        <v>-1.0713739108887084</v>
      </c>
      <c r="J61">
        <f t="shared" si="6"/>
        <v>1.0713739108887084</v>
      </c>
      <c r="K61">
        <f t="shared" si="7"/>
        <v>0.48528137423857021</v>
      </c>
      <c r="L61">
        <f t="shared" si="8"/>
        <v>0.51471862576142968</v>
      </c>
      <c r="M61">
        <f t="shared" si="9"/>
        <v>2.0606601717798219</v>
      </c>
      <c r="N61">
        <f t="shared" si="10"/>
        <v>1.9428090415820634</v>
      </c>
    </row>
    <row r="62" spans="1:14" x14ac:dyDescent="0.25">
      <c r="A62" s="4">
        <f>IF('True_Odds_Calculator_2-way'!A63="","",'True_Odds_Calculator_2-way'!A63)</f>
        <v>1.77</v>
      </c>
      <c r="B62" s="4">
        <f>IF('True_Odds_Calculator_2-way'!B63="","",'True_Odds_Calculator_2-way'!B63)</f>
        <v>2.11</v>
      </c>
      <c r="C62" s="4">
        <f t="shared" si="0"/>
        <v>0.56497175141242939</v>
      </c>
      <c r="D62">
        <f t="shared" si="1"/>
        <v>0.47393364928909953</v>
      </c>
      <c r="E62">
        <f t="shared" si="2"/>
        <v>3.8905400701529036E-2</v>
      </c>
      <c r="F62">
        <f t="shared" si="3"/>
        <v>-0.22885372319061759</v>
      </c>
      <c r="G62">
        <v>0</v>
      </c>
      <c r="H62">
        <f t="shared" si="4"/>
        <v>0.26775912389214662</v>
      </c>
      <c r="I62">
        <f t="shared" si="5"/>
        <v>-1.0816659234722941</v>
      </c>
      <c r="J62">
        <f t="shared" si="6"/>
        <v>1.0816659234722941</v>
      </c>
      <c r="K62">
        <f t="shared" si="7"/>
        <v>0.54558863296538396</v>
      </c>
      <c r="L62">
        <f t="shared" si="8"/>
        <v>0.45441136703461599</v>
      </c>
      <c r="M62">
        <f t="shared" si="9"/>
        <v>1.8328827610736662</v>
      </c>
      <c r="N62">
        <f t="shared" si="10"/>
        <v>2.2006491750542465</v>
      </c>
    </row>
    <row r="63" spans="1:14" x14ac:dyDescent="0.25">
      <c r="A63" s="4">
        <f>IF('True_Odds_Calculator_2-way'!A64="","",'True_Odds_Calculator_2-way'!A64)</f>
        <v>2.0299999999999998</v>
      </c>
      <c r="B63" s="4">
        <f>IF('True_Odds_Calculator_2-way'!B64="","",'True_Odds_Calculator_2-way'!B64)</f>
        <v>1.85</v>
      </c>
      <c r="C63" s="4">
        <f t="shared" si="0"/>
        <v>0.49261083743842371</v>
      </c>
      <c r="D63">
        <f t="shared" si="1"/>
        <v>0.54054054054054046</v>
      </c>
      <c r="E63">
        <f t="shared" si="2"/>
        <v>3.315137797896428E-2</v>
      </c>
      <c r="F63">
        <f t="shared" si="3"/>
        <v>-0.23312475036612956</v>
      </c>
      <c r="G63">
        <v>0</v>
      </c>
      <c r="H63">
        <f t="shared" si="4"/>
        <v>0.26627612834509384</v>
      </c>
      <c r="I63">
        <f t="shared" si="5"/>
        <v>-1.0687396570715308</v>
      </c>
      <c r="J63">
        <f t="shared" si="6"/>
        <v>1.0687396570715308</v>
      </c>
      <c r="K63">
        <f t="shared" si="7"/>
        <v>0.47600872092291718</v>
      </c>
      <c r="L63">
        <f t="shared" si="8"/>
        <v>0.52399127907708287</v>
      </c>
      <c r="M63">
        <f t="shared" si="9"/>
        <v>2.1008018467836762</v>
      </c>
      <c r="N63">
        <f t="shared" si="10"/>
        <v>1.9084287085108012</v>
      </c>
    </row>
    <row r="64" spans="1:14" x14ac:dyDescent="0.25">
      <c r="A64" s="4">
        <f>IF('True_Odds_Calculator_2-way'!A65="","",'True_Odds_Calculator_2-way'!A65)</f>
        <v>1.98</v>
      </c>
      <c r="B64" s="4">
        <f>IF('True_Odds_Calculator_2-way'!B65="","",'True_Odds_Calculator_2-way'!B65)</f>
        <v>1.89</v>
      </c>
      <c r="C64" s="4">
        <f t="shared" si="0"/>
        <v>0.50505050505050508</v>
      </c>
      <c r="D64">
        <f t="shared" si="1"/>
        <v>0.52910052910052918</v>
      </c>
      <c r="E64">
        <f t="shared" si="2"/>
        <v>3.4151034151034265E-2</v>
      </c>
      <c r="F64">
        <f t="shared" si="3"/>
        <v>-0.23307145529367745</v>
      </c>
      <c r="G64">
        <v>0</v>
      </c>
      <c r="H64">
        <f t="shared" si="4"/>
        <v>0.26722248944471172</v>
      </c>
      <c r="I64">
        <f t="shared" si="5"/>
        <v>-1.0707595557083738</v>
      </c>
      <c r="J64">
        <f t="shared" si="6"/>
        <v>1.0707595557083738</v>
      </c>
      <c r="K64">
        <f t="shared" si="7"/>
        <v>0.48796093876492608</v>
      </c>
      <c r="L64">
        <f t="shared" si="8"/>
        <v>0.5120390612350737</v>
      </c>
      <c r="M64">
        <f t="shared" si="9"/>
        <v>2.0493443645942064</v>
      </c>
      <c r="N64">
        <f t="shared" si="10"/>
        <v>1.9529760045804527</v>
      </c>
    </row>
    <row r="65" spans="1:14" x14ac:dyDescent="0.25">
      <c r="A65" s="4">
        <f>IF('True_Odds_Calculator_2-way'!A66="","",'True_Odds_Calculator_2-way'!A66)</f>
        <v>1.95</v>
      </c>
      <c r="B65" s="4">
        <f>IF('True_Odds_Calculator_2-way'!B66="","",'True_Odds_Calculator_2-way'!B66)</f>
        <v>1.92</v>
      </c>
      <c r="C65" s="4">
        <f t="shared" si="0"/>
        <v>0.51282051282051289</v>
      </c>
      <c r="D65">
        <f t="shared" si="1"/>
        <v>0.52083333333333337</v>
      </c>
      <c r="E65">
        <f t="shared" si="2"/>
        <v>3.3653846153846256E-2</v>
      </c>
      <c r="F65">
        <f t="shared" si="3"/>
        <v>-0.23344017094017089</v>
      </c>
      <c r="G65">
        <v>0</v>
      </c>
      <c r="H65">
        <f t="shared" si="4"/>
        <v>0.26709401709401714</v>
      </c>
      <c r="I65">
        <f t="shared" si="5"/>
        <v>-1.0696563746013956</v>
      </c>
      <c r="J65">
        <f t="shared" si="6"/>
        <v>1.0696563746013956</v>
      </c>
      <c r="K65">
        <f t="shared" si="7"/>
        <v>0.49598904672064897</v>
      </c>
      <c r="L65">
        <f t="shared" si="8"/>
        <v>0.50401095327935097</v>
      </c>
      <c r="M65">
        <f t="shared" si="9"/>
        <v>2.0161735558713256</v>
      </c>
      <c r="N65">
        <f t="shared" si="10"/>
        <v>1.9840838646332837</v>
      </c>
    </row>
    <row r="66" spans="1:14" x14ac:dyDescent="0.25">
      <c r="A66" s="4">
        <f>IF('True_Odds_Calculator_2-way'!A67="","",'True_Odds_Calculator_2-way'!A67)</f>
        <v>2.0699999999999998</v>
      </c>
      <c r="B66" s="4">
        <f>IF('True_Odds_Calculator_2-way'!B67="","",'True_Odds_Calculator_2-way'!B67)</f>
        <v>1.81</v>
      </c>
      <c r="C66" s="4">
        <f t="shared" si="0"/>
        <v>0.48309178743961356</v>
      </c>
      <c r="D66">
        <f t="shared" si="1"/>
        <v>0.5524861878453039</v>
      </c>
      <c r="E66">
        <f t="shared" si="2"/>
        <v>3.5577975284917462E-2</v>
      </c>
      <c r="F66">
        <f t="shared" si="3"/>
        <v>-0.23132356473696847</v>
      </c>
      <c r="G66">
        <v>0</v>
      </c>
      <c r="H66">
        <f t="shared" si="4"/>
        <v>0.26690154002188599</v>
      </c>
      <c r="I66">
        <f t="shared" si="5"/>
        <v>-1.0741516544951821</v>
      </c>
      <c r="J66">
        <f t="shared" si="6"/>
        <v>1.0741516544951821</v>
      </c>
      <c r="K66">
        <f t="shared" si="7"/>
        <v>0.46525861134990021</v>
      </c>
      <c r="L66">
        <f t="shared" si="8"/>
        <v>0.53474138865009979</v>
      </c>
      <c r="M66">
        <f t="shared" si="9"/>
        <v>2.1493422703098441</v>
      </c>
      <c r="N66">
        <f t="shared" si="10"/>
        <v>1.8700628401410975</v>
      </c>
    </row>
    <row r="67" spans="1:14" x14ac:dyDescent="0.25">
      <c r="A67" s="4">
        <f>IF('True_Odds_Calculator_2-way'!A68="","",'True_Odds_Calculator_2-way'!A68)</f>
        <v>2.25</v>
      </c>
      <c r="B67" s="4">
        <f>IF('True_Odds_Calculator_2-way'!B68="","",'True_Odds_Calculator_2-way'!B68)</f>
        <v>1.68</v>
      </c>
      <c r="C67" s="4">
        <f t="shared" ref="C67:C130" si="11">1/A67</f>
        <v>0.44444444444444442</v>
      </c>
      <c r="D67">
        <f t="shared" ref="D67:D130" si="12">1/B67</f>
        <v>0.59523809523809523</v>
      </c>
      <c r="E67">
        <f t="shared" ref="E67:E130" si="13">C67+D67-1</f>
        <v>3.9682539682539542E-2</v>
      </c>
      <c r="F67">
        <f t="shared" ref="F67:F130" si="14">C67+D67-(C67*D67)-1</f>
        <v>-0.22486772486772499</v>
      </c>
      <c r="G67">
        <v>0</v>
      </c>
      <c r="H67">
        <f t="shared" ref="H67:H130" si="15">C67*D67</f>
        <v>0.26455026455026454</v>
      </c>
      <c r="I67">
        <f t="shared" ref="I67:I130" si="16">((-4*F67*H67)^0.5)/(2*F67)</f>
        <v>-1.0846522890932806</v>
      </c>
      <c r="J67">
        <f t="shared" ref="J67:J130" si="17">(-((-4*F67*H67)^0.5))/(2*F67)</f>
        <v>1.0846522890932806</v>
      </c>
      <c r="K67">
        <f t="shared" ref="K67:K130" si="18">IF(A67="","",(C67/($J67+C67-($J67*C67))))</f>
        <v>0.42448148373559424</v>
      </c>
      <c r="L67">
        <f t="shared" ref="L67:L130" si="19">IF(B67="","",(D67/($J67+D67-($J67*D67))))</f>
        <v>0.57551851626440576</v>
      </c>
      <c r="M67">
        <f t="shared" ref="M67:M130" si="20">IF(A67="","",1/K67)</f>
        <v>2.3558153613666013</v>
      </c>
      <c r="N67">
        <f t="shared" ref="N67:N130" si="21">IF(B67="","",1/L67)</f>
        <v>1.7375635565834309</v>
      </c>
    </row>
    <row r="68" spans="1:14" x14ac:dyDescent="0.25">
      <c r="A68" s="4">
        <f>IF('True_Odds_Calculator_2-way'!A69="","",'True_Odds_Calculator_2-way'!A69)</f>
        <v>2.1</v>
      </c>
      <c r="B68" s="4">
        <f>IF('True_Odds_Calculator_2-way'!B69="","",'True_Odds_Calculator_2-way'!B69)</f>
        <v>1.78</v>
      </c>
      <c r="C68" s="4">
        <f t="shared" si="11"/>
        <v>0.47619047619047616</v>
      </c>
      <c r="D68">
        <f t="shared" si="12"/>
        <v>0.5617977528089888</v>
      </c>
      <c r="E68">
        <f t="shared" si="13"/>
        <v>3.7988228999465079E-2</v>
      </c>
      <c r="F68">
        <f t="shared" si="14"/>
        <v>-0.2295345104333868</v>
      </c>
      <c r="G68">
        <v>0</v>
      </c>
      <c r="H68">
        <f t="shared" si="15"/>
        <v>0.26752273943285182</v>
      </c>
      <c r="I68">
        <f t="shared" si="16"/>
        <v>-1.0795837927188263</v>
      </c>
      <c r="J68">
        <f t="shared" si="17"/>
        <v>1.0795837927188263</v>
      </c>
      <c r="K68">
        <f t="shared" si="18"/>
        <v>0.45713404422735271</v>
      </c>
      <c r="L68">
        <f t="shared" si="19"/>
        <v>0.54286595577264729</v>
      </c>
      <c r="M68">
        <f t="shared" si="20"/>
        <v>2.1875421719907089</v>
      </c>
      <c r="N68">
        <f t="shared" si="21"/>
        <v>1.8420753583206844</v>
      </c>
    </row>
    <row r="69" spans="1:14" x14ac:dyDescent="0.25">
      <c r="A69" s="4">
        <f>IF('True_Odds_Calculator_2-way'!A70="","",'True_Odds_Calculator_2-way'!A70)</f>
        <v>1.67</v>
      </c>
      <c r="B69" s="4">
        <f>IF('True_Odds_Calculator_2-way'!B70="","",'True_Odds_Calculator_2-way'!B70)</f>
        <v>2.2799999999999998</v>
      </c>
      <c r="C69" s="4">
        <f t="shared" si="11"/>
        <v>0.5988023952095809</v>
      </c>
      <c r="D69">
        <f t="shared" si="12"/>
        <v>0.43859649122807021</v>
      </c>
      <c r="E69">
        <f t="shared" si="13"/>
        <v>3.7398886437651102E-2</v>
      </c>
      <c r="F69">
        <f t="shared" si="14"/>
        <v>-0.22523374304023536</v>
      </c>
      <c r="G69">
        <v>0</v>
      </c>
      <c r="H69">
        <f t="shared" si="15"/>
        <v>0.2626326294778864</v>
      </c>
      <c r="I69">
        <f t="shared" si="16"/>
        <v>-1.0798355319767001</v>
      </c>
      <c r="J69">
        <f t="shared" si="17"/>
        <v>1.0798355319767001</v>
      </c>
      <c r="K69">
        <f t="shared" si="18"/>
        <v>0.58021811110947863</v>
      </c>
      <c r="L69">
        <f t="shared" si="19"/>
        <v>0.41978188889052137</v>
      </c>
      <c r="M69">
        <f t="shared" si="20"/>
        <v>1.7234898064243891</v>
      </c>
      <c r="N69">
        <f t="shared" si="21"/>
        <v>2.382189480930176</v>
      </c>
    </row>
    <row r="70" spans="1:14" x14ac:dyDescent="0.25">
      <c r="A70" s="4">
        <f>IF('True_Odds_Calculator_2-way'!A71="","",'True_Odds_Calculator_2-way'!A71)</f>
        <v>1.73</v>
      </c>
      <c r="B70" s="4">
        <f>IF('True_Odds_Calculator_2-way'!B71="","",'True_Odds_Calculator_2-way'!B71)</f>
        <v>2.13</v>
      </c>
      <c r="C70" s="4">
        <f t="shared" si="11"/>
        <v>0.5780346820809249</v>
      </c>
      <c r="D70">
        <f t="shared" si="12"/>
        <v>0.46948356807511737</v>
      </c>
      <c r="E70">
        <f t="shared" si="13"/>
        <v>4.7518250156042274E-2</v>
      </c>
      <c r="F70">
        <f t="shared" si="14"/>
        <v>-0.22385953485847643</v>
      </c>
      <c r="G70">
        <v>0</v>
      </c>
      <c r="H70">
        <f t="shared" si="15"/>
        <v>0.27137778501451876</v>
      </c>
      <c r="I70">
        <f t="shared" si="16"/>
        <v>-1.1010304962695641</v>
      </c>
      <c r="J70">
        <f t="shared" si="17"/>
        <v>1.1010304962695641</v>
      </c>
      <c r="K70">
        <f t="shared" si="18"/>
        <v>0.55439985906809197</v>
      </c>
      <c r="L70">
        <f t="shared" si="19"/>
        <v>0.44560014093190792</v>
      </c>
      <c r="M70">
        <f t="shared" si="20"/>
        <v>1.8037522622767821</v>
      </c>
      <c r="N70">
        <f t="shared" si="21"/>
        <v>2.244164460784607</v>
      </c>
    </row>
    <row r="71" spans="1:14" x14ac:dyDescent="0.25">
      <c r="A71" s="4">
        <f>IF('True_Odds_Calculator_2-way'!A72="","",'True_Odds_Calculator_2-way'!A72)</f>
        <v>1.84</v>
      </c>
      <c r="B71" s="4">
        <f>IF('True_Odds_Calculator_2-way'!B72="","",'True_Odds_Calculator_2-way'!B72)</f>
        <v>2</v>
      </c>
      <c r="C71" s="4">
        <f t="shared" si="11"/>
        <v>0.54347826086956519</v>
      </c>
      <c r="D71">
        <f t="shared" si="12"/>
        <v>0.5</v>
      </c>
      <c r="E71">
        <f t="shared" si="13"/>
        <v>4.3478260869565188E-2</v>
      </c>
      <c r="F71">
        <f t="shared" si="14"/>
        <v>-0.22826086956521741</v>
      </c>
      <c r="G71">
        <v>0</v>
      </c>
      <c r="H71">
        <f t="shared" si="15"/>
        <v>0.27173913043478259</v>
      </c>
      <c r="I71">
        <f t="shared" si="16"/>
        <v>-1.0910894511799618</v>
      </c>
      <c r="J71">
        <f t="shared" si="17"/>
        <v>1.0910894511799618</v>
      </c>
      <c r="K71">
        <f t="shared" si="18"/>
        <v>0.52178038130519999</v>
      </c>
      <c r="L71">
        <f t="shared" si="19"/>
        <v>0.47821961869479995</v>
      </c>
      <c r="M71">
        <f t="shared" si="20"/>
        <v>1.9165151389911681</v>
      </c>
      <c r="N71">
        <f t="shared" si="21"/>
        <v>2.091089451179962</v>
      </c>
    </row>
    <row r="72" spans="1:14" x14ac:dyDescent="0.25">
      <c r="A72" s="4">
        <f>IF('True_Odds_Calculator_2-way'!A73="","",'True_Odds_Calculator_2-way'!A73)</f>
        <v>1.91</v>
      </c>
      <c r="B72" s="4">
        <f>IF('True_Odds_Calculator_2-way'!B73="","",'True_Odds_Calculator_2-way'!B73)</f>
        <v>1.93</v>
      </c>
      <c r="C72" s="4">
        <f t="shared" si="11"/>
        <v>0.52356020942408377</v>
      </c>
      <c r="D72">
        <f t="shared" si="12"/>
        <v>0.5181347150259068</v>
      </c>
      <c r="E72">
        <f t="shared" si="13"/>
        <v>4.1694924449990456E-2</v>
      </c>
      <c r="F72">
        <f t="shared" si="14"/>
        <v>-0.2295797954588612</v>
      </c>
      <c r="G72">
        <v>0</v>
      </c>
      <c r="H72">
        <f t="shared" si="15"/>
        <v>0.27127471990885171</v>
      </c>
      <c r="I72">
        <f t="shared" si="16"/>
        <v>-1.0870207379990005</v>
      </c>
      <c r="J72">
        <f t="shared" si="17"/>
        <v>1.0870207379990005</v>
      </c>
      <c r="K72">
        <f t="shared" si="18"/>
        <v>0.50271747157230162</v>
      </c>
      <c r="L72">
        <f t="shared" si="19"/>
        <v>0.49728252842769838</v>
      </c>
      <c r="M72">
        <f t="shared" si="20"/>
        <v>1.9891888715790902</v>
      </c>
      <c r="N72">
        <f t="shared" si="21"/>
        <v>2.0109292863390706</v>
      </c>
    </row>
    <row r="73" spans="1:14" x14ac:dyDescent="0.25">
      <c r="A73" s="4">
        <f>IF('True_Odds_Calculator_2-way'!A74="","",'True_Odds_Calculator_2-way'!A74)</f>
        <v>1.87</v>
      </c>
      <c r="B73" s="4">
        <f>IF('True_Odds_Calculator_2-way'!B74="","",'True_Odds_Calculator_2-way'!B74)</f>
        <v>1.97</v>
      </c>
      <c r="C73" s="4">
        <f t="shared" si="11"/>
        <v>0.53475935828876997</v>
      </c>
      <c r="D73">
        <f t="shared" si="12"/>
        <v>0.50761421319796951</v>
      </c>
      <c r="E73">
        <f t="shared" si="13"/>
        <v>4.2373571486739481E-2</v>
      </c>
      <c r="F73">
        <f t="shared" si="14"/>
        <v>-0.22907787942126556</v>
      </c>
      <c r="G73">
        <v>0</v>
      </c>
      <c r="H73">
        <f t="shared" si="15"/>
        <v>0.27145145090800504</v>
      </c>
      <c r="I73">
        <f t="shared" si="16"/>
        <v>-1.0885653508392383</v>
      </c>
      <c r="J73">
        <f t="shared" si="17"/>
        <v>1.0885653508392383</v>
      </c>
      <c r="K73">
        <f t="shared" si="18"/>
        <v>0.51359700426766597</v>
      </c>
      <c r="L73">
        <f t="shared" si="19"/>
        <v>0.48640299573233392</v>
      </c>
      <c r="M73">
        <f t="shared" si="20"/>
        <v>1.9470518552301377</v>
      </c>
      <c r="N73">
        <f t="shared" si="21"/>
        <v>2.0559083903140616</v>
      </c>
    </row>
    <row r="74" spans="1:14" x14ac:dyDescent="0.25">
      <c r="A74" s="4">
        <f>IF('True_Odds_Calculator_2-way'!A75="","",'True_Odds_Calculator_2-way'!A75)</f>
        <v>1.68</v>
      </c>
      <c r="B74" s="4">
        <f>IF('True_Odds_Calculator_2-way'!B75="","",'True_Odds_Calculator_2-way'!B75)</f>
        <v>2.2200000000000002</v>
      </c>
      <c r="C74" s="4">
        <f t="shared" si="11"/>
        <v>0.59523809523809523</v>
      </c>
      <c r="D74">
        <f t="shared" si="12"/>
        <v>0.4504504504504504</v>
      </c>
      <c r="E74">
        <f t="shared" si="13"/>
        <v>4.5688545688545634E-2</v>
      </c>
      <c r="F74">
        <f t="shared" si="14"/>
        <v>-0.22243672243672252</v>
      </c>
      <c r="G74">
        <v>0</v>
      </c>
      <c r="H74">
        <f t="shared" si="15"/>
        <v>0.2681252681252681</v>
      </c>
      <c r="I74">
        <f t="shared" si="16"/>
        <v>-1.0979071877276467</v>
      </c>
      <c r="J74">
        <f t="shared" si="17"/>
        <v>1.0979071877276467</v>
      </c>
      <c r="K74">
        <f t="shared" si="18"/>
        <v>0.57254851307619281</v>
      </c>
      <c r="L74">
        <f t="shared" si="19"/>
        <v>0.42745148692380741</v>
      </c>
      <c r="M74">
        <f t="shared" si="20"/>
        <v>1.7465768876547993</v>
      </c>
      <c r="N74">
        <f t="shared" si="21"/>
        <v>2.3394467690277296</v>
      </c>
    </row>
    <row r="75" spans="1:14" x14ac:dyDescent="0.25">
      <c r="A75" s="4">
        <f>IF('True_Odds_Calculator_2-way'!A76="","",'True_Odds_Calculator_2-way'!A76)</f>
        <v>2.0299999999999998</v>
      </c>
      <c r="B75" s="4">
        <f>IF('True_Odds_Calculator_2-way'!B76="","",'True_Odds_Calculator_2-way'!B76)</f>
        <v>1.82</v>
      </c>
      <c r="C75" s="4">
        <f t="shared" si="11"/>
        <v>0.49261083743842371</v>
      </c>
      <c r="D75">
        <f t="shared" si="12"/>
        <v>0.54945054945054939</v>
      </c>
      <c r="E75">
        <f t="shared" si="13"/>
        <v>4.2061386888973207E-2</v>
      </c>
      <c r="F75">
        <f t="shared" si="14"/>
        <v>-0.22860390840686395</v>
      </c>
      <c r="G75">
        <v>0</v>
      </c>
      <c r="H75">
        <f t="shared" si="15"/>
        <v>0.27066529529583716</v>
      </c>
      <c r="I75">
        <f t="shared" si="16"/>
        <v>-1.0881141587390988</v>
      </c>
      <c r="J75">
        <f t="shared" si="17"/>
        <v>1.0881141587390988</v>
      </c>
      <c r="K75">
        <f t="shared" si="18"/>
        <v>0.47152961176687003</v>
      </c>
      <c r="L75">
        <f t="shared" si="19"/>
        <v>0.52847038823312997</v>
      </c>
      <c r="M75">
        <f t="shared" si="20"/>
        <v>2.1207575835012715</v>
      </c>
      <c r="N75">
        <f t="shared" si="21"/>
        <v>1.892253610166061</v>
      </c>
    </row>
    <row r="76" spans="1:14" x14ac:dyDescent="0.25">
      <c r="A76" s="4">
        <f>IF('True_Odds_Calculator_2-way'!A77="","",'True_Odds_Calculator_2-way'!A77)</f>
        <v>2</v>
      </c>
      <c r="B76" s="4">
        <f>IF('True_Odds_Calculator_2-way'!B77="","",'True_Odds_Calculator_2-way'!B77)</f>
        <v>1.84</v>
      </c>
      <c r="C76" s="4">
        <f t="shared" si="11"/>
        <v>0.5</v>
      </c>
      <c r="D76">
        <f t="shared" si="12"/>
        <v>0.54347826086956519</v>
      </c>
      <c r="E76">
        <f t="shared" si="13"/>
        <v>4.3478260869565188E-2</v>
      </c>
      <c r="F76">
        <f t="shared" si="14"/>
        <v>-0.22826086956521741</v>
      </c>
      <c r="G76">
        <v>0</v>
      </c>
      <c r="H76">
        <f t="shared" si="15"/>
        <v>0.27173913043478259</v>
      </c>
      <c r="I76">
        <f t="shared" si="16"/>
        <v>-1.0910894511799618</v>
      </c>
      <c r="J76">
        <f t="shared" si="17"/>
        <v>1.0910894511799618</v>
      </c>
      <c r="K76">
        <f t="shared" si="18"/>
        <v>0.47821961869479995</v>
      </c>
      <c r="L76">
        <f t="shared" si="19"/>
        <v>0.52178038130519999</v>
      </c>
      <c r="M76">
        <f t="shared" si="20"/>
        <v>2.091089451179962</v>
      </c>
      <c r="N76">
        <f t="shared" si="21"/>
        <v>1.9165151389911681</v>
      </c>
    </row>
    <row r="77" spans="1:14" x14ac:dyDescent="0.25">
      <c r="A77" s="4">
        <f>IF('True_Odds_Calculator_2-way'!A78="","",'True_Odds_Calculator_2-way'!A78)</f>
        <v>2.0499999999999998</v>
      </c>
      <c r="B77" s="4">
        <f>IF('True_Odds_Calculator_2-way'!B78="","",'True_Odds_Calculator_2-way'!B78)</f>
        <v>1.81</v>
      </c>
      <c r="C77" s="4">
        <f t="shared" si="11"/>
        <v>0.48780487804878053</v>
      </c>
      <c r="D77">
        <f t="shared" si="12"/>
        <v>0.5524861878453039</v>
      </c>
      <c r="E77">
        <f t="shared" si="13"/>
        <v>4.0291065894084488E-2</v>
      </c>
      <c r="F77">
        <f t="shared" si="14"/>
        <v>-0.22921439159142964</v>
      </c>
      <c r="G77">
        <v>0</v>
      </c>
      <c r="H77">
        <f t="shared" si="15"/>
        <v>0.26950545748551413</v>
      </c>
      <c r="I77">
        <f t="shared" si="16"/>
        <v>-1.0843334143872594</v>
      </c>
      <c r="J77">
        <f t="shared" si="17"/>
        <v>1.0843334143872594</v>
      </c>
      <c r="K77">
        <f t="shared" si="18"/>
        <v>0.46760653723484941</v>
      </c>
      <c r="L77">
        <f t="shared" si="19"/>
        <v>0.53239346276515054</v>
      </c>
      <c r="M77">
        <f t="shared" si="20"/>
        <v>2.1385500851066221</v>
      </c>
      <c r="N77">
        <f t="shared" si="21"/>
        <v>1.8783100656536802</v>
      </c>
    </row>
    <row r="78" spans="1:14" x14ac:dyDescent="0.25">
      <c r="A78" s="4">
        <f>IF('True_Odds_Calculator_2-way'!A79="","",'True_Odds_Calculator_2-way'!A79)</f>
        <v>1.88</v>
      </c>
      <c r="B78" s="4">
        <f>IF('True_Odds_Calculator_2-way'!B79="","",'True_Odds_Calculator_2-way'!B79)</f>
        <v>1.95</v>
      </c>
      <c r="C78" s="4">
        <f t="shared" si="11"/>
        <v>0.53191489361702127</v>
      </c>
      <c r="D78">
        <f t="shared" si="12"/>
        <v>0.51282051282051289</v>
      </c>
      <c r="E78">
        <f t="shared" si="13"/>
        <v>4.4735406437534042E-2</v>
      </c>
      <c r="F78">
        <f t="shared" si="14"/>
        <v>-0.22804146208401543</v>
      </c>
      <c r="G78">
        <v>0</v>
      </c>
      <c r="H78">
        <f t="shared" si="15"/>
        <v>0.27277686852154942</v>
      </c>
      <c r="I78">
        <f t="shared" si="16"/>
        <v>-1.0936965981495175</v>
      </c>
      <c r="J78">
        <f t="shared" si="17"/>
        <v>1.0936965981495175</v>
      </c>
      <c r="K78">
        <f t="shared" si="18"/>
        <v>0.50956634210004492</v>
      </c>
      <c r="L78">
        <f t="shared" si="19"/>
        <v>0.49043365789995519</v>
      </c>
      <c r="M78">
        <f t="shared" si="20"/>
        <v>1.9624530063715757</v>
      </c>
      <c r="N78">
        <f t="shared" si="21"/>
        <v>2.0390117682420414</v>
      </c>
    </row>
    <row r="79" spans="1:14" x14ac:dyDescent="0.25">
      <c r="A79" s="4">
        <f>IF('True_Odds_Calculator_2-way'!A80="","",'True_Odds_Calculator_2-way'!A80)</f>
        <v>1.56</v>
      </c>
      <c r="B79" s="4">
        <f>IF('True_Odds_Calculator_2-way'!B80="","",'True_Odds_Calculator_2-way'!B80)</f>
        <v>2.4500000000000002</v>
      </c>
      <c r="C79" s="4">
        <f t="shared" si="11"/>
        <v>0.64102564102564097</v>
      </c>
      <c r="D79">
        <f t="shared" si="12"/>
        <v>0.4081632653061224</v>
      </c>
      <c r="E79">
        <f t="shared" si="13"/>
        <v>4.9188906331763427E-2</v>
      </c>
      <c r="F79">
        <f t="shared" si="14"/>
        <v>-0.21245421245421248</v>
      </c>
      <c r="G79">
        <v>0</v>
      </c>
      <c r="H79">
        <f t="shared" si="15"/>
        <v>0.2616431187859759</v>
      </c>
      <c r="I79">
        <f t="shared" si="16"/>
        <v>-1.109741904046188</v>
      </c>
      <c r="J79">
        <f t="shared" si="17"/>
        <v>1.109741904046188</v>
      </c>
      <c r="K79">
        <f t="shared" si="18"/>
        <v>0.61672985833089344</v>
      </c>
      <c r="L79">
        <f t="shared" si="19"/>
        <v>0.3832701416691065</v>
      </c>
      <c r="M79">
        <f t="shared" si="20"/>
        <v>1.6214554662658656</v>
      </c>
      <c r="N79">
        <f t="shared" si="21"/>
        <v>2.6091257608669731</v>
      </c>
    </row>
    <row r="80" spans="1:14" x14ac:dyDescent="0.25">
      <c r="A80" s="4">
        <f>IF('True_Odds_Calculator_2-way'!A81="","",'True_Odds_Calculator_2-way'!A81)</f>
        <v>2.0099999999999998</v>
      </c>
      <c r="B80" s="4">
        <f>IF('True_Odds_Calculator_2-way'!B81="","",'True_Odds_Calculator_2-way'!B81)</f>
        <v>1.83</v>
      </c>
      <c r="C80" s="4">
        <f t="shared" si="11"/>
        <v>0.49751243781094534</v>
      </c>
      <c r="D80">
        <f t="shared" si="12"/>
        <v>0.54644808743169393</v>
      </c>
      <c r="E80">
        <f t="shared" si="13"/>
        <v>4.3960525242639381E-2</v>
      </c>
      <c r="F80">
        <f t="shared" si="14"/>
        <v>-0.22790419487263125</v>
      </c>
      <c r="G80">
        <v>0</v>
      </c>
      <c r="H80">
        <f t="shared" si="15"/>
        <v>0.27186472011527063</v>
      </c>
      <c r="I80">
        <f t="shared" si="16"/>
        <v>-1.0921952084562025</v>
      </c>
      <c r="J80">
        <f t="shared" si="17"/>
        <v>1.0921952084562025</v>
      </c>
      <c r="K80">
        <f t="shared" si="18"/>
        <v>0.47548468471574579</v>
      </c>
      <c r="L80">
        <f t="shared" si="19"/>
        <v>0.52451531528425399</v>
      </c>
      <c r="M80">
        <f t="shared" si="20"/>
        <v>2.1031171605407648</v>
      </c>
      <c r="N80">
        <f t="shared" si="21"/>
        <v>1.9065220230186481</v>
      </c>
    </row>
    <row r="81" spans="1:14" x14ac:dyDescent="0.25">
      <c r="A81" s="4">
        <f>IF('True_Odds_Calculator_2-way'!A82="","",'True_Odds_Calculator_2-way'!A82)</f>
        <v>1.68</v>
      </c>
      <c r="B81" s="4">
        <f>IF('True_Odds_Calculator_2-way'!B82="","",'True_Odds_Calculator_2-way'!B82)</f>
        <v>2.21</v>
      </c>
      <c r="C81" s="4">
        <f t="shared" si="11"/>
        <v>0.59523809523809523</v>
      </c>
      <c r="D81">
        <f t="shared" si="12"/>
        <v>0.45248868778280543</v>
      </c>
      <c r="E81">
        <f t="shared" si="13"/>
        <v>4.772678302090072E-2</v>
      </c>
      <c r="F81">
        <f t="shared" si="14"/>
        <v>-0.22161172161172149</v>
      </c>
      <c r="G81">
        <v>0</v>
      </c>
      <c r="H81">
        <f t="shared" si="15"/>
        <v>0.26933850463262227</v>
      </c>
      <c r="I81">
        <f t="shared" si="16"/>
        <v>-1.1024346592560592</v>
      </c>
      <c r="J81">
        <f t="shared" si="17"/>
        <v>1.1024346592560592</v>
      </c>
      <c r="K81">
        <f t="shared" si="18"/>
        <v>0.57154106106436731</v>
      </c>
      <c r="L81">
        <f t="shared" si="19"/>
        <v>0.42845893893563264</v>
      </c>
      <c r="M81">
        <f t="shared" si="20"/>
        <v>1.7496555682941202</v>
      </c>
      <c r="N81">
        <f t="shared" si="21"/>
        <v>2.3339459376998315</v>
      </c>
    </row>
    <row r="82" spans="1:14" x14ac:dyDescent="0.25">
      <c r="A82" s="4">
        <f>IF('True_Odds_Calculator_2-way'!A83="","",'True_Odds_Calculator_2-way'!A83)</f>
        <v>1.6</v>
      </c>
      <c r="B82" s="4">
        <f>IF('True_Odds_Calculator_2-way'!B83="","",'True_Odds_Calculator_2-way'!B83)</f>
        <v>2.44</v>
      </c>
      <c r="C82" s="4">
        <f t="shared" si="11"/>
        <v>0.625</v>
      </c>
      <c r="D82">
        <f t="shared" si="12"/>
        <v>0.4098360655737705</v>
      </c>
      <c r="E82">
        <f t="shared" si="13"/>
        <v>3.4836065573770503E-2</v>
      </c>
      <c r="F82">
        <f t="shared" si="14"/>
        <v>-0.22131147540983609</v>
      </c>
      <c r="G82">
        <v>0</v>
      </c>
      <c r="H82">
        <f t="shared" si="15"/>
        <v>0.25614754098360659</v>
      </c>
      <c r="I82">
        <f t="shared" si="16"/>
        <v>-1.075828707279838</v>
      </c>
      <c r="J82">
        <f t="shared" si="17"/>
        <v>1.075828707279838</v>
      </c>
      <c r="K82">
        <f t="shared" si="18"/>
        <v>0.60771904394073795</v>
      </c>
      <c r="L82">
        <f t="shared" si="19"/>
        <v>0.39228095605926194</v>
      </c>
      <c r="M82">
        <f t="shared" si="20"/>
        <v>1.6454972243679031</v>
      </c>
      <c r="N82">
        <f t="shared" si="21"/>
        <v>2.5491933384829668</v>
      </c>
    </row>
    <row r="83" spans="1:14" x14ac:dyDescent="0.25">
      <c r="A83" s="4">
        <f>IF('True_Odds_Calculator_2-way'!A84="","",'True_Odds_Calculator_2-way'!A84)</f>
        <v>1.62</v>
      </c>
      <c r="B83" s="4">
        <f>IF('True_Odds_Calculator_2-way'!B84="","",'True_Odds_Calculator_2-way'!B84)</f>
        <v>2.4</v>
      </c>
      <c r="C83" s="4">
        <f t="shared" si="11"/>
        <v>0.61728395061728392</v>
      </c>
      <c r="D83">
        <f t="shared" si="12"/>
        <v>0.41666666666666669</v>
      </c>
      <c r="E83">
        <f t="shared" si="13"/>
        <v>3.3950617283950546E-2</v>
      </c>
      <c r="F83">
        <f t="shared" si="14"/>
        <v>-0.22325102880658443</v>
      </c>
      <c r="G83">
        <v>0</v>
      </c>
      <c r="H83">
        <f t="shared" si="15"/>
        <v>0.25720164609053497</v>
      </c>
      <c r="I83">
        <f t="shared" si="16"/>
        <v>-1.0733469768527295</v>
      </c>
      <c r="J83">
        <f t="shared" si="17"/>
        <v>1.0733469768527295</v>
      </c>
      <c r="K83">
        <f t="shared" si="18"/>
        <v>0.60042926165619326</v>
      </c>
      <c r="L83">
        <f t="shared" si="19"/>
        <v>0.3995707383438068</v>
      </c>
      <c r="M83">
        <f t="shared" si="20"/>
        <v>1.6654751256486924</v>
      </c>
      <c r="N83">
        <f t="shared" si="21"/>
        <v>2.502685767593821</v>
      </c>
    </row>
    <row r="84" spans="1:14" x14ac:dyDescent="0.25">
      <c r="A84" s="4">
        <f>IF('True_Odds_Calculator_2-way'!A85="","",'True_Odds_Calculator_2-way'!A85)</f>
        <v>2.08</v>
      </c>
      <c r="B84" s="4">
        <f>IF('True_Odds_Calculator_2-way'!B85="","",'True_Odds_Calculator_2-way'!B85)</f>
        <v>1.79</v>
      </c>
      <c r="C84" s="4">
        <f t="shared" si="11"/>
        <v>0.48076923076923073</v>
      </c>
      <c r="D84">
        <f t="shared" si="12"/>
        <v>0.55865921787709494</v>
      </c>
      <c r="E84">
        <f t="shared" si="13"/>
        <v>3.9428448646325664E-2</v>
      </c>
      <c r="F84">
        <f t="shared" si="14"/>
        <v>-0.22915771379458527</v>
      </c>
      <c r="G84">
        <v>0</v>
      </c>
      <c r="H84">
        <f t="shared" si="15"/>
        <v>0.26858616244091099</v>
      </c>
      <c r="I84">
        <f t="shared" si="16"/>
        <v>-1.0826163374360513</v>
      </c>
      <c r="J84">
        <f t="shared" si="17"/>
        <v>1.0826163374360513</v>
      </c>
      <c r="K84">
        <f t="shared" si="18"/>
        <v>0.46099399689806597</v>
      </c>
      <c r="L84">
        <f t="shared" si="19"/>
        <v>0.53900600310193403</v>
      </c>
      <c r="M84">
        <f t="shared" si="20"/>
        <v>2.1692256444309357</v>
      </c>
      <c r="N84">
        <f t="shared" si="21"/>
        <v>1.8552669065744805</v>
      </c>
    </row>
    <row r="85" spans="1:14" x14ac:dyDescent="0.25">
      <c r="A85" s="4">
        <f>IF('True_Odds_Calculator_2-way'!A86="","",'True_Odds_Calculator_2-way'!A86)</f>
        <v>2.2000000000000002</v>
      </c>
      <c r="B85" s="4">
        <f>IF('True_Odds_Calculator_2-way'!B86="","",'True_Odds_Calculator_2-way'!B86)</f>
        <v>1.71</v>
      </c>
      <c r="C85" s="4">
        <f t="shared" si="11"/>
        <v>0.45454545454545453</v>
      </c>
      <c r="D85">
        <f t="shared" si="12"/>
        <v>0.58479532163742687</v>
      </c>
      <c r="E85">
        <f t="shared" si="13"/>
        <v>3.9340776182881454E-2</v>
      </c>
      <c r="F85">
        <f t="shared" si="14"/>
        <v>-0.22647527910685805</v>
      </c>
      <c r="G85">
        <v>0</v>
      </c>
      <c r="H85">
        <f t="shared" si="15"/>
        <v>0.26581605528973945</v>
      </c>
      <c r="I85">
        <f t="shared" si="16"/>
        <v>-1.0833784750435986</v>
      </c>
      <c r="J85">
        <f t="shared" si="17"/>
        <v>1.0833784750435986</v>
      </c>
      <c r="K85">
        <f t="shared" si="18"/>
        <v>0.43477236885131854</v>
      </c>
      <c r="L85">
        <f t="shared" si="19"/>
        <v>0.56522763114868146</v>
      </c>
      <c r="M85">
        <f t="shared" si="20"/>
        <v>2.3000541700523187</v>
      </c>
      <c r="N85">
        <f t="shared" si="21"/>
        <v>1.7691987172809549</v>
      </c>
    </row>
    <row r="86" spans="1:14" x14ac:dyDescent="0.25">
      <c r="A86" s="4">
        <f>IF('True_Odds_Calculator_2-way'!A87="","",'True_Odds_Calculator_2-way'!A87)</f>
        <v>2.25</v>
      </c>
      <c r="B86" s="4">
        <f>IF('True_Odds_Calculator_2-way'!B87="","",'True_Odds_Calculator_2-way'!B87)</f>
        <v>1.68</v>
      </c>
      <c r="C86" s="4">
        <f t="shared" si="11"/>
        <v>0.44444444444444442</v>
      </c>
      <c r="D86">
        <f t="shared" si="12"/>
        <v>0.59523809523809523</v>
      </c>
      <c r="E86">
        <f t="shared" si="13"/>
        <v>3.9682539682539542E-2</v>
      </c>
      <c r="F86">
        <f t="shared" si="14"/>
        <v>-0.22486772486772499</v>
      </c>
      <c r="G86">
        <v>0</v>
      </c>
      <c r="H86">
        <f t="shared" si="15"/>
        <v>0.26455026455026454</v>
      </c>
      <c r="I86">
        <f t="shared" si="16"/>
        <v>-1.0846522890932806</v>
      </c>
      <c r="J86">
        <f t="shared" si="17"/>
        <v>1.0846522890932806</v>
      </c>
      <c r="K86">
        <f t="shared" si="18"/>
        <v>0.42448148373559424</v>
      </c>
      <c r="L86">
        <f t="shared" si="19"/>
        <v>0.57551851626440576</v>
      </c>
      <c r="M86">
        <f t="shared" si="20"/>
        <v>2.3558153613666013</v>
      </c>
      <c r="N86">
        <f t="shared" si="21"/>
        <v>1.7375635565834309</v>
      </c>
    </row>
    <row r="87" spans="1:14" x14ac:dyDescent="0.25">
      <c r="A87" s="4">
        <f>IF('True_Odds_Calculator_2-way'!A88="","",'True_Odds_Calculator_2-way'!A88)</f>
        <v>2.1</v>
      </c>
      <c r="B87" s="4">
        <f>IF('True_Odds_Calculator_2-way'!B88="","",'True_Odds_Calculator_2-way'!B88)</f>
        <v>1.78</v>
      </c>
      <c r="C87" s="4">
        <f t="shared" si="11"/>
        <v>0.47619047619047616</v>
      </c>
      <c r="D87">
        <f t="shared" si="12"/>
        <v>0.5617977528089888</v>
      </c>
      <c r="E87">
        <f t="shared" si="13"/>
        <v>3.7988228999465079E-2</v>
      </c>
      <c r="F87">
        <f t="shared" si="14"/>
        <v>-0.2295345104333868</v>
      </c>
      <c r="G87">
        <v>0</v>
      </c>
      <c r="H87">
        <f t="shared" si="15"/>
        <v>0.26752273943285182</v>
      </c>
      <c r="I87">
        <f t="shared" si="16"/>
        <v>-1.0795837927188263</v>
      </c>
      <c r="J87">
        <f t="shared" si="17"/>
        <v>1.0795837927188263</v>
      </c>
      <c r="K87">
        <f t="shared" si="18"/>
        <v>0.45713404422735271</v>
      </c>
      <c r="L87">
        <f t="shared" si="19"/>
        <v>0.54286595577264729</v>
      </c>
      <c r="M87">
        <f t="shared" si="20"/>
        <v>2.1875421719907089</v>
      </c>
      <c r="N87">
        <f t="shared" si="21"/>
        <v>1.8420753583206844</v>
      </c>
    </row>
    <row r="88" spans="1:14" x14ac:dyDescent="0.25">
      <c r="A88" s="4">
        <f>IF('True_Odds_Calculator_2-way'!A89="","",'True_Odds_Calculator_2-way'!A89)</f>
        <v>2.0699999999999998</v>
      </c>
      <c r="B88" s="4">
        <f>IF('True_Odds_Calculator_2-way'!B89="","",'True_Odds_Calculator_2-way'!B89)</f>
        <v>1.81</v>
      </c>
      <c r="C88" s="4">
        <f t="shared" si="11"/>
        <v>0.48309178743961356</v>
      </c>
      <c r="D88">
        <f t="shared" si="12"/>
        <v>0.5524861878453039</v>
      </c>
      <c r="E88">
        <f t="shared" si="13"/>
        <v>3.5577975284917462E-2</v>
      </c>
      <c r="F88">
        <f t="shared" si="14"/>
        <v>-0.23132356473696847</v>
      </c>
      <c r="G88">
        <v>0</v>
      </c>
      <c r="H88">
        <f t="shared" si="15"/>
        <v>0.26690154002188599</v>
      </c>
      <c r="I88">
        <f t="shared" si="16"/>
        <v>-1.0741516544951821</v>
      </c>
      <c r="J88">
        <f t="shared" si="17"/>
        <v>1.0741516544951821</v>
      </c>
      <c r="K88">
        <f t="shared" si="18"/>
        <v>0.46525861134990021</v>
      </c>
      <c r="L88">
        <f t="shared" si="19"/>
        <v>0.53474138865009979</v>
      </c>
      <c r="M88">
        <f t="shared" si="20"/>
        <v>2.1493422703098441</v>
      </c>
      <c r="N88">
        <f t="shared" si="21"/>
        <v>1.8700628401410975</v>
      </c>
    </row>
    <row r="89" spans="1:14" x14ac:dyDescent="0.25">
      <c r="A89" s="4">
        <f>IF('True_Odds_Calculator_2-way'!A90="","",'True_Odds_Calculator_2-way'!A90)</f>
        <v>2.2799999999999998</v>
      </c>
      <c r="B89" s="4">
        <f>IF('True_Odds_Calculator_2-way'!B90="","",'True_Odds_Calculator_2-way'!B90)</f>
        <v>1.67</v>
      </c>
      <c r="C89" s="4">
        <f t="shared" si="11"/>
        <v>0.43859649122807021</v>
      </c>
      <c r="D89">
        <f t="shared" si="12"/>
        <v>0.5988023952095809</v>
      </c>
      <c r="E89">
        <f t="shared" si="13"/>
        <v>3.7398886437651102E-2</v>
      </c>
      <c r="F89">
        <f t="shared" si="14"/>
        <v>-0.22523374304023536</v>
      </c>
      <c r="G89">
        <v>0</v>
      </c>
      <c r="H89">
        <f t="shared" si="15"/>
        <v>0.2626326294778864</v>
      </c>
      <c r="I89">
        <f t="shared" si="16"/>
        <v>-1.0798355319767001</v>
      </c>
      <c r="J89">
        <f t="shared" si="17"/>
        <v>1.0798355319767001</v>
      </c>
      <c r="K89">
        <f t="shared" si="18"/>
        <v>0.41978188889052137</v>
      </c>
      <c r="L89">
        <f t="shared" si="19"/>
        <v>0.58021811110947863</v>
      </c>
      <c r="M89">
        <f t="shared" si="20"/>
        <v>2.382189480930176</v>
      </c>
      <c r="N89">
        <f t="shared" si="21"/>
        <v>1.7234898064243891</v>
      </c>
    </row>
    <row r="90" spans="1:14" x14ac:dyDescent="0.25">
      <c r="A90" s="4">
        <f>IF('True_Odds_Calculator_2-way'!A91="","",'True_Odds_Calculator_2-way'!A91)</f>
        <v>2.08</v>
      </c>
      <c r="B90" s="4">
        <f>IF('True_Odds_Calculator_2-way'!B91="","",'True_Odds_Calculator_2-way'!B91)</f>
        <v>1.79</v>
      </c>
      <c r="C90" s="4">
        <f t="shared" si="11"/>
        <v>0.48076923076923073</v>
      </c>
      <c r="D90">
        <f t="shared" si="12"/>
        <v>0.55865921787709494</v>
      </c>
      <c r="E90">
        <f t="shared" si="13"/>
        <v>3.9428448646325664E-2</v>
      </c>
      <c r="F90">
        <f t="shared" si="14"/>
        <v>-0.22915771379458527</v>
      </c>
      <c r="G90">
        <v>0</v>
      </c>
      <c r="H90">
        <f t="shared" si="15"/>
        <v>0.26858616244091099</v>
      </c>
      <c r="I90">
        <f t="shared" si="16"/>
        <v>-1.0826163374360513</v>
      </c>
      <c r="J90">
        <f t="shared" si="17"/>
        <v>1.0826163374360513</v>
      </c>
      <c r="K90">
        <f t="shared" si="18"/>
        <v>0.46099399689806597</v>
      </c>
      <c r="L90">
        <f t="shared" si="19"/>
        <v>0.53900600310193403</v>
      </c>
      <c r="M90">
        <f t="shared" si="20"/>
        <v>2.1692256444309357</v>
      </c>
      <c r="N90">
        <f t="shared" si="21"/>
        <v>1.8552669065744805</v>
      </c>
    </row>
    <row r="91" spans="1:14" x14ac:dyDescent="0.25">
      <c r="A91" s="4">
        <f>IF('True_Odds_Calculator_2-way'!A92="","",'True_Odds_Calculator_2-way'!A92)</f>
        <v>1.85</v>
      </c>
      <c r="B91" s="4">
        <f>IF('True_Odds_Calculator_2-way'!B92="","",'True_Odds_Calculator_2-way'!B92)</f>
        <v>2.02</v>
      </c>
      <c r="C91" s="4">
        <f t="shared" si="11"/>
        <v>0.54054054054054046</v>
      </c>
      <c r="D91">
        <f t="shared" si="12"/>
        <v>0.49504950495049505</v>
      </c>
      <c r="E91">
        <f t="shared" si="13"/>
        <v>3.5590045491035394E-2</v>
      </c>
      <c r="F91">
        <f t="shared" si="14"/>
        <v>-0.23200428150923214</v>
      </c>
      <c r="G91">
        <v>0</v>
      </c>
      <c r="H91">
        <f t="shared" si="15"/>
        <v>0.26759432700026753</v>
      </c>
      <c r="I91">
        <f t="shared" si="16"/>
        <v>-1.0739657990297369</v>
      </c>
      <c r="J91">
        <f t="shared" si="17"/>
        <v>1.0739657990297369</v>
      </c>
      <c r="K91">
        <f t="shared" si="18"/>
        <v>0.52277442494833892</v>
      </c>
      <c r="L91">
        <f t="shared" si="19"/>
        <v>0.4772255750516613</v>
      </c>
      <c r="M91">
        <f t="shared" si="20"/>
        <v>1.9128709291752766</v>
      </c>
      <c r="N91">
        <f t="shared" si="21"/>
        <v>2.0954451150103317</v>
      </c>
    </row>
    <row r="92" spans="1:14" x14ac:dyDescent="0.25">
      <c r="A92" s="4">
        <f>IF('True_Odds_Calculator_2-way'!A93="","",'True_Odds_Calculator_2-way'!A93)</f>
        <v>2.1800000000000002</v>
      </c>
      <c r="B92" s="4">
        <f>IF('True_Odds_Calculator_2-way'!B93="","",'True_Odds_Calculator_2-way'!B93)</f>
        <v>1.72</v>
      </c>
      <c r="C92" s="4">
        <f t="shared" si="11"/>
        <v>0.4587155963302752</v>
      </c>
      <c r="D92">
        <f t="shared" si="12"/>
        <v>0.58139534883720934</v>
      </c>
      <c r="E92">
        <f t="shared" si="13"/>
        <v>4.0110945167484591E-2</v>
      </c>
      <c r="F92">
        <f t="shared" si="14"/>
        <v>-0.22658416897802425</v>
      </c>
      <c r="G92">
        <v>0</v>
      </c>
      <c r="H92">
        <f t="shared" si="15"/>
        <v>0.26669511414550884</v>
      </c>
      <c r="I92">
        <f t="shared" si="16"/>
        <v>-1.0849075915068656</v>
      </c>
      <c r="J92">
        <f t="shared" si="17"/>
        <v>1.0849075915068656</v>
      </c>
      <c r="K92">
        <f t="shared" si="18"/>
        <v>0.43855976031354993</v>
      </c>
      <c r="L92">
        <f t="shared" si="19"/>
        <v>0.56144023968644996</v>
      </c>
      <c r="M92">
        <f t="shared" si="20"/>
        <v>2.2801909579781015</v>
      </c>
      <c r="N92">
        <f t="shared" si="21"/>
        <v>1.7811334658849434</v>
      </c>
    </row>
    <row r="93" spans="1:14" x14ac:dyDescent="0.25">
      <c r="A93" s="4">
        <f>IF('True_Odds_Calculator_2-way'!A94="","",'True_Odds_Calculator_2-way'!A94)</f>
        <v>2.4</v>
      </c>
      <c r="B93" s="4">
        <f>IF('True_Odds_Calculator_2-way'!B94="","",'True_Odds_Calculator_2-way'!B94)</f>
        <v>1.59</v>
      </c>
      <c r="C93" s="4">
        <f t="shared" si="11"/>
        <v>0.41666666666666669</v>
      </c>
      <c r="D93">
        <f t="shared" si="12"/>
        <v>0.62893081761006286</v>
      </c>
      <c r="E93">
        <f t="shared" si="13"/>
        <v>4.5597484276729494E-2</v>
      </c>
      <c r="F93">
        <f t="shared" si="14"/>
        <v>-0.21645702306079673</v>
      </c>
      <c r="G93">
        <v>0</v>
      </c>
      <c r="H93">
        <f t="shared" si="15"/>
        <v>0.26205450733752622</v>
      </c>
      <c r="I93">
        <f t="shared" si="16"/>
        <v>-1.1002971203391536</v>
      </c>
      <c r="J93">
        <f t="shared" si="17"/>
        <v>1.1002971203391536</v>
      </c>
      <c r="K93">
        <f t="shared" si="18"/>
        <v>0.39363632271622356</v>
      </c>
      <c r="L93">
        <f t="shared" si="19"/>
        <v>0.60636367728377649</v>
      </c>
      <c r="M93">
        <f t="shared" si="20"/>
        <v>2.5404159684748153</v>
      </c>
      <c r="N93">
        <f t="shared" si="21"/>
        <v>1.6491753010001007</v>
      </c>
    </row>
    <row r="94" spans="1:14" x14ac:dyDescent="0.25">
      <c r="A94" s="4">
        <f>IF('True_Odds_Calculator_2-way'!A95="","",'True_Odds_Calculator_2-way'!A95)</f>
        <v>2.13</v>
      </c>
      <c r="B94" s="4">
        <f>IF('True_Odds_Calculator_2-way'!B95="","",'True_Odds_Calculator_2-way'!B95)</f>
        <v>1.78</v>
      </c>
      <c r="C94" s="4">
        <f t="shared" si="11"/>
        <v>0.46948356807511737</v>
      </c>
      <c r="D94">
        <f t="shared" si="12"/>
        <v>0.5617977528089888</v>
      </c>
      <c r="E94">
        <f t="shared" si="13"/>
        <v>3.128132088410629E-2</v>
      </c>
      <c r="F94">
        <f t="shared" si="14"/>
        <v>-0.23247349264124062</v>
      </c>
      <c r="G94">
        <v>0</v>
      </c>
      <c r="H94">
        <f t="shared" si="15"/>
        <v>0.26375481352534685</v>
      </c>
      <c r="I94">
        <f t="shared" si="16"/>
        <v>-1.0651566348113084</v>
      </c>
      <c r="J94">
        <f t="shared" si="17"/>
        <v>1.0651566348113084</v>
      </c>
      <c r="K94">
        <f t="shared" si="18"/>
        <v>0.45379730835053417</v>
      </c>
      <c r="L94">
        <f t="shared" si="19"/>
        <v>0.54620269164946567</v>
      </c>
      <c r="M94">
        <f t="shared" si="20"/>
        <v>2.2036269973367788</v>
      </c>
      <c r="N94">
        <f t="shared" si="21"/>
        <v>1.8308221751528204</v>
      </c>
    </row>
    <row r="95" spans="1:14" x14ac:dyDescent="0.25">
      <c r="A95" s="4">
        <f>IF('True_Odds_Calculator_2-way'!A96="","",'True_Odds_Calculator_2-way'!A96)</f>
        <v>1.71</v>
      </c>
      <c r="B95" s="4">
        <f>IF('True_Odds_Calculator_2-way'!B96="","",'True_Odds_Calculator_2-way'!B96)</f>
        <v>2.2200000000000002</v>
      </c>
      <c r="C95" s="4">
        <f t="shared" si="11"/>
        <v>0.58479532163742687</v>
      </c>
      <c r="D95">
        <f t="shared" si="12"/>
        <v>0.4504504504504504</v>
      </c>
      <c r="E95">
        <f t="shared" si="13"/>
        <v>3.5245772087877381E-2</v>
      </c>
      <c r="F95">
        <f t="shared" si="14"/>
        <v>-0.2281755439650176</v>
      </c>
      <c r="G95">
        <v>0</v>
      </c>
      <c r="H95">
        <f t="shared" si="15"/>
        <v>0.26342131605289498</v>
      </c>
      <c r="I95">
        <f t="shared" si="16"/>
        <v>-1.0744616281415775</v>
      </c>
      <c r="J95">
        <f t="shared" si="17"/>
        <v>1.0744616281415775</v>
      </c>
      <c r="K95">
        <f t="shared" si="18"/>
        <v>0.56725752490934445</v>
      </c>
      <c r="L95">
        <f t="shared" si="19"/>
        <v>0.43274247509065539</v>
      </c>
      <c r="M95">
        <f t="shared" si="20"/>
        <v>1.7628677559805201</v>
      </c>
      <c r="N95">
        <f t="shared" si="21"/>
        <v>2.310843186332725</v>
      </c>
    </row>
    <row r="96" spans="1:14" x14ac:dyDescent="0.25">
      <c r="A96" s="4">
        <f>IF('True_Odds_Calculator_2-way'!A97="","",'True_Odds_Calculator_2-way'!A97)</f>
        <v>2.1</v>
      </c>
      <c r="B96" s="4">
        <f>IF('True_Odds_Calculator_2-way'!B97="","",'True_Odds_Calculator_2-way'!B97)</f>
        <v>1.79</v>
      </c>
      <c r="C96" s="4">
        <f t="shared" si="11"/>
        <v>0.47619047619047616</v>
      </c>
      <c r="D96">
        <f t="shared" si="12"/>
        <v>0.55865921787709494</v>
      </c>
      <c r="E96">
        <f t="shared" si="13"/>
        <v>3.4849694067571102E-2</v>
      </c>
      <c r="F96">
        <f t="shared" si="14"/>
        <v>-0.2311785049215217</v>
      </c>
      <c r="G96">
        <v>0</v>
      </c>
      <c r="H96">
        <f t="shared" si="15"/>
        <v>0.2660281989890928</v>
      </c>
      <c r="I96">
        <f t="shared" si="16"/>
        <v>-1.072729223145815</v>
      </c>
      <c r="J96">
        <f t="shared" si="17"/>
        <v>1.072729223145815</v>
      </c>
      <c r="K96">
        <f t="shared" si="18"/>
        <v>0.4587151448829464</v>
      </c>
      <c r="L96">
        <f t="shared" si="19"/>
        <v>0.5412848551170536</v>
      </c>
      <c r="M96">
        <f t="shared" si="20"/>
        <v>2.1800021454603971</v>
      </c>
      <c r="N96">
        <f t="shared" si="21"/>
        <v>1.8474560862851939</v>
      </c>
    </row>
    <row r="97" spans="1:14" x14ac:dyDescent="0.25">
      <c r="A97" s="4">
        <f>IF('True_Odds_Calculator_2-way'!A98="","",'True_Odds_Calculator_2-way'!A98)</f>
        <v>1.59</v>
      </c>
      <c r="B97" s="4">
        <f>IF('True_Odds_Calculator_2-way'!B98="","",'True_Odds_Calculator_2-way'!B98)</f>
        <v>2.46</v>
      </c>
      <c r="C97" s="4">
        <f t="shared" si="11"/>
        <v>0.62893081761006286</v>
      </c>
      <c r="D97">
        <f t="shared" si="12"/>
        <v>0.4065040650406504</v>
      </c>
      <c r="E97">
        <f t="shared" si="13"/>
        <v>3.5434882650713373E-2</v>
      </c>
      <c r="F97">
        <f t="shared" si="14"/>
        <v>-0.22022805133711709</v>
      </c>
      <c r="G97">
        <v>0</v>
      </c>
      <c r="H97">
        <f t="shared" si="15"/>
        <v>0.25566293398783041</v>
      </c>
      <c r="I97">
        <f t="shared" si="16"/>
        <v>-1.0774510935845931</v>
      </c>
      <c r="J97">
        <f t="shared" si="17"/>
        <v>1.0774510935845931</v>
      </c>
      <c r="K97">
        <f t="shared" si="18"/>
        <v>0.61136049193819697</v>
      </c>
      <c r="L97">
        <f t="shared" si="19"/>
        <v>0.38863950806180297</v>
      </c>
      <c r="M97">
        <f t="shared" si="20"/>
        <v>1.6356961452149104</v>
      </c>
      <c r="N97">
        <f t="shared" si="21"/>
        <v>2.5730785966335055</v>
      </c>
    </row>
    <row r="98" spans="1:14" x14ac:dyDescent="0.25">
      <c r="A98" s="4">
        <f>IF('True_Odds_Calculator_2-way'!A99="","",'True_Odds_Calculator_2-way'!A99)</f>
        <v>2.4900000000000002</v>
      </c>
      <c r="B98" s="4">
        <f>IF('True_Odds_Calculator_2-way'!B99="","",'True_Odds_Calculator_2-way'!B99)</f>
        <v>1.58</v>
      </c>
      <c r="C98" s="4">
        <f t="shared" si="11"/>
        <v>0.40160642570281119</v>
      </c>
      <c r="D98">
        <f t="shared" si="12"/>
        <v>0.63291139240506322</v>
      </c>
      <c r="E98">
        <f t="shared" si="13"/>
        <v>3.4517818107874465E-2</v>
      </c>
      <c r="F98">
        <f t="shared" si="14"/>
        <v>-0.21966346398251235</v>
      </c>
      <c r="G98">
        <v>0</v>
      </c>
      <c r="H98">
        <f t="shared" si="15"/>
        <v>0.25418128209038682</v>
      </c>
      <c r="I98">
        <f t="shared" si="16"/>
        <v>-1.0757042116817492</v>
      </c>
      <c r="J98">
        <f t="shared" si="17"/>
        <v>1.0757042116817492</v>
      </c>
      <c r="K98">
        <f t="shared" si="18"/>
        <v>0.38420173597293183</v>
      </c>
      <c r="L98">
        <f t="shared" si="19"/>
        <v>0.61579826402706817</v>
      </c>
      <c r="M98">
        <f t="shared" si="20"/>
        <v>2.6027992754058067</v>
      </c>
      <c r="N98">
        <f t="shared" si="21"/>
        <v>1.6239084427754149</v>
      </c>
    </row>
    <row r="99" spans="1:14" x14ac:dyDescent="0.25">
      <c r="A99" s="4">
        <f>IF('True_Odds_Calculator_2-way'!A100="","",'True_Odds_Calculator_2-way'!A100)</f>
        <v>2.0099999999999998</v>
      </c>
      <c r="B99" s="4">
        <f>IF('True_Odds_Calculator_2-way'!B100="","",'True_Odds_Calculator_2-way'!B100)</f>
        <v>1.88</v>
      </c>
      <c r="C99" s="4">
        <f t="shared" si="11"/>
        <v>0.49751243781094534</v>
      </c>
      <c r="D99">
        <f t="shared" si="12"/>
        <v>0.53191489361702127</v>
      </c>
      <c r="E99">
        <f t="shared" si="13"/>
        <v>2.9427331427966497E-2</v>
      </c>
      <c r="F99">
        <f t="shared" si="14"/>
        <v>-0.23520694400338749</v>
      </c>
      <c r="G99">
        <v>0</v>
      </c>
      <c r="H99">
        <f t="shared" si="15"/>
        <v>0.26463427543135393</v>
      </c>
      <c r="I99">
        <f t="shared" si="16"/>
        <v>-1.060713208766217</v>
      </c>
      <c r="J99">
        <f t="shared" si="17"/>
        <v>1.060713208766217</v>
      </c>
      <c r="K99">
        <f t="shared" si="18"/>
        <v>0.48278384578010813</v>
      </c>
      <c r="L99">
        <f t="shared" si="19"/>
        <v>0.5172161542198922</v>
      </c>
      <c r="M99">
        <f t="shared" si="20"/>
        <v>2.0713203408538785</v>
      </c>
      <c r="N99">
        <f t="shared" si="21"/>
        <v>1.9334276237142709</v>
      </c>
    </row>
    <row r="100" spans="1:14" x14ac:dyDescent="0.25">
      <c r="A100" s="4">
        <f>IF('True_Odds_Calculator_2-way'!A101="","",'True_Odds_Calculator_2-way'!A101)</f>
        <v>2.04</v>
      </c>
      <c r="B100" s="4">
        <f>IF('True_Odds_Calculator_2-way'!B101="","",'True_Odds_Calculator_2-way'!B101)</f>
        <v>1.85</v>
      </c>
      <c r="C100" s="4">
        <f t="shared" si="11"/>
        <v>0.49019607843137253</v>
      </c>
      <c r="D100">
        <f t="shared" si="12"/>
        <v>0.54054054054054046</v>
      </c>
      <c r="E100">
        <f t="shared" si="13"/>
        <v>3.0736618971912932E-2</v>
      </c>
      <c r="F100">
        <f t="shared" si="14"/>
        <v>-0.23423423423423428</v>
      </c>
      <c r="G100">
        <v>0</v>
      </c>
      <c r="H100">
        <f t="shared" si="15"/>
        <v>0.26497085320614727</v>
      </c>
      <c r="I100">
        <f t="shared" si="16"/>
        <v>-1.0635890745287924</v>
      </c>
      <c r="J100">
        <f t="shared" si="17"/>
        <v>1.0635890745287924</v>
      </c>
      <c r="K100">
        <f t="shared" si="18"/>
        <v>0.47480390464975097</v>
      </c>
      <c r="L100">
        <f t="shared" si="19"/>
        <v>0.52519609535024903</v>
      </c>
      <c r="M100">
        <f t="shared" si="20"/>
        <v>2.1061326375099441</v>
      </c>
      <c r="N100">
        <f t="shared" si="21"/>
        <v>1.904050713349474</v>
      </c>
    </row>
    <row r="101" spans="1:14" x14ac:dyDescent="0.25">
      <c r="A101" s="4">
        <f>IF('True_Odds_Calculator_2-way'!A102="","",'True_Odds_Calculator_2-way'!A102)</f>
        <v>1.3</v>
      </c>
      <c r="B101" s="4">
        <f>IF('True_Odds_Calculator_2-way'!B102="","",'True_Odds_Calculator_2-way'!B102)</f>
        <v>3.62</v>
      </c>
      <c r="C101" s="4">
        <f t="shared" si="11"/>
        <v>0.76923076923076916</v>
      </c>
      <c r="D101">
        <f t="shared" si="12"/>
        <v>0.27624309392265195</v>
      </c>
      <c r="E101">
        <f t="shared" si="13"/>
        <v>4.5473863153421057E-2</v>
      </c>
      <c r="F101">
        <f t="shared" si="14"/>
        <v>-0.16702082447938815</v>
      </c>
      <c r="G101">
        <v>0</v>
      </c>
      <c r="H101">
        <f t="shared" si="15"/>
        <v>0.21249468763280918</v>
      </c>
      <c r="I101">
        <f t="shared" si="16"/>
        <v>-1.1279470869873534</v>
      </c>
      <c r="J101">
        <f t="shared" si="17"/>
        <v>1.1279470869873534</v>
      </c>
      <c r="K101">
        <f t="shared" si="18"/>
        <v>0.74716965070169838</v>
      </c>
      <c r="L101">
        <f t="shared" si="19"/>
        <v>0.25283034929830184</v>
      </c>
      <c r="M101">
        <f t="shared" si="20"/>
        <v>1.3383841260962059</v>
      </c>
      <c r="N101">
        <f t="shared" si="21"/>
        <v>3.9552213679068653</v>
      </c>
    </row>
    <row r="102" spans="1:14" x14ac:dyDescent="0.25">
      <c r="A102" s="4">
        <f>IF('True_Odds_Calculator_2-way'!A103="","",'True_Odds_Calculator_2-way'!A103)</f>
        <v>1.59</v>
      </c>
      <c r="B102" s="4">
        <f>IF('True_Odds_Calculator_2-way'!B103="","",'True_Odds_Calculator_2-way'!B103)</f>
        <v>2.48</v>
      </c>
      <c r="C102" s="4">
        <f t="shared" si="11"/>
        <v>0.62893081761006286</v>
      </c>
      <c r="D102">
        <f t="shared" si="12"/>
        <v>0.40322580645161293</v>
      </c>
      <c r="E102">
        <f t="shared" si="13"/>
        <v>3.2156624061675743E-2</v>
      </c>
      <c r="F102">
        <f t="shared" si="14"/>
        <v>-0.22144451207141413</v>
      </c>
      <c r="G102">
        <v>0</v>
      </c>
      <c r="H102">
        <f t="shared" si="15"/>
        <v>0.25360113613308988</v>
      </c>
      <c r="I102">
        <f t="shared" si="16"/>
        <v>-1.0701462561817374</v>
      </c>
      <c r="J102">
        <f t="shared" si="17"/>
        <v>1.0701462561817374</v>
      </c>
      <c r="K102">
        <f t="shared" si="18"/>
        <v>0.61297560573270427</v>
      </c>
      <c r="L102">
        <f t="shared" si="19"/>
        <v>0.38702439426729596</v>
      </c>
      <c r="M102">
        <f t="shared" si="20"/>
        <v>1.6313862911472248</v>
      </c>
      <c r="N102">
        <f t="shared" si="21"/>
        <v>2.583816459148971</v>
      </c>
    </row>
    <row r="103" spans="1:14" x14ac:dyDescent="0.25">
      <c r="A103" s="4">
        <f>IF('True_Odds_Calculator_2-way'!A104="","",'True_Odds_Calculator_2-way'!A104)</f>
        <v>1.63</v>
      </c>
      <c r="B103" s="4">
        <f>IF('True_Odds_Calculator_2-way'!B104="","",'True_Odds_Calculator_2-way'!B104)</f>
        <v>2.37</v>
      </c>
      <c r="C103" s="4">
        <f t="shared" si="11"/>
        <v>0.61349693251533743</v>
      </c>
      <c r="D103">
        <f t="shared" si="12"/>
        <v>0.42194092827004215</v>
      </c>
      <c r="E103">
        <f t="shared" si="13"/>
        <v>3.5437860785379582E-2</v>
      </c>
      <c r="F103">
        <f t="shared" si="14"/>
        <v>-0.22342160441096537</v>
      </c>
      <c r="G103">
        <v>0</v>
      </c>
      <c r="H103">
        <f t="shared" si="15"/>
        <v>0.2588594651963449</v>
      </c>
      <c r="I103">
        <f t="shared" si="16"/>
        <v>-1.0763894728677108</v>
      </c>
      <c r="J103">
        <f t="shared" si="17"/>
        <v>1.0763894728677108</v>
      </c>
      <c r="K103">
        <f t="shared" si="18"/>
        <v>0.59590303509172793</v>
      </c>
      <c r="L103">
        <f t="shared" si="19"/>
        <v>0.40409696490827207</v>
      </c>
      <c r="M103">
        <f t="shared" si="20"/>
        <v>1.6781253679066579</v>
      </c>
      <c r="N103">
        <f t="shared" si="21"/>
        <v>2.4746535778287639</v>
      </c>
    </row>
    <row r="104" spans="1:14" x14ac:dyDescent="0.25">
      <c r="A104" s="4">
        <f>IF('True_Odds_Calculator_2-way'!A105="","",'True_Odds_Calculator_2-way'!A105)</f>
        <v>1.62</v>
      </c>
      <c r="B104" s="4">
        <f>IF('True_Odds_Calculator_2-way'!B105="","",'True_Odds_Calculator_2-way'!B105)</f>
        <v>2.4</v>
      </c>
      <c r="C104" s="4">
        <f t="shared" si="11"/>
        <v>0.61728395061728392</v>
      </c>
      <c r="D104">
        <f t="shared" si="12"/>
        <v>0.41666666666666669</v>
      </c>
      <c r="E104">
        <f t="shared" si="13"/>
        <v>3.3950617283950546E-2</v>
      </c>
      <c r="F104">
        <f t="shared" si="14"/>
        <v>-0.22325102880658443</v>
      </c>
      <c r="G104">
        <v>0</v>
      </c>
      <c r="H104">
        <f t="shared" si="15"/>
        <v>0.25720164609053497</v>
      </c>
      <c r="I104">
        <f t="shared" si="16"/>
        <v>-1.0733469768527295</v>
      </c>
      <c r="J104">
        <f t="shared" si="17"/>
        <v>1.0733469768527295</v>
      </c>
      <c r="K104">
        <f t="shared" si="18"/>
        <v>0.60042926165619326</v>
      </c>
      <c r="L104">
        <f t="shared" si="19"/>
        <v>0.3995707383438068</v>
      </c>
      <c r="M104">
        <f t="shared" si="20"/>
        <v>1.6654751256486924</v>
      </c>
      <c r="N104">
        <f t="shared" si="21"/>
        <v>2.502685767593821</v>
      </c>
    </row>
    <row r="105" spans="1:14" x14ac:dyDescent="0.25">
      <c r="A105" s="4">
        <f>IF('True_Odds_Calculator_2-way'!A106="","",'True_Odds_Calculator_2-way'!A106)</f>
        <v>2.15</v>
      </c>
      <c r="B105" s="4">
        <f>IF('True_Odds_Calculator_2-way'!B106="","",'True_Odds_Calculator_2-way'!B106)</f>
        <v>1.76</v>
      </c>
      <c r="C105" s="4">
        <f t="shared" si="11"/>
        <v>0.46511627906976744</v>
      </c>
      <c r="D105">
        <f t="shared" si="12"/>
        <v>0.56818181818181823</v>
      </c>
      <c r="E105">
        <f t="shared" si="13"/>
        <v>3.3298097251585723E-2</v>
      </c>
      <c r="F105">
        <f t="shared" si="14"/>
        <v>-0.23097251585623668</v>
      </c>
      <c r="G105">
        <v>0</v>
      </c>
      <c r="H105">
        <f t="shared" si="15"/>
        <v>0.26427061310782241</v>
      </c>
      <c r="I105">
        <f t="shared" si="16"/>
        <v>-1.0696563746013956</v>
      </c>
      <c r="J105">
        <f t="shared" si="17"/>
        <v>1.0696563746013956</v>
      </c>
      <c r="K105">
        <f t="shared" si="18"/>
        <v>0.44840941385030625</v>
      </c>
      <c r="L105">
        <f t="shared" si="19"/>
        <v>0.5515905861496937</v>
      </c>
      <c r="M105">
        <f t="shared" si="20"/>
        <v>2.2301048307916052</v>
      </c>
      <c r="N105">
        <f t="shared" si="21"/>
        <v>1.8129388446970602</v>
      </c>
    </row>
    <row r="106" spans="1:14" x14ac:dyDescent="0.25">
      <c r="A106" s="4">
        <f>IF('True_Odds_Calculator_2-way'!A107="","",'True_Odds_Calculator_2-way'!A107)</f>
        <v>1.79</v>
      </c>
      <c r="B106" s="4">
        <f>IF('True_Odds_Calculator_2-way'!B107="","",'True_Odds_Calculator_2-way'!B107)</f>
        <v>2.11</v>
      </c>
      <c r="C106" s="4">
        <f t="shared" si="11"/>
        <v>0.55865921787709494</v>
      </c>
      <c r="D106">
        <f t="shared" si="12"/>
        <v>0.47393364928909953</v>
      </c>
      <c r="E106">
        <f t="shared" si="13"/>
        <v>3.2592867166194583E-2</v>
      </c>
      <c r="F106">
        <f t="shared" si="14"/>
        <v>-0.23217453467129112</v>
      </c>
      <c r="G106">
        <v>0</v>
      </c>
      <c r="H106">
        <f t="shared" si="15"/>
        <v>0.26476740183748576</v>
      </c>
      <c r="I106">
        <f t="shared" si="16"/>
        <v>-1.0678861770883312</v>
      </c>
      <c r="J106">
        <f t="shared" si="17"/>
        <v>1.0678861770883312</v>
      </c>
      <c r="K106">
        <f t="shared" si="18"/>
        <v>0.54240816034763273</v>
      </c>
      <c r="L106">
        <f t="shared" si="19"/>
        <v>0.45759183965236705</v>
      </c>
      <c r="M106">
        <f t="shared" si="20"/>
        <v>1.8436300798997822</v>
      </c>
      <c r="N106">
        <f t="shared" si="21"/>
        <v>2.1853536565680476</v>
      </c>
    </row>
    <row r="107" spans="1:14" x14ac:dyDescent="0.25">
      <c r="A107" s="4">
        <f>IF('True_Odds_Calculator_2-way'!A108="","",'True_Odds_Calculator_2-way'!A108)</f>
        <v>1.34</v>
      </c>
      <c r="B107" s="4">
        <f>IF('True_Odds_Calculator_2-way'!B108="","",'True_Odds_Calculator_2-way'!B108)</f>
        <v>3.37</v>
      </c>
      <c r="C107" s="4">
        <f t="shared" si="11"/>
        <v>0.74626865671641784</v>
      </c>
      <c r="D107">
        <f t="shared" si="12"/>
        <v>0.29673590504451036</v>
      </c>
      <c r="E107">
        <f t="shared" si="13"/>
        <v>4.3004561760928262E-2</v>
      </c>
      <c r="F107">
        <f t="shared" si="14"/>
        <v>-0.17844014349616899</v>
      </c>
      <c r="G107">
        <v>0</v>
      </c>
      <c r="H107">
        <f t="shared" si="15"/>
        <v>0.22144470525709725</v>
      </c>
      <c r="I107">
        <f t="shared" si="16"/>
        <v>-1.1140030207346865</v>
      </c>
      <c r="J107">
        <f t="shared" si="17"/>
        <v>1.1140030207346865</v>
      </c>
      <c r="K107">
        <f t="shared" si="18"/>
        <v>0.7252888501930983</v>
      </c>
      <c r="L107">
        <f t="shared" si="19"/>
        <v>0.27471114980690164</v>
      </c>
      <c r="M107">
        <f t="shared" si="20"/>
        <v>1.3787610270497934</v>
      </c>
      <c r="N107">
        <f t="shared" si="21"/>
        <v>3.6401871591412078</v>
      </c>
    </row>
    <row r="108" spans="1:14" x14ac:dyDescent="0.25">
      <c r="A108" s="4">
        <f>IF('True_Odds_Calculator_2-way'!A109="","",'True_Odds_Calculator_2-way'!A109)</f>
        <v>2.2000000000000002</v>
      </c>
      <c r="B108" s="4">
        <f>IF('True_Odds_Calculator_2-way'!B109="","",'True_Odds_Calculator_2-way'!B109)</f>
        <v>1.72</v>
      </c>
      <c r="C108" s="4">
        <f t="shared" si="11"/>
        <v>0.45454545454545453</v>
      </c>
      <c r="D108">
        <f t="shared" si="12"/>
        <v>0.58139534883720934</v>
      </c>
      <c r="E108">
        <f t="shared" si="13"/>
        <v>3.5940803382663811E-2</v>
      </c>
      <c r="F108">
        <f t="shared" si="14"/>
        <v>-0.22832980972515859</v>
      </c>
      <c r="G108">
        <v>0</v>
      </c>
      <c r="H108">
        <f t="shared" si="15"/>
        <v>0.26427061310782241</v>
      </c>
      <c r="I108">
        <f t="shared" si="16"/>
        <v>-1.075828707279838</v>
      </c>
      <c r="J108">
        <f t="shared" si="17"/>
        <v>1.075828707279838</v>
      </c>
      <c r="K108">
        <f t="shared" si="18"/>
        <v>0.4364916731037084</v>
      </c>
      <c r="L108">
        <f t="shared" si="19"/>
        <v>0.5635083268962916</v>
      </c>
      <c r="M108">
        <f t="shared" si="20"/>
        <v>2.2909944487358058</v>
      </c>
      <c r="N108">
        <f t="shared" si="21"/>
        <v>1.7745966692414832</v>
      </c>
    </row>
    <row r="109" spans="1:14" x14ac:dyDescent="0.25">
      <c r="A109" s="4">
        <f>IF('True_Odds_Calculator_2-way'!A110="","",'True_Odds_Calculator_2-way'!A110)</f>
        <v>1.93</v>
      </c>
      <c r="B109" s="4">
        <f>IF('True_Odds_Calculator_2-way'!B110="","",'True_Odds_Calculator_2-way'!B110)</f>
        <v>1.9</v>
      </c>
      <c r="C109" s="4">
        <f t="shared" si="11"/>
        <v>0.5181347150259068</v>
      </c>
      <c r="D109">
        <f t="shared" si="12"/>
        <v>0.52631578947368418</v>
      </c>
      <c r="E109">
        <f t="shared" si="13"/>
        <v>4.445050449959087E-2</v>
      </c>
      <c r="F109">
        <f t="shared" si="14"/>
        <v>-0.22825197709299161</v>
      </c>
      <c r="G109">
        <v>0</v>
      </c>
      <c r="H109">
        <f t="shared" si="15"/>
        <v>0.27270248159258254</v>
      </c>
      <c r="I109">
        <f t="shared" si="16"/>
        <v>-1.0930430596399217</v>
      </c>
      <c r="J109">
        <f t="shared" si="17"/>
        <v>1.0930430596399217</v>
      </c>
      <c r="K109">
        <f t="shared" si="18"/>
        <v>0.49590136395381257</v>
      </c>
      <c r="L109">
        <f t="shared" si="19"/>
        <v>0.50409863604618754</v>
      </c>
      <c r="M109">
        <f t="shared" si="20"/>
        <v>2.0165300454651267</v>
      </c>
      <c r="N109">
        <f t="shared" si="21"/>
        <v>1.9837387536759294</v>
      </c>
    </row>
    <row r="110" spans="1:14" x14ac:dyDescent="0.25">
      <c r="A110" s="4">
        <f>IF('True_Odds_Calculator_2-way'!A111="","",'True_Odds_Calculator_2-way'!A111)</f>
        <v>1.72</v>
      </c>
      <c r="B110" s="4">
        <f>IF('True_Odds_Calculator_2-way'!B111="","",'True_Odds_Calculator_2-way'!B111)</f>
        <v>2.1</v>
      </c>
      <c r="C110" s="4">
        <f t="shared" si="11"/>
        <v>0.58139534883720934</v>
      </c>
      <c r="D110">
        <f t="shared" si="12"/>
        <v>0.47619047619047616</v>
      </c>
      <c r="E110">
        <f t="shared" si="13"/>
        <v>5.75858250276855E-2</v>
      </c>
      <c r="F110">
        <f t="shared" si="14"/>
        <v>-0.21926910299003322</v>
      </c>
      <c r="G110">
        <v>0</v>
      </c>
      <c r="H110">
        <f t="shared" si="15"/>
        <v>0.27685492801771872</v>
      </c>
      <c r="I110">
        <f t="shared" si="16"/>
        <v>-1.1236664374387368</v>
      </c>
      <c r="J110">
        <f t="shared" si="17"/>
        <v>1.1236664374387368</v>
      </c>
      <c r="K110">
        <f t="shared" si="18"/>
        <v>0.55277942512768541</v>
      </c>
      <c r="L110">
        <f t="shared" si="19"/>
        <v>0.44722057487231454</v>
      </c>
      <c r="M110">
        <f t="shared" si="20"/>
        <v>1.8090398349558905</v>
      </c>
      <c r="N110">
        <f t="shared" si="21"/>
        <v>2.2360330811826108</v>
      </c>
    </row>
    <row r="111" spans="1:14" x14ac:dyDescent="0.25">
      <c r="A111" s="4">
        <f>IF('True_Odds_Calculator_2-way'!A112="","",'True_Odds_Calculator_2-way'!A112)</f>
        <v>1.88</v>
      </c>
      <c r="B111" s="4">
        <f>IF('True_Odds_Calculator_2-way'!B112="","",'True_Odds_Calculator_2-way'!B112)</f>
        <v>1.93</v>
      </c>
      <c r="C111" s="4">
        <f t="shared" si="11"/>
        <v>0.53191489361702127</v>
      </c>
      <c r="D111">
        <f t="shared" si="12"/>
        <v>0.5181347150259068</v>
      </c>
      <c r="E111">
        <f t="shared" si="13"/>
        <v>5.0049608642928067E-2</v>
      </c>
      <c r="F111">
        <f t="shared" si="14"/>
        <v>-0.22555396317936283</v>
      </c>
      <c r="G111">
        <v>0</v>
      </c>
      <c r="H111">
        <f t="shared" si="15"/>
        <v>0.27560357182229084</v>
      </c>
      <c r="I111">
        <f t="shared" si="16"/>
        <v>-1.1053942207134546</v>
      </c>
      <c r="J111">
        <f t="shared" si="17"/>
        <v>1.1053942207134546</v>
      </c>
      <c r="K111">
        <f t="shared" si="18"/>
        <v>0.50690739536217377</v>
      </c>
      <c r="L111">
        <f t="shared" si="19"/>
        <v>0.49309260463782639</v>
      </c>
      <c r="M111">
        <f t="shared" si="20"/>
        <v>1.97274691422784</v>
      </c>
      <c r="N111">
        <f t="shared" si="21"/>
        <v>2.0280166252635121</v>
      </c>
    </row>
    <row r="112" spans="1:14" x14ac:dyDescent="0.25">
      <c r="A112" s="4">
        <f>IF('True_Odds_Calculator_2-way'!A113="","",'True_Odds_Calculator_2-way'!A113)</f>
        <v>1.76</v>
      </c>
      <c r="B112" s="4">
        <f>IF('True_Odds_Calculator_2-way'!B113="","",'True_Odds_Calculator_2-way'!B113)</f>
        <v>2.06</v>
      </c>
      <c r="C112" s="4">
        <f t="shared" si="11"/>
        <v>0.56818181818181823</v>
      </c>
      <c r="D112">
        <f t="shared" si="12"/>
        <v>0.4854368932038835</v>
      </c>
      <c r="E112">
        <f t="shared" si="13"/>
        <v>5.3618711385701623E-2</v>
      </c>
      <c r="F112">
        <f t="shared" si="14"/>
        <v>-0.222197705207414</v>
      </c>
      <c r="G112">
        <v>0</v>
      </c>
      <c r="H112">
        <f t="shared" si="15"/>
        <v>0.27581641659311568</v>
      </c>
      <c r="I112">
        <f t="shared" si="16"/>
        <v>-1.1141412945539659</v>
      </c>
      <c r="J112">
        <f t="shared" si="17"/>
        <v>1.1141412945539659</v>
      </c>
      <c r="K112">
        <f t="shared" si="18"/>
        <v>0.54149257702441678</v>
      </c>
      <c r="L112">
        <f t="shared" si="19"/>
        <v>0.45850742297558345</v>
      </c>
      <c r="M112">
        <f t="shared" si="20"/>
        <v>1.8467473838610133</v>
      </c>
      <c r="N112">
        <f t="shared" si="21"/>
        <v>2.1809897722272038</v>
      </c>
    </row>
    <row r="113" spans="1:14" x14ac:dyDescent="0.25">
      <c r="A113" s="4">
        <f>IF('True_Odds_Calculator_2-way'!A114="","",'True_Odds_Calculator_2-way'!A114)</f>
        <v>1.64</v>
      </c>
      <c r="B113" s="4">
        <f>IF('True_Odds_Calculator_2-way'!B114="","",'True_Odds_Calculator_2-way'!B114)</f>
        <v>2.2400000000000002</v>
      </c>
      <c r="C113" s="4">
        <f t="shared" si="11"/>
        <v>0.6097560975609756</v>
      </c>
      <c r="D113">
        <f t="shared" si="12"/>
        <v>0.4464285714285714</v>
      </c>
      <c r="E113">
        <f t="shared" si="13"/>
        <v>5.6184668989546882E-2</v>
      </c>
      <c r="F113">
        <f t="shared" si="14"/>
        <v>-0.21602787456446004</v>
      </c>
      <c r="G113">
        <v>0</v>
      </c>
      <c r="H113">
        <f t="shared" si="15"/>
        <v>0.27221254355400692</v>
      </c>
      <c r="I113">
        <f t="shared" si="16"/>
        <v>-1.1225331376673426</v>
      </c>
      <c r="J113">
        <f t="shared" si="17"/>
        <v>1.1225331376673426</v>
      </c>
      <c r="K113">
        <f t="shared" si="18"/>
        <v>0.58192950324532755</v>
      </c>
      <c r="L113">
        <f t="shared" si="19"/>
        <v>0.41807049675467262</v>
      </c>
      <c r="M113">
        <f t="shared" si="20"/>
        <v>1.7184212081070993</v>
      </c>
      <c r="N113">
        <f t="shared" si="21"/>
        <v>2.3919410907075047</v>
      </c>
    </row>
    <row r="114" spans="1:14" x14ac:dyDescent="0.25">
      <c r="A114" s="4">
        <f>IF('True_Odds_Calculator_2-way'!A115="","",'True_Odds_Calculator_2-way'!A115)</f>
        <v>2.0499999999999998</v>
      </c>
      <c r="B114" s="4">
        <f>IF('True_Odds_Calculator_2-way'!B115="","",'True_Odds_Calculator_2-way'!B115)</f>
        <v>1.76</v>
      </c>
      <c r="C114" s="4">
        <f t="shared" si="11"/>
        <v>0.48780487804878053</v>
      </c>
      <c r="D114">
        <f t="shared" si="12"/>
        <v>0.56818181818181823</v>
      </c>
      <c r="E114">
        <f t="shared" si="13"/>
        <v>5.598669623059882E-2</v>
      </c>
      <c r="F114">
        <f t="shared" si="14"/>
        <v>-0.22117516629711742</v>
      </c>
      <c r="G114">
        <v>0</v>
      </c>
      <c r="H114">
        <f t="shared" si="15"/>
        <v>0.27716186252771624</v>
      </c>
      <c r="I114">
        <f t="shared" si="16"/>
        <v>-1.1194341570991129</v>
      </c>
      <c r="J114">
        <f t="shared" si="17"/>
        <v>1.1194341570991129</v>
      </c>
      <c r="K114">
        <f t="shared" si="18"/>
        <v>0.45968433574169576</v>
      </c>
      <c r="L114">
        <f t="shared" si="19"/>
        <v>0.54031566425830413</v>
      </c>
      <c r="M114">
        <f t="shared" si="20"/>
        <v>2.1754058649540684</v>
      </c>
      <c r="N114">
        <f t="shared" si="21"/>
        <v>1.8507699593953257</v>
      </c>
    </row>
    <row r="115" spans="1:14" x14ac:dyDescent="0.25">
      <c r="A115" s="4">
        <f>IF('True_Odds_Calculator_2-way'!A116="","",'True_Odds_Calculator_2-way'!A116)</f>
        <v>1.87</v>
      </c>
      <c r="B115" s="4">
        <f>IF('True_Odds_Calculator_2-way'!B116="","",'True_Odds_Calculator_2-way'!B116)</f>
        <v>1.92</v>
      </c>
      <c r="C115" s="4">
        <f t="shared" si="11"/>
        <v>0.53475935828876997</v>
      </c>
      <c r="D115">
        <f t="shared" si="12"/>
        <v>0.52083333333333337</v>
      </c>
      <c r="E115">
        <f t="shared" si="13"/>
        <v>5.5592691622103452E-2</v>
      </c>
      <c r="F115">
        <f t="shared" si="14"/>
        <v>-0.22292780748663099</v>
      </c>
      <c r="G115">
        <v>0</v>
      </c>
      <c r="H115">
        <f t="shared" si="15"/>
        <v>0.27852049910873439</v>
      </c>
      <c r="I115">
        <f t="shared" si="16"/>
        <v>-1.1177545850247397</v>
      </c>
      <c r="J115">
        <f t="shared" si="17"/>
        <v>1.1177545850247397</v>
      </c>
      <c r="K115">
        <f t="shared" si="18"/>
        <v>0.50698460292396652</v>
      </c>
      <c r="L115">
        <f t="shared" si="19"/>
        <v>0.49301539707603348</v>
      </c>
      <c r="M115">
        <f t="shared" si="20"/>
        <v>1.9724464889715241</v>
      </c>
      <c r="N115">
        <f t="shared" si="21"/>
        <v>2.0283342182227599</v>
      </c>
    </row>
    <row r="116" spans="1:14" x14ac:dyDescent="0.25">
      <c r="A116" s="4">
        <f>IF('True_Odds_Calculator_2-way'!A117="","",'True_Odds_Calculator_2-way'!A117)</f>
        <v>2.06</v>
      </c>
      <c r="B116" s="4">
        <f>IF('True_Odds_Calculator_2-way'!B117="","",'True_Odds_Calculator_2-way'!B117)</f>
        <v>1.75</v>
      </c>
      <c r="C116" s="4">
        <f t="shared" si="11"/>
        <v>0.4854368932038835</v>
      </c>
      <c r="D116">
        <f t="shared" si="12"/>
        <v>0.5714285714285714</v>
      </c>
      <c r="E116">
        <f t="shared" si="13"/>
        <v>5.6865464632454898E-2</v>
      </c>
      <c r="F116">
        <f t="shared" si="14"/>
        <v>-0.22052704576976423</v>
      </c>
      <c r="G116">
        <v>0</v>
      </c>
      <c r="H116">
        <f t="shared" si="15"/>
        <v>0.27739251040221913</v>
      </c>
      <c r="I116">
        <f t="shared" si="16"/>
        <v>-1.1215443081840883</v>
      </c>
      <c r="J116">
        <f t="shared" si="17"/>
        <v>1.1215443081840883</v>
      </c>
      <c r="K116">
        <f t="shared" si="18"/>
        <v>0.4568636290527433</v>
      </c>
      <c r="L116">
        <f t="shared" si="19"/>
        <v>0.54313637094725686</v>
      </c>
      <c r="M116">
        <f t="shared" si="20"/>
        <v>2.1888369666751335</v>
      </c>
      <c r="N116">
        <f t="shared" si="21"/>
        <v>1.8411582311380661</v>
      </c>
    </row>
    <row r="117" spans="1:14" x14ac:dyDescent="0.25">
      <c r="A117" s="4">
        <f>IF('True_Odds_Calculator_2-way'!A118="","",'True_Odds_Calculator_2-way'!A118)</f>
        <v>1.72</v>
      </c>
      <c r="B117" s="4">
        <f>IF('True_Odds_Calculator_2-way'!B118="","",'True_Odds_Calculator_2-way'!B118)</f>
        <v>1.99</v>
      </c>
      <c r="C117" s="4">
        <f t="shared" si="11"/>
        <v>0.58139534883720934</v>
      </c>
      <c r="D117">
        <f t="shared" si="12"/>
        <v>0.50251256281407031</v>
      </c>
      <c r="E117">
        <f t="shared" si="13"/>
        <v>8.3907911651279754E-2</v>
      </c>
      <c r="F117">
        <f t="shared" si="14"/>
        <v>-0.2082505551010867</v>
      </c>
      <c r="G117">
        <v>0</v>
      </c>
      <c r="H117">
        <f t="shared" si="15"/>
        <v>0.29215846675236645</v>
      </c>
      <c r="I117">
        <f t="shared" si="16"/>
        <v>-1.1844484241978361</v>
      </c>
      <c r="J117">
        <f t="shared" si="17"/>
        <v>1.1844484241978361</v>
      </c>
      <c r="K117">
        <f t="shared" si="18"/>
        <v>0.53972282678438022</v>
      </c>
      <c r="L117">
        <f t="shared" si="19"/>
        <v>0.46027717321561951</v>
      </c>
      <c r="M117">
        <f t="shared" si="20"/>
        <v>1.852802865422442</v>
      </c>
      <c r="N117">
        <f t="shared" si="21"/>
        <v>2.1726039399558581</v>
      </c>
    </row>
    <row r="118" spans="1:14" x14ac:dyDescent="0.25">
      <c r="A118" s="4">
        <f>IF('True_Odds_Calculator_2-way'!A119="","",'True_Odds_Calculator_2-way'!A119)</f>
        <v>1.7</v>
      </c>
      <c r="B118" s="4">
        <f>IF('True_Odds_Calculator_2-way'!B119="","",'True_Odds_Calculator_2-way'!B119)</f>
        <v>2.0499999999999998</v>
      </c>
      <c r="C118" s="4">
        <f t="shared" si="11"/>
        <v>0.58823529411764708</v>
      </c>
      <c r="D118">
        <f t="shared" si="12"/>
        <v>0.48780487804878053</v>
      </c>
      <c r="E118">
        <f t="shared" si="13"/>
        <v>7.6040172166427666E-2</v>
      </c>
      <c r="F118">
        <f t="shared" si="14"/>
        <v>-0.21090387374461972</v>
      </c>
      <c r="G118">
        <v>0</v>
      </c>
      <c r="H118">
        <f t="shared" si="15"/>
        <v>0.28694404591104739</v>
      </c>
      <c r="I118">
        <f t="shared" si="16"/>
        <v>-1.166423687039609</v>
      </c>
      <c r="J118">
        <f t="shared" si="17"/>
        <v>1.166423687039609</v>
      </c>
      <c r="K118">
        <f t="shared" si="18"/>
        <v>0.5505102572168219</v>
      </c>
      <c r="L118">
        <f t="shared" si="19"/>
        <v>0.4494897427831781</v>
      </c>
      <c r="M118">
        <f t="shared" si="20"/>
        <v>1.816496580927726</v>
      </c>
      <c r="N118">
        <f t="shared" si="21"/>
        <v>2.2247448713915889</v>
      </c>
    </row>
    <row r="119" spans="1:14" x14ac:dyDescent="0.25">
      <c r="A119" s="4">
        <f>IF('True_Odds_Calculator_2-way'!A120="","",'True_Odds_Calculator_2-way'!A120)</f>
        <v>2.4700000000000002</v>
      </c>
      <c r="B119" s="4">
        <f>IF('True_Odds_Calculator_2-way'!B120="","",'True_Odds_Calculator_2-way'!B120)</f>
        <v>1.59</v>
      </c>
      <c r="C119" s="4">
        <f t="shared" si="11"/>
        <v>0.40485829959514169</v>
      </c>
      <c r="D119">
        <f t="shared" si="12"/>
        <v>0.62893081761006286</v>
      </c>
      <c r="E119">
        <f t="shared" si="13"/>
        <v>3.37891172052045E-2</v>
      </c>
      <c r="F119">
        <f t="shared" si="14"/>
        <v>-0.22083874417538774</v>
      </c>
      <c r="G119">
        <v>0</v>
      </c>
      <c r="H119">
        <f t="shared" si="15"/>
        <v>0.25462786138059224</v>
      </c>
      <c r="I119">
        <f t="shared" si="16"/>
        <v>-1.0737800400040409</v>
      </c>
      <c r="J119">
        <f t="shared" si="17"/>
        <v>1.0737800400040409</v>
      </c>
      <c r="K119">
        <f t="shared" si="18"/>
        <v>0.38782889624489203</v>
      </c>
      <c r="L119">
        <f t="shared" si="19"/>
        <v>0.61217110375510797</v>
      </c>
      <c r="M119">
        <f t="shared" si="20"/>
        <v>2.5784566588059405</v>
      </c>
      <c r="N119">
        <f t="shared" si="21"/>
        <v>1.6335302236023845</v>
      </c>
    </row>
    <row r="120" spans="1:14" x14ac:dyDescent="0.25">
      <c r="A120" s="4">
        <f>IF('True_Odds_Calculator_2-way'!A121="","",'True_Odds_Calculator_2-way'!A121)</f>
        <v>1.64</v>
      </c>
      <c r="B120" s="4">
        <f>IF('True_Odds_Calculator_2-way'!B121="","",'True_Odds_Calculator_2-way'!B121)</f>
        <v>2.36</v>
      </c>
      <c r="C120" s="4">
        <f t="shared" si="11"/>
        <v>0.6097560975609756</v>
      </c>
      <c r="D120">
        <f t="shared" si="12"/>
        <v>0.42372881355932207</v>
      </c>
      <c r="E120">
        <f t="shared" si="13"/>
        <v>3.3484911120297722E-2</v>
      </c>
      <c r="F120">
        <f t="shared" si="14"/>
        <v>-0.22488631665977676</v>
      </c>
      <c r="G120">
        <v>0</v>
      </c>
      <c r="H120">
        <f t="shared" si="15"/>
        <v>0.25837122778007443</v>
      </c>
      <c r="I120">
        <f t="shared" si="16"/>
        <v>-1.0718661571406802</v>
      </c>
      <c r="J120">
        <f t="shared" si="17"/>
        <v>1.0718661571406802</v>
      </c>
      <c r="K120">
        <f t="shared" si="18"/>
        <v>0.59312180114548885</v>
      </c>
      <c r="L120">
        <f t="shared" si="19"/>
        <v>0.40687819885451121</v>
      </c>
      <c r="M120">
        <f t="shared" si="20"/>
        <v>1.6859943405700353</v>
      </c>
      <c r="N120">
        <f t="shared" si="21"/>
        <v>2.4577379737113252</v>
      </c>
    </row>
    <row r="121" spans="1:14" x14ac:dyDescent="0.25">
      <c r="A121" s="4">
        <f>IF('True_Odds_Calculator_2-way'!A122="","",'True_Odds_Calculator_2-way'!A122)</f>
        <v>2.4700000000000002</v>
      </c>
      <c r="B121" s="4">
        <f>IF('True_Odds_Calculator_2-way'!B122="","",'True_Odds_Calculator_2-way'!B122)</f>
        <v>1.59</v>
      </c>
      <c r="C121" s="4">
        <f t="shared" si="11"/>
        <v>0.40485829959514169</v>
      </c>
      <c r="D121">
        <f t="shared" si="12"/>
        <v>0.62893081761006286</v>
      </c>
      <c r="E121">
        <f t="shared" si="13"/>
        <v>3.37891172052045E-2</v>
      </c>
      <c r="F121">
        <f t="shared" si="14"/>
        <v>-0.22083874417538774</v>
      </c>
      <c r="G121">
        <v>0</v>
      </c>
      <c r="H121">
        <f t="shared" si="15"/>
        <v>0.25462786138059224</v>
      </c>
      <c r="I121">
        <f t="shared" si="16"/>
        <v>-1.0737800400040409</v>
      </c>
      <c r="J121">
        <f t="shared" si="17"/>
        <v>1.0737800400040409</v>
      </c>
      <c r="K121">
        <f t="shared" si="18"/>
        <v>0.38782889624489203</v>
      </c>
      <c r="L121">
        <f t="shared" si="19"/>
        <v>0.61217110375510797</v>
      </c>
      <c r="M121">
        <f t="shared" si="20"/>
        <v>2.5784566588059405</v>
      </c>
      <c r="N121">
        <f t="shared" si="21"/>
        <v>1.6335302236023845</v>
      </c>
    </row>
    <row r="122" spans="1:14" x14ac:dyDescent="0.25">
      <c r="A122" s="4">
        <f>IF('True_Odds_Calculator_2-way'!A123="","",'True_Odds_Calculator_2-way'!A123)</f>
        <v>2.54</v>
      </c>
      <c r="B122" s="4">
        <f>IF('True_Odds_Calculator_2-way'!B123="","",'True_Odds_Calculator_2-way'!B123)</f>
        <v>1.56</v>
      </c>
      <c r="C122" s="4">
        <f t="shared" si="11"/>
        <v>0.39370078740157477</v>
      </c>
      <c r="D122">
        <f t="shared" si="12"/>
        <v>0.64102564102564097</v>
      </c>
      <c r="E122">
        <f t="shared" si="13"/>
        <v>3.4726428427215739E-2</v>
      </c>
      <c r="F122">
        <f t="shared" si="14"/>
        <v>-0.21764587118917833</v>
      </c>
      <c r="G122">
        <v>0</v>
      </c>
      <c r="H122">
        <f t="shared" si="15"/>
        <v>0.25237229961639407</v>
      </c>
      <c r="I122">
        <f t="shared" si="16"/>
        <v>-1.0768262306348699</v>
      </c>
      <c r="J122">
        <f t="shared" si="17"/>
        <v>1.0768262306348699</v>
      </c>
      <c r="K122">
        <f t="shared" si="18"/>
        <v>0.37617851153011422</v>
      </c>
      <c r="L122">
        <f t="shared" si="19"/>
        <v>0.62382148846988572</v>
      </c>
      <c r="M122">
        <f t="shared" si="20"/>
        <v>2.6583123951776999</v>
      </c>
      <c r="N122">
        <f t="shared" si="21"/>
        <v>1.6030226891555273</v>
      </c>
    </row>
    <row r="123" spans="1:14" x14ac:dyDescent="0.25">
      <c r="A123" s="4">
        <f>IF('True_Odds_Calculator_2-way'!A124="","",'True_Odds_Calculator_2-way'!A124)</f>
        <v>2.35</v>
      </c>
      <c r="B123" s="4">
        <f>IF('True_Odds_Calculator_2-way'!B124="","",'True_Odds_Calculator_2-way'!B124)</f>
        <v>1.65</v>
      </c>
      <c r="C123" s="4">
        <f t="shared" si="11"/>
        <v>0.42553191489361702</v>
      </c>
      <c r="D123">
        <f t="shared" si="12"/>
        <v>0.60606060606060608</v>
      </c>
      <c r="E123">
        <f t="shared" si="13"/>
        <v>3.1592520954223158E-2</v>
      </c>
      <c r="F123">
        <f t="shared" si="14"/>
        <v>-0.22630560928433263</v>
      </c>
      <c r="G123">
        <v>0</v>
      </c>
      <c r="H123">
        <f t="shared" si="15"/>
        <v>0.25789813023855579</v>
      </c>
      <c r="I123">
        <f t="shared" si="16"/>
        <v>-1.0675210253672478</v>
      </c>
      <c r="J123">
        <f t="shared" si="17"/>
        <v>1.0675210253672478</v>
      </c>
      <c r="K123">
        <f t="shared" si="18"/>
        <v>0.40964242822822811</v>
      </c>
      <c r="L123">
        <f t="shared" si="19"/>
        <v>0.59035757177177173</v>
      </c>
      <c r="M123">
        <f t="shared" si="20"/>
        <v>2.4411533842457849</v>
      </c>
      <c r="N123">
        <f t="shared" si="21"/>
        <v>1.6938886664887112</v>
      </c>
    </row>
    <row r="124" spans="1:14" x14ac:dyDescent="0.25">
      <c r="A124" s="4">
        <f>IF('True_Odds_Calculator_2-way'!A125="","",'True_Odds_Calculator_2-way'!A125)</f>
        <v>2.58</v>
      </c>
      <c r="B124" s="4">
        <f>IF('True_Odds_Calculator_2-way'!B125="","",'True_Odds_Calculator_2-way'!B125)</f>
        <v>1.55</v>
      </c>
      <c r="C124" s="4">
        <f t="shared" si="11"/>
        <v>0.38759689922480617</v>
      </c>
      <c r="D124">
        <f t="shared" si="12"/>
        <v>0.64516129032258063</v>
      </c>
      <c r="E124">
        <f t="shared" si="13"/>
        <v>3.275818954738674E-2</v>
      </c>
      <c r="F124">
        <f t="shared" si="14"/>
        <v>-0.21730432608152039</v>
      </c>
      <c r="G124">
        <v>0</v>
      </c>
      <c r="H124">
        <f t="shared" si="15"/>
        <v>0.25006251562890719</v>
      </c>
      <c r="I124">
        <f t="shared" si="16"/>
        <v>-1.072729223145815</v>
      </c>
      <c r="J124">
        <f t="shared" si="17"/>
        <v>1.072729223145815</v>
      </c>
      <c r="K124">
        <f t="shared" si="18"/>
        <v>0.37106960671234313</v>
      </c>
      <c r="L124">
        <f t="shared" si="19"/>
        <v>0.6289303932876571</v>
      </c>
      <c r="M124">
        <f t="shared" si="20"/>
        <v>2.6949121725703877</v>
      </c>
      <c r="N124">
        <f t="shared" si="21"/>
        <v>1.5900010727301979</v>
      </c>
    </row>
    <row r="125" spans="1:14" x14ac:dyDescent="0.25">
      <c r="A125" s="4">
        <f>IF('True_Odds_Calculator_2-way'!A126="","",'True_Odds_Calculator_2-way'!A126)</f>
        <v>2.84</v>
      </c>
      <c r="B125" s="4">
        <f>IF('True_Odds_Calculator_2-way'!B126="","",'True_Odds_Calculator_2-way'!B126)</f>
        <v>1.47</v>
      </c>
      <c r="C125" s="4">
        <f t="shared" si="11"/>
        <v>0.35211267605633806</v>
      </c>
      <c r="D125">
        <f t="shared" si="12"/>
        <v>0.68027210884353739</v>
      </c>
      <c r="E125">
        <f t="shared" si="13"/>
        <v>3.2384784899875507E-2</v>
      </c>
      <c r="F125">
        <f t="shared" si="14"/>
        <v>-0.20714764779151096</v>
      </c>
      <c r="G125">
        <v>0</v>
      </c>
      <c r="H125">
        <f t="shared" si="15"/>
        <v>0.23953243269138644</v>
      </c>
      <c r="I125">
        <f t="shared" si="16"/>
        <v>-1.0753309840483507</v>
      </c>
      <c r="J125">
        <f t="shared" si="17"/>
        <v>1.0753309840483507</v>
      </c>
      <c r="K125">
        <f t="shared" si="18"/>
        <v>0.33572717883577641</v>
      </c>
      <c r="L125">
        <f t="shared" si="19"/>
        <v>0.66427282116422348</v>
      </c>
      <c r="M125">
        <f t="shared" si="20"/>
        <v>2.9786090106489649</v>
      </c>
      <c r="N125">
        <f t="shared" si="21"/>
        <v>1.5054055625027252</v>
      </c>
    </row>
    <row r="126" spans="1:14" x14ac:dyDescent="0.25">
      <c r="A126" s="4">
        <f>IF('True_Odds_Calculator_2-way'!A127="","",'True_Odds_Calculator_2-way'!A127)</f>
        <v>1.7</v>
      </c>
      <c r="B126" s="4">
        <f>IF('True_Odds_Calculator_2-way'!B127="","",'True_Odds_Calculator_2-way'!B127)</f>
        <v>2.2200000000000002</v>
      </c>
      <c r="C126" s="4">
        <f t="shared" si="11"/>
        <v>0.58823529411764708</v>
      </c>
      <c r="D126">
        <f t="shared" si="12"/>
        <v>0.4504504504504504</v>
      </c>
      <c r="E126">
        <f t="shared" si="13"/>
        <v>3.868574456809748E-2</v>
      </c>
      <c r="F126">
        <f t="shared" si="14"/>
        <v>-0.22628510863804985</v>
      </c>
      <c r="G126">
        <v>0</v>
      </c>
      <c r="H126">
        <f t="shared" si="15"/>
        <v>0.26497085320614733</v>
      </c>
      <c r="I126">
        <f t="shared" si="16"/>
        <v>-1.0821091383745125</v>
      </c>
      <c r="J126">
        <f t="shared" si="17"/>
        <v>1.0821091383745125</v>
      </c>
      <c r="K126">
        <f t="shared" si="18"/>
        <v>0.56899768428493536</v>
      </c>
      <c r="L126">
        <f t="shared" si="19"/>
        <v>0.43100231571506481</v>
      </c>
      <c r="M126">
        <f t="shared" si="20"/>
        <v>1.7574763968621581</v>
      </c>
      <c r="N126">
        <f t="shared" si="21"/>
        <v>2.3201731488169055</v>
      </c>
    </row>
    <row r="127" spans="1:14" x14ac:dyDescent="0.25">
      <c r="A127" s="4">
        <f>IF('True_Odds_Calculator_2-way'!A128="","",'True_Odds_Calculator_2-way'!A128)</f>
        <v>1.52</v>
      </c>
      <c r="B127" s="4">
        <f>IF('True_Odds_Calculator_2-way'!B128="","",'True_Odds_Calculator_2-way'!B128)</f>
        <v>2.62</v>
      </c>
      <c r="C127" s="4">
        <f t="shared" si="11"/>
        <v>0.65789473684210531</v>
      </c>
      <c r="D127">
        <f t="shared" si="12"/>
        <v>0.38167938931297707</v>
      </c>
      <c r="E127">
        <f t="shared" si="13"/>
        <v>3.9574126155082379E-2</v>
      </c>
      <c r="F127">
        <f t="shared" si="14"/>
        <v>-0.21153073523503418</v>
      </c>
      <c r="G127">
        <v>0</v>
      </c>
      <c r="H127">
        <f t="shared" si="15"/>
        <v>0.25110486139011651</v>
      </c>
      <c r="I127">
        <f t="shared" si="16"/>
        <v>-1.0895340841010224</v>
      </c>
      <c r="J127">
        <f t="shared" si="17"/>
        <v>1.0895340841010224</v>
      </c>
      <c r="K127">
        <f t="shared" si="18"/>
        <v>0.63834226141208994</v>
      </c>
      <c r="L127">
        <f t="shared" si="19"/>
        <v>0.36165773858791023</v>
      </c>
      <c r="M127">
        <f t="shared" si="20"/>
        <v>1.5665577237325312</v>
      </c>
      <c r="N127">
        <f t="shared" si="21"/>
        <v>2.7650452162436565</v>
      </c>
    </row>
    <row r="128" spans="1:14" x14ac:dyDescent="0.25">
      <c r="A128" s="4">
        <f>IF('True_Odds_Calculator_2-way'!A129="","",'True_Odds_Calculator_2-way'!A129)</f>
        <v>1.59</v>
      </c>
      <c r="B128" s="4">
        <f>IF('True_Odds_Calculator_2-way'!B129="","",'True_Odds_Calculator_2-way'!B129)</f>
        <v>2.4700000000000002</v>
      </c>
      <c r="C128" s="4">
        <f t="shared" si="11"/>
        <v>0.62893081761006286</v>
      </c>
      <c r="D128">
        <f t="shared" si="12"/>
        <v>0.40485829959514169</v>
      </c>
      <c r="E128">
        <f t="shared" si="13"/>
        <v>3.37891172052045E-2</v>
      </c>
      <c r="F128">
        <f t="shared" si="14"/>
        <v>-0.22083874417538774</v>
      </c>
      <c r="G128">
        <v>0</v>
      </c>
      <c r="H128">
        <f t="shared" si="15"/>
        <v>0.25462786138059224</v>
      </c>
      <c r="I128">
        <f t="shared" si="16"/>
        <v>-1.0737800400040409</v>
      </c>
      <c r="J128">
        <f t="shared" si="17"/>
        <v>1.0737800400040409</v>
      </c>
      <c r="K128">
        <f t="shared" si="18"/>
        <v>0.61217110375510797</v>
      </c>
      <c r="L128">
        <f t="shared" si="19"/>
        <v>0.38782889624489203</v>
      </c>
      <c r="M128">
        <f t="shared" si="20"/>
        <v>1.6335302236023845</v>
      </c>
      <c r="N128">
        <f t="shared" si="21"/>
        <v>2.5784566588059405</v>
      </c>
    </row>
    <row r="129" spans="1:14" x14ac:dyDescent="0.25">
      <c r="A129" s="4">
        <f>IF('True_Odds_Calculator_2-way'!A130="","",'True_Odds_Calculator_2-way'!A130)</f>
        <v>1.67</v>
      </c>
      <c r="B129" s="4">
        <f>IF('True_Odds_Calculator_2-way'!B130="","",'True_Odds_Calculator_2-way'!B130)</f>
        <v>2.23</v>
      </c>
      <c r="C129" s="4">
        <f t="shared" si="11"/>
        <v>0.5988023952095809</v>
      </c>
      <c r="D129">
        <f t="shared" si="12"/>
        <v>0.44843049327354262</v>
      </c>
      <c r="E129">
        <f t="shared" si="13"/>
        <v>4.7232888483123459E-2</v>
      </c>
      <c r="F129">
        <f t="shared" si="14"/>
        <v>-0.22128836497408777</v>
      </c>
      <c r="G129">
        <v>0</v>
      </c>
      <c r="H129">
        <f t="shared" si="15"/>
        <v>0.26852125345721117</v>
      </c>
      <c r="I129">
        <f t="shared" si="16"/>
        <v>-1.1015647826027291</v>
      </c>
      <c r="J129">
        <f t="shared" si="17"/>
        <v>1.1015647826027291</v>
      </c>
      <c r="K129">
        <f t="shared" si="18"/>
        <v>0.57535796903051928</v>
      </c>
      <c r="L129">
        <f t="shared" si="19"/>
        <v>0.42464203096948078</v>
      </c>
      <c r="M129">
        <f t="shared" si="20"/>
        <v>1.7380484043438287</v>
      </c>
      <c r="N129">
        <f t="shared" si="21"/>
        <v>2.3549246826013568</v>
      </c>
    </row>
    <row r="130" spans="1:14" x14ac:dyDescent="0.25">
      <c r="A130" s="4">
        <f>IF('True_Odds_Calculator_2-way'!A131="","",'True_Odds_Calculator_2-way'!A131)</f>
        <v>1.56</v>
      </c>
      <c r="B130" s="4">
        <f>IF('True_Odds_Calculator_2-way'!B131="","",'True_Odds_Calculator_2-way'!B131)</f>
        <v>2.48</v>
      </c>
      <c r="C130" s="4">
        <f t="shared" si="11"/>
        <v>0.64102564102564097</v>
      </c>
      <c r="D130">
        <f t="shared" si="12"/>
        <v>0.40322580645161293</v>
      </c>
      <c r="E130">
        <f t="shared" si="13"/>
        <v>4.4251447477253958E-2</v>
      </c>
      <c r="F130">
        <f t="shared" si="14"/>
        <v>-0.2142266335814722</v>
      </c>
      <c r="G130">
        <v>0</v>
      </c>
      <c r="H130">
        <f t="shared" si="15"/>
        <v>0.25847808105872622</v>
      </c>
      <c r="I130">
        <f t="shared" si="16"/>
        <v>-1.0984369379093673</v>
      </c>
      <c r="J130">
        <f t="shared" si="17"/>
        <v>1.0984369379093673</v>
      </c>
      <c r="K130">
        <f t="shared" si="18"/>
        <v>0.61914724550077893</v>
      </c>
      <c r="L130">
        <f t="shared" si="19"/>
        <v>0.38085275449922101</v>
      </c>
      <c r="M130">
        <f t="shared" si="20"/>
        <v>1.6151246852292456</v>
      </c>
      <c r="N130">
        <f t="shared" si="21"/>
        <v>2.6256866681058635</v>
      </c>
    </row>
    <row r="131" spans="1:14" x14ac:dyDescent="0.25">
      <c r="A131" s="4">
        <f>IF('True_Odds_Calculator_2-way'!A132="","",'True_Odds_Calculator_2-way'!A132)</f>
        <v>1.72</v>
      </c>
      <c r="B131" s="4">
        <f>IF('True_Odds_Calculator_2-way'!B132="","",'True_Odds_Calculator_2-way'!B132)</f>
        <v>2.14</v>
      </c>
      <c r="C131" s="4">
        <f t="shared" ref="C131:C194" si="22">1/A131</f>
        <v>0.58139534883720934</v>
      </c>
      <c r="D131">
        <f t="shared" ref="D131:D194" si="23">1/B131</f>
        <v>0.46728971962616822</v>
      </c>
      <c r="E131">
        <f t="shared" ref="E131:E194" si="24">C131+D131-1</f>
        <v>4.8685068463377501E-2</v>
      </c>
      <c r="F131">
        <f t="shared" ref="F131:F194" si="25">C131+D131-(C131*D131)-1</f>
        <v>-0.22299500108672032</v>
      </c>
      <c r="G131">
        <v>0</v>
      </c>
      <c r="H131">
        <f t="shared" ref="H131:H194" si="26">C131*D131</f>
        <v>0.27168006955009782</v>
      </c>
      <c r="I131">
        <f t="shared" ref="I131:I194" si="27">((-4*F131*H131)^0.5)/(2*F131)</f>
        <v>-1.1037769642208697</v>
      </c>
      <c r="J131">
        <f t="shared" ref="J131:J194" si="28">(-((-4*F131*H131)^0.5))/(2*F131)</f>
        <v>1.1037769642208697</v>
      </c>
      <c r="K131">
        <f t="shared" ref="K131:K194" si="29">IF(A131="","",(C131/($J131+C131-($J131*C131))))</f>
        <v>0.55719016135121435</v>
      </c>
      <c r="L131">
        <f t="shared" ref="L131:L194" si="30">IF(B131="","",(D131/($J131+D131-($J131*D131))))</f>
        <v>0.4428098386487857</v>
      </c>
      <c r="M131">
        <f t="shared" ref="M131:M194" si="31">IF(A131="","",1/K131)</f>
        <v>1.7947194142390264</v>
      </c>
      <c r="N131">
        <f t="shared" ref="N131:N194" si="32">IF(B131="","",1/L131)</f>
        <v>2.2583057392117913</v>
      </c>
    </row>
    <row r="132" spans="1:14" x14ac:dyDescent="0.25">
      <c r="A132" s="4">
        <f>IF('True_Odds_Calculator_2-way'!A133="","",'True_Odds_Calculator_2-way'!A133)</f>
        <v>1.48</v>
      </c>
      <c r="B132" s="4">
        <f>IF('True_Odds_Calculator_2-way'!B133="","",'True_Odds_Calculator_2-way'!B133)</f>
        <v>2.62</v>
      </c>
      <c r="C132" s="4">
        <f t="shared" si="22"/>
        <v>0.67567567567567566</v>
      </c>
      <c r="D132">
        <f t="shared" si="23"/>
        <v>0.38167938931297707</v>
      </c>
      <c r="E132">
        <f t="shared" si="24"/>
        <v>5.7355064988652726E-2</v>
      </c>
      <c r="F132">
        <f t="shared" si="25"/>
        <v>-0.2005364142768723</v>
      </c>
      <c r="G132">
        <v>0</v>
      </c>
      <c r="H132">
        <f t="shared" si="26"/>
        <v>0.25789147926552503</v>
      </c>
      <c r="I132">
        <f t="shared" si="27"/>
        <v>-1.134023029066286</v>
      </c>
      <c r="J132">
        <f t="shared" si="28"/>
        <v>1.134023029066286</v>
      </c>
      <c r="K132">
        <f t="shared" si="29"/>
        <v>0.6475295549105754</v>
      </c>
      <c r="L132">
        <f t="shared" si="30"/>
        <v>0.35247044508942466</v>
      </c>
      <c r="M132">
        <f t="shared" si="31"/>
        <v>1.5443310539518171</v>
      </c>
      <c r="N132">
        <f t="shared" si="32"/>
        <v>2.8371173070873836</v>
      </c>
    </row>
    <row r="133" spans="1:14" x14ac:dyDescent="0.25">
      <c r="A133" s="4">
        <f>IF('True_Odds_Calculator_2-way'!A134="","",'True_Odds_Calculator_2-way'!A134)</f>
        <v>1.64</v>
      </c>
      <c r="B133" s="4">
        <f>IF('True_Odds_Calculator_2-way'!B134="","",'True_Odds_Calculator_2-way'!B134)</f>
        <v>2.29</v>
      </c>
      <c r="C133" s="4">
        <f t="shared" si="22"/>
        <v>0.6097560975609756</v>
      </c>
      <c r="D133">
        <f t="shared" si="23"/>
        <v>0.4366812227074236</v>
      </c>
      <c r="E133">
        <f t="shared" si="24"/>
        <v>4.6437320268399196E-2</v>
      </c>
      <c r="F133">
        <f t="shared" si="25"/>
        <v>-0.21983171796783463</v>
      </c>
      <c r="G133">
        <v>0</v>
      </c>
      <c r="H133">
        <f t="shared" si="26"/>
        <v>0.26626903823623388</v>
      </c>
      <c r="I133">
        <f t="shared" si="27"/>
        <v>-1.1005636329070299</v>
      </c>
      <c r="J133">
        <f t="shared" si="28"/>
        <v>1.1005636329070299</v>
      </c>
      <c r="K133">
        <f t="shared" si="29"/>
        <v>0.586730253341471</v>
      </c>
      <c r="L133">
        <f t="shared" si="30"/>
        <v>0.41326974665852889</v>
      </c>
      <c r="M133">
        <f t="shared" si="31"/>
        <v>1.7043607250604993</v>
      </c>
      <c r="N133">
        <f t="shared" si="32"/>
        <v>2.4197270864500684</v>
      </c>
    </row>
    <row r="134" spans="1:14" x14ac:dyDescent="0.25">
      <c r="A134" s="4">
        <f>IF('True_Odds_Calculator_2-way'!A135="","",'True_Odds_Calculator_2-way'!A135)</f>
        <v>2.14</v>
      </c>
      <c r="B134" s="4">
        <f>IF('True_Odds_Calculator_2-way'!B135="","",'True_Odds_Calculator_2-way'!B135)</f>
        <v>1.76</v>
      </c>
      <c r="C134" s="4">
        <f t="shared" si="22"/>
        <v>0.46728971962616822</v>
      </c>
      <c r="D134">
        <f t="shared" si="23"/>
        <v>0.56818181818181823</v>
      </c>
      <c r="E134">
        <f t="shared" si="24"/>
        <v>3.5471537807986397E-2</v>
      </c>
      <c r="F134">
        <f t="shared" si="25"/>
        <v>-0.23003398470688197</v>
      </c>
      <c r="G134">
        <v>0</v>
      </c>
      <c r="H134">
        <f t="shared" si="26"/>
        <v>0.26550552251486831</v>
      </c>
      <c r="I134">
        <f t="shared" si="27"/>
        <v>-1.0743376064838499</v>
      </c>
      <c r="J134">
        <f t="shared" si="28"/>
        <v>1.0743376064838499</v>
      </c>
      <c r="K134">
        <f t="shared" si="29"/>
        <v>0.4494897427831781</v>
      </c>
      <c r="L134">
        <f t="shared" si="30"/>
        <v>0.55051025721682212</v>
      </c>
      <c r="M134">
        <f t="shared" si="31"/>
        <v>2.2247448713915889</v>
      </c>
      <c r="N134">
        <f t="shared" si="32"/>
        <v>1.8164965809277254</v>
      </c>
    </row>
    <row r="135" spans="1:14" x14ac:dyDescent="0.25">
      <c r="A135" s="4">
        <f>IF('True_Odds_Calculator_2-way'!A136="","",'True_Odds_Calculator_2-way'!A136)</f>
        <v>1.69</v>
      </c>
      <c r="B135" s="4">
        <f>IF('True_Odds_Calculator_2-way'!B136="","",'True_Odds_Calculator_2-way'!B136)</f>
        <v>2.2599999999999998</v>
      </c>
      <c r="C135" s="4">
        <f t="shared" si="22"/>
        <v>0.59171597633136097</v>
      </c>
      <c r="D135">
        <f t="shared" si="23"/>
        <v>0.44247787610619471</v>
      </c>
      <c r="E135">
        <f t="shared" si="24"/>
        <v>3.4193852437555794E-2</v>
      </c>
      <c r="F135">
        <f t="shared" si="25"/>
        <v>-0.22762737602764815</v>
      </c>
      <c r="G135">
        <v>0</v>
      </c>
      <c r="H135">
        <f t="shared" si="26"/>
        <v>0.261821228465204</v>
      </c>
      <c r="I135">
        <f t="shared" si="27"/>
        <v>-1.0724824201463119</v>
      </c>
      <c r="J135">
        <f t="shared" si="28"/>
        <v>1.0724824201463119</v>
      </c>
      <c r="K135">
        <f t="shared" si="29"/>
        <v>0.57470839285052078</v>
      </c>
      <c r="L135">
        <f t="shared" si="30"/>
        <v>0.42529160714947917</v>
      </c>
      <c r="M135">
        <f t="shared" si="31"/>
        <v>1.7400128699009547</v>
      </c>
      <c r="N135">
        <f t="shared" si="32"/>
        <v>2.351327849384353</v>
      </c>
    </row>
    <row r="136" spans="1:14" x14ac:dyDescent="0.25">
      <c r="A136" s="4">
        <f>IF('True_Odds_Calculator_2-way'!A137="","",'True_Odds_Calculator_2-way'!A137)</f>
        <v>1.73</v>
      </c>
      <c r="B136" s="4">
        <f>IF('True_Odds_Calculator_2-way'!B137="","",'True_Odds_Calculator_2-way'!B137)</f>
        <v>2.19</v>
      </c>
      <c r="C136" s="4">
        <f t="shared" si="22"/>
        <v>0.5780346820809249</v>
      </c>
      <c r="D136">
        <f t="shared" si="23"/>
        <v>0.45662100456621008</v>
      </c>
      <c r="E136">
        <f t="shared" si="24"/>
        <v>3.4655686647135031E-2</v>
      </c>
      <c r="F136">
        <f t="shared" si="25"/>
        <v>-0.22928709055876673</v>
      </c>
      <c r="G136">
        <v>0</v>
      </c>
      <c r="H136">
        <f t="shared" si="26"/>
        <v>0.26394277720590181</v>
      </c>
      <c r="I136">
        <f t="shared" si="27"/>
        <v>-1.0729144372515058</v>
      </c>
      <c r="J136">
        <f t="shared" si="28"/>
        <v>1.0729144372515058</v>
      </c>
      <c r="K136">
        <f t="shared" si="29"/>
        <v>0.56078093121655925</v>
      </c>
      <c r="L136">
        <f t="shared" si="30"/>
        <v>0.43921906878344058</v>
      </c>
      <c r="M136">
        <f t="shared" si="31"/>
        <v>1.7832275391935992</v>
      </c>
      <c r="N136">
        <f t="shared" si="32"/>
        <v>2.2767681803292916</v>
      </c>
    </row>
    <row r="137" spans="1:14" x14ac:dyDescent="0.25">
      <c r="A137" s="4">
        <f>IF('True_Odds_Calculator_2-way'!A138="","",'True_Odds_Calculator_2-way'!A138)</f>
        <v>1.55</v>
      </c>
      <c r="B137" s="4">
        <f>IF('True_Odds_Calculator_2-way'!B138="","",'True_Odds_Calculator_2-way'!B138)</f>
        <v>2.58</v>
      </c>
      <c r="C137" s="4">
        <f t="shared" si="22"/>
        <v>0.64516129032258063</v>
      </c>
      <c r="D137">
        <f t="shared" si="23"/>
        <v>0.38759689922480617</v>
      </c>
      <c r="E137">
        <f t="shared" si="24"/>
        <v>3.275818954738674E-2</v>
      </c>
      <c r="F137">
        <f t="shared" si="25"/>
        <v>-0.21730432608152039</v>
      </c>
      <c r="G137">
        <v>0</v>
      </c>
      <c r="H137">
        <f t="shared" si="26"/>
        <v>0.25006251562890719</v>
      </c>
      <c r="I137">
        <f t="shared" si="27"/>
        <v>-1.072729223145815</v>
      </c>
      <c r="J137">
        <f t="shared" si="28"/>
        <v>1.072729223145815</v>
      </c>
      <c r="K137">
        <f t="shared" si="29"/>
        <v>0.6289303932876571</v>
      </c>
      <c r="L137">
        <f t="shared" si="30"/>
        <v>0.37106960671234313</v>
      </c>
      <c r="M137">
        <f t="shared" si="31"/>
        <v>1.5900010727301979</v>
      </c>
      <c r="N137">
        <f t="shared" si="32"/>
        <v>2.6949121725703877</v>
      </c>
    </row>
    <row r="138" spans="1:14" x14ac:dyDescent="0.25">
      <c r="A138" s="4">
        <f>IF('True_Odds_Calculator_2-way'!A139="","",'True_Odds_Calculator_2-way'!A139)</f>
        <v>1.86</v>
      </c>
      <c r="B138" s="4">
        <f>IF('True_Odds_Calculator_2-way'!B139="","",'True_Odds_Calculator_2-way'!B139)</f>
        <v>2.0299999999999998</v>
      </c>
      <c r="C138" s="4">
        <f t="shared" si="22"/>
        <v>0.5376344086021505</v>
      </c>
      <c r="D138">
        <f t="shared" si="23"/>
        <v>0.49261083743842371</v>
      </c>
      <c r="E138">
        <f t="shared" si="24"/>
        <v>3.0245246040574214E-2</v>
      </c>
      <c r="F138">
        <f t="shared" si="25"/>
        <v>-0.23459929021664283</v>
      </c>
      <c r="G138">
        <v>0</v>
      </c>
      <c r="H138">
        <f t="shared" si="26"/>
        <v>0.26484453625721704</v>
      </c>
      <c r="I138">
        <f t="shared" si="27"/>
        <v>-1.0625078858299792</v>
      </c>
      <c r="J138">
        <f t="shared" si="28"/>
        <v>1.0625078858299792</v>
      </c>
      <c r="K138">
        <f t="shared" si="29"/>
        <v>0.5225324395988501</v>
      </c>
      <c r="L138">
        <f t="shared" si="30"/>
        <v>0.47746756040114985</v>
      </c>
      <c r="M138">
        <f t="shared" si="31"/>
        <v>1.9137567818137824</v>
      </c>
      <c r="N138">
        <f t="shared" si="32"/>
        <v>2.0943831224048783</v>
      </c>
    </row>
    <row r="139" spans="1:14" x14ac:dyDescent="0.25">
      <c r="A139" s="4">
        <f>IF('True_Odds_Calculator_2-way'!A140="","",'True_Odds_Calculator_2-way'!A140)</f>
        <v>1.91</v>
      </c>
      <c r="B139" s="4">
        <f>IF('True_Odds_Calculator_2-way'!B140="","",'True_Odds_Calculator_2-way'!B140)</f>
        <v>1.98</v>
      </c>
      <c r="C139" s="4">
        <f t="shared" si="22"/>
        <v>0.52356020942408377</v>
      </c>
      <c r="D139">
        <f t="shared" si="23"/>
        <v>0.50505050505050508</v>
      </c>
      <c r="E139">
        <f t="shared" si="24"/>
        <v>2.861071447458885E-2</v>
      </c>
      <c r="F139">
        <f t="shared" si="25"/>
        <v>-0.23581363371939279</v>
      </c>
      <c r="G139">
        <v>0</v>
      </c>
      <c r="H139">
        <f t="shared" si="26"/>
        <v>0.2644243481939817</v>
      </c>
      <c r="I139">
        <f t="shared" si="27"/>
        <v>-1.0589275952301447</v>
      </c>
      <c r="J139">
        <f t="shared" si="28"/>
        <v>1.0589275952301447</v>
      </c>
      <c r="K139">
        <f t="shared" si="29"/>
        <v>0.50926243676795835</v>
      </c>
      <c r="L139">
        <f t="shared" si="30"/>
        <v>0.4907375632320416</v>
      </c>
      <c r="M139">
        <f t="shared" si="31"/>
        <v>1.9636241116594322</v>
      </c>
      <c r="N139">
        <f t="shared" si="32"/>
        <v>2.0377490433255412</v>
      </c>
    </row>
    <row r="140" spans="1:14" x14ac:dyDescent="0.25">
      <c r="A140" s="4">
        <f>IF('True_Odds_Calculator_2-way'!A141="","",'True_Odds_Calculator_2-way'!A141)</f>
        <v>1.95</v>
      </c>
      <c r="B140" s="4">
        <f>IF('True_Odds_Calculator_2-way'!B141="","",'True_Odds_Calculator_2-way'!B141)</f>
        <v>1.93</v>
      </c>
      <c r="C140" s="4">
        <f t="shared" si="22"/>
        <v>0.51282051282051289</v>
      </c>
      <c r="D140">
        <f t="shared" si="23"/>
        <v>0.5181347150259068</v>
      </c>
      <c r="E140">
        <f t="shared" si="24"/>
        <v>3.0955227846419575E-2</v>
      </c>
      <c r="F140">
        <f t="shared" si="25"/>
        <v>-0.23475488242327625</v>
      </c>
      <c r="G140">
        <v>0</v>
      </c>
      <c r="H140">
        <f t="shared" si="26"/>
        <v>0.26571011026969582</v>
      </c>
      <c r="I140">
        <f t="shared" si="27"/>
        <v>-1.0638899909514294</v>
      </c>
      <c r="J140">
        <f t="shared" si="28"/>
        <v>1.0638899909514294</v>
      </c>
      <c r="K140">
        <f t="shared" si="29"/>
        <v>0.49734035027939766</v>
      </c>
      <c r="L140">
        <f t="shared" si="30"/>
        <v>0.50265964972060251</v>
      </c>
      <c r="M140">
        <f t="shared" si="31"/>
        <v>2.0106954914038573</v>
      </c>
      <c r="N140">
        <f t="shared" si="32"/>
        <v>1.9894176915848294</v>
      </c>
    </row>
    <row r="141" spans="1:14" x14ac:dyDescent="0.25">
      <c r="A141" s="4">
        <f>IF('True_Odds_Calculator_2-way'!A142="","",'True_Odds_Calculator_2-way'!A142)</f>
        <v>2.0299999999999998</v>
      </c>
      <c r="B141" s="4">
        <f>IF('True_Odds_Calculator_2-way'!B142="","",'True_Odds_Calculator_2-way'!B142)</f>
        <v>1.86</v>
      </c>
      <c r="C141" s="4">
        <f t="shared" si="22"/>
        <v>0.49261083743842371</v>
      </c>
      <c r="D141">
        <f t="shared" si="23"/>
        <v>0.5376344086021505</v>
      </c>
      <c r="E141">
        <f t="shared" si="24"/>
        <v>3.0245246040574214E-2</v>
      </c>
      <c r="F141">
        <f t="shared" si="25"/>
        <v>-0.23459929021664283</v>
      </c>
      <c r="G141">
        <v>0</v>
      </c>
      <c r="H141">
        <f t="shared" si="26"/>
        <v>0.26484453625721704</v>
      </c>
      <c r="I141">
        <f t="shared" si="27"/>
        <v>-1.0625078858299792</v>
      </c>
      <c r="J141">
        <f t="shared" si="28"/>
        <v>1.0625078858299792</v>
      </c>
      <c r="K141">
        <f t="shared" si="29"/>
        <v>0.47746756040114985</v>
      </c>
      <c r="L141">
        <f t="shared" si="30"/>
        <v>0.5225324395988501</v>
      </c>
      <c r="M141">
        <f t="shared" si="31"/>
        <v>2.0943831224048783</v>
      </c>
      <c r="N141">
        <f t="shared" si="32"/>
        <v>1.9137567818137824</v>
      </c>
    </row>
    <row r="142" spans="1:14" x14ac:dyDescent="0.25">
      <c r="A142" s="4">
        <f>IF('True_Odds_Calculator_2-way'!A143="","",'True_Odds_Calculator_2-way'!A143)</f>
        <v>1.7</v>
      </c>
      <c r="B142" s="4">
        <f>IF('True_Odds_Calculator_2-way'!B143="","",'True_Odds_Calculator_2-way'!B143)</f>
        <v>2.2200000000000002</v>
      </c>
      <c r="C142" s="4">
        <f t="shared" si="22"/>
        <v>0.58823529411764708</v>
      </c>
      <c r="D142">
        <f t="shared" si="23"/>
        <v>0.4504504504504504</v>
      </c>
      <c r="E142">
        <f t="shared" si="24"/>
        <v>3.868574456809748E-2</v>
      </c>
      <c r="F142">
        <f t="shared" si="25"/>
        <v>-0.22628510863804985</v>
      </c>
      <c r="G142">
        <v>0</v>
      </c>
      <c r="H142">
        <f t="shared" si="26"/>
        <v>0.26497085320614733</v>
      </c>
      <c r="I142">
        <f t="shared" si="27"/>
        <v>-1.0821091383745125</v>
      </c>
      <c r="J142">
        <f t="shared" si="28"/>
        <v>1.0821091383745125</v>
      </c>
      <c r="K142">
        <f t="shared" si="29"/>
        <v>0.56899768428493536</v>
      </c>
      <c r="L142">
        <f t="shared" si="30"/>
        <v>0.43100231571506481</v>
      </c>
      <c r="M142">
        <f t="shared" si="31"/>
        <v>1.7574763968621581</v>
      </c>
      <c r="N142">
        <f t="shared" si="32"/>
        <v>2.3201731488169055</v>
      </c>
    </row>
    <row r="143" spans="1:14" x14ac:dyDescent="0.25">
      <c r="A143" s="4">
        <f>IF('True_Odds_Calculator_2-way'!A144="","",'True_Odds_Calculator_2-way'!A144)</f>
        <v>2.27</v>
      </c>
      <c r="B143" s="4">
        <f>IF('True_Odds_Calculator_2-way'!B144="","",'True_Odds_Calculator_2-way'!B144)</f>
        <v>1.68</v>
      </c>
      <c r="C143" s="4">
        <f t="shared" si="22"/>
        <v>0.44052863436123346</v>
      </c>
      <c r="D143">
        <f t="shared" si="23"/>
        <v>0.59523809523809523</v>
      </c>
      <c r="E143">
        <f t="shared" si="24"/>
        <v>3.5766729599328695E-2</v>
      </c>
      <c r="F143">
        <f t="shared" si="25"/>
        <v>-0.22645269561569115</v>
      </c>
      <c r="G143">
        <v>0</v>
      </c>
      <c r="H143">
        <f t="shared" si="26"/>
        <v>0.2622194252150199</v>
      </c>
      <c r="I143">
        <f t="shared" si="27"/>
        <v>-1.0760778282064791</v>
      </c>
      <c r="J143">
        <f t="shared" si="28"/>
        <v>1.0760778282064791</v>
      </c>
      <c r="K143">
        <f t="shared" si="29"/>
        <v>0.42254374989680582</v>
      </c>
      <c r="L143">
        <f t="shared" si="30"/>
        <v>0.57745625010319412</v>
      </c>
      <c r="M143">
        <f t="shared" si="31"/>
        <v>2.3666188418222287</v>
      </c>
      <c r="N143">
        <f t="shared" si="32"/>
        <v>1.7317329231804059</v>
      </c>
    </row>
    <row r="144" spans="1:14" x14ac:dyDescent="0.25">
      <c r="A144" s="4">
        <f>IF('True_Odds_Calculator_2-way'!A145="","",'True_Odds_Calculator_2-way'!A145)</f>
        <v>1.99</v>
      </c>
      <c r="B144" s="4">
        <f>IF('True_Odds_Calculator_2-way'!B145="","",'True_Odds_Calculator_2-way'!B145)</f>
        <v>1.9</v>
      </c>
      <c r="C144" s="4">
        <f t="shared" si="22"/>
        <v>0.50251256281407031</v>
      </c>
      <c r="D144">
        <f t="shared" si="23"/>
        <v>0.52631578947368418</v>
      </c>
      <c r="E144">
        <f t="shared" si="24"/>
        <v>2.8828352287754377E-2</v>
      </c>
      <c r="F144">
        <f t="shared" si="25"/>
        <v>-0.23565194393017741</v>
      </c>
      <c r="G144">
        <v>0</v>
      </c>
      <c r="H144">
        <f t="shared" si="26"/>
        <v>0.26448029621793173</v>
      </c>
      <c r="I144">
        <f t="shared" si="27"/>
        <v>-1.0594028769395465</v>
      </c>
      <c r="J144">
        <f t="shared" si="28"/>
        <v>1.0594028769395465</v>
      </c>
      <c r="K144">
        <f t="shared" si="29"/>
        <v>0.48808848170151553</v>
      </c>
      <c r="L144">
        <f t="shared" si="30"/>
        <v>0.51191151829848447</v>
      </c>
      <c r="M144">
        <f t="shared" si="31"/>
        <v>2.0488088481701512</v>
      </c>
      <c r="N144">
        <f t="shared" si="32"/>
        <v>1.9534625892455926</v>
      </c>
    </row>
    <row r="145" spans="1:14" x14ac:dyDescent="0.25">
      <c r="A145" s="4">
        <f>IF('True_Odds_Calculator_2-way'!A146="","",'True_Odds_Calculator_2-way'!A146)</f>
        <v>1.8</v>
      </c>
      <c r="B145" s="4">
        <f>IF('True_Odds_Calculator_2-way'!B146="","",'True_Odds_Calculator_2-way'!B146)</f>
        <v>2.09</v>
      </c>
      <c r="C145" s="4">
        <f t="shared" si="22"/>
        <v>0.55555555555555558</v>
      </c>
      <c r="D145">
        <f t="shared" si="23"/>
        <v>0.47846889952153115</v>
      </c>
      <c r="E145">
        <f t="shared" si="24"/>
        <v>3.4024455077086735E-2</v>
      </c>
      <c r="F145">
        <f t="shared" si="25"/>
        <v>-0.23179160021265277</v>
      </c>
      <c r="G145">
        <v>0</v>
      </c>
      <c r="H145">
        <f t="shared" si="26"/>
        <v>0.26581605528973956</v>
      </c>
      <c r="I145">
        <f t="shared" si="27"/>
        <v>-1.0708823421952987</v>
      </c>
      <c r="J145">
        <f t="shared" si="28"/>
        <v>1.0708823421952987</v>
      </c>
      <c r="K145">
        <f t="shared" si="29"/>
        <v>0.53858826760586154</v>
      </c>
      <c r="L145">
        <f t="shared" si="30"/>
        <v>0.46141173239413841</v>
      </c>
      <c r="M145">
        <f t="shared" si="31"/>
        <v>1.8567058737562385</v>
      </c>
      <c r="N145">
        <f t="shared" si="32"/>
        <v>2.1672617529928755</v>
      </c>
    </row>
    <row r="146" spans="1:14" x14ac:dyDescent="0.25">
      <c r="A146" s="4">
        <f>IF('True_Odds_Calculator_2-way'!A147="","",'True_Odds_Calculator_2-way'!A147)</f>
        <v>1.68</v>
      </c>
      <c r="B146" s="4">
        <f>IF('True_Odds_Calculator_2-way'!B147="","",'True_Odds_Calculator_2-way'!B147)</f>
        <v>2.2799999999999998</v>
      </c>
      <c r="C146" s="4">
        <f t="shared" si="22"/>
        <v>0.59523809523809523</v>
      </c>
      <c r="D146">
        <f t="shared" si="23"/>
        <v>0.43859649122807021</v>
      </c>
      <c r="E146">
        <f t="shared" si="24"/>
        <v>3.383458646616555E-2</v>
      </c>
      <c r="F146">
        <f t="shared" si="25"/>
        <v>-0.2272347535505429</v>
      </c>
      <c r="G146">
        <v>0</v>
      </c>
      <c r="H146">
        <f t="shared" si="26"/>
        <v>0.26106934001670845</v>
      </c>
      <c r="I146">
        <f t="shared" si="27"/>
        <v>-1.0718661571406805</v>
      </c>
      <c r="J146">
        <f t="shared" si="28"/>
        <v>1.0718661571406805</v>
      </c>
      <c r="K146">
        <f t="shared" si="29"/>
        <v>0.57841282804125305</v>
      </c>
      <c r="L146">
        <f t="shared" si="30"/>
        <v>0.42158717195874679</v>
      </c>
      <c r="M146">
        <f t="shared" si="31"/>
        <v>1.728868986855663</v>
      </c>
      <c r="N146">
        <f t="shared" si="32"/>
        <v>2.3719886811400706</v>
      </c>
    </row>
    <row r="147" spans="1:14" x14ac:dyDescent="0.25">
      <c r="A147" s="4">
        <f>IF('True_Odds_Calculator_2-way'!A148="","",'True_Odds_Calculator_2-way'!A148)</f>
        <v>1.72</v>
      </c>
      <c r="B147" s="4">
        <f>IF('True_Odds_Calculator_2-way'!B148="","",'True_Odds_Calculator_2-way'!B148)</f>
        <v>2.21</v>
      </c>
      <c r="C147" s="4">
        <f t="shared" si="22"/>
        <v>0.58139534883720934</v>
      </c>
      <c r="D147">
        <f t="shared" si="23"/>
        <v>0.45248868778280543</v>
      </c>
      <c r="E147">
        <f t="shared" si="24"/>
        <v>3.3884036620014824E-2</v>
      </c>
      <c r="F147">
        <f t="shared" si="25"/>
        <v>-0.2291907818583605</v>
      </c>
      <c r="G147">
        <v>0</v>
      </c>
      <c r="H147">
        <f t="shared" si="26"/>
        <v>0.26307481847837527</v>
      </c>
      <c r="I147">
        <f t="shared" si="27"/>
        <v>-1.0713739108887084</v>
      </c>
      <c r="J147">
        <f t="shared" si="28"/>
        <v>1.0713739108887084</v>
      </c>
      <c r="K147">
        <f t="shared" si="29"/>
        <v>0.56452867108930049</v>
      </c>
      <c r="L147">
        <f t="shared" si="30"/>
        <v>0.43547132891069945</v>
      </c>
      <c r="M147">
        <f t="shared" si="31"/>
        <v>1.7713892158398703</v>
      </c>
      <c r="N147">
        <f t="shared" si="32"/>
        <v>2.2963624321753371</v>
      </c>
    </row>
    <row r="148" spans="1:14" x14ac:dyDescent="0.25">
      <c r="A148" s="4">
        <f>IF('True_Odds_Calculator_2-way'!A149="","",'True_Odds_Calculator_2-way'!A149)</f>
        <v>2.02</v>
      </c>
      <c r="B148" s="4">
        <f>IF('True_Odds_Calculator_2-way'!B149="","",'True_Odds_Calculator_2-way'!B149)</f>
        <v>1.79</v>
      </c>
      <c r="C148" s="4">
        <f t="shared" si="22"/>
        <v>0.49504950495049505</v>
      </c>
      <c r="D148">
        <f t="shared" si="23"/>
        <v>0.55865921787709494</v>
      </c>
      <c r="E148">
        <f t="shared" si="24"/>
        <v>5.3708722827590094E-2</v>
      </c>
      <c r="F148">
        <f t="shared" si="25"/>
        <v>-0.22285524641849652</v>
      </c>
      <c r="G148">
        <v>0</v>
      </c>
      <c r="H148">
        <f t="shared" si="26"/>
        <v>0.27656396924608662</v>
      </c>
      <c r="I148">
        <f t="shared" si="27"/>
        <v>-1.1140030207346867</v>
      </c>
      <c r="J148">
        <f t="shared" si="28"/>
        <v>1.1140030207346867</v>
      </c>
      <c r="K148">
        <f t="shared" si="29"/>
        <v>0.46810275699134951</v>
      </c>
      <c r="L148">
        <f t="shared" si="30"/>
        <v>0.53189724300865027</v>
      </c>
      <c r="M148">
        <f t="shared" si="31"/>
        <v>2.1362830811493807</v>
      </c>
      <c r="N148">
        <f t="shared" si="32"/>
        <v>1.8800623863804027</v>
      </c>
    </row>
    <row r="149" spans="1:14" x14ac:dyDescent="0.25">
      <c r="A149" s="4">
        <f>IF('True_Odds_Calculator_2-way'!A150="","",'True_Odds_Calculator_2-way'!A150)</f>
        <v>1.89</v>
      </c>
      <c r="B149" s="4">
        <f>IF('True_Odds_Calculator_2-way'!B150="","",'True_Odds_Calculator_2-way'!B150)</f>
        <v>1.91</v>
      </c>
      <c r="C149" s="4">
        <f t="shared" si="22"/>
        <v>0.52910052910052918</v>
      </c>
      <c r="D149">
        <f t="shared" si="23"/>
        <v>0.52356020942408377</v>
      </c>
      <c r="E149">
        <f t="shared" si="24"/>
        <v>5.2660738524612949E-2</v>
      </c>
      <c r="F149">
        <f t="shared" si="25"/>
        <v>-0.2243552452976536</v>
      </c>
      <c r="G149">
        <v>0</v>
      </c>
      <c r="H149">
        <f t="shared" si="26"/>
        <v>0.27701598382226661</v>
      </c>
      <c r="I149">
        <f t="shared" si="27"/>
        <v>-1.1111797045680469</v>
      </c>
      <c r="J149">
        <f t="shared" si="28"/>
        <v>1.1111797045680469</v>
      </c>
      <c r="K149">
        <f t="shared" si="29"/>
        <v>0.50277786351695242</v>
      </c>
      <c r="L149">
        <f t="shared" si="30"/>
        <v>0.49722213648304747</v>
      </c>
      <c r="M149">
        <f t="shared" si="31"/>
        <v>1.9889499370655614</v>
      </c>
      <c r="N149">
        <f t="shared" si="32"/>
        <v>2.0111735311569228</v>
      </c>
    </row>
    <row r="150" spans="1:14" x14ac:dyDescent="0.25">
      <c r="A150" s="4">
        <f>IF('True_Odds_Calculator_2-way'!A151="","",'True_Odds_Calculator_2-way'!A151)</f>
        <v>1.65</v>
      </c>
      <c r="B150" s="4">
        <f>IF('True_Odds_Calculator_2-way'!B151="","",'True_Odds_Calculator_2-way'!B151)</f>
        <v>2.21</v>
      </c>
      <c r="C150" s="4">
        <f t="shared" si="22"/>
        <v>0.60606060606060608</v>
      </c>
      <c r="D150">
        <f t="shared" si="23"/>
        <v>0.45248868778280543</v>
      </c>
      <c r="E150">
        <f t="shared" si="24"/>
        <v>5.8549293843411565E-2</v>
      </c>
      <c r="F150">
        <f t="shared" si="25"/>
        <v>-0.21568627450980382</v>
      </c>
      <c r="G150">
        <v>0</v>
      </c>
      <c r="H150">
        <f t="shared" si="26"/>
        <v>0.27423556835321544</v>
      </c>
      <c r="I150">
        <f t="shared" si="27"/>
        <v>-1.1275884962655318</v>
      </c>
      <c r="J150">
        <f t="shared" si="28"/>
        <v>1.1275884962655318</v>
      </c>
      <c r="K150">
        <f t="shared" si="29"/>
        <v>0.57705651372707045</v>
      </c>
      <c r="L150">
        <f t="shared" si="30"/>
        <v>0.42294348627292933</v>
      </c>
      <c r="M150">
        <f t="shared" si="31"/>
        <v>1.7329325225725958</v>
      </c>
      <c r="N150">
        <f t="shared" si="32"/>
        <v>2.3643820804812936</v>
      </c>
    </row>
    <row r="151" spans="1:14" x14ac:dyDescent="0.25">
      <c r="A151" s="4">
        <f>IF('True_Odds_Calculator_2-way'!A152="","",'True_Odds_Calculator_2-way'!A152)</f>
        <v>2.16</v>
      </c>
      <c r="B151" s="4">
        <f>IF('True_Odds_Calculator_2-way'!B152="","",'True_Odds_Calculator_2-way'!B152)</f>
        <v>1.76</v>
      </c>
      <c r="C151" s="4">
        <f t="shared" si="22"/>
        <v>0.46296296296296291</v>
      </c>
      <c r="D151">
        <f t="shared" si="23"/>
        <v>0.56818181818181823</v>
      </c>
      <c r="E151">
        <f t="shared" si="24"/>
        <v>3.1144781144781142E-2</v>
      </c>
      <c r="F151">
        <f t="shared" si="25"/>
        <v>-0.23190235690235683</v>
      </c>
      <c r="G151">
        <v>0</v>
      </c>
      <c r="H151">
        <f t="shared" si="26"/>
        <v>0.26304713804713803</v>
      </c>
      <c r="I151">
        <f t="shared" si="27"/>
        <v>-1.0650358071057626</v>
      </c>
      <c r="J151">
        <f t="shared" si="28"/>
        <v>1.0650358071057626</v>
      </c>
      <c r="K151">
        <f t="shared" si="29"/>
        <v>0.44733891886110039</v>
      </c>
      <c r="L151">
        <f t="shared" si="30"/>
        <v>0.55266108113889945</v>
      </c>
      <c r="M151">
        <f t="shared" si="31"/>
        <v>2.2354415362426847</v>
      </c>
      <c r="N151">
        <f t="shared" si="32"/>
        <v>1.8094272134003797</v>
      </c>
    </row>
    <row r="152" spans="1:14" x14ac:dyDescent="0.25">
      <c r="A152" s="4">
        <f>IF('True_Odds_Calculator_2-way'!A153="","",'True_Odds_Calculator_2-way'!A153)</f>
        <v>1.63</v>
      </c>
      <c r="B152" s="4">
        <f>IF('True_Odds_Calculator_2-way'!B153="","",'True_Odds_Calculator_2-way'!B153)</f>
        <v>2.38</v>
      </c>
      <c r="C152" s="4">
        <f t="shared" si="22"/>
        <v>0.61349693251533743</v>
      </c>
      <c r="D152">
        <f t="shared" si="23"/>
        <v>0.42016806722689076</v>
      </c>
      <c r="E152">
        <f t="shared" si="24"/>
        <v>3.3664999742228252E-2</v>
      </c>
      <c r="F152">
        <f t="shared" si="25"/>
        <v>-0.22410682064236731</v>
      </c>
      <c r="G152">
        <v>0</v>
      </c>
      <c r="H152">
        <f t="shared" si="26"/>
        <v>0.25777182038459556</v>
      </c>
      <c r="I152">
        <f t="shared" si="27"/>
        <v>-1.0724824201463117</v>
      </c>
      <c r="J152">
        <f t="shared" si="28"/>
        <v>1.0724824201463117</v>
      </c>
      <c r="K152">
        <f t="shared" si="29"/>
        <v>0.59677837856639582</v>
      </c>
      <c r="L152">
        <f t="shared" si="30"/>
        <v>0.40322162143360418</v>
      </c>
      <c r="M152">
        <f t="shared" si="31"/>
        <v>1.6756639246921761</v>
      </c>
      <c r="N152">
        <f t="shared" si="32"/>
        <v>2.4800257398019103</v>
      </c>
    </row>
    <row r="153" spans="1:14" x14ac:dyDescent="0.25">
      <c r="A153" s="4">
        <f>IF('True_Odds_Calculator_2-way'!A154="","",'True_Odds_Calculator_2-way'!A154)</f>
        <v>2.2599999999999998</v>
      </c>
      <c r="B153" s="4">
        <f>IF('True_Odds_Calculator_2-way'!B154="","",'True_Odds_Calculator_2-way'!B154)</f>
        <v>1.69</v>
      </c>
      <c r="C153" s="4">
        <f t="shared" si="22"/>
        <v>0.44247787610619471</v>
      </c>
      <c r="D153">
        <f t="shared" si="23"/>
        <v>0.59171597633136097</v>
      </c>
      <c r="E153">
        <f t="shared" si="24"/>
        <v>3.4193852437555794E-2</v>
      </c>
      <c r="F153">
        <f t="shared" si="25"/>
        <v>-0.22762737602764815</v>
      </c>
      <c r="G153">
        <v>0</v>
      </c>
      <c r="H153">
        <f t="shared" si="26"/>
        <v>0.261821228465204</v>
      </c>
      <c r="I153">
        <f t="shared" si="27"/>
        <v>-1.0724824201463119</v>
      </c>
      <c r="J153">
        <f t="shared" si="28"/>
        <v>1.0724824201463119</v>
      </c>
      <c r="K153">
        <f t="shared" si="29"/>
        <v>0.42529160714947917</v>
      </c>
      <c r="L153">
        <f t="shared" si="30"/>
        <v>0.57470839285052078</v>
      </c>
      <c r="M153">
        <f t="shared" si="31"/>
        <v>2.351327849384353</v>
      </c>
      <c r="N153">
        <f t="shared" si="32"/>
        <v>1.7400128699009547</v>
      </c>
    </row>
    <row r="154" spans="1:14" x14ac:dyDescent="0.25">
      <c r="A154" s="4">
        <f>IF('True_Odds_Calculator_2-way'!A155="","",'True_Odds_Calculator_2-way'!A155)</f>
        <v>2.11</v>
      </c>
      <c r="B154" s="4">
        <f>IF('True_Odds_Calculator_2-way'!B155="","",'True_Odds_Calculator_2-way'!B155)</f>
        <v>1.79</v>
      </c>
      <c r="C154" s="4">
        <f t="shared" si="22"/>
        <v>0.47393364928909953</v>
      </c>
      <c r="D154">
        <f t="shared" si="23"/>
        <v>0.55865921787709494</v>
      </c>
      <c r="E154">
        <f t="shared" si="24"/>
        <v>3.2592867166194583E-2</v>
      </c>
      <c r="F154">
        <f t="shared" si="25"/>
        <v>-0.23217453467129112</v>
      </c>
      <c r="G154">
        <v>0</v>
      </c>
      <c r="H154">
        <f t="shared" si="26"/>
        <v>0.26476740183748576</v>
      </c>
      <c r="I154">
        <f t="shared" si="27"/>
        <v>-1.0678861770883312</v>
      </c>
      <c r="J154">
        <f t="shared" si="28"/>
        <v>1.0678861770883312</v>
      </c>
      <c r="K154">
        <f t="shared" si="29"/>
        <v>0.45759183965236705</v>
      </c>
      <c r="L154">
        <f t="shared" si="30"/>
        <v>0.54240816034763273</v>
      </c>
      <c r="M154">
        <f t="shared" si="31"/>
        <v>2.1853536565680476</v>
      </c>
      <c r="N154">
        <f t="shared" si="32"/>
        <v>1.8436300798997822</v>
      </c>
    </row>
    <row r="155" spans="1:14" x14ac:dyDescent="0.25">
      <c r="A155" s="4">
        <f>IF('True_Odds_Calculator_2-way'!A156="","",'True_Odds_Calculator_2-way'!A156)</f>
        <v>2.52</v>
      </c>
      <c r="B155" s="4">
        <f>IF('True_Odds_Calculator_2-way'!B156="","",'True_Odds_Calculator_2-way'!B156)</f>
        <v>1.57</v>
      </c>
      <c r="C155" s="4">
        <f t="shared" si="22"/>
        <v>0.3968253968253968</v>
      </c>
      <c r="D155">
        <f t="shared" si="23"/>
        <v>0.63694267515923564</v>
      </c>
      <c r="E155">
        <f t="shared" si="24"/>
        <v>3.3768071984632497E-2</v>
      </c>
      <c r="F155">
        <f t="shared" si="25"/>
        <v>-0.21898695784046107</v>
      </c>
      <c r="G155">
        <v>0</v>
      </c>
      <c r="H155">
        <f t="shared" si="26"/>
        <v>0.25275502982509351</v>
      </c>
      <c r="I155">
        <f t="shared" si="27"/>
        <v>-1.0743376064838499</v>
      </c>
      <c r="J155">
        <f t="shared" si="28"/>
        <v>1.0743376064838499</v>
      </c>
      <c r="K155">
        <f t="shared" si="29"/>
        <v>0.37979589711327127</v>
      </c>
      <c r="L155">
        <f t="shared" si="30"/>
        <v>0.62020410288672867</v>
      </c>
      <c r="M155">
        <f t="shared" si="31"/>
        <v>2.6329931618554516</v>
      </c>
      <c r="N155">
        <f t="shared" si="32"/>
        <v>1.6123724356957947</v>
      </c>
    </row>
    <row r="156" spans="1:14" x14ac:dyDescent="0.25">
      <c r="A156" s="4">
        <f>IF('True_Odds_Calculator_2-way'!A157="","",'True_Odds_Calculator_2-way'!A157)</f>
        <v>2.3199999999999998</v>
      </c>
      <c r="B156" s="4">
        <f>IF('True_Odds_Calculator_2-way'!B157="","",'True_Odds_Calculator_2-way'!B157)</f>
        <v>1.66</v>
      </c>
      <c r="C156" s="4">
        <f t="shared" si="22"/>
        <v>0.43103448275862072</v>
      </c>
      <c r="D156">
        <f t="shared" si="23"/>
        <v>0.60240963855421692</v>
      </c>
      <c r="E156">
        <f t="shared" si="24"/>
        <v>3.3444121312837582E-2</v>
      </c>
      <c r="F156">
        <f t="shared" si="25"/>
        <v>-0.22621520565018693</v>
      </c>
      <c r="G156">
        <v>0</v>
      </c>
      <c r="H156">
        <f t="shared" si="26"/>
        <v>0.25965932696302457</v>
      </c>
      <c r="I156">
        <f t="shared" si="27"/>
        <v>-1.0713739108887086</v>
      </c>
      <c r="J156">
        <f t="shared" si="28"/>
        <v>1.0713739108887086</v>
      </c>
      <c r="K156">
        <f t="shared" si="29"/>
        <v>0.41421356237309498</v>
      </c>
      <c r="L156">
        <f t="shared" si="30"/>
        <v>0.58578643762690485</v>
      </c>
      <c r="M156">
        <f t="shared" si="31"/>
        <v>2.4142135623730954</v>
      </c>
      <c r="N156">
        <f t="shared" si="32"/>
        <v>1.7071067811865479</v>
      </c>
    </row>
    <row r="157" spans="1:14" x14ac:dyDescent="0.25">
      <c r="A157" s="4">
        <f>IF('True_Odds_Calculator_2-way'!A158="","",'True_Odds_Calculator_2-way'!A158)</f>
        <v>2.14</v>
      </c>
      <c r="B157" s="4">
        <f>IF('True_Odds_Calculator_2-way'!B158="","",'True_Odds_Calculator_2-way'!B158)</f>
        <v>1.76</v>
      </c>
      <c r="C157" s="4">
        <f t="shared" si="22"/>
        <v>0.46728971962616822</v>
      </c>
      <c r="D157">
        <f t="shared" si="23"/>
        <v>0.56818181818181823</v>
      </c>
      <c r="E157">
        <f t="shared" si="24"/>
        <v>3.5471537807986397E-2</v>
      </c>
      <c r="F157">
        <f t="shared" si="25"/>
        <v>-0.23003398470688197</v>
      </c>
      <c r="G157">
        <v>0</v>
      </c>
      <c r="H157">
        <f t="shared" si="26"/>
        <v>0.26550552251486831</v>
      </c>
      <c r="I157">
        <f t="shared" si="27"/>
        <v>-1.0743376064838499</v>
      </c>
      <c r="J157">
        <f t="shared" si="28"/>
        <v>1.0743376064838499</v>
      </c>
      <c r="K157">
        <f t="shared" si="29"/>
        <v>0.4494897427831781</v>
      </c>
      <c r="L157">
        <f t="shared" si="30"/>
        <v>0.55051025721682212</v>
      </c>
      <c r="M157">
        <f t="shared" si="31"/>
        <v>2.2247448713915889</v>
      </c>
      <c r="N157">
        <f t="shared" si="32"/>
        <v>1.8164965809277254</v>
      </c>
    </row>
    <row r="158" spans="1:14" x14ac:dyDescent="0.25">
      <c r="A158" s="4">
        <f>IF('True_Odds_Calculator_2-way'!A159="","",'True_Odds_Calculator_2-way'!A159)</f>
        <v>2.06</v>
      </c>
      <c r="B158" s="4">
        <f>IF('True_Odds_Calculator_2-way'!B159="","",'True_Odds_Calculator_2-way'!B159)</f>
        <v>1.84</v>
      </c>
      <c r="C158" s="4">
        <f t="shared" si="22"/>
        <v>0.4854368932038835</v>
      </c>
      <c r="D158">
        <f t="shared" si="23"/>
        <v>0.54347826086956519</v>
      </c>
      <c r="E158">
        <f t="shared" si="24"/>
        <v>2.891515407344869E-2</v>
      </c>
      <c r="F158">
        <f t="shared" si="25"/>
        <v>-0.23490924440692273</v>
      </c>
      <c r="G158">
        <v>0</v>
      </c>
      <c r="H158">
        <f t="shared" si="26"/>
        <v>0.26382439848037148</v>
      </c>
      <c r="I158">
        <f t="shared" si="27"/>
        <v>-1.0597597584982434</v>
      </c>
      <c r="J158">
        <f t="shared" si="28"/>
        <v>1.0597597584982434</v>
      </c>
      <c r="K158">
        <f t="shared" si="29"/>
        <v>0.47095494984925418</v>
      </c>
      <c r="L158">
        <f t="shared" si="30"/>
        <v>0.52904505015074577</v>
      </c>
      <c r="M158">
        <f t="shared" si="31"/>
        <v>2.123345344008138</v>
      </c>
      <c r="N158">
        <f t="shared" si="32"/>
        <v>1.8901981971385247</v>
      </c>
    </row>
    <row r="159" spans="1:14" x14ac:dyDescent="0.25">
      <c r="A159" s="4">
        <f>IF('True_Odds_Calculator_2-way'!A160="","",'True_Odds_Calculator_2-way'!A160)</f>
        <v>1.68</v>
      </c>
      <c r="B159" s="4">
        <f>IF('True_Odds_Calculator_2-way'!B160="","",'True_Odds_Calculator_2-way'!B160)</f>
        <v>2.2799999999999998</v>
      </c>
      <c r="C159" s="4">
        <f t="shared" si="22"/>
        <v>0.59523809523809523</v>
      </c>
      <c r="D159">
        <f t="shared" si="23"/>
        <v>0.43859649122807021</v>
      </c>
      <c r="E159">
        <f t="shared" si="24"/>
        <v>3.383458646616555E-2</v>
      </c>
      <c r="F159">
        <f t="shared" si="25"/>
        <v>-0.2272347535505429</v>
      </c>
      <c r="G159">
        <v>0</v>
      </c>
      <c r="H159">
        <f t="shared" si="26"/>
        <v>0.26106934001670845</v>
      </c>
      <c r="I159">
        <f t="shared" si="27"/>
        <v>-1.0718661571406805</v>
      </c>
      <c r="J159">
        <f t="shared" si="28"/>
        <v>1.0718661571406805</v>
      </c>
      <c r="K159">
        <f t="shared" si="29"/>
        <v>0.57841282804125305</v>
      </c>
      <c r="L159">
        <f t="shared" si="30"/>
        <v>0.42158717195874679</v>
      </c>
      <c r="M159">
        <f t="shared" si="31"/>
        <v>1.728868986855663</v>
      </c>
      <c r="N159">
        <f t="shared" si="32"/>
        <v>2.3719886811400706</v>
      </c>
    </row>
    <row r="160" spans="1:14" x14ac:dyDescent="0.25">
      <c r="A160" s="4">
        <f>IF('True_Odds_Calculator_2-way'!A161="","",'True_Odds_Calculator_2-way'!A161)</f>
        <v>1.61</v>
      </c>
      <c r="B160" s="4">
        <f>IF('True_Odds_Calculator_2-way'!B161="","",'True_Odds_Calculator_2-way'!B161)</f>
        <v>2.4300000000000002</v>
      </c>
      <c r="C160" s="4">
        <f t="shared" si="22"/>
        <v>0.6211180124223602</v>
      </c>
      <c r="D160">
        <f t="shared" si="23"/>
        <v>0.41152263374485593</v>
      </c>
      <c r="E160">
        <f t="shared" si="24"/>
        <v>3.2640646167216181E-2</v>
      </c>
      <c r="F160">
        <f t="shared" si="25"/>
        <v>-0.22296347417120366</v>
      </c>
      <c r="G160">
        <v>0</v>
      </c>
      <c r="H160">
        <f t="shared" si="26"/>
        <v>0.25560412033841978</v>
      </c>
      <c r="I160">
        <f t="shared" si="27"/>
        <v>-1.0706981783012146</v>
      </c>
      <c r="J160">
        <f t="shared" si="28"/>
        <v>1.0706981783012146</v>
      </c>
      <c r="K160">
        <f t="shared" si="29"/>
        <v>0.60491460861932955</v>
      </c>
      <c r="L160">
        <f t="shared" si="30"/>
        <v>0.39508539138067028</v>
      </c>
      <c r="M160">
        <f t="shared" si="31"/>
        <v>1.6531258887637414</v>
      </c>
      <c r="N160">
        <f t="shared" si="32"/>
        <v>2.5310983949707371</v>
      </c>
    </row>
    <row r="161" spans="1:14" x14ac:dyDescent="0.25">
      <c r="A161" s="4">
        <f>IF('True_Odds_Calculator_2-way'!A162="","",'True_Odds_Calculator_2-way'!A162)</f>
        <v>1.55</v>
      </c>
      <c r="B161" s="4">
        <f>IF('True_Odds_Calculator_2-way'!B162="","",'True_Odds_Calculator_2-way'!B162)</f>
        <v>2.56</v>
      </c>
      <c r="C161" s="4">
        <f t="shared" si="22"/>
        <v>0.64516129032258063</v>
      </c>
      <c r="D161">
        <f t="shared" si="23"/>
        <v>0.390625</v>
      </c>
      <c r="E161">
        <f t="shared" si="24"/>
        <v>3.5786290322580516E-2</v>
      </c>
      <c r="F161">
        <f t="shared" si="25"/>
        <v>-0.21622983870967749</v>
      </c>
      <c r="G161">
        <v>0</v>
      </c>
      <c r="H161">
        <f t="shared" si="26"/>
        <v>0.25201612903225806</v>
      </c>
      <c r="I161">
        <f t="shared" si="27"/>
        <v>-1.0795837927188261</v>
      </c>
      <c r="J161">
        <f t="shared" si="28"/>
        <v>1.0795837927188261</v>
      </c>
      <c r="K161">
        <f t="shared" si="29"/>
        <v>0.62744267905668039</v>
      </c>
      <c r="L161">
        <f t="shared" si="30"/>
        <v>0.37255732094331973</v>
      </c>
      <c r="M161">
        <f t="shared" si="31"/>
        <v>1.5937710859953542</v>
      </c>
      <c r="N161">
        <f t="shared" si="32"/>
        <v>2.6841507166413687</v>
      </c>
    </row>
    <row r="162" spans="1:14" x14ac:dyDescent="0.25">
      <c r="A162" s="4">
        <f>IF('True_Odds_Calculator_2-way'!A163="","",'True_Odds_Calculator_2-way'!A163)</f>
        <v>1.57</v>
      </c>
      <c r="B162" s="4">
        <f>IF('True_Odds_Calculator_2-way'!B163="","",'True_Odds_Calculator_2-way'!B163)</f>
        <v>2.52</v>
      </c>
      <c r="C162" s="4">
        <f t="shared" si="22"/>
        <v>0.63694267515923564</v>
      </c>
      <c r="D162">
        <f t="shared" si="23"/>
        <v>0.3968253968253968</v>
      </c>
      <c r="E162">
        <f t="shared" si="24"/>
        <v>3.3768071984632497E-2</v>
      </c>
      <c r="F162">
        <f t="shared" si="25"/>
        <v>-0.21898695784046107</v>
      </c>
      <c r="G162">
        <v>0</v>
      </c>
      <c r="H162">
        <f t="shared" si="26"/>
        <v>0.25275502982509351</v>
      </c>
      <c r="I162">
        <f t="shared" si="27"/>
        <v>-1.0743376064838499</v>
      </c>
      <c r="J162">
        <f t="shared" si="28"/>
        <v>1.0743376064838499</v>
      </c>
      <c r="K162">
        <f t="shared" si="29"/>
        <v>0.62020410288672867</v>
      </c>
      <c r="L162">
        <f t="shared" si="30"/>
        <v>0.37979589711327127</v>
      </c>
      <c r="M162">
        <f t="shared" si="31"/>
        <v>1.6123724356957947</v>
      </c>
      <c r="N162">
        <f t="shared" si="32"/>
        <v>2.6329931618554516</v>
      </c>
    </row>
    <row r="163" spans="1:14" x14ac:dyDescent="0.25">
      <c r="A163" s="4">
        <f>IF('True_Odds_Calculator_2-way'!A164="","",'True_Odds_Calculator_2-way'!A164)</f>
        <v>2.2999999999999998</v>
      </c>
      <c r="B163" s="4">
        <f>IF('True_Odds_Calculator_2-way'!B164="","",'True_Odds_Calculator_2-way'!B164)</f>
        <v>1.67</v>
      </c>
      <c r="C163" s="4">
        <f t="shared" si="22"/>
        <v>0.43478260869565222</v>
      </c>
      <c r="D163">
        <f t="shared" si="23"/>
        <v>0.5988023952095809</v>
      </c>
      <c r="E163">
        <f t="shared" si="24"/>
        <v>3.3585003905233002E-2</v>
      </c>
      <c r="F163">
        <f t="shared" si="25"/>
        <v>-0.22676386357719358</v>
      </c>
      <c r="G163">
        <v>0</v>
      </c>
      <c r="H163">
        <f t="shared" si="26"/>
        <v>0.26034886748242653</v>
      </c>
      <c r="I163">
        <f t="shared" si="27"/>
        <v>-1.0714969088698136</v>
      </c>
      <c r="J163">
        <f t="shared" si="28"/>
        <v>1.0714969088698136</v>
      </c>
      <c r="K163">
        <f t="shared" si="29"/>
        <v>0.41789493273906014</v>
      </c>
      <c r="L163">
        <f t="shared" si="30"/>
        <v>0.58210506726094002</v>
      </c>
      <c r="M163">
        <f t="shared" si="31"/>
        <v>2.3929459815307572</v>
      </c>
      <c r="N163">
        <f t="shared" si="32"/>
        <v>1.7179029289427752</v>
      </c>
    </row>
    <row r="164" spans="1:14" x14ac:dyDescent="0.25">
      <c r="A164" s="4">
        <f>IF('True_Odds_Calculator_2-way'!A165="","",'True_Odds_Calculator_2-way'!A165)</f>
        <v>1.47</v>
      </c>
      <c r="B164" s="4">
        <f>IF('True_Odds_Calculator_2-way'!B165="","",'True_Odds_Calculator_2-way'!B165)</f>
        <v>2.73</v>
      </c>
      <c r="C164" s="4">
        <f t="shared" si="22"/>
        <v>0.68027210884353739</v>
      </c>
      <c r="D164">
        <f t="shared" si="23"/>
        <v>0.36630036630036628</v>
      </c>
      <c r="E164">
        <f t="shared" si="24"/>
        <v>4.6572475143903613E-2</v>
      </c>
      <c r="F164">
        <f t="shared" si="25"/>
        <v>-0.20261144750940674</v>
      </c>
      <c r="G164">
        <v>0</v>
      </c>
      <c r="H164">
        <f t="shared" si="26"/>
        <v>0.24918392265331038</v>
      </c>
      <c r="I164">
        <f t="shared" si="27"/>
        <v>-1.1089909944197451</v>
      </c>
      <c r="J164">
        <f t="shared" si="28"/>
        <v>1.1089909944197451</v>
      </c>
      <c r="K164">
        <f t="shared" si="29"/>
        <v>0.65736462098198822</v>
      </c>
      <c r="L164">
        <f t="shared" si="30"/>
        <v>0.34263537901801178</v>
      </c>
      <c r="M164">
        <f t="shared" si="31"/>
        <v>1.5212257673772802</v>
      </c>
      <c r="N164">
        <f t="shared" si="32"/>
        <v>2.9185544203461595</v>
      </c>
    </row>
    <row r="165" spans="1:14" x14ac:dyDescent="0.25">
      <c r="A165" s="4">
        <f>IF('True_Odds_Calculator_2-way'!A166="","",'True_Odds_Calculator_2-way'!A166)</f>
        <v>2.23</v>
      </c>
      <c r="B165" s="4">
        <f>IF('True_Odds_Calculator_2-way'!B166="","",'True_Odds_Calculator_2-way'!B166)</f>
        <v>1.71</v>
      </c>
      <c r="C165" s="4">
        <f t="shared" si="22"/>
        <v>0.44843049327354262</v>
      </c>
      <c r="D165">
        <f t="shared" si="23"/>
        <v>0.58479532163742687</v>
      </c>
      <c r="E165">
        <f t="shared" si="24"/>
        <v>3.3225814910969431E-2</v>
      </c>
      <c r="F165">
        <f t="shared" si="25"/>
        <v>-0.22901423963496192</v>
      </c>
      <c r="G165">
        <v>0</v>
      </c>
      <c r="H165">
        <f t="shared" si="26"/>
        <v>0.26224005454593136</v>
      </c>
      <c r="I165">
        <f t="shared" si="27"/>
        <v>-1.070084984173661</v>
      </c>
      <c r="J165">
        <f t="shared" si="28"/>
        <v>1.070084984173661</v>
      </c>
      <c r="K165">
        <f t="shared" si="29"/>
        <v>0.43174080130549697</v>
      </c>
      <c r="L165">
        <f t="shared" si="30"/>
        <v>0.56825919869450314</v>
      </c>
      <c r="M165">
        <f t="shared" si="31"/>
        <v>2.3162045305336028</v>
      </c>
      <c r="N165">
        <f t="shared" si="32"/>
        <v>1.7597603387632996</v>
      </c>
    </row>
    <row r="166" spans="1:14" x14ac:dyDescent="0.25">
      <c r="A166" s="4">
        <f>IF('True_Odds_Calculator_2-way'!A167="","",'True_Odds_Calculator_2-way'!A167)</f>
        <v>2.66</v>
      </c>
      <c r="B166" s="4">
        <f>IF('True_Odds_Calculator_2-way'!B167="","",'True_Odds_Calculator_2-way'!B167)</f>
        <v>1.52</v>
      </c>
      <c r="C166" s="4">
        <f t="shared" si="22"/>
        <v>0.37593984962406013</v>
      </c>
      <c r="D166">
        <f t="shared" si="23"/>
        <v>0.65789473684210531</v>
      </c>
      <c r="E166">
        <f t="shared" si="24"/>
        <v>3.383458646616555E-2</v>
      </c>
      <c r="F166">
        <f t="shared" si="25"/>
        <v>-0.21349426197071608</v>
      </c>
      <c r="G166">
        <v>0</v>
      </c>
      <c r="H166">
        <f t="shared" si="26"/>
        <v>0.24732884843688169</v>
      </c>
      <c r="I166">
        <f t="shared" si="27"/>
        <v>-1.0763271222740445</v>
      </c>
      <c r="J166">
        <f t="shared" si="28"/>
        <v>1.0763271222740445</v>
      </c>
      <c r="K166">
        <f t="shared" si="29"/>
        <v>0.35884699293592515</v>
      </c>
      <c r="L166">
        <f t="shared" si="30"/>
        <v>0.64115300706407474</v>
      </c>
      <c r="M166">
        <f t="shared" si="31"/>
        <v>2.7867030229749132</v>
      </c>
      <c r="N166">
        <f t="shared" si="32"/>
        <v>1.559690103582503</v>
      </c>
    </row>
    <row r="167" spans="1:14" x14ac:dyDescent="0.25">
      <c r="A167" s="4">
        <f>IF('True_Odds_Calculator_2-way'!A168="","",'True_Odds_Calculator_2-way'!A168)</f>
        <v>1.6</v>
      </c>
      <c r="B167" s="4">
        <f>IF('True_Odds_Calculator_2-way'!B168="","",'True_Odds_Calculator_2-way'!B168)</f>
        <v>2.4</v>
      </c>
      <c r="C167" s="4">
        <f t="shared" si="22"/>
        <v>0.625</v>
      </c>
      <c r="D167">
        <f t="shared" si="23"/>
        <v>0.41666666666666669</v>
      </c>
      <c r="E167">
        <f t="shared" si="24"/>
        <v>4.1666666666666741E-2</v>
      </c>
      <c r="F167">
        <f t="shared" si="25"/>
        <v>-0.21875</v>
      </c>
      <c r="G167">
        <v>0</v>
      </c>
      <c r="H167">
        <f t="shared" si="26"/>
        <v>0.26041666666666669</v>
      </c>
      <c r="I167">
        <f t="shared" si="27"/>
        <v>-1.0910894511799618</v>
      </c>
      <c r="J167">
        <f t="shared" si="28"/>
        <v>1.0910894511799618</v>
      </c>
      <c r="K167">
        <f t="shared" si="29"/>
        <v>0.60435607626104004</v>
      </c>
      <c r="L167">
        <f t="shared" si="30"/>
        <v>0.39564392373896001</v>
      </c>
      <c r="M167">
        <f t="shared" si="31"/>
        <v>1.6546536707079771</v>
      </c>
      <c r="N167">
        <f t="shared" si="32"/>
        <v>2.5275252316519468</v>
      </c>
    </row>
    <row r="168" spans="1:14" x14ac:dyDescent="0.25">
      <c r="A168" s="4">
        <f>IF('True_Odds_Calculator_2-way'!A169="","",'True_Odds_Calculator_2-way'!A169)</f>
        <v>2.15</v>
      </c>
      <c r="B168" s="4">
        <f>IF('True_Odds_Calculator_2-way'!B169="","",'True_Odds_Calculator_2-way'!B169)</f>
        <v>1.76</v>
      </c>
      <c r="C168" s="4">
        <f t="shared" si="22"/>
        <v>0.46511627906976744</v>
      </c>
      <c r="D168">
        <f t="shared" si="23"/>
        <v>0.56818181818181823</v>
      </c>
      <c r="E168">
        <f t="shared" si="24"/>
        <v>3.3298097251585723E-2</v>
      </c>
      <c r="F168">
        <f t="shared" si="25"/>
        <v>-0.23097251585623668</v>
      </c>
      <c r="G168">
        <v>0</v>
      </c>
      <c r="H168">
        <f t="shared" si="26"/>
        <v>0.26427061310782241</v>
      </c>
      <c r="I168">
        <f t="shared" si="27"/>
        <v>-1.0696563746013956</v>
      </c>
      <c r="J168">
        <f t="shared" si="28"/>
        <v>1.0696563746013956</v>
      </c>
      <c r="K168">
        <f t="shared" si="29"/>
        <v>0.44840941385030625</v>
      </c>
      <c r="L168">
        <f t="shared" si="30"/>
        <v>0.5515905861496937</v>
      </c>
      <c r="M168">
        <f t="shared" si="31"/>
        <v>2.2301048307916052</v>
      </c>
      <c r="N168">
        <f t="shared" si="32"/>
        <v>1.8129388446970602</v>
      </c>
    </row>
    <row r="169" spans="1:14" x14ac:dyDescent="0.25">
      <c r="A169" s="4">
        <f>IF('True_Odds_Calculator_2-way'!A170="","",'True_Odds_Calculator_2-way'!A170)</f>
        <v>2.89</v>
      </c>
      <c r="B169" s="4">
        <f>IF('True_Odds_Calculator_2-way'!B170="","",'True_Odds_Calculator_2-way'!B170)</f>
        <v>1.44</v>
      </c>
      <c r="C169" s="4">
        <f t="shared" si="22"/>
        <v>0.34602076124567471</v>
      </c>
      <c r="D169">
        <f t="shared" si="23"/>
        <v>0.69444444444444442</v>
      </c>
      <c r="E169">
        <f t="shared" si="24"/>
        <v>4.0465205690119133E-2</v>
      </c>
      <c r="F169">
        <f t="shared" si="25"/>
        <v>-0.19982698961937717</v>
      </c>
      <c r="G169">
        <v>0</v>
      </c>
      <c r="H169">
        <f t="shared" si="26"/>
        <v>0.24029219530949633</v>
      </c>
      <c r="I169">
        <f t="shared" si="27"/>
        <v>-1.0965861582662817</v>
      </c>
      <c r="J169">
        <f t="shared" si="28"/>
        <v>1.0965861582662817</v>
      </c>
      <c r="K169">
        <f t="shared" si="29"/>
        <v>0.3254627925615447</v>
      </c>
      <c r="L169">
        <f t="shared" si="30"/>
        <v>0.67453720743845513</v>
      </c>
      <c r="M169">
        <f t="shared" si="31"/>
        <v>3.0725478391232723</v>
      </c>
      <c r="N169">
        <f t="shared" si="32"/>
        <v>1.4824979096371642</v>
      </c>
    </row>
    <row r="170" spans="1:14" x14ac:dyDescent="0.25">
      <c r="A170" s="4">
        <f>IF('True_Odds_Calculator_2-way'!A171="","",'True_Odds_Calculator_2-way'!A171)</f>
        <v>2.33</v>
      </c>
      <c r="B170" s="4">
        <f>IF('True_Odds_Calculator_2-way'!B171="","",'True_Odds_Calculator_2-way'!B171)</f>
        <v>1.65</v>
      </c>
      <c r="C170" s="4">
        <f t="shared" si="22"/>
        <v>0.42918454935622319</v>
      </c>
      <c r="D170">
        <f t="shared" si="23"/>
        <v>0.60606060606060608</v>
      </c>
      <c r="E170">
        <f t="shared" si="24"/>
        <v>3.5245155416829377E-2</v>
      </c>
      <c r="F170">
        <f t="shared" si="25"/>
        <v>-0.22486669267785131</v>
      </c>
      <c r="G170">
        <v>0</v>
      </c>
      <c r="H170">
        <f t="shared" si="26"/>
        <v>0.26011184809468074</v>
      </c>
      <c r="I170">
        <f t="shared" si="27"/>
        <v>-1.0755175492958089</v>
      </c>
      <c r="J170">
        <f t="shared" si="28"/>
        <v>1.0755175492958089</v>
      </c>
      <c r="K170">
        <f t="shared" si="29"/>
        <v>0.41144841377386249</v>
      </c>
      <c r="L170">
        <f t="shared" si="30"/>
        <v>0.58855158622613757</v>
      </c>
      <c r="M170">
        <f t="shared" si="31"/>
        <v>2.4304383405634256</v>
      </c>
      <c r="N170">
        <f t="shared" si="32"/>
        <v>1.6990864070422753</v>
      </c>
    </row>
    <row r="171" spans="1:14" x14ac:dyDescent="0.25">
      <c r="A171" s="4">
        <f>IF('True_Odds_Calculator_2-way'!A172="","",'True_Odds_Calculator_2-way'!A172)</f>
        <v>2.61</v>
      </c>
      <c r="B171" s="4">
        <f>IF('True_Odds_Calculator_2-way'!B172="","",'True_Odds_Calculator_2-way'!B172)</f>
        <v>1.53</v>
      </c>
      <c r="C171" s="4">
        <f t="shared" si="22"/>
        <v>0.38314176245210729</v>
      </c>
      <c r="D171">
        <f t="shared" si="23"/>
        <v>0.65359477124183007</v>
      </c>
      <c r="E171">
        <f t="shared" si="24"/>
        <v>3.6736533693937368E-2</v>
      </c>
      <c r="F171">
        <f t="shared" si="25"/>
        <v>-0.21368291888913937</v>
      </c>
      <c r="G171">
        <v>0</v>
      </c>
      <c r="H171">
        <f t="shared" si="26"/>
        <v>0.25041945258307668</v>
      </c>
      <c r="I171">
        <f t="shared" si="27"/>
        <v>-1.0825528985483326</v>
      </c>
      <c r="J171">
        <f t="shared" si="28"/>
        <v>1.0825528985483326</v>
      </c>
      <c r="K171">
        <f t="shared" si="29"/>
        <v>0.36457628549193738</v>
      </c>
      <c r="L171">
        <f t="shared" si="30"/>
        <v>0.63542371450806256</v>
      </c>
      <c r="M171">
        <f t="shared" si="31"/>
        <v>2.7429101666628148</v>
      </c>
      <c r="N171">
        <f t="shared" si="32"/>
        <v>1.5737530362306167</v>
      </c>
    </row>
    <row r="172" spans="1:14" x14ac:dyDescent="0.25">
      <c r="A172" s="4">
        <f>IF('True_Odds_Calculator_2-way'!A173="","",'True_Odds_Calculator_2-way'!A173)</f>
        <v>1.67</v>
      </c>
      <c r="B172" s="4">
        <f>IF('True_Odds_Calculator_2-way'!B173="","",'True_Odds_Calculator_2-way'!B173)</f>
        <v>2.2999999999999998</v>
      </c>
      <c r="C172" s="4">
        <f t="shared" si="22"/>
        <v>0.5988023952095809</v>
      </c>
      <c r="D172">
        <f t="shared" si="23"/>
        <v>0.43478260869565222</v>
      </c>
      <c r="E172">
        <f t="shared" si="24"/>
        <v>3.3585003905233002E-2</v>
      </c>
      <c r="F172">
        <f t="shared" si="25"/>
        <v>-0.22676386357719358</v>
      </c>
      <c r="G172">
        <v>0</v>
      </c>
      <c r="H172">
        <f t="shared" si="26"/>
        <v>0.26034886748242653</v>
      </c>
      <c r="I172">
        <f t="shared" si="27"/>
        <v>-1.0714969088698136</v>
      </c>
      <c r="J172">
        <f t="shared" si="28"/>
        <v>1.0714969088698136</v>
      </c>
      <c r="K172">
        <f t="shared" si="29"/>
        <v>0.58210506726094002</v>
      </c>
      <c r="L172">
        <f t="shared" si="30"/>
        <v>0.41789493273906014</v>
      </c>
      <c r="M172">
        <f t="shared" si="31"/>
        <v>1.7179029289427752</v>
      </c>
      <c r="N172">
        <f t="shared" si="32"/>
        <v>2.3929459815307572</v>
      </c>
    </row>
    <row r="173" spans="1:14" x14ac:dyDescent="0.25">
      <c r="A173" s="4">
        <f>IF('True_Odds_Calculator_2-way'!A174="","",'True_Odds_Calculator_2-way'!A174)</f>
        <v>1.44</v>
      </c>
      <c r="B173" s="4">
        <f>IF('True_Odds_Calculator_2-way'!B174="","",'True_Odds_Calculator_2-way'!B174)</f>
        <v>2.88</v>
      </c>
      <c r="C173" s="4">
        <f t="shared" si="22"/>
        <v>0.69444444444444442</v>
      </c>
      <c r="D173">
        <f t="shared" si="23"/>
        <v>0.34722222222222221</v>
      </c>
      <c r="E173">
        <f t="shared" si="24"/>
        <v>4.1666666666666519E-2</v>
      </c>
      <c r="F173">
        <f t="shared" si="25"/>
        <v>-0.19945987654321007</v>
      </c>
      <c r="G173">
        <v>0</v>
      </c>
      <c r="H173">
        <f t="shared" si="26"/>
        <v>0.24112654320987653</v>
      </c>
      <c r="I173">
        <f t="shared" si="27"/>
        <v>-1.0994987428338556</v>
      </c>
      <c r="J173">
        <f t="shared" si="28"/>
        <v>1.0994987428338556</v>
      </c>
      <c r="K173">
        <f t="shared" si="29"/>
        <v>0.67395461106099597</v>
      </c>
      <c r="L173">
        <f t="shared" si="30"/>
        <v>0.32604538893900414</v>
      </c>
      <c r="M173">
        <f t="shared" si="31"/>
        <v>1.4837794468468968</v>
      </c>
      <c r="N173">
        <f t="shared" si="32"/>
        <v>3.0670576365276485</v>
      </c>
    </row>
    <row r="174" spans="1:14" x14ac:dyDescent="0.25">
      <c r="A174" s="4">
        <f>IF('True_Odds_Calculator_2-way'!A175="","",'True_Odds_Calculator_2-way'!A175)</f>
        <v>1.73</v>
      </c>
      <c r="B174" s="4">
        <f>IF('True_Odds_Calculator_2-way'!B175="","",'True_Odds_Calculator_2-way'!B175)</f>
        <v>2.2000000000000002</v>
      </c>
      <c r="C174" s="4">
        <f t="shared" si="22"/>
        <v>0.5780346820809249</v>
      </c>
      <c r="D174">
        <f t="shared" si="23"/>
        <v>0.45454545454545453</v>
      </c>
      <c r="E174">
        <f t="shared" si="24"/>
        <v>3.2580136626379375E-2</v>
      </c>
      <c r="F174">
        <f t="shared" si="25"/>
        <v>-0.23016290068313194</v>
      </c>
      <c r="G174">
        <v>0</v>
      </c>
      <c r="H174">
        <f t="shared" si="26"/>
        <v>0.26274303730951132</v>
      </c>
      <c r="I174">
        <f t="shared" si="27"/>
        <v>-1.0684346079267204</v>
      </c>
      <c r="J174">
        <f t="shared" si="28"/>
        <v>1.0684346079267204</v>
      </c>
      <c r="K174">
        <f t="shared" si="29"/>
        <v>0.5618112413961549</v>
      </c>
      <c r="L174">
        <f t="shared" si="30"/>
        <v>0.43818875860384515</v>
      </c>
      <c r="M174">
        <f t="shared" si="31"/>
        <v>1.7799572637865058</v>
      </c>
      <c r="N174">
        <f t="shared" si="32"/>
        <v>2.2821215295120645</v>
      </c>
    </row>
    <row r="175" spans="1:14" x14ac:dyDescent="0.25">
      <c r="A175" s="4">
        <f>IF('True_Odds_Calculator_2-way'!A176="","",'True_Odds_Calculator_2-way'!A176)</f>
        <v>1.95</v>
      </c>
      <c r="B175" s="4">
        <f>IF('True_Odds_Calculator_2-way'!B176="","",'True_Odds_Calculator_2-way'!B176)</f>
        <v>1.93</v>
      </c>
      <c r="C175" s="4">
        <f t="shared" si="22"/>
        <v>0.51282051282051289</v>
      </c>
      <c r="D175">
        <f t="shared" si="23"/>
        <v>0.5181347150259068</v>
      </c>
      <c r="E175">
        <f t="shared" si="24"/>
        <v>3.0955227846419575E-2</v>
      </c>
      <c r="F175">
        <f t="shared" si="25"/>
        <v>-0.23475488242327625</v>
      </c>
      <c r="G175">
        <v>0</v>
      </c>
      <c r="H175">
        <f t="shared" si="26"/>
        <v>0.26571011026969582</v>
      </c>
      <c r="I175">
        <f t="shared" si="27"/>
        <v>-1.0638899909514294</v>
      </c>
      <c r="J175">
        <f t="shared" si="28"/>
        <v>1.0638899909514294</v>
      </c>
      <c r="K175">
        <f t="shared" si="29"/>
        <v>0.49734035027939766</v>
      </c>
      <c r="L175">
        <f t="shared" si="30"/>
        <v>0.50265964972060251</v>
      </c>
      <c r="M175">
        <f t="shared" si="31"/>
        <v>2.0106954914038573</v>
      </c>
      <c r="N175">
        <f t="shared" si="32"/>
        <v>1.9894176915848294</v>
      </c>
    </row>
    <row r="176" spans="1:14" x14ac:dyDescent="0.25">
      <c r="A176" s="4">
        <f>IF('True_Odds_Calculator_2-way'!A177="","",'True_Odds_Calculator_2-way'!A177)</f>
        <v>2.5</v>
      </c>
      <c r="B176" s="4">
        <f>IF('True_Odds_Calculator_2-way'!B177="","",'True_Odds_Calculator_2-way'!B177)</f>
        <v>1.54</v>
      </c>
      <c r="C176" s="4">
        <f t="shared" si="22"/>
        <v>0.4</v>
      </c>
      <c r="D176">
        <f t="shared" si="23"/>
        <v>0.64935064935064934</v>
      </c>
      <c r="E176">
        <f t="shared" si="24"/>
        <v>4.9350649350649256E-2</v>
      </c>
      <c r="F176">
        <f t="shared" si="25"/>
        <v>-0.21038961038961057</v>
      </c>
      <c r="G176">
        <v>0</v>
      </c>
      <c r="H176">
        <f t="shared" si="26"/>
        <v>0.25974025974025977</v>
      </c>
      <c r="I176">
        <f t="shared" si="27"/>
        <v>-1.1111111111111107</v>
      </c>
      <c r="J176">
        <f t="shared" si="28"/>
        <v>1.1111111111111107</v>
      </c>
      <c r="K176">
        <f t="shared" si="29"/>
        <v>0.37500000000000011</v>
      </c>
      <c r="L176">
        <f t="shared" si="30"/>
        <v>0.625</v>
      </c>
      <c r="M176">
        <f t="shared" si="31"/>
        <v>2.6666666666666661</v>
      </c>
      <c r="N176">
        <f t="shared" si="32"/>
        <v>1.6</v>
      </c>
    </row>
    <row r="177" spans="1:14" x14ac:dyDescent="0.25">
      <c r="A177" s="4">
        <f>IF('True_Odds_Calculator_2-way'!A178="","",'True_Odds_Calculator_2-way'!A178)</f>
        <v>2.2000000000000002</v>
      </c>
      <c r="B177" s="4">
        <f>IF('True_Odds_Calculator_2-way'!B178="","",'True_Odds_Calculator_2-way'!B178)</f>
        <v>1.72</v>
      </c>
      <c r="C177" s="4">
        <f t="shared" si="22"/>
        <v>0.45454545454545453</v>
      </c>
      <c r="D177">
        <f t="shared" si="23"/>
        <v>0.58139534883720934</v>
      </c>
      <c r="E177">
        <f t="shared" si="24"/>
        <v>3.5940803382663811E-2</v>
      </c>
      <c r="F177">
        <f t="shared" si="25"/>
        <v>-0.22832980972515859</v>
      </c>
      <c r="G177">
        <v>0</v>
      </c>
      <c r="H177">
        <f t="shared" si="26"/>
        <v>0.26427061310782241</v>
      </c>
      <c r="I177">
        <f t="shared" si="27"/>
        <v>-1.075828707279838</v>
      </c>
      <c r="J177">
        <f t="shared" si="28"/>
        <v>1.075828707279838</v>
      </c>
      <c r="K177">
        <f t="shared" si="29"/>
        <v>0.4364916731037084</v>
      </c>
      <c r="L177">
        <f t="shared" si="30"/>
        <v>0.5635083268962916</v>
      </c>
      <c r="M177">
        <f t="shared" si="31"/>
        <v>2.2909944487358058</v>
      </c>
      <c r="N177">
        <f t="shared" si="32"/>
        <v>1.7745966692414832</v>
      </c>
    </row>
    <row r="178" spans="1:14" x14ac:dyDescent="0.25">
      <c r="A178" s="4">
        <f>IF('True_Odds_Calculator_2-way'!A179="","",'True_Odds_Calculator_2-way'!A179)</f>
        <v>2.08</v>
      </c>
      <c r="B178" s="4">
        <f>IF('True_Odds_Calculator_2-way'!B179="","",'True_Odds_Calculator_2-way'!B179)</f>
        <v>1.81</v>
      </c>
      <c r="C178" s="4">
        <f t="shared" si="22"/>
        <v>0.48076923076923073</v>
      </c>
      <c r="D178">
        <f t="shared" si="23"/>
        <v>0.5524861878453039</v>
      </c>
      <c r="E178">
        <f t="shared" si="24"/>
        <v>3.3255418614534626E-2</v>
      </c>
      <c r="F178">
        <f t="shared" si="25"/>
        <v>-0.23236294092647691</v>
      </c>
      <c r="G178">
        <v>0</v>
      </c>
      <c r="H178">
        <f t="shared" si="26"/>
        <v>0.26561835954101148</v>
      </c>
      <c r="I178">
        <f t="shared" si="27"/>
        <v>-1.0691671651659735</v>
      </c>
      <c r="J178">
        <f t="shared" si="28"/>
        <v>1.0691671651659735</v>
      </c>
      <c r="K178">
        <f t="shared" si="29"/>
        <v>0.4641016151377545</v>
      </c>
      <c r="L178">
        <f t="shared" si="30"/>
        <v>0.5358983848622455</v>
      </c>
      <c r="M178">
        <f t="shared" si="31"/>
        <v>2.1547005383792519</v>
      </c>
      <c r="N178">
        <f t="shared" si="32"/>
        <v>1.8660254037844384</v>
      </c>
    </row>
    <row r="179" spans="1:14" x14ac:dyDescent="0.25">
      <c r="A179" s="4">
        <f>IF('True_Odds_Calculator_2-way'!A180="","",'True_Odds_Calculator_2-way'!A180)</f>
        <v>2.13</v>
      </c>
      <c r="B179" s="4">
        <f>IF('True_Odds_Calculator_2-way'!B180="","",'True_Odds_Calculator_2-way'!B180)</f>
        <v>1.76</v>
      </c>
      <c r="C179" s="4">
        <f t="shared" si="22"/>
        <v>0.46948356807511737</v>
      </c>
      <c r="D179">
        <f t="shared" si="23"/>
        <v>0.56818181818181823</v>
      </c>
      <c r="E179">
        <f t="shared" si="24"/>
        <v>3.7665386256935607E-2</v>
      </c>
      <c r="F179">
        <f t="shared" si="25"/>
        <v>-0.22908664105847198</v>
      </c>
      <c r="G179">
        <v>0</v>
      </c>
      <c r="H179">
        <f t="shared" si="26"/>
        <v>0.26675202731540765</v>
      </c>
      <c r="I179">
        <f t="shared" si="27"/>
        <v>-1.0790808419378759</v>
      </c>
      <c r="J179">
        <f t="shared" si="28"/>
        <v>1.0790808419378759</v>
      </c>
      <c r="K179">
        <f t="shared" si="29"/>
        <v>0.45058007312499337</v>
      </c>
      <c r="L179">
        <f t="shared" si="30"/>
        <v>0.54941992687500663</v>
      </c>
      <c r="M179">
        <f t="shared" si="31"/>
        <v>2.2193613513897996</v>
      </c>
      <c r="N179">
        <f t="shared" si="32"/>
        <v>1.8201014398727853</v>
      </c>
    </row>
    <row r="180" spans="1:14" x14ac:dyDescent="0.25">
      <c r="A180" s="4">
        <f>IF('True_Odds_Calculator_2-way'!A181="","",'True_Odds_Calculator_2-way'!A181)</f>
        <v>2.72</v>
      </c>
      <c r="B180" s="4">
        <f>IF('True_Odds_Calculator_2-way'!B181="","",'True_Odds_Calculator_2-way'!B181)</f>
        <v>1.5</v>
      </c>
      <c r="C180" s="4">
        <f t="shared" si="22"/>
        <v>0.36764705882352938</v>
      </c>
      <c r="D180">
        <f t="shared" si="23"/>
        <v>0.66666666666666663</v>
      </c>
      <c r="E180">
        <f t="shared" si="24"/>
        <v>3.4313725490195957E-2</v>
      </c>
      <c r="F180">
        <f t="shared" si="25"/>
        <v>-0.21078431372549034</v>
      </c>
      <c r="G180">
        <v>0</v>
      </c>
      <c r="H180">
        <f t="shared" si="26"/>
        <v>0.24509803921568624</v>
      </c>
      <c r="I180">
        <f t="shared" si="27"/>
        <v>-1.0783277320343838</v>
      </c>
      <c r="J180">
        <f t="shared" si="28"/>
        <v>1.0783277320343838</v>
      </c>
      <c r="K180">
        <f t="shared" si="29"/>
        <v>0.35029659799145113</v>
      </c>
      <c r="L180">
        <f t="shared" si="30"/>
        <v>0.64970340200854881</v>
      </c>
      <c r="M180">
        <f t="shared" si="31"/>
        <v>2.8547236990991407</v>
      </c>
      <c r="N180">
        <f t="shared" si="32"/>
        <v>1.5391638660171922</v>
      </c>
    </row>
    <row r="181" spans="1:14" x14ac:dyDescent="0.25">
      <c r="A181" s="4">
        <f>IF('True_Odds_Calculator_2-way'!A182="","",'True_Odds_Calculator_2-way'!A182)</f>
        <v>2.46</v>
      </c>
      <c r="B181" s="4">
        <f>IF('True_Odds_Calculator_2-way'!B182="","",'True_Odds_Calculator_2-way'!B182)</f>
        <v>1.59</v>
      </c>
      <c r="C181" s="4">
        <f t="shared" si="22"/>
        <v>0.4065040650406504</v>
      </c>
      <c r="D181">
        <f t="shared" si="23"/>
        <v>0.62893081761006286</v>
      </c>
      <c r="E181">
        <f t="shared" si="24"/>
        <v>3.5434882650713373E-2</v>
      </c>
      <c r="F181">
        <f t="shared" si="25"/>
        <v>-0.22022805133711709</v>
      </c>
      <c r="G181">
        <v>0</v>
      </c>
      <c r="H181">
        <f t="shared" si="26"/>
        <v>0.25566293398783041</v>
      </c>
      <c r="I181">
        <f t="shared" si="27"/>
        <v>-1.0774510935845931</v>
      </c>
      <c r="J181">
        <f t="shared" si="28"/>
        <v>1.0774510935845931</v>
      </c>
      <c r="K181">
        <f t="shared" si="29"/>
        <v>0.38863950806180297</v>
      </c>
      <c r="L181">
        <f t="shared" si="30"/>
        <v>0.61136049193819697</v>
      </c>
      <c r="M181">
        <f t="shared" si="31"/>
        <v>2.5730785966335055</v>
      </c>
      <c r="N181">
        <f t="shared" si="32"/>
        <v>1.6356961452149104</v>
      </c>
    </row>
    <row r="182" spans="1:14" x14ac:dyDescent="0.25">
      <c r="A182" s="4">
        <f>IF('True_Odds_Calculator_2-way'!A183="","",'True_Odds_Calculator_2-way'!A183)</f>
        <v>2.17</v>
      </c>
      <c r="B182" s="4">
        <f>IF('True_Odds_Calculator_2-way'!B183="","",'True_Odds_Calculator_2-way'!B183)</f>
        <v>1.74</v>
      </c>
      <c r="C182" s="4">
        <f t="shared" si="22"/>
        <v>0.46082949308755761</v>
      </c>
      <c r="D182">
        <f t="shared" si="23"/>
        <v>0.57471264367816088</v>
      </c>
      <c r="E182">
        <f t="shared" si="24"/>
        <v>3.5542136765718491E-2</v>
      </c>
      <c r="F182">
        <f t="shared" si="25"/>
        <v>-0.22930239949149844</v>
      </c>
      <c r="G182">
        <v>0</v>
      </c>
      <c r="H182">
        <f t="shared" si="26"/>
        <v>0.26484453625721699</v>
      </c>
      <c r="I182">
        <f t="shared" si="27"/>
        <v>-1.0747098003652684</v>
      </c>
      <c r="J182">
        <f t="shared" si="28"/>
        <v>1.0747098003652684</v>
      </c>
      <c r="K182">
        <f t="shared" si="29"/>
        <v>0.44298545385174265</v>
      </c>
      <c r="L182">
        <f t="shared" si="30"/>
        <v>0.55701454614825729</v>
      </c>
      <c r="M182">
        <f t="shared" si="31"/>
        <v>2.2574104664273644</v>
      </c>
      <c r="N182">
        <f t="shared" si="32"/>
        <v>1.7952852522702987</v>
      </c>
    </row>
    <row r="183" spans="1:14" x14ac:dyDescent="0.25">
      <c r="A183" s="4">
        <f>IF('True_Odds_Calculator_2-way'!A184="","",'True_Odds_Calculator_2-way'!A184)</f>
        <v>2.86</v>
      </c>
      <c r="B183" s="4">
        <f>IF('True_Odds_Calculator_2-way'!B184="","",'True_Odds_Calculator_2-way'!B184)</f>
        <v>1.45</v>
      </c>
      <c r="C183" s="4">
        <f t="shared" si="22"/>
        <v>0.34965034965034969</v>
      </c>
      <c r="D183">
        <f t="shared" si="23"/>
        <v>0.68965517241379315</v>
      </c>
      <c r="E183">
        <f t="shared" si="24"/>
        <v>3.9305522064142728E-2</v>
      </c>
      <c r="F183">
        <f t="shared" si="25"/>
        <v>-0.20183265010851226</v>
      </c>
      <c r="G183">
        <v>0</v>
      </c>
      <c r="H183">
        <f t="shared" si="26"/>
        <v>0.24113817217265499</v>
      </c>
      <c r="I183">
        <f t="shared" si="27"/>
        <v>-1.0930430596399214</v>
      </c>
      <c r="J183">
        <f t="shared" si="28"/>
        <v>1.0930430596399214</v>
      </c>
      <c r="K183">
        <f t="shared" si="29"/>
        <v>0.32970002902029394</v>
      </c>
      <c r="L183">
        <f t="shared" si="30"/>
        <v>0.67029997097970617</v>
      </c>
      <c r="M183">
        <f t="shared" si="31"/>
        <v>3.0330600909302539</v>
      </c>
      <c r="N183">
        <f t="shared" si="32"/>
        <v>1.4918693768379645</v>
      </c>
    </row>
    <row r="184" spans="1:14" x14ac:dyDescent="0.25">
      <c r="A184" s="4">
        <f>IF('True_Odds_Calculator_2-way'!A185="","",'True_Odds_Calculator_2-way'!A185)</f>
        <v>1.48</v>
      </c>
      <c r="B184" s="4">
        <f>IF('True_Odds_Calculator_2-way'!B185="","",'True_Odds_Calculator_2-way'!B185)</f>
        <v>2.73</v>
      </c>
      <c r="C184" s="4">
        <f t="shared" si="22"/>
        <v>0.67567567567567566</v>
      </c>
      <c r="D184">
        <f t="shared" si="23"/>
        <v>0.36630036630036628</v>
      </c>
      <c r="E184">
        <f t="shared" si="24"/>
        <v>4.1976041976041989E-2</v>
      </c>
      <c r="F184">
        <f t="shared" si="25"/>
        <v>-0.20552420552420547</v>
      </c>
      <c r="G184">
        <v>0</v>
      </c>
      <c r="H184">
        <f t="shared" si="26"/>
        <v>0.24750024750024749</v>
      </c>
      <c r="I184">
        <f t="shared" si="27"/>
        <v>-1.0973782032653678</v>
      </c>
      <c r="J184">
        <f t="shared" si="28"/>
        <v>1.0973782032653678</v>
      </c>
      <c r="K184">
        <f t="shared" si="29"/>
        <v>0.65498971200675082</v>
      </c>
      <c r="L184">
        <f t="shared" si="30"/>
        <v>0.34501028799324901</v>
      </c>
      <c r="M184">
        <f t="shared" si="31"/>
        <v>1.5267415375673767</v>
      </c>
      <c r="N184">
        <f t="shared" si="32"/>
        <v>2.8984642916490868</v>
      </c>
    </row>
    <row r="185" spans="1:14" x14ac:dyDescent="0.25">
      <c r="A185" s="4">
        <f>IF('True_Odds_Calculator_2-way'!A186="","",'True_Odds_Calculator_2-way'!A186)</f>
        <v>1.58</v>
      </c>
      <c r="B185" s="4">
        <f>IF('True_Odds_Calculator_2-way'!B186="","",'True_Odds_Calculator_2-way'!B186)</f>
        <v>2.4700000000000002</v>
      </c>
      <c r="C185" s="4">
        <f t="shared" si="22"/>
        <v>0.63291139240506322</v>
      </c>
      <c r="D185">
        <f t="shared" si="23"/>
        <v>0.40485829959514169</v>
      </c>
      <c r="E185">
        <f t="shared" si="24"/>
        <v>3.7769692000204858E-2</v>
      </c>
      <c r="F185">
        <f t="shared" si="25"/>
        <v>-0.2184697381233025</v>
      </c>
      <c r="G185">
        <v>0</v>
      </c>
      <c r="H185">
        <f t="shared" si="26"/>
        <v>0.25623943012350736</v>
      </c>
      <c r="I185">
        <f t="shared" si="27"/>
        <v>-1.0829972051127188</v>
      </c>
      <c r="J185">
        <f t="shared" si="28"/>
        <v>1.0829972051127188</v>
      </c>
      <c r="K185">
        <f t="shared" si="29"/>
        <v>0.61419840777628731</v>
      </c>
      <c r="L185">
        <f t="shared" si="30"/>
        <v>0.3858015922237128</v>
      </c>
      <c r="M185">
        <f t="shared" si="31"/>
        <v>1.6281383789653769</v>
      </c>
      <c r="N185">
        <f t="shared" si="32"/>
        <v>2.5920058915156967</v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Y1002"/>
  <sheetViews>
    <sheetView tabSelected="1" zoomScale="80" zoomScaleNormal="80" workbookViewId="0">
      <pane ySplit="2" topLeftCell="A3" activePane="bottomLeft" state="frozen"/>
      <selection pane="bottomLeft" activeCell="AB15" sqref="AB15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27" customWidth="1"/>
    <col min="25" max="25" width="10" style="35"/>
    <col min="26" max="16384" width="10" style="4"/>
  </cols>
  <sheetData>
    <row r="1" spans="1:25" s="13" customFormat="1" x14ac:dyDescent="0.2">
      <c r="A1" s="54" t="s">
        <v>9</v>
      </c>
      <c r="B1" s="55"/>
      <c r="C1" s="18"/>
      <c r="D1" s="56" t="s">
        <v>25</v>
      </c>
      <c r="E1" s="55"/>
      <c r="F1" s="56" t="s">
        <v>23</v>
      </c>
      <c r="G1" s="55"/>
      <c r="H1" s="56" t="s">
        <v>11</v>
      </c>
      <c r="I1" s="55"/>
      <c r="J1" s="56" t="s">
        <v>10</v>
      </c>
      <c r="K1" s="55"/>
      <c r="L1" s="52" t="s">
        <v>46</v>
      </c>
      <c r="M1" s="53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26" t="s">
        <v>34</v>
      </c>
      <c r="Y1" s="43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38" customFormat="1" ht="15" x14ac:dyDescent="0.25">
      <c r="A3">
        <v>1.65</v>
      </c>
      <c r="B3">
        <v>2.3199999999999998</v>
      </c>
      <c r="C3" s="29">
        <f t="shared" ref="C3:C66" si="0">IF(OR($A3="",$B3=""),"",(1/A3)+(1/B3)-1)</f>
        <v>3.709508881922674E-2</v>
      </c>
      <c r="D3" s="30">
        <f>IF(OR($A3="",$B3=""),"",A3*'MPTO_working_2-way'!$G2)</f>
        <v>1.711206896551724</v>
      </c>
      <c r="E3" s="32">
        <f>IF(OR($A3="",$B3=""),"",B3*'MPTO_working_2-way'!$G2)</f>
        <v>2.4060606060606058</v>
      </c>
      <c r="F3" s="30">
        <f>IF(OR($A3="",$B3=""),"",'MPTO_working_2-way'!D2)</f>
        <v>1.702089817696754</v>
      </c>
      <c r="G3" s="32">
        <f>IF(OR($A3="",$B3=""),"",'MPTO_working_2-way'!E2)</f>
        <v>2.4243191893603542</v>
      </c>
      <c r="H3" s="30">
        <f>IF(OR($A3="",$B3=""),"",'OddsRatio_working_2-way'!M2)</f>
        <v>1.7017294652672368</v>
      </c>
      <c r="I3" s="30">
        <f>IF(OR($A3="",$B3=""),"",'OddsRatio_working_2-way'!N2)</f>
        <v>2.4250506063888508</v>
      </c>
      <c r="J3" s="30">
        <f>IF('Log_working_2-way'!$D2="","",A3^('Log_working_2-way'!$D2))</f>
        <v>1.6975799054956422</v>
      </c>
      <c r="K3" s="32">
        <f>IF('Log_working_2-way'!$D2="","",B3^('Log_working_2-way'!$D2))</f>
        <v>2.4335275315726488</v>
      </c>
      <c r="L3" s="37">
        <f>(1/D3)</f>
        <v>0.58438287153652402</v>
      </c>
      <c r="M3" s="37">
        <f>(1/E3)</f>
        <v>0.41561712846347609</v>
      </c>
      <c r="N3" s="38">
        <v>100</v>
      </c>
      <c r="O3" s="38">
        <f>(1/A3)*((N3*A3)-N3)</f>
        <v>39.393939393939398</v>
      </c>
      <c r="P3" s="38">
        <f>(1/B3)*((N3*B3)-N3)</f>
        <v>56.896551724137922</v>
      </c>
      <c r="Q3" s="38">
        <f>(1/B3)*N3</f>
        <v>43.103448275862071</v>
      </c>
      <c r="R3" s="38">
        <f>(1/A3)*N3</f>
        <v>60.606060606060609</v>
      </c>
      <c r="S3" s="39">
        <f>O3-Q3</f>
        <v>-3.7095088819226731</v>
      </c>
      <c r="T3" s="39">
        <f>P3-R3</f>
        <v>-3.7095088819226874</v>
      </c>
      <c r="U3" t="s">
        <v>95</v>
      </c>
      <c r="V3" t="s">
        <v>207</v>
      </c>
      <c r="W3" t="s">
        <v>220</v>
      </c>
      <c r="X3" t="s">
        <v>452</v>
      </c>
      <c r="Y3" s="41"/>
    </row>
    <row r="4" spans="1:25" s="12" customFormat="1" ht="15" x14ac:dyDescent="0.25">
      <c r="A4">
        <v>1.35</v>
      </c>
      <c r="B4">
        <v>3.41</v>
      </c>
      <c r="C4" s="29">
        <f t="shared" si="0"/>
        <v>3.3995872705550045E-2</v>
      </c>
      <c r="D4" s="30">
        <f>IF(OR($A4="",$B4=""),"",A4*'MPTO_working_2-way'!$G3)</f>
        <v>1.3958944281524928</v>
      </c>
      <c r="E4" s="32">
        <f>IF(OR($A4="",$B4=""),"",B4*'MPTO_working_2-way'!$G3)</f>
        <v>3.5259259259259257</v>
      </c>
      <c r="F4" s="30">
        <f>IF(OR($A4="",$B4=""),"",'MPTO_working_2-way'!D3)</f>
        <v>1.3817063104974865</v>
      </c>
      <c r="G4" s="32">
        <f>IF(OR($A4="",$B4=""),"",'MPTO_working_2-way'!E3)</f>
        <v>3.6198152152545697</v>
      </c>
      <c r="H4" s="30">
        <f>IF(OR($A4="",$B4=""),"",'OddsRatio_working_2-way'!M3)</f>
        <v>1.3810881994599606</v>
      </c>
      <c r="I4" s="30">
        <f>IF(OR($A4="",$B4=""),"",'OddsRatio_working_2-way'!N3)</f>
        <v>3.6240644591385869</v>
      </c>
      <c r="J4" s="30">
        <f>IF('Log_working_2-way'!$D3="","",A4^('Log_working_2-way'!$D3))</f>
        <v>1.374504812149753</v>
      </c>
      <c r="K4" s="32">
        <f>IF('Log_working_2-way'!$D3="","",B4^('Log_working_2-way'!$D3))</f>
        <v>3.6701926585629598</v>
      </c>
      <c r="L4" s="37">
        <f t="shared" ref="L4" si="1">(1/D4)</f>
        <v>0.71638655462184864</v>
      </c>
      <c r="M4" s="37">
        <f t="shared" ref="M4" si="2">(1/E4)</f>
        <v>0.28361344537815125</v>
      </c>
      <c r="N4" s="38">
        <v>100</v>
      </c>
      <c r="O4" s="38">
        <f t="shared" ref="O4" si="3">(1/A4)*((N4*A4)-N4)</f>
        <v>25.925925925925924</v>
      </c>
      <c r="P4" s="38">
        <f t="shared" ref="P4" si="4">(1/B4)*((N4*B4)-N4)</f>
        <v>70.674486803519059</v>
      </c>
      <c r="Q4" s="38">
        <f t="shared" ref="Q4" si="5">(1/B4)*N4</f>
        <v>29.325513196480934</v>
      </c>
      <c r="R4" s="38">
        <f t="shared" ref="R4" si="6">(1/A4)*N4</f>
        <v>74.074074074074076</v>
      </c>
      <c r="S4" s="39">
        <f t="shared" ref="S4" si="7">O4-Q4</f>
        <v>-3.3995872705550099</v>
      </c>
      <c r="T4" s="39">
        <f t="shared" ref="T4" si="8">P4-R4</f>
        <v>-3.399587270555017</v>
      </c>
      <c r="U4" t="s">
        <v>370</v>
      </c>
      <c r="V4" t="s">
        <v>371</v>
      </c>
      <c r="W4" t="s">
        <v>456</v>
      </c>
      <c r="X4" t="s">
        <v>452</v>
      </c>
      <c r="Y4" s="41"/>
    </row>
    <row r="5" spans="1:25" s="12" customFormat="1" ht="15" x14ac:dyDescent="0.25">
      <c r="A5">
        <v>1.69</v>
      </c>
      <c r="B5">
        <v>2.2599999999999998</v>
      </c>
      <c r="C5" s="29">
        <f t="shared" si="0"/>
        <v>3.4193852437555794E-2</v>
      </c>
      <c r="D5" s="30">
        <f>IF(OR($A5="",$B5=""),"",A5*'MPTO_working_2-way'!$G4)</f>
        <v>1.7477876106194692</v>
      </c>
      <c r="E5" s="32">
        <f>IF(OR($A5="",$B5=""),"",B5*'MPTO_working_2-way'!$G4)</f>
        <v>2.3372781065088759</v>
      </c>
      <c r="F5" s="30">
        <f>IF(OR($A5="",$B5=""),"",'MPTO_working_2-way'!D4)</f>
        <v>1.740283410033262</v>
      </c>
      <c r="G5" s="32">
        <f>IF(OR($A5="",$B5=""),"",'MPTO_working_2-way'!E4)</f>
        <v>2.3508340001231001</v>
      </c>
      <c r="H5" s="30">
        <f>IF(OR($A5="",$B5=""),"",'OddsRatio_working_2-way'!M4)</f>
        <v>1.7400128699009547</v>
      </c>
      <c r="I5" s="30">
        <f>IF(OR($A5="",$B5=""),"",'OddsRatio_working_2-way'!N4)</f>
        <v>2.351327849384353</v>
      </c>
      <c r="J5" s="30">
        <f>IF('Log_working_2-way'!$D4="","",A5^('Log_working_2-way'!$D4))</f>
        <v>1.7366048392090647</v>
      </c>
      <c r="K5" s="32">
        <f>IF('Log_working_2-way'!$D4="","",B5^('Log_working_2-way'!$D4))</f>
        <v>2.3575800032398484</v>
      </c>
      <c r="L5" s="37">
        <f t="shared" ref="L5:L68" si="9">(1/D5)</f>
        <v>0.57215189873417716</v>
      </c>
      <c r="M5" s="37">
        <f t="shared" ref="M5:M68" si="10">(1/E5)</f>
        <v>0.42784810126582273</v>
      </c>
      <c r="N5" s="38">
        <v>101</v>
      </c>
      <c r="O5" s="38">
        <f t="shared" ref="O5:O68" si="11">(1/A5)*((N5*A5)-N5)</f>
        <v>41.236686390532547</v>
      </c>
      <c r="P5" s="38">
        <f t="shared" ref="P5:P68" si="12">(1/B5)*((N5*B5)-N5)</f>
        <v>56.309734513274336</v>
      </c>
      <c r="Q5" s="38">
        <f t="shared" ref="Q5:Q68" si="13">(1/B5)*N5</f>
        <v>44.690265486725664</v>
      </c>
      <c r="R5" s="38">
        <f t="shared" ref="R5:R68" si="14">(1/A5)*N5</f>
        <v>59.76331360946746</v>
      </c>
      <c r="S5" s="39">
        <f t="shared" ref="S5:S68" si="15">O5-Q5</f>
        <v>-3.453579096193117</v>
      </c>
      <c r="T5" s="39">
        <f t="shared" ref="T5:T68" si="16">P5-R5</f>
        <v>-3.4535790961931241</v>
      </c>
      <c r="U5" t="s">
        <v>372</v>
      </c>
      <c r="V5" t="s">
        <v>373</v>
      </c>
      <c r="W5" t="s">
        <v>457</v>
      </c>
      <c r="X5" t="s">
        <v>452</v>
      </c>
      <c r="Y5" s="41"/>
    </row>
    <row r="6" spans="1:25" s="12" customFormat="1" ht="15" x14ac:dyDescent="0.25">
      <c r="A6">
        <v>1.6</v>
      </c>
      <c r="B6">
        <v>2.4500000000000002</v>
      </c>
      <c r="C6" s="29">
        <f t="shared" si="0"/>
        <v>3.3163265306122458E-2</v>
      </c>
      <c r="D6" s="30">
        <f>IF(OR($A6="",$B6=""),"",A6*'MPTO_working_2-way'!$G5)</f>
        <v>1.653061224489796</v>
      </c>
      <c r="E6" s="32">
        <f>IF(OR($A6="",$B6=""),"",B6*'MPTO_working_2-way'!$G5)</f>
        <v>2.53125</v>
      </c>
      <c r="F6" s="30">
        <f>IF(OR($A6="",$B6=""),"",'MPTO_working_2-way'!D5)</f>
        <v>1.6436058700209644</v>
      </c>
      <c r="G6" s="32">
        <f>IF(OR($A6="",$B6=""),"",'MPTO_working_2-way'!E5)</f>
        <v>2.5537459283387625</v>
      </c>
      <c r="H6" s="30">
        <f>IF(OR($A6="",$B6=""),"",'OddsRatio_working_2-way'!M5)</f>
        <v>1.643267520902677</v>
      </c>
      <c r="I6" s="30">
        <f>IF(OR($A6="",$B6=""),"",'OddsRatio_working_2-way'!N5)</f>
        <v>2.5545631755148031</v>
      </c>
      <c r="J6" s="30">
        <f>IF('Log_working_2-way'!$D5="","",A6^('Log_working_2-way'!$D5))</f>
        <v>1.6389689112690746</v>
      </c>
      <c r="K6" s="32">
        <f>IF('Log_working_2-way'!$D5="","",B6^('Log_working_2-way'!$D5))</f>
        <v>2.5650213685886376</v>
      </c>
      <c r="L6" s="37">
        <f t="shared" si="9"/>
        <v>0.60493827160493829</v>
      </c>
      <c r="M6" s="37">
        <f t="shared" si="10"/>
        <v>0.39506172839506171</v>
      </c>
      <c r="N6" s="38">
        <v>102</v>
      </c>
      <c r="O6" s="38">
        <f t="shared" si="11"/>
        <v>38.250000000000014</v>
      </c>
      <c r="P6" s="38">
        <f t="shared" si="12"/>
        <v>60.367346938775505</v>
      </c>
      <c r="Q6" s="38">
        <f t="shared" si="13"/>
        <v>41.632653061224488</v>
      </c>
      <c r="R6" s="38">
        <f t="shared" si="14"/>
        <v>63.75</v>
      </c>
      <c r="S6" s="39">
        <f t="shared" si="15"/>
        <v>-3.3826530612244738</v>
      </c>
      <c r="T6" s="39">
        <f t="shared" si="16"/>
        <v>-3.3826530612244952</v>
      </c>
      <c r="U6" t="s">
        <v>374</v>
      </c>
      <c r="V6" t="s">
        <v>375</v>
      </c>
      <c r="W6" t="s">
        <v>457</v>
      </c>
      <c r="X6" t="s">
        <v>452</v>
      </c>
      <c r="Y6" s="41"/>
    </row>
    <row r="7" spans="1:25" s="12" customFormat="1" ht="15" x14ac:dyDescent="0.25">
      <c r="A7">
        <v>2.2799999999999998</v>
      </c>
      <c r="B7">
        <v>1.69</v>
      </c>
      <c r="C7" s="29">
        <f t="shared" si="0"/>
        <v>3.0312467559431067E-2</v>
      </c>
      <c r="D7" s="30">
        <f>IF(OR($A7="",$B7=""),"",A7*'MPTO_working_2-way'!$G6)</f>
        <v>2.3491124260355027</v>
      </c>
      <c r="E7" s="32">
        <f>IF(OR($A7="",$B7=""),"",B7*'MPTO_working_2-way'!$G6)</f>
        <v>1.7412280701754383</v>
      </c>
      <c r="F7" s="30">
        <f>IF(OR($A7="",$B7=""),"",'MPTO_working_2-way'!D6)</f>
        <v>2.3616082373130669</v>
      </c>
      <c r="G7" s="32">
        <f>IF(OR($A7="",$B7=""),"",'MPTO_working_2-way'!E6)</f>
        <v>1.7344256391789699</v>
      </c>
      <c r="H7" s="30">
        <f>IF(OR($A7="",$B7=""),"",'OddsRatio_working_2-way'!M6)</f>
        <v>2.3620104492139973</v>
      </c>
      <c r="I7" s="30">
        <f>IF(OR($A7="",$B7=""),"",'OddsRatio_working_2-way'!N6)</f>
        <v>1.7342087577794201</v>
      </c>
      <c r="J7" s="30">
        <f>IF('Log_working_2-way'!$D6="","",A7^('Log_working_2-way'!$D6))</f>
        <v>2.3677515095728476</v>
      </c>
      <c r="K7" s="32">
        <f>IF('Log_working_2-way'!$D6="","",B7^('Log_working_2-way'!$D6))</f>
        <v>1.7311269576388733</v>
      </c>
      <c r="L7" s="37">
        <f t="shared" si="9"/>
        <v>0.42569269521410585</v>
      </c>
      <c r="M7" s="37">
        <f t="shared" si="10"/>
        <v>0.57430730478589431</v>
      </c>
      <c r="N7" s="38">
        <v>103</v>
      </c>
      <c r="O7" s="38">
        <f t="shared" si="11"/>
        <v>57.824561403508767</v>
      </c>
      <c r="P7" s="38">
        <f t="shared" si="12"/>
        <v>42.053254437869818</v>
      </c>
      <c r="Q7" s="38">
        <f t="shared" si="13"/>
        <v>60.946745562130182</v>
      </c>
      <c r="R7" s="38">
        <f t="shared" si="14"/>
        <v>45.175438596491233</v>
      </c>
      <c r="S7" s="39">
        <f t="shared" si="15"/>
        <v>-3.1221841586214154</v>
      </c>
      <c r="T7" s="39">
        <f t="shared" si="16"/>
        <v>-3.1221841586214154</v>
      </c>
      <c r="U7" t="s">
        <v>246</v>
      </c>
      <c r="V7" t="s">
        <v>252</v>
      </c>
      <c r="W7" t="s">
        <v>363</v>
      </c>
      <c r="X7" t="s">
        <v>452</v>
      </c>
      <c r="Y7" s="41"/>
    </row>
    <row r="8" spans="1:25" ht="15" x14ac:dyDescent="0.25">
      <c r="A8">
        <v>1.98</v>
      </c>
      <c r="B8">
        <v>1.91</v>
      </c>
      <c r="C8" s="29">
        <f t="shared" si="0"/>
        <v>2.861071447458885E-2</v>
      </c>
      <c r="D8" s="30">
        <f>IF(OR($A8="",$B8=""),"",A8*'MPTO_working_2-way'!$G7)</f>
        <v>2.0366492146596857</v>
      </c>
      <c r="E8" s="32">
        <f>IF(OR($A8="",$B8=""),"",B8*'MPTO_working_2-way'!$G7)</f>
        <v>1.9646464646464645</v>
      </c>
      <c r="F8" s="30">
        <f>IF(OR($A8="",$B8=""),"",'MPTO_working_2-way'!D7)</f>
        <v>2.0377175494369308</v>
      </c>
      <c r="G8" s="32">
        <f>IF(OR($A8="",$B8=""),"",'MPTO_working_2-way'!E7)</f>
        <v>1.9636533568721115</v>
      </c>
      <c r="H8" s="30">
        <f>IF(OR($A8="",$B8=""),"",'OddsRatio_working_2-way'!M7)</f>
        <v>2.0377490433255412</v>
      </c>
      <c r="I8" s="30">
        <f>IF(OR($A8="",$B8=""),"",'OddsRatio_working_2-way'!N7)</f>
        <v>1.9636241116594322</v>
      </c>
      <c r="J8" s="30">
        <f>IF('Log_working_2-way'!$D7="","",A8^('Log_working_2-way'!$D7))</f>
        <v>2.0382337672504618</v>
      </c>
      <c r="K8" s="32">
        <f>IF('Log_working_2-way'!$D7="","",B8^('Log_working_2-way'!$D7))</f>
        <v>1.9631742210121639</v>
      </c>
      <c r="L8" s="37">
        <f t="shared" si="9"/>
        <v>0.49100257069408743</v>
      </c>
      <c r="M8" s="37">
        <f t="shared" si="10"/>
        <v>0.50899742930591263</v>
      </c>
      <c r="N8" s="38">
        <v>104</v>
      </c>
      <c r="O8" s="38">
        <f t="shared" si="11"/>
        <v>51.474747474747474</v>
      </c>
      <c r="P8" s="38">
        <f t="shared" si="12"/>
        <v>49.549738219895282</v>
      </c>
      <c r="Q8" s="38">
        <f t="shared" si="13"/>
        <v>54.450261780104711</v>
      </c>
      <c r="R8" s="38">
        <f t="shared" si="14"/>
        <v>52.525252525252526</v>
      </c>
      <c r="S8" s="39">
        <f t="shared" si="15"/>
        <v>-2.9755143053572368</v>
      </c>
      <c r="T8" s="39">
        <f t="shared" si="16"/>
        <v>-2.9755143053572439</v>
      </c>
      <c r="U8" t="s">
        <v>216</v>
      </c>
      <c r="V8" t="s">
        <v>98</v>
      </c>
      <c r="W8" t="s">
        <v>221</v>
      </c>
      <c r="X8" t="s">
        <v>452</v>
      </c>
      <c r="Y8" s="41"/>
    </row>
    <row r="9" spans="1:25" ht="15" x14ac:dyDescent="0.25">
      <c r="A9">
        <v>1.71</v>
      </c>
      <c r="B9">
        <v>2.25</v>
      </c>
      <c r="C9" s="29">
        <f t="shared" si="0"/>
        <v>2.9239766081871288E-2</v>
      </c>
      <c r="D9" s="30">
        <f>IF(OR($A9="",$B9=""),"",A9*'MPTO_working_2-way'!$G8)</f>
        <v>1.7599999999999998</v>
      </c>
      <c r="E9" s="32">
        <f>IF(OR($A9="",$B9=""),"",B9*'MPTO_working_2-way'!$G8)</f>
        <v>2.3157894736842106</v>
      </c>
      <c r="F9" s="30">
        <f>IF(OR($A9="",$B9=""),"",'MPTO_working_2-way'!D8)</f>
        <v>1.7538461538461536</v>
      </c>
      <c r="G9" s="32">
        <f>IF(OR($A9="",$B9=""),"",'MPTO_working_2-way'!E8)</f>
        <v>2.3265306122448979</v>
      </c>
      <c r="H9" s="30">
        <f>IF(OR($A9="",$B9=""),"",'OddsRatio_working_2-way'!M8)</f>
        <v>1.753657747256671</v>
      </c>
      <c r="I9" s="30">
        <f>IF(OR($A9="",$B9=""),"",'OddsRatio_working_2-way'!N8)</f>
        <v>2.3268622310856886</v>
      </c>
      <c r="J9" s="30">
        <f>IF('Log_working_2-way'!$D8="","",A9^('Log_working_2-way'!$D8))</f>
        <v>1.7508722508087184</v>
      </c>
      <c r="K9" s="32">
        <f>IF('Log_working_2-way'!$D8="","",B9^('Log_working_2-way'!$D8))</f>
        <v>2.331784466562643</v>
      </c>
      <c r="L9" s="37">
        <f t="shared" si="9"/>
        <v>0.56818181818181823</v>
      </c>
      <c r="M9" s="37">
        <f t="shared" si="10"/>
        <v>0.43181818181818182</v>
      </c>
      <c r="N9" s="38">
        <v>105</v>
      </c>
      <c r="O9" s="38">
        <f t="shared" si="11"/>
        <v>43.596491228070164</v>
      </c>
      <c r="P9" s="38">
        <f t="shared" si="12"/>
        <v>58.333333333333329</v>
      </c>
      <c r="Q9" s="38">
        <f t="shared" si="13"/>
        <v>46.666666666666664</v>
      </c>
      <c r="R9" s="38">
        <f t="shared" si="14"/>
        <v>61.403508771929822</v>
      </c>
      <c r="S9" s="39">
        <f t="shared" si="15"/>
        <v>-3.0701754385965003</v>
      </c>
      <c r="T9" s="39">
        <f t="shared" si="16"/>
        <v>-3.0701754385964932</v>
      </c>
      <c r="U9" t="s">
        <v>308</v>
      </c>
      <c r="V9" t="s">
        <v>256</v>
      </c>
      <c r="W9" t="s">
        <v>364</v>
      </c>
      <c r="X9" t="s">
        <v>452</v>
      </c>
      <c r="Y9" s="41"/>
    </row>
    <row r="10" spans="1:25" ht="14.25" customHeight="1" x14ac:dyDescent="0.25">
      <c r="A10">
        <v>2.5</v>
      </c>
      <c r="B10">
        <v>1.55</v>
      </c>
      <c r="C10" s="29">
        <f t="shared" si="0"/>
        <v>4.5161290322580649E-2</v>
      </c>
      <c r="D10" s="30">
        <f>IF(OR($A10="",$B10=""),"",A10*'MPTO_working_2-way'!$G9)</f>
        <v>2.6129032258064515</v>
      </c>
      <c r="E10" s="32">
        <f>IF(OR($A10="",$B10=""),"",B10*'MPTO_working_2-way'!$G9)</f>
        <v>1.62</v>
      </c>
      <c r="F10" s="30">
        <f>IF(OR($A10="",$B10=""),"",'MPTO_working_2-way'!D9)</f>
        <v>2.6495726495726495</v>
      </c>
      <c r="G10" s="32">
        <f>IF(OR($A10="",$B10=""),"",'MPTO_working_2-way'!E9)</f>
        <v>1.606217616580311</v>
      </c>
      <c r="H10" s="30">
        <f>IF(OR($A10="",$B10=""),"",'OddsRatio_working_2-way'!M9)</f>
        <v>2.6514456476895409</v>
      </c>
      <c r="I10" s="30">
        <f>IF(OR($A10="",$B10=""),"",'OddsRatio_working_2-way'!N9)</f>
        <v>1.6055300708194982</v>
      </c>
      <c r="J10" s="30">
        <f>IF('Log_working_2-way'!$D9="","",A10^('Log_working_2-way'!$D9))</f>
        <v>2.6688456458838368</v>
      </c>
      <c r="K10" s="32">
        <f>IF('Log_working_2-way'!$D9="","",B10^('Log_working_2-way'!$D9))</f>
        <v>1.5992165916993883</v>
      </c>
      <c r="L10" s="37">
        <f t="shared" si="9"/>
        <v>0.38271604938271608</v>
      </c>
      <c r="M10" s="37">
        <f t="shared" si="10"/>
        <v>0.61728395061728392</v>
      </c>
      <c r="N10" s="38">
        <v>106</v>
      </c>
      <c r="O10" s="38">
        <f t="shared" si="11"/>
        <v>63.6</v>
      </c>
      <c r="P10" s="38">
        <f t="shared" si="12"/>
        <v>37.612903225806456</v>
      </c>
      <c r="Q10" s="38">
        <f t="shared" si="13"/>
        <v>68.387096774193552</v>
      </c>
      <c r="R10" s="38">
        <f t="shared" si="14"/>
        <v>42.400000000000006</v>
      </c>
      <c r="S10" s="39">
        <f t="shared" si="15"/>
        <v>-4.7870967741935502</v>
      </c>
      <c r="T10" s="39">
        <f t="shared" si="16"/>
        <v>-4.7870967741935502</v>
      </c>
      <c r="U10" t="s">
        <v>376</v>
      </c>
      <c r="V10" t="s">
        <v>377</v>
      </c>
      <c r="W10" t="s">
        <v>458</v>
      </c>
      <c r="X10" t="s">
        <v>452</v>
      </c>
      <c r="Y10" s="41"/>
    </row>
    <row r="11" spans="1:25" ht="15" x14ac:dyDescent="0.25">
      <c r="A11">
        <v>2.25</v>
      </c>
      <c r="B11">
        <v>1.7</v>
      </c>
      <c r="C11" s="29">
        <f t="shared" si="0"/>
        <v>3.2679738562091387E-2</v>
      </c>
      <c r="D11" s="30">
        <f>IF(OR($A11="",$B11=""),"",A11*'MPTO_working_2-way'!$G10)</f>
        <v>2.3235294117647056</v>
      </c>
      <c r="E11" s="32">
        <f>IF(OR($A11="",$B11=""),"",B11*'MPTO_working_2-way'!$G10)</f>
        <v>1.7555555555555553</v>
      </c>
      <c r="F11" s="30">
        <f>IF(OR($A11="",$B11=""),"",'MPTO_working_2-way'!D10)</f>
        <v>2.3358778625954195</v>
      </c>
      <c r="G11" s="32">
        <f>IF(OR($A11="",$B11=""),"",'MPTO_working_2-way'!E10)</f>
        <v>1.7485714285714284</v>
      </c>
      <c r="H11" s="30">
        <f>IF(OR($A11="",$B11=""),"",'OddsRatio_working_2-way'!M10)</f>
        <v>2.3363062095621219</v>
      </c>
      <c r="I11" s="30">
        <f>IF(OR($A11="",$B11=""),"",'OddsRatio_working_2-way'!N10)</f>
        <v>1.7483314773547878</v>
      </c>
      <c r="J11" s="30">
        <f>IF('Log_working_2-way'!$D10="","",A11^('Log_working_2-way'!$D10))</f>
        <v>2.3419883892799152</v>
      </c>
      <c r="K11" s="32">
        <f>IF('Log_working_2-way'!$D10="","",B11^('Log_working_2-way'!$D10))</f>
        <v>1.7451629298644922</v>
      </c>
      <c r="L11" s="37">
        <f t="shared" si="9"/>
        <v>0.43037974683544311</v>
      </c>
      <c r="M11" s="37">
        <f t="shared" si="10"/>
        <v>0.569620253164557</v>
      </c>
      <c r="N11" s="38">
        <v>107</v>
      </c>
      <c r="O11" s="38">
        <f t="shared" si="11"/>
        <v>59.444444444444443</v>
      </c>
      <c r="P11" s="38">
        <f t="shared" si="12"/>
        <v>44.058823529411768</v>
      </c>
      <c r="Q11" s="38">
        <f t="shared" si="13"/>
        <v>62.941176470588239</v>
      </c>
      <c r="R11" s="38">
        <f t="shared" si="14"/>
        <v>47.55555555555555</v>
      </c>
      <c r="S11" s="39">
        <f t="shared" si="15"/>
        <v>-3.4967320261437962</v>
      </c>
      <c r="T11" s="39">
        <f t="shared" si="16"/>
        <v>-3.496732026143782</v>
      </c>
      <c r="U11" t="s">
        <v>378</v>
      </c>
      <c r="V11" t="s">
        <v>379</v>
      </c>
      <c r="W11" t="s">
        <v>459</v>
      </c>
      <c r="X11" t="s">
        <v>452</v>
      </c>
      <c r="Y11" s="41"/>
    </row>
    <row r="12" spans="1:25" ht="15" x14ac:dyDescent="0.25">
      <c r="A12">
        <v>1.64</v>
      </c>
      <c r="B12">
        <v>2.37</v>
      </c>
      <c r="C12" s="29">
        <f t="shared" si="0"/>
        <v>3.1697025831017633E-2</v>
      </c>
      <c r="D12" s="30">
        <f>IF(OR($A12="",$B12=""),"",A12*'MPTO_working_2-way'!$G11)</f>
        <v>1.6919831223628687</v>
      </c>
      <c r="E12" s="32">
        <f>IF(OR($A12="",$B12=""),"",B12*'MPTO_working_2-way'!$G11)</f>
        <v>2.4451219512195119</v>
      </c>
      <c r="F12" s="30">
        <f>IF(OR($A12="",$B12=""),"",'MPTO_working_2-way'!D11)</f>
        <v>1.6837636458152829</v>
      </c>
      <c r="G12" s="32">
        <f>IF(OR($A12="",$B12=""),"",'MPTO_working_2-way'!E11)</f>
        <v>2.4624936644703492</v>
      </c>
      <c r="H12" s="30">
        <f>IF(OR($A12="",$B12=""),"",'OddsRatio_working_2-way'!M11)</f>
        <v>1.6834861261734084</v>
      </c>
      <c r="I12" s="30">
        <f>IF(OR($A12="",$B12=""),"",'OddsRatio_working_2-way'!N11)</f>
        <v>2.4630874888399528</v>
      </c>
      <c r="J12" s="30">
        <f>IF('Log_working_2-way'!$D11="","",A12^('Log_working_2-way'!$D11))</f>
        <v>1.6797561972418789</v>
      </c>
      <c r="K12" s="32">
        <f>IF('Log_working_2-way'!$D11="","",B12^('Log_working_2-way'!$D11))</f>
        <v>2.4711156795001918</v>
      </c>
      <c r="L12" s="37">
        <f t="shared" si="9"/>
        <v>0.59102244389027447</v>
      </c>
      <c r="M12" s="37">
        <f t="shared" si="10"/>
        <v>0.40897755610972575</v>
      </c>
      <c r="N12" s="38">
        <v>108</v>
      </c>
      <c r="O12" s="38">
        <f t="shared" si="11"/>
        <v>42.146341463414622</v>
      </c>
      <c r="P12" s="38">
        <f t="shared" si="12"/>
        <v>62.430379746835442</v>
      </c>
      <c r="Q12" s="38">
        <f t="shared" si="13"/>
        <v>45.569620253164551</v>
      </c>
      <c r="R12" s="38">
        <f t="shared" si="14"/>
        <v>65.853658536585371</v>
      </c>
      <c r="S12" s="39">
        <f t="shared" si="15"/>
        <v>-3.4232787897499293</v>
      </c>
      <c r="T12" s="39">
        <f t="shared" si="16"/>
        <v>-3.4232787897499293</v>
      </c>
      <c r="U12" t="s">
        <v>266</v>
      </c>
      <c r="V12" t="s">
        <v>311</v>
      </c>
      <c r="W12" t="s">
        <v>365</v>
      </c>
      <c r="X12" t="s">
        <v>452</v>
      </c>
      <c r="Y12" s="41"/>
    </row>
    <row r="13" spans="1:25" ht="15" x14ac:dyDescent="0.25">
      <c r="A13">
        <v>1.78</v>
      </c>
      <c r="B13">
        <v>2.12</v>
      </c>
      <c r="C13" s="29">
        <f t="shared" si="0"/>
        <v>3.3495866016535869E-2</v>
      </c>
      <c r="D13" s="30">
        <f>IF(OR($A13="",$B13=""),"",A13*'MPTO_working_2-way'!$G12)</f>
        <v>1.8396226415094339</v>
      </c>
      <c r="E13" s="32">
        <f>IF(OR($A13="",$B13=""),"",B13*'MPTO_working_2-way'!$G12)</f>
        <v>2.191011235955056</v>
      </c>
      <c r="F13" s="30">
        <f>IF(OR($A13="",$B13=""),"",'MPTO_working_2-way'!D12)</f>
        <v>1.8346946713341112</v>
      </c>
      <c r="G13" s="32">
        <f>IF(OR($A13="",$B13=""),"",'MPTO_working_2-way'!E12)</f>
        <v>2.1980428704566637</v>
      </c>
      <c r="H13" s="30">
        <f>IF(OR($A13="",$B13=""),"",'OddsRatio_working_2-way'!M12)</f>
        <v>1.83452296039628</v>
      </c>
      <c r="I13" s="30">
        <f>IF(OR($A13="",$B13=""),"",'OddsRatio_working_2-way'!N12)</f>
        <v>2.1982893790305562</v>
      </c>
      <c r="J13" s="30">
        <f>IF('Log_working_2-way'!$D12="","",A13^('Log_working_2-way'!$D12))</f>
        <v>1.8322858584832242</v>
      </c>
      <c r="K13" s="32">
        <f>IF('Log_working_2-way'!$D12="","",B13^('Log_working_2-way'!$D12))</f>
        <v>2.2015102621380289</v>
      </c>
      <c r="L13" s="37">
        <f t="shared" si="9"/>
        <v>0.54358974358974366</v>
      </c>
      <c r="M13" s="37">
        <f t="shared" si="10"/>
        <v>0.45641025641025645</v>
      </c>
      <c r="N13" s="38">
        <v>109</v>
      </c>
      <c r="O13" s="38">
        <f t="shared" si="11"/>
        <v>47.764044943820231</v>
      </c>
      <c r="P13" s="38">
        <f t="shared" si="12"/>
        <v>57.584905660377359</v>
      </c>
      <c r="Q13" s="38">
        <f t="shared" si="13"/>
        <v>51.415094339622634</v>
      </c>
      <c r="R13" s="38">
        <f t="shared" si="14"/>
        <v>61.235955056179776</v>
      </c>
      <c r="S13" s="39">
        <f t="shared" si="15"/>
        <v>-3.6510493958024028</v>
      </c>
      <c r="T13" s="39">
        <f t="shared" si="16"/>
        <v>-3.6510493958024171</v>
      </c>
      <c r="U13" t="s">
        <v>272</v>
      </c>
      <c r="V13" t="s">
        <v>273</v>
      </c>
      <c r="W13" t="s">
        <v>366</v>
      </c>
      <c r="X13" t="s">
        <v>452</v>
      </c>
      <c r="Y13" s="41"/>
    </row>
    <row r="14" spans="1:25" s="35" customFormat="1" ht="15" x14ac:dyDescent="0.25">
      <c r="A14">
        <v>2.4300000000000002</v>
      </c>
      <c r="B14">
        <v>1.62</v>
      </c>
      <c r="C14" s="29">
        <f t="shared" si="0"/>
        <v>2.8806584362139898E-2</v>
      </c>
      <c r="D14" s="30">
        <f>IF(OR($A14="",$B14=""),"",A14*'MPTO_working_2-way'!$G13)</f>
        <v>2.5</v>
      </c>
      <c r="E14" s="32">
        <f>IF(OR($A14="",$B14=""),"",B14*'MPTO_working_2-way'!$G13)</f>
        <v>1.6666666666666667</v>
      </c>
      <c r="F14" s="30">
        <f>IF(OR($A14="",$B14=""),"",'MPTO_working_2-way'!D13)</f>
        <v>2.5181347150259068</v>
      </c>
      <c r="G14" s="32">
        <f>IF(OR($A14="",$B14=""),"",'MPTO_working_2-way'!E13)</f>
        <v>1.658703071672355</v>
      </c>
      <c r="H14" s="30">
        <f>IF(OR($A14="",$B14=""),"",'OddsRatio_working_2-way'!M13)</f>
        <v>2.5187006330752704</v>
      </c>
      <c r="I14" s="30">
        <f>IF(OR($A14="",$B14=""),"",'OddsRatio_working_2-way'!N13)</f>
        <v>1.6584576171375296</v>
      </c>
      <c r="J14" s="30">
        <f>IF('Log_working_2-way'!$D13="","",A14^('Log_working_2-way'!$D13))</f>
        <v>2.5270727654504732</v>
      </c>
      <c r="K14" s="32">
        <f>IF('Log_working_2-way'!$D13="","",B14^('Log_working_2-way'!$D13))</f>
        <v>1.6548476422503566</v>
      </c>
      <c r="L14" s="37">
        <f t="shared" si="9"/>
        <v>0.4</v>
      </c>
      <c r="M14" s="37">
        <f t="shared" si="10"/>
        <v>0.6</v>
      </c>
      <c r="N14" s="38">
        <v>110</v>
      </c>
      <c r="O14" s="38">
        <f t="shared" si="11"/>
        <v>64.732510288065839</v>
      </c>
      <c r="P14" s="38">
        <f t="shared" si="12"/>
        <v>42.098765432098773</v>
      </c>
      <c r="Q14" s="38">
        <f t="shared" si="13"/>
        <v>67.901234567901227</v>
      </c>
      <c r="R14" s="38">
        <f t="shared" si="14"/>
        <v>45.267489711934154</v>
      </c>
      <c r="S14" s="39">
        <f t="shared" si="15"/>
        <v>-3.1687242798353878</v>
      </c>
      <c r="T14" s="39">
        <f t="shared" si="16"/>
        <v>-3.1687242798353807</v>
      </c>
      <c r="U14" t="s">
        <v>278</v>
      </c>
      <c r="V14" t="s">
        <v>327</v>
      </c>
      <c r="W14" t="s">
        <v>367</v>
      </c>
      <c r="X14" t="s">
        <v>452</v>
      </c>
      <c r="Y14" s="41"/>
    </row>
    <row r="15" spans="1:25" ht="15" x14ac:dyDescent="0.25">
      <c r="A15">
        <v>2.19</v>
      </c>
      <c r="B15">
        <v>1.75</v>
      </c>
      <c r="C15" s="29">
        <f t="shared" si="0"/>
        <v>2.8049575994781417E-2</v>
      </c>
      <c r="D15" s="30">
        <f>IF(OR($A15="",$B15=""),"",A15*'MPTO_working_2-way'!$G14)</f>
        <v>2.2514285714285713</v>
      </c>
      <c r="E15" s="32">
        <f>IF(OR($A15="",$B15=""),"",B15*'MPTO_working_2-way'!$G14)</f>
        <v>1.7990867579908674</v>
      </c>
      <c r="F15" s="30">
        <f>IF(OR($A15="",$B15=""),"",'MPTO_working_2-way'!D14)</f>
        <v>2.2593957258658803</v>
      </c>
      <c r="G15" s="32">
        <f>IF(OR($A15="",$B15=""),"",'MPTO_working_2-way'!E14)</f>
        <v>1.7940315974253949</v>
      </c>
      <c r="H15" s="30">
        <f>IF(OR($A15="",$B15=""),"",'OddsRatio_working_2-way'!M14)</f>
        <v>2.2596295751794115</v>
      </c>
      <c r="I15" s="30">
        <f>IF(OR($A15="",$B15=""),"",'OddsRatio_working_2-way'!N14)</f>
        <v>1.7938841860374448</v>
      </c>
      <c r="J15" s="30">
        <f>IF('Log_working_2-way'!$D14="","",A15^('Log_working_2-way'!$D14))</f>
        <v>2.2632669083588914</v>
      </c>
      <c r="K15" s="32">
        <f>IF('Log_working_2-way'!$D14="","",B15^('Log_working_2-way'!$D14))</f>
        <v>1.7915983497890287</v>
      </c>
      <c r="L15" s="37">
        <f t="shared" si="9"/>
        <v>0.44416243654822335</v>
      </c>
      <c r="M15" s="37">
        <f t="shared" si="10"/>
        <v>0.55583756345177671</v>
      </c>
      <c r="N15" s="38">
        <v>111</v>
      </c>
      <c r="O15" s="38">
        <f t="shared" si="11"/>
        <v>60.31506849315069</v>
      </c>
      <c r="P15" s="38">
        <f t="shared" si="12"/>
        <v>47.571428571428569</v>
      </c>
      <c r="Q15" s="38">
        <f t="shared" si="13"/>
        <v>63.428571428571423</v>
      </c>
      <c r="R15" s="38">
        <f t="shared" si="14"/>
        <v>50.684931506849317</v>
      </c>
      <c r="S15" s="39">
        <f t="shared" si="15"/>
        <v>-3.1135029354207333</v>
      </c>
      <c r="T15" s="39">
        <f t="shared" si="16"/>
        <v>-3.1135029354207475</v>
      </c>
      <c r="U15" t="s">
        <v>238</v>
      </c>
      <c r="V15" t="s">
        <v>277</v>
      </c>
      <c r="W15" t="s">
        <v>367</v>
      </c>
      <c r="X15" t="s">
        <v>452</v>
      </c>
      <c r="Y15" s="41"/>
    </row>
    <row r="16" spans="1:25" ht="15" x14ac:dyDescent="0.25">
      <c r="A16">
        <v>2.33</v>
      </c>
      <c r="B16">
        <v>1.65</v>
      </c>
      <c r="C16" s="29">
        <f t="shared" si="0"/>
        <v>3.5245155416829377E-2</v>
      </c>
      <c r="D16" s="30">
        <f>IF(OR($A16="",$B16=""),"",A16*'MPTO_working_2-way'!$G15)</f>
        <v>2.4121212121212126</v>
      </c>
      <c r="E16" s="32">
        <f>IF(OR($A16="",$B16=""),"",B16*'MPTO_working_2-way'!$G15)</f>
        <v>1.7081545064377683</v>
      </c>
      <c r="F16" s="30">
        <f>IF(OR($A16="",$B16=""),"",'MPTO_working_2-way'!D15)</f>
        <v>2.4297677358192451</v>
      </c>
      <c r="G16" s="32">
        <f>IF(OR($A16="",$B16=""),"",'MPTO_working_2-way'!E15)</f>
        <v>1.6994142999226434</v>
      </c>
      <c r="H16" s="30">
        <f>IF(OR($A16="",$B16=""),"",'OddsRatio_working_2-way'!M15)</f>
        <v>2.4304383405634256</v>
      </c>
      <c r="I16" s="30">
        <f>IF(OR($A16="",$B16=""),"",'OddsRatio_working_2-way'!N15)</f>
        <v>1.6990864070422753</v>
      </c>
      <c r="J16" s="30">
        <f>IF('Log_working_2-way'!$D15="","",A16^('Log_working_2-way'!$D15))</f>
        <v>2.4386155296037653</v>
      </c>
      <c r="K16" s="32">
        <f>IF('Log_working_2-way'!$D15="","",B16^('Log_working_2-way'!$D15))</f>
        <v>1.6951127521022427</v>
      </c>
      <c r="L16" s="37">
        <f t="shared" si="9"/>
        <v>0.41457286432160795</v>
      </c>
      <c r="M16" s="37">
        <f t="shared" si="10"/>
        <v>0.58542713567839189</v>
      </c>
      <c r="N16" s="38">
        <v>112</v>
      </c>
      <c r="O16" s="38">
        <f t="shared" si="11"/>
        <v>63.931330472103021</v>
      </c>
      <c r="P16" s="38">
        <f t="shared" si="12"/>
        <v>44.12121212121211</v>
      </c>
      <c r="Q16" s="38">
        <f t="shared" si="13"/>
        <v>67.878787878787875</v>
      </c>
      <c r="R16" s="38">
        <f t="shared" si="14"/>
        <v>48.068669527897001</v>
      </c>
      <c r="S16" s="39">
        <f t="shared" si="15"/>
        <v>-3.9474574066848547</v>
      </c>
      <c r="T16" s="39">
        <f t="shared" si="16"/>
        <v>-3.9474574066848902</v>
      </c>
      <c r="U16" t="s">
        <v>338</v>
      </c>
      <c r="V16" t="s">
        <v>335</v>
      </c>
      <c r="W16" t="s">
        <v>368</v>
      </c>
      <c r="X16" t="s">
        <v>452</v>
      </c>
      <c r="Y16" s="41"/>
    </row>
    <row r="17" spans="1:25" ht="15" x14ac:dyDescent="0.25">
      <c r="A17">
        <v>2.52</v>
      </c>
      <c r="B17">
        <v>1.57</v>
      </c>
      <c r="C17" s="29">
        <f t="shared" si="0"/>
        <v>3.3768071984632497E-2</v>
      </c>
      <c r="D17" s="30">
        <f>IF(OR($A17="",$B17=""),"",A17*'MPTO_working_2-way'!$G16)</f>
        <v>2.605095541401274</v>
      </c>
      <c r="E17" s="32">
        <f>IF(OR($A17="",$B17=""),"",B17*'MPTO_working_2-way'!$G16)</f>
        <v>1.623015873015873</v>
      </c>
      <c r="F17" s="30">
        <f>IF(OR($A17="",$B17=""),"",'MPTO_working_2-way'!D16)</f>
        <v>2.6319850984566258</v>
      </c>
      <c r="G17" s="32">
        <f>IF(OR($A17="",$B17=""),"",'MPTO_working_2-way'!E16)</f>
        <v>1.6127506929724442</v>
      </c>
      <c r="H17" s="30">
        <f>IF(OR($A17="",$B17=""),"",'OddsRatio_working_2-way'!M16)</f>
        <v>2.6329931618554516</v>
      </c>
      <c r="I17" s="30">
        <f>IF(OR($A17="",$B17=""),"",'OddsRatio_working_2-way'!N16)</f>
        <v>1.6123724356957947</v>
      </c>
      <c r="J17" s="30">
        <f>IF('Log_working_2-way'!$D16="","",A17^('Log_working_2-way'!$D16))</f>
        <v>2.6455503097461972</v>
      </c>
      <c r="K17" s="32">
        <f>IF('Log_working_2-way'!$D16="","",B17^('Log_working_2-way'!$D16))</f>
        <v>1.6076994389518999</v>
      </c>
      <c r="L17" s="37">
        <f t="shared" si="9"/>
        <v>0.38386308068459657</v>
      </c>
      <c r="M17" s="37">
        <f t="shared" si="10"/>
        <v>0.61613691931540338</v>
      </c>
      <c r="N17" s="38">
        <v>113</v>
      </c>
      <c r="O17" s="38">
        <f t="shared" si="11"/>
        <v>68.158730158730151</v>
      </c>
      <c r="P17" s="38">
        <f t="shared" si="12"/>
        <v>41.025477707006367</v>
      </c>
      <c r="Q17" s="38">
        <f t="shared" si="13"/>
        <v>71.974522292993626</v>
      </c>
      <c r="R17" s="38">
        <f t="shared" si="14"/>
        <v>44.841269841269842</v>
      </c>
      <c r="S17" s="39">
        <f t="shared" si="15"/>
        <v>-3.8157921342634751</v>
      </c>
      <c r="T17" s="39">
        <f t="shared" si="16"/>
        <v>-3.8157921342634751</v>
      </c>
      <c r="U17" t="s">
        <v>283</v>
      </c>
      <c r="V17" t="s">
        <v>241</v>
      </c>
      <c r="W17" t="s">
        <v>368</v>
      </c>
      <c r="X17" t="s">
        <v>452</v>
      </c>
      <c r="Y17" s="41"/>
    </row>
    <row r="18" spans="1:25" ht="15" x14ac:dyDescent="0.25">
      <c r="A18">
        <v>1.85</v>
      </c>
      <c r="B18">
        <v>2.04</v>
      </c>
      <c r="C18" s="29">
        <f t="shared" si="0"/>
        <v>3.0736618971912932E-2</v>
      </c>
      <c r="D18" s="30">
        <f>IF(OR($A18="",$B18=""),"",A18*'MPTO_working_2-way'!$G17)</f>
        <v>1.9068627450980391</v>
      </c>
      <c r="E18" s="32">
        <f>IF(OR($A18="",$B18=""),"",B18*'MPTO_working_2-way'!$G17)</f>
        <v>2.1027027027027025</v>
      </c>
      <c r="F18" s="30">
        <f>IF(OR($A18="",$B18=""),"",'MPTO_working_2-way'!D17)</f>
        <v>1.9041372351160444</v>
      </c>
      <c r="G18" s="32">
        <f>IF(OR($A18="",$B18=""),"",'MPTO_working_2-way'!E17)</f>
        <v>2.1060267857142851</v>
      </c>
      <c r="H18" s="30">
        <f>IF(OR($A18="",$B18=""),"",'OddsRatio_working_2-way'!M17)</f>
        <v>1.904050713349474</v>
      </c>
      <c r="I18" s="30">
        <f>IF(OR($A18="",$B18=""),"",'OddsRatio_working_2-way'!N17)</f>
        <v>2.1061326375099441</v>
      </c>
      <c r="J18" s="30">
        <f>IF('Log_working_2-way'!$D17="","",A18^('Log_working_2-way'!$D17))</f>
        <v>1.9028150891340896</v>
      </c>
      <c r="K18" s="32">
        <f>IF('Log_working_2-way'!$D17="","",B18^('Log_working_2-way'!$D17))</f>
        <v>2.1076465292124213</v>
      </c>
      <c r="L18" s="37">
        <f t="shared" si="9"/>
        <v>0.52442159383033427</v>
      </c>
      <c r="M18" s="37">
        <f t="shared" si="10"/>
        <v>0.47557840616966585</v>
      </c>
      <c r="N18" s="38">
        <v>114</v>
      </c>
      <c r="O18" s="38">
        <f t="shared" si="11"/>
        <v>52.378378378378372</v>
      </c>
      <c r="P18" s="38">
        <f t="shared" si="12"/>
        <v>58.117647058823529</v>
      </c>
      <c r="Q18" s="38">
        <f t="shared" si="13"/>
        <v>55.882352941176471</v>
      </c>
      <c r="R18" s="38">
        <f t="shared" si="14"/>
        <v>61.621621621621614</v>
      </c>
      <c r="S18" s="39">
        <f t="shared" si="15"/>
        <v>-3.5039745627980992</v>
      </c>
      <c r="T18" s="39">
        <f t="shared" si="16"/>
        <v>-3.5039745627980849</v>
      </c>
      <c r="U18" t="s">
        <v>244</v>
      </c>
      <c r="V18" t="s">
        <v>289</v>
      </c>
      <c r="W18" t="s">
        <v>369</v>
      </c>
      <c r="X18" t="s">
        <v>452</v>
      </c>
      <c r="Y18" s="41"/>
    </row>
    <row r="19" spans="1:25" ht="15" x14ac:dyDescent="0.25">
      <c r="A19">
        <v>1.72</v>
      </c>
      <c r="B19">
        <v>2.2000000000000002</v>
      </c>
      <c r="C19" s="29">
        <f t="shared" si="0"/>
        <v>3.5940803382663811E-2</v>
      </c>
      <c r="D19" s="30">
        <f>IF(OR($A19="",$B19=""),"",A19*'MPTO_working_2-way'!$G18)</f>
        <v>1.7818181818181817</v>
      </c>
      <c r="E19" s="32">
        <f>IF(OR($A19="",$B19=""),"",B19*'MPTO_working_2-way'!$G18)</f>
        <v>2.2790697674418605</v>
      </c>
      <c r="F19" s="30">
        <f>IF(OR($A19="",$B19=""),"",'MPTO_working_2-way'!D18)</f>
        <v>1.7748592870544089</v>
      </c>
      <c r="G19" s="32">
        <f>IF(OR($A19="",$B19=""),"",'MPTO_working_2-way'!E18)</f>
        <v>2.2905569007263922</v>
      </c>
      <c r="H19" s="30">
        <f>IF(OR($A19="",$B19=""),"",'OddsRatio_working_2-way'!M18)</f>
        <v>1.7745966692414832</v>
      </c>
      <c r="I19" s="30">
        <f>IF(OR($A19="",$B19=""),"",'OddsRatio_working_2-way'!N18)</f>
        <v>2.2909944487358058</v>
      </c>
      <c r="J19" s="30">
        <f>IF('Log_working_2-way'!$D18="","",A19^('Log_working_2-way'!$D18))</f>
        <v>1.7714329684655428</v>
      </c>
      <c r="K19" s="32">
        <f>IF('Log_working_2-way'!$D18="","",B19^('Log_working_2-way'!$D18))</f>
        <v>2.2962889076273294</v>
      </c>
      <c r="L19" s="37">
        <f t="shared" si="9"/>
        <v>0.56122448979591844</v>
      </c>
      <c r="M19" s="37">
        <f t="shared" si="10"/>
        <v>0.43877551020408162</v>
      </c>
      <c r="N19" s="38">
        <v>115</v>
      </c>
      <c r="O19" s="38">
        <f t="shared" si="11"/>
        <v>48.13953488372092</v>
      </c>
      <c r="P19" s="38">
        <f t="shared" si="12"/>
        <v>62.727272727272741</v>
      </c>
      <c r="Q19" s="38">
        <f t="shared" si="13"/>
        <v>52.272727272727273</v>
      </c>
      <c r="R19" s="38">
        <f t="shared" si="14"/>
        <v>66.860465116279073</v>
      </c>
      <c r="S19" s="39">
        <f t="shared" si="15"/>
        <v>-4.1331923890063536</v>
      </c>
      <c r="T19" s="39">
        <f t="shared" si="16"/>
        <v>-4.1331923890063322</v>
      </c>
      <c r="U19" t="s">
        <v>290</v>
      </c>
      <c r="V19" t="s">
        <v>291</v>
      </c>
      <c r="W19" t="s">
        <v>369</v>
      </c>
      <c r="X19" t="s">
        <v>452</v>
      </c>
      <c r="Y19" s="41"/>
    </row>
    <row r="20" spans="1:25" ht="15" x14ac:dyDescent="0.25">
      <c r="A20">
        <v>1.75</v>
      </c>
      <c r="B20">
        <v>2.15</v>
      </c>
      <c r="C20" s="29">
        <f t="shared" si="0"/>
        <v>3.6544850498338777E-2</v>
      </c>
      <c r="D20" s="30">
        <f>IF(OR($A20="",$B20=""),"",A20*'MPTO_working_2-way'!$G19)</f>
        <v>1.8139534883720929</v>
      </c>
      <c r="E20" s="32">
        <f>IF(OR($A20="",$B20=""),"",B20*'MPTO_working_2-way'!$G19)</f>
        <v>2.2285714285714282</v>
      </c>
      <c r="F20" s="30">
        <f>IF(OR($A20="",$B20=""),"",'MPTO_working_2-way'!D19)</f>
        <v>1.8078078078078077</v>
      </c>
      <c r="G20" s="32">
        <f>IF(OR($A20="",$B20=""),"",'MPTO_working_2-way'!E19)</f>
        <v>2.2379182156133823</v>
      </c>
      <c r="H20" s="30">
        <f>IF(OR($A20="",$B20=""),"",'OddsRatio_working_2-way'!M19)</f>
        <v>1.8075728530872484</v>
      </c>
      <c r="I20" s="30">
        <f>IF(OR($A20="",$B20=""),"",'OddsRatio_working_2-way'!N19)</f>
        <v>2.2382783747337802</v>
      </c>
      <c r="J20" s="30">
        <f>IF('Log_working_2-way'!$D19="","",A20^('Log_working_2-way'!$D19))</f>
        <v>1.8047773811563292</v>
      </c>
      <c r="K20" s="32">
        <f>IF('Log_working_2-way'!$D19="","",B20^('Log_working_2-way'!$D19))</f>
        <v>2.2425796542182517</v>
      </c>
      <c r="L20" s="37">
        <f t="shared" si="9"/>
        <v>0.55128205128205132</v>
      </c>
      <c r="M20" s="37">
        <f t="shared" si="10"/>
        <v>0.44871794871794879</v>
      </c>
      <c r="N20" s="38">
        <v>116</v>
      </c>
      <c r="O20" s="38">
        <f t="shared" si="11"/>
        <v>49.714285714285708</v>
      </c>
      <c r="P20" s="38">
        <f t="shared" si="12"/>
        <v>62.046511627906966</v>
      </c>
      <c r="Q20" s="38">
        <f t="shared" si="13"/>
        <v>53.95348837209302</v>
      </c>
      <c r="R20" s="38">
        <f t="shared" si="14"/>
        <v>66.285714285714278</v>
      </c>
      <c r="S20" s="39">
        <f t="shared" si="15"/>
        <v>-4.2392026578073114</v>
      </c>
      <c r="T20" s="39">
        <f t="shared" si="16"/>
        <v>-4.2392026578073114</v>
      </c>
      <c r="U20" t="s">
        <v>86</v>
      </c>
      <c r="V20" t="s">
        <v>93</v>
      </c>
      <c r="W20" t="s">
        <v>220</v>
      </c>
      <c r="X20" t="s">
        <v>453</v>
      </c>
      <c r="Y20" s="41"/>
    </row>
    <row r="21" spans="1:25" ht="15" x14ac:dyDescent="0.25">
      <c r="A21">
        <v>1.66</v>
      </c>
      <c r="B21">
        <v>2.29</v>
      </c>
      <c r="C21" s="29">
        <f t="shared" si="0"/>
        <v>3.9090861261640519E-2</v>
      </c>
      <c r="D21" s="30">
        <f>IF(OR($A21="",$B21=""),"",A21*'MPTO_working_2-way'!$G20)</f>
        <v>1.7248908296943233</v>
      </c>
      <c r="E21" s="32">
        <f>IF(OR($A21="",$B21=""),"",B21*'MPTO_working_2-way'!$G20)</f>
        <v>2.3795180722891569</v>
      </c>
      <c r="F21" s="30">
        <f>IF(OR($A21="",$B21=""),"",'MPTO_working_2-way'!D20)</f>
        <v>1.7156654781784539</v>
      </c>
      <c r="G21" s="32">
        <f>IF(OR($A21="",$B21=""),"",'MPTO_working_2-way'!E20)</f>
        <v>2.3973008765844739</v>
      </c>
      <c r="H21" s="30">
        <f>IF(OR($A21="",$B21=""),"",'OddsRatio_working_2-way'!M20)</f>
        <v>1.7152816976385905</v>
      </c>
      <c r="I21" s="30">
        <f>IF(OR($A21="",$B21=""),"",'OddsRatio_working_2-way'!N20)</f>
        <v>2.3980505908390635</v>
      </c>
      <c r="J21" s="30">
        <f>IF('Log_working_2-way'!$D20="","",A21^('Log_working_2-way'!$D20))</f>
        <v>1.7110781784678428</v>
      </c>
      <c r="K21" s="32">
        <f>IF('Log_working_2-way'!$D20="","",B21^('Log_working_2-way'!$D20))</f>
        <v>2.4063151286043962</v>
      </c>
      <c r="L21" s="37">
        <f t="shared" si="9"/>
        <v>0.57974683544303796</v>
      </c>
      <c r="M21" s="37">
        <f t="shared" si="10"/>
        <v>0.42025316455696199</v>
      </c>
      <c r="N21" s="38">
        <v>117</v>
      </c>
      <c r="O21" s="38">
        <f t="shared" si="11"/>
        <v>46.518072289156628</v>
      </c>
      <c r="P21" s="38">
        <f t="shared" si="12"/>
        <v>65.908296943231448</v>
      </c>
      <c r="Q21" s="38">
        <f t="shared" si="13"/>
        <v>51.091703056768559</v>
      </c>
      <c r="R21" s="38">
        <f t="shared" si="14"/>
        <v>70.481927710843379</v>
      </c>
      <c r="S21" s="39">
        <f t="shared" si="15"/>
        <v>-4.573630767611931</v>
      </c>
      <c r="T21" s="39">
        <f t="shared" si="16"/>
        <v>-4.573630767611931</v>
      </c>
      <c r="U21" t="s">
        <v>208</v>
      </c>
      <c r="V21" t="s">
        <v>87</v>
      </c>
      <c r="W21" t="s">
        <v>220</v>
      </c>
      <c r="X21" t="s">
        <v>453</v>
      </c>
      <c r="Y21" s="41"/>
    </row>
    <row r="22" spans="1:25" ht="15" x14ac:dyDescent="0.25">
      <c r="A22">
        <v>1.63</v>
      </c>
      <c r="B22">
        <v>2.39</v>
      </c>
      <c r="C22" s="29">
        <f t="shared" si="0"/>
        <v>3.19069743563416E-2</v>
      </c>
      <c r="D22" s="30">
        <f>IF(OR($A22="",$B22=""),"",A22*'MPTO_working_2-way'!$G21)</f>
        <v>1.6820083682008367</v>
      </c>
      <c r="E22" s="32">
        <f>IF(OR($A22="",$B22=""),"",B22*'MPTO_working_2-way'!$G21)</f>
        <v>2.4662576687116564</v>
      </c>
      <c r="F22" s="30">
        <f>IF(OR($A22="",$B22=""),"",'MPTO_working_2-way'!D21)</f>
        <v>1.6735184827201064</v>
      </c>
      <c r="G22" s="32">
        <f>IF(OR($A22="",$B22=""),"",'MPTO_working_2-way'!E21)</f>
        <v>2.4847402493861024</v>
      </c>
      <c r="H22" s="30">
        <f>IF(OR($A22="",$B22=""),"",'OddsRatio_working_2-way'!M21)</f>
        <v>1.6732290918193764</v>
      </c>
      <c r="I22" s="30">
        <f>IF(OR($A22="",$B22=""),"",'OddsRatio_working_2-way'!N21)</f>
        <v>2.4853784724268779</v>
      </c>
      <c r="J22" s="30">
        <f>IF('Log_working_2-way'!$D21="","",A22^('Log_working_2-way'!$D21))</f>
        <v>1.6693751275261461</v>
      </c>
      <c r="K22" s="32">
        <f>IF('Log_working_2-way'!$D21="","",B22^('Log_working_2-way'!$D21))</f>
        <v>2.4939306210789667</v>
      </c>
      <c r="L22" s="37">
        <f t="shared" si="9"/>
        <v>0.59452736318407962</v>
      </c>
      <c r="M22" s="37">
        <f t="shared" si="10"/>
        <v>0.40547263681592038</v>
      </c>
      <c r="N22" s="38">
        <v>118</v>
      </c>
      <c r="O22" s="38">
        <f t="shared" si="11"/>
        <v>45.607361963190172</v>
      </c>
      <c r="P22" s="38">
        <f t="shared" si="12"/>
        <v>68.627615062761521</v>
      </c>
      <c r="Q22" s="38">
        <f t="shared" si="13"/>
        <v>49.372384937238493</v>
      </c>
      <c r="R22" s="38">
        <f t="shared" si="14"/>
        <v>72.392638036809814</v>
      </c>
      <c r="S22" s="39">
        <f t="shared" si="15"/>
        <v>-3.7650229740483212</v>
      </c>
      <c r="T22" s="39">
        <f t="shared" si="16"/>
        <v>-3.7650229740482928</v>
      </c>
      <c r="U22" t="s">
        <v>380</v>
      </c>
      <c r="V22" t="s">
        <v>381</v>
      </c>
      <c r="W22" t="s">
        <v>456</v>
      </c>
      <c r="X22" t="s">
        <v>453</v>
      </c>
      <c r="Y22" s="41"/>
    </row>
    <row r="23" spans="1:25" ht="15" x14ac:dyDescent="0.25">
      <c r="A23">
        <v>1.67</v>
      </c>
      <c r="B23">
        <v>2.2999999999999998</v>
      </c>
      <c r="C23" s="29">
        <f t="shared" si="0"/>
        <v>3.3585003905233002E-2</v>
      </c>
      <c r="D23" s="30">
        <f>IF(OR($A23="",$B23=""),"",A23*'MPTO_working_2-way'!$G22)</f>
        <v>1.7260869565217389</v>
      </c>
      <c r="E23" s="32">
        <f>IF(OR($A23="",$B23=""),"",B23*'MPTO_working_2-way'!$G22)</f>
        <v>2.3772455089820359</v>
      </c>
      <c r="F23" s="30">
        <f>IF(OR($A23="",$B23=""),"",'MPTO_working_2-way'!D22)</f>
        <v>1.7181838514873629</v>
      </c>
      <c r="G23" s="32">
        <f>IF(OR($A23="",$B23=""),"",'MPTO_working_2-way'!E22)</f>
        <v>2.3924011211460603</v>
      </c>
      <c r="H23" s="30">
        <f>IF(OR($A23="",$B23=""),"",'OddsRatio_working_2-way'!M22)</f>
        <v>1.7179029289427752</v>
      </c>
      <c r="I23" s="30">
        <f>IF(OR($A23="",$B23=""),"",'OddsRatio_working_2-way'!N22)</f>
        <v>2.3929459815307572</v>
      </c>
      <c r="J23" s="30">
        <f>IF('Log_working_2-way'!$D22="","",A23^('Log_working_2-way'!$D22))</f>
        <v>1.7143143993241288</v>
      </c>
      <c r="K23" s="32">
        <f>IF('Log_working_2-way'!$D22="","",B23^('Log_working_2-way'!$D22))</f>
        <v>2.399943779582375</v>
      </c>
      <c r="L23" s="37">
        <f t="shared" si="9"/>
        <v>0.57934508816120911</v>
      </c>
      <c r="M23" s="37">
        <f t="shared" si="10"/>
        <v>0.42065491183879095</v>
      </c>
      <c r="N23" s="38">
        <v>119</v>
      </c>
      <c r="O23" s="38">
        <f t="shared" si="11"/>
        <v>47.742514970059879</v>
      </c>
      <c r="P23" s="38">
        <f t="shared" si="12"/>
        <v>67.260869565217391</v>
      </c>
      <c r="Q23" s="38">
        <f t="shared" si="13"/>
        <v>51.739130434782616</v>
      </c>
      <c r="R23" s="38">
        <f t="shared" si="14"/>
        <v>71.257485029940128</v>
      </c>
      <c r="S23" s="39">
        <f t="shared" si="15"/>
        <v>-3.996615464722737</v>
      </c>
      <c r="T23" s="39">
        <f t="shared" si="16"/>
        <v>-3.996615464722737</v>
      </c>
      <c r="U23" t="s">
        <v>382</v>
      </c>
      <c r="V23" t="s">
        <v>383</v>
      </c>
      <c r="W23" t="s">
        <v>456</v>
      </c>
      <c r="X23" t="s">
        <v>453</v>
      </c>
      <c r="Y23" s="41"/>
    </row>
    <row r="24" spans="1:25" ht="15" x14ac:dyDescent="0.25">
      <c r="A24">
        <v>1.7</v>
      </c>
      <c r="B24">
        <v>2.2400000000000002</v>
      </c>
      <c r="C24" s="29">
        <f t="shared" si="0"/>
        <v>3.4663865546218364E-2</v>
      </c>
      <c r="D24" s="30">
        <f>IF(OR($A24="",$B24=""),"",A24*'MPTO_working_2-way'!$G23)</f>
        <v>1.7589285714285712</v>
      </c>
      <c r="E24" s="32">
        <f>IF(OR($A24="",$B24=""),"",B24*'MPTO_working_2-way'!$G23)</f>
        <v>2.3176470588235292</v>
      </c>
      <c r="F24" s="30">
        <f>IF(OR($A24="",$B24=""),"",'MPTO_working_2-way'!D23)</f>
        <v>1.7516099356025756</v>
      </c>
      <c r="G24" s="32">
        <f>IF(OR($A24="",$B24=""),"",'MPTO_working_2-way'!E23)</f>
        <v>2.3304773561811505</v>
      </c>
      <c r="H24" s="30">
        <f>IF(OR($A24="",$B24=""),"",'OddsRatio_working_2-way'!M23)</f>
        <v>1.7513428837969105</v>
      </c>
      <c r="I24" s="30">
        <f>IF(OR($A24="",$B24=""),"",'OddsRatio_working_2-way'!N23)</f>
        <v>2.3309502512973848</v>
      </c>
      <c r="J24" s="30">
        <f>IF('Log_working_2-way'!$D23="","",A24^('Log_working_2-way'!$D23))</f>
        <v>1.7480183212340654</v>
      </c>
      <c r="K24" s="32">
        <f>IF('Log_working_2-way'!$D23="","",B24^('Log_working_2-way'!$D23))</f>
        <v>2.3368656510313084</v>
      </c>
      <c r="L24" s="37">
        <f t="shared" si="9"/>
        <v>0.56852791878172593</v>
      </c>
      <c r="M24" s="37">
        <f t="shared" si="10"/>
        <v>0.43147208121827418</v>
      </c>
      <c r="N24" s="38">
        <v>120</v>
      </c>
      <c r="O24" s="38">
        <f t="shared" si="11"/>
        <v>49.411764705882355</v>
      </c>
      <c r="P24" s="38">
        <f t="shared" si="12"/>
        <v>66.428571428571431</v>
      </c>
      <c r="Q24" s="38">
        <f t="shared" si="13"/>
        <v>53.571428571428569</v>
      </c>
      <c r="R24" s="38">
        <f t="shared" si="14"/>
        <v>70.588235294117652</v>
      </c>
      <c r="S24" s="39">
        <f t="shared" si="15"/>
        <v>-4.1596638655462144</v>
      </c>
      <c r="T24" s="39">
        <f t="shared" si="16"/>
        <v>-4.1596638655462215</v>
      </c>
      <c r="U24" t="s">
        <v>384</v>
      </c>
      <c r="V24" t="s">
        <v>385</v>
      </c>
      <c r="W24" t="s">
        <v>456</v>
      </c>
      <c r="X24" t="s">
        <v>453</v>
      </c>
      <c r="Y24" s="41"/>
    </row>
    <row r="25" spans="1:25" ht="15" x14ac:dyDescent="0.25">
      <c r="A25">
        <v>1.66</v>
      </c>
      <c r="B25">
        <v>2.3199999999999998</v>
      </c>
      <c r="C25" s="29">
        <f t="shared" si="0"/>
        <v>3.3444121312837582E-2</v>
      </c>
      <c r="D25" s="30">
        <f>IF(OR($A25="",$B25=""),"",A25*'MPTO_working_2-way'!$G24)</f>
        <v>1.7155172413793103</v>
      </c>
      <c r="E25" s="32">
        <f>IF(OR($A25="",$B25=""),"",B25*'MPTO_working_2-way'!$G24)</f>
        <v>2.3975903614457832</v>
      </c>
      <c r="F25" s="30">
        <f>IF(OR($A25="",$B25=""),"",'MPTO_working_2-way'!D24)</f>
        <v>1.707394928178755</v>
      </c>
      <c r="G25" s="32">
        <f>IF(OR($A25="",$B25=""),"",'MPTO_working_2-way'!E24)</f>
        <v>2.4136375031336175</v>
      </c>
      <c r="H25" s="30">
        <f>IF(OR($A25="",$B25=""),"",'OddsRatio_working_2-way'!M24)</f>
        <v>1.7071067811865479</v>
      </c>
      <c r="I25" s="30">
        <f>IF(OR($A25="",$B25=""),"",'OddsRatio_working_2-way'!N24)</f>
        <v>2.4142135623730954</v>
      </c>
      <c r="J25" s="30">
        <f>IF('Log_working_2-way'!$D24="","",A25^('Log_working_2-way'!$D24))</f>
        <v>1.7034185347793582</v>
      </c>
      <c r="K25" s="32">
        <f>IF('Log_working_2-way'!$D24="","",B25^('Log_working_2-way'!$D24))</f>
        <v>2.4216287324780335</v>
      </c>
      <c r="L25" s="37">
        <f t="shared" si="9"/>
        <v>0.58291457286432158</v>
      </c>
      <c r="M25" s="37">
        <f t="shared" si="10"/>
        <v>0.41708542713567837</v>
      </c>
      <c r="N25" s="38">
        <v>121</v>
      </c>
      <c r="O25" s="38">
        <f t="shared" si="11"/>
        <v>48.108433734939752</v>
      </c>
      <c r="P25" s="38">
        <f t="shared" si="12"/>
        <v>68.84482758620689</v>
      </c>
      <c r="Q25" s="38">
        <f t="shared" si="13"/>
        <v>52.15517241379311</v>
      </c>
      <c r="R25" s="38">
        <f t="shared" si="14"/>
        <v>72.891566265060248</v>
      </c>
      <c r="S25" s="39">
        <f t="shared" si="15"/>
        <v>-4.0467386788533588</v>
      </c>
      <c r="T25" s="39">
        <f t="shared" si="16"/>
        <v>-4.0467386788533588</v>
      </c>
      <c r="U25" t="s">
        <v>386</v>
      </c>
      <c r="V25" t="s">
        <v>387</v>
      </c>
      <c r="W25" t="s">
        <v>456</v>
      </c>
      <c r="X25" t="s">
        <v>453</v>
      </c>
      <c r="Y25" s="41"/>
    </row>
    <row r="26" spans="1:25" ht="15" x14ac:dyDescent="0.25">
      <c r="A26">
        <v>1.63</v>
      </c>
      <c r="B26">
        <v>2.39</v>
      </c>
      <c r="C26" s="29">
        <f t="shared" si="0"/>
        <v>3.19069743563416E-2</v>
      </c>
      <c r="D26" s="30">
        <f>IF(OR($A26="",$B26=""),"",A26*'MPTO_working_2-way'!$G25)</f>
        <v>1.6820083682008367</v>
      </c>
      <c r="E26" s="32">
        <f>IF(OR($A26="",$B26=""),"",B26*'MPTO_working_2-way'!$G25)</f>
        <v>2.4662576687116564</v>
      </c>
      <c r="F26" s="30">
        <f>IF(OR($A26="",$B26=""),"",'MPTO_working_2-way'!D25)</f>
        <v>1.6735184827201064</v>
      </c>
      <c r="G26" s="32">
        <f>IF(OR($A26="",$B26=""),"",'MPTO_working_2-way'!E25)</f>
        <v>2.4847402493861024</v>
      </c>
      <c r="H26" s="30">
        <f>IF(OR($A26="",$B26=""),"",'OddsRatio_working_2-way'!M25)</f>
        <v>1.6732290918193764</v>
      </c>
      <c r="I26" s="30">
        <f>IF(OR($A26="",$B26=""),"",'OddsRatio_working_2-way'!N25)</f>
        <v>2.4853784724268779</v>
      </c>
      <c r="J26" s="30">
        <f>IF('Log_working_2-way'!$D25="","",A26^('Log_working_2-way'!$D25))</f>
        <v>1.6693751275261461</v>
      </c>
      <c r="K26" s="32">
        <f>IF('Log_working_2-way'!$D25="","",B26^('Log_working_2-way'!$D25))</f>
        <v>2.4939306210789667</v>
      </c>
      <c r="L26" s="37">
        <f t="shared" si="9"/>
        <v>0.59452736318407962</v>
      </c>
      <c r="M26" s="37">
        <f t="shared" si="10"/>
        <v>0.40547263681592038</v>
      </c>
      <c r="N26" s="38">
        <v>122</v>
      </c>
      <c r="O26" s="38">
        <f t="shared" si="11"/>
        <v>47.153374233128829</v>
      </c>
      <c r="P26" s="38">
        <f t="shared" si="12"/>
        <v>70.953974895397508</v>
      </c>
      <c r="Q26" s="38">
        <f t="shared" si="13"/>
        <v>51.046025104602506</v>
      </c>
      <c r="R26" s="38">
        <f t="shared" si="14"/>
        <v>74.846625766871171</v>
      </c>
      <c r="S26" s="39">
        <f t="shared" si="15"/>
        <v>-3.8926508714736769</v>
      </c>
      <c r="T26" s="39">
        <f t="shared" si="16"/>
        <v>-3.8926508714736627</v>
      </c>
      <c r="U26" t="s">
        <v>388</v>
      </c>
      <c r="V26" t="s">
        <v>389</v>
      </c>
      <c r="W26" t="s">
        <v>456</v>
      </c>
      <c r="X26" t="s">
        <v>453</v>
      </c>
      <c r="Y26" s="41"/>
    </row>
    <row r="27" spans="1:25" ht="15" x14ac:dyDescent="0.25">
      <c r="A27">
        <v>1.43</v>
      </c>
      <c r="B27">
        <v>2.91</v>
      </c>
      <c r="C27" s="29">
        <f t="shared" si="0"/>
        <v>4.2943310984548067E-2</v>
      </c>
      <c r="D27" s="30">
        <f>IF(OR($A27="",$B27=""),"",A27*'MPTO_working_2-way'!$G26)</f>
        <v>1.4914089347079036</v>
      </c>
      <c r="E27" s="32">
        <f>IF(OR($A27="",$B27=""),"",B27*'MPTO_working_2-way'!$G26)</f>
        <v>3.034965034965035</v>
      </c>
      <c r="F27" s="30">
        <f>IF(OR($A27="",$B27=""),"",'MPTO_working_2-way'!D26)</f>
        <v>1.4752982468579936</v>
      </c>
      <c r="G27" s="32">
        <f>IF(OR($A27="",$B27=""),"",'MPTO_working_2-way'!E26)</f>
        <v>3.1039421176295079</v>
      </c>
      <c r="H27" s="30">
        <f>IF(OR($A27="",$B27=""),"",'OddsRatio_working_2-way'!M26)</f>
        <v>1.4744795991951138</v>
      </c>
      <c r="I27" s="30">
        <f>IF(OR($A27="",$B27=""),"",'OddsRatio_working_2-way'!N26)</f>
        <v>3.1075721731689949</v>
      </c>
      <c r="J27" s="30">
        <f>IF('Log_working_2-way'!$D26="","",A27^('Log_working_2-way'!$D26))</f>
        <v>1.4670586823732825</v>
      </c>
      <c r="K27" s="32">
        <f>IF('Log_working_2-way'!$D26="","",B27^('Log_working_2-way'!$D26))</f>
        <v>3.141058581582127</v>
      </c>
      <c r="L27" s="37">
        <f t="shared" si="9"/>
        <v>0.67050691244239635</v>
      </c>
      <c r="M27" s="37">
        <f t="shared" si="10"/>
        <v>0.3294930875576037</v>
      </c>
      <c r="N27" s="38">
        <v>123</v>
      </c>
      <c r="O27" s="38">
        <f t="shared" si="11"/>
        <v>36.98601398601398</v>
      </c>
      <c r="P27" s="38">
        <f t="shared" si="12"/>
        <v>80.731958762886606</v>
      </c>
      <c r="Q27" s="38">
        <f t="shared" si="13"/>
        <v>42.268041237113401</v>
      </c>
      <c r="R27" s="38">
        <f t="shared" si="14"/>
        <v>86.013986013986028</v>
      </c>
      <c r="S27" s="39">
        <f t="shared" si="15"/>
        <v>-5.2820272510994215</v>
      </c>
      <c r="T27" s="39">
        <f t="shared" si="16"/>
        <v>-5.2820272510994215</v>
      </c>
      <c r="U27" t="s">
        <v>390</v>
      </c>
      <c r="V27" t="s">
        <v>391</v>
      </c>
      <c r="W27" t="s">
        <v>456</v>
      </c>
      <c r="X27" t="s">
        <v>453</v>
      </c>
      <c r="Y27" s="41"/>
    </row>
    <row r="28" spans="1:25" ht="15" x14ac:dyDescent="0.25">
      <c r="A28">
        <v>1.61</v>
      </c>
      <c r="B28">
        <v>2.42</v>
      </c>
      <c r="C28" s="29">
        <f t="shared" si="0"/>
        <v>3.4341152918228035E-2</v>
      </c>
      <c r="D28" s="30">
        <f>IF(OR($A28="",$B28=""),"",A28*'MPTO_working_2-way'!$G27)</f>
        <v>1.6652892561983472</v>
      </c>
      <c r="E28" s="32">
        <f>IF(OR($A28="",$B28=""),"",B28*'MPTO_working_2-way'!$G27)</f>
        <v>2.5031055900621118</v>
      </c>
      <c r="F28" s="30">
        <f>IF(OR($A28="",$B28=""),"",'MPTO_working_2-way'!D27)</f>
        <v>1.655773235306617</v>
      </c>
      <c r="G28" s="32">
        <f>IF(OR($A28="",$B28=""),"",'MPTO_working_2-way'!E27)</f>
        <v>2.5249173741170372</v>
      </c>
      <c r="H28" s="30">
        <f>IF(OR($A28="",$B28=""),"",'OddsRatio_working_2-way'!M27)</f>
        <v>1.6554215931663621</v>
      </c>
      <c r="I28" s="30">
        <f>IF(OR($A28="",$B28=""),"",'OddsRatio_working_2-way'!N27)</f>
        <v>2.5257355119610394</v>
      </c>
      <c r="J28" s="30">
        <f>IF('Log_working_2-way'!$D27="","",A28^('Log_working_2-way'!$D27))</f>
        <v>1.6510939281167687</v>
      </c>
      <c r="K28" s="32">
        <f>IF('Log_working_2-way'!$D27="","",B28^('Log_working_2-way'!$D27))</f>
        <v>2.5358767096666233</v>
      </c>
      <c r="L28" s="37">
        <f t="shared" si="9"/>
        <v>0.60049627791563276</v>
      </c>
      <c r="M28" s="37">
        <f t="shared" si="10"/>
        <v>0.39950372208436724</v>
      </c>
      <c r="N28" s="38">
        <v>124</v>
      </c>
      <c r="O28" s="38">
        <f t="shared" si="11"/>
        <v>46.981366459627331</v>
      </c>
      <c r="P28" s="38">
        <f t="shared" si="12"/>
        <v>72.760330578512395</v>
      </c>
      <c r="Q28" s="38">
        <f t="shared" si="13"/>
        <v>51.239669421487605</v>
      </c>
      <c r="R28" s="38">
        <f t="shared" si="14"/>
        <v>77.018633540372662</v>
      </c>
      <c r="S28" s="39">
        <f t="shared" si="15"/>
        <v>-4.2583029618602737</v>
      </c>
      <c r="T28" s="39">
        <f t="shared" si="16"/>
        <v>-4.2583029618602666</v>
      </c>
      <c r="U28" t="s">
        <v>392</v>
      </c>
      <c r="V28" t="s">
        <v>393</v>
      </c>
      <c r="W28" t="s">
        <v>457</v>
      </c>
      <c r="X28" t="s">
        <v>453</v>
      </c>
      <c r="Y28" s="41"/>
    </row>
    <row r="29" spans="1:25" ht="15" x14ac:dyDescent="0.25">
      <c r="A29">
        <v>1.84</v>
      </c>
      <c r="B29">
        <v>2.06</v>
      </c>
      <c r="C29" s="29">
        <f t="shared" si="0"/>
        <v>2.891515407344869E-2</v>
      </c>
      <c r="D29" s="30">
        <f>IF(OR($A29="",$B29=""),"",A29*'MPTO_working_2-way'!$G28)</f>
        <v>1.8932038834951457</v>
      </c>
      <c r="E29" s="32">
        <f>IF(OR($A29="",$B29=""),"",B29*'MPTO_working_2-way'!$G28)</f>
        <v>2.1195652173913042</v>
      </c>
      <c r="F29" s="30">
        <f>IF(OR($A29="",$B29=""),"",'MPTO_working_2-way'!D28)</f>
        <v>1.8902852583283463</v>
      </c>
      <c r="G29" s="32">
        <f>IF(OR($A29="",$B29=""),"",'MPTO_working_2-way'!E28)</f>
        <v>2.1232354918216445</v>
      </c>
      <c r="H29" s="30">
        <f>IF(OR($A29="",$B29=""),"",'OddsRatio_working_2-way'!M28)</f>
        <v>1.8901981971385247</v>
      </c>
      <c r="I29" s="30">
        <f>IF(OR($A29="",$B29=""),"",'OddsRatio_working_2-way'!N28)</f>
        <v>2.123345344008138</v>
      </c>
      <c r="J29" s="30">
        <f>IF('Log_working_2-way'!$D28="","",A29^('Log_working_2-way'!$D28))</f>
        <v>1.8888770989238437</v>
      </c>
      <c r="K29" s="32">
        <f>IF('Log_working_2-way'!$D28="","",B29^('Log_working_2-way'!$D28))</f>
        <v>2.1250149218724146</v>
      </c>
      <c r="L29" s="37">
        <f t="shared" si="9"/>
        <v>0.52820512820512822</v>
      </c>
      <c r="M29" s="37">
        <f t="shared" si="10"/>
        <v>0.47179487179487184</v>
      </c>
      <c r="N29" s="38">
        <v>125</v>
      </c>
      <c r="O29" s="38">
        <f t="shared" si="11"/>
        <v>57.065217391304344</v>
      </c>
      <c r="P29" s="38">
        <f t="shared" si="12"/>
        <v>64.320388349514559</v>
      </c>
      <c r="Q29" s="38">
        <f t="shared" si="13"/>
        <v>60.679611650485441</v>
      </c>
      <c r="R29" s="38">
        <f t="shared" si="14"/>
        <v>67.934782608695642</v>
      </c>
      <c r="S29" s="39">
        <f t="shared" si="15"/>
        <v>-3.6143942591810969</v>
      </c>
      <c r="T29" s="39">
        <f t="shared" si="16"/>
        <v>-3.6143942591810827</v>
      </c>
      <c r="U29" t="s">
        <v>394</v>
      </c>
      <c r="V29" t="s">
        <v>395</v>
      </c>
      <c r="W29" t="s">
        <v>457</v>
      </c>
      <c r="X29" t="s">
        <v>453</v>
      </c>
      <c r="Y29" s="41"/>
    </row>
    <row r="30" spans="1:25" s="35" customFormat="1" ht="15" x14ac:dyDescent="0.25">
      <c r="A30">
        <v>1.8</v>
      </c>
      <c r="B30">
        <v>2.09</v>
      </c>
      <c r="C30" s="29">
        <f t="shared" si="0"/>
        <v>3.4024455077086735E-2</v>
      </c>
      <c r="D30" s="30">
        <f>IF(OR($A30="",$B30=""),"",A30*'MPTO_working_2-way'!$G29)</f>
        <v>1.8612440191387563</v>
      </c>
      <c r="E30" s="32">
        <f>IF(OR($A30="",$B30=""),"",B30*'MPTO_working_2-way'!$G29)</f>
        <v>2.161111111111111</v>
      </c>
      <c r="F30" s="30">
        <f>IF(OR($A30="",$B30=""),"",'MPTO_working_2-way'!D29)</f>
        <v>1.8568608094768018</v>
      </c>
      <c r="G30" s="32">
        <f>IF(OR($A30="",$B30=""),"",'MPTO_working_2-way'!E29)</f>
        <v>2.1670506912442398</v>
      </c>
      <c r="H30" s="30">
        <f>IF(OR($A30="",$B30=""),"",'OddsRatio_working_2-way'!M29)</f>
        <v>1.8567058737562385</v>
      </c>
      <c r="I30" s="30">
        <f>IF(OR($A30="",$B30=""),"",'OddsRatio_working_2-way'!N29)</f>
        <v>2.1672617529928755</v>
      </c>
      <c r="J30" s="30">
        <f>IF('Log_working_2-way'!$D29="","",A30^('Log_working_2-way'!$D29))</f>
        <v>1.8547149010332622</v>
      </c>
      <c r="K30" s="32">
        <f>IF('Log_working_2-way'!$D29="","",B30^('Log_working_2-way'!$D29))</f>
        <v>2.1699807722915003</v>
      </c>
      <c r="L30" s="37">
        <f t="shared" si="9"/>
        <v>0.53727506426735205</v>
      </c>
      <c r="M30" s="37">
        <f t="shared" si="10"/>
        <v>0.46272493573264784</v>
      </c>
      <c r="N30" s="38">
        <v>126</v>
      </c>
      <c r="O30" s="38">
        <f t="shared" si="11"/>
        <v>56.000000000000007</v>
      </c>
      <c r="P30" s="38">
        <f t="shared" si="12"/>
        <v>65.712918660287073</v>
      </c>
      <c r="Q30" s="38">
        <f t="shared" si="13"/>
        <v>60.287081339712927</v>
      </c>
      <c r="R30" s="38">
        <f t="shared" si="14"/>
        <v>70</v>
      </c>
      <c r="S30" s="39">
        <f t="shared" si="15"/>
        <v>-4.2870813397129197</v>
      </c>
      <c r="T30" s="39">
        <f t="shared" si="16"/>
        <v>-4.2870813397129268</v>
      </c>
      <c r="U30" t="s">
        <v>396</v>
      </c>
      <c r="V30" t="s">
        <v>397</v>
      </c>
      <c r="W30" t="s">
        <v>457</v>
      </c>
      <c r="X30" t="s">
        <v>453</v>
      </c>
      <c r="Y30" s="41"/>
    </row>
    <row r="31" spans="1:25" ht="15" x14ac:dyDescent="0.25">
      <c r="A31">
        <v>1.51</v>
      </c>
      <c r="B31">
        <v>2.65</v>
      </c>
      <c r="C31" s="29">
        <f t="shared" si="0"/>
        <v>3.9610146195176998E-2</v>
      </c>
      <c r="D31" s="30">
        <f>IF(OR($A31="",$B31=""),"",A31*'MPTO_working_2-way'!$G30)</f>
        <v>1.5698113207547173</v>
      </c>
      <c r="E31" s="32">
        <f>IF(OR($A31="",$B31=""),"",B31*'MPTO_working_2-way'!$G30)</f>
        <v>2.7549668874172188</v>
      </c>
      <c r="F31" s="30">
        <f>IF(OR($A31="",$B31=""),"",'MPTO_working_2-way'!D30)</f>
        <v>1.5565496450452205</v>
      </c>
      <c r="G31" s="32">
        <f>IF(OR($A31="",$B31=""),"",'MPTO_working_2-way'!E30)</f>
        <v>2.7967849030228904</v>
      </c>
      <c r="H31" s="30">
        <f>IF(OR($A31="",$B31=""),"",'OddsRatio_working_2-way'!M30)</f>
        <v>1.5559594491425695</v>
      </c>
      <c r="I31" s="30">
        <f>IF(OR($A31="",$B31=""),"",'OddsRatio_working_2-way'!N30)</f>
        <v>2.7986923354612547</v>
      </c>
      <c r="J31" s="30">
        <f>IF('Log_working_2-way'!$D30="","",A31^('Log_working_2-way'!$D30))</f>
        <v>1.5498902372228578</v>
      </c>
      <c r="K31" s="32">
        <f>IF('Log_working_2-way'!$D30="","",B31^('Log_working_2-way'!$D30))</f>
        <v>2.8185447427650114</v>
      </c>
      <c r="L31" s="37">
        <f t="shared" si="9"/>
        <v>0.63701923076923062</v>
      </c>
      <c r="M31" s="37">
        <f t="shared" si="10"/>
        <v>0.36298076923076922</v>
      </c>
      <c r="N31" s="38">
        <v>127</v>
      </c>
      <c r="O31" s="38">
        <f t="shared" si="11"/>
        <v>42.894039735099348</v>
      </c>
      <c r="P31" s="38">
        <f t="shared" si="12"/>
        <v>79.075471698113219</v>
      </c>
      <c r="Q31" s="38">
        <f t="shared" si="13"/>
        <v>47.924528301886795</v>
      </c>
      <c r="R31" s="38">
        <f t="shared" si="14"/>
        <v>84.105960264900673</v>
      </c>
      <c r="S31" s="39">
        <f t="shared" si="15"/>
        <v>-5.0304885667874473</v>
      </c>
      <c r="T31" s="39">
        <f t="shared" si="16"/>
        <v>-5.0304885667874544</v>
      </c>
      <c r="U31" t="s">
        <v>398</v>
      </c>
      <c r="V31" t="s">
        <v>399</v>
      </c>
      <c r="W31" t="s">
        <v>457</v>
      </c>
      <c r="X31" t="s">
        <v>453</v>
      </c>
      <c r="Y31" s="41"/>
    </row>
    <row r="32" spans="1:25" ht="15" x14ac:dyDescent="0.25">
      <c r="A32">
        <v>1.95</v>
      </c>
      <c r="B32">
        <v>1.93</v>
      </c>
      <c r="C32" s="29">
        <f t="shared" si="0"/>
        <v>3.0955227846419575E-2</v>
      </c>
      <c r="D32" s="30">
        <f>IF(OR($A32="",$B32=""),"",A32*'MPTO_working_2-way'!$G31)</f>
        <v>2.0103626943005182</v>
      </c>
      <c r="E32" s="32">
        <f>IF(OR($A32="",$B32=""),"",B32*'MPTO_working_2-way'!$G31)</f>
        <v>1.9897435897435898</v>
      </c>
      <c r="F32" s="30">
        <f>IF(OR($A32="",$B32=""),"",'MPTO_working_2-way'!D31)</f>
        <v>2.0106851876586083</v>
      </c>
      <c r="G32" s="32">
        <f>IF(OR($A32="",$B32=""),"",'MPTO_working_2-way'!E31)</f>
        <v>1.9894277785119598</v>
      </c>
      <c r="H32" s="30">
        <f>IF(OR($A32="",$B32=""),"",'OddsRatio_working_2-way'!M31)</f>
        <v>2.0106954914038573</v>
      </c>
      <c r="I32" s="30">
        <f>IF(OR($A32="",$B32=""),"",'OddsRatio_working_2-way'!N31)</f>
        <v>1.9894176915848294</v>
      </c>
      <c r="J32" s="30">
        <f>IF('Log_working_2-way'!$D31="","",A32^('Log_working_2-way'!$D31))</f>
        <v>2.0108420160403986</v>
      </c>
      <c r="K32" s="32">
        <f>IF('Log_working_2-way'!$D31="","",B32^('Log_working_2-way'!$D31))</f>
        <v>1.9892742724695103</v>
      </c>
      <c r="L32" s="37">
        <f t="shared" si="9"/>
        <v>0.49742268041237114</v>
      </c>
      <c r="M32" s="37">
        <f t="shared" si="10"/>
        <v>0.50257731958762886</v>
      </c>
      <c r="N32" s="38">
        <v>128</v>
      </c>
      <c r="O32" s="38">
        <f t="shared" si="11"/>
        <v>62.358974358974365</v>
      </c>
      <c r="P32" s="38">
        <f t="shared" si="12"/>
        <v>61.678756476683944</v>
      </c>
      <c r="Q32" s="38">
        <f t="shared" si="13"/>
        <v>66.32124352331607</v>
      </c>
      <c r="R32" s="38">
        <f t="shared" si="14"/>
        <v>65.641025641025649</v>
      </c>
      <c r="S32" s="39">
        <f t="shared" si="15"/>
        <v>-3.9622691643417056</v>
      </c>
      <c r="T32" s="39">
        <f t="shared" si="16"/>
        <v>-3.9622691643417056</v>
      </c>
      <c r="U32" t="s">
        <v>251</v>
      </c>
      <c r="V32" t="s">
        <v>295</v>
      </c>
      <c r="W32" t="s">
        <v>363</v>
      </c>
      <c r="X32" t="s">
        <v>453</v>
      </c>
      <c r="Y32" s="41"/>
    </row>
    <row r="33" spans="1:25" ht="15" x14ac:dyDescent="0.25">
      <c r="A33">
        <v>1.34</v>
      </c>
      <c r="B33">
        <v>3.33</v>
      </c>
      <c r="C33" s="29">
        <f t="shared" si="0"/>
        <v>4.6568957016718038E-2</v>
      </c>
      <c r="D33" s="30">
        <f>IF(OR($A33="",$B33=""),"",A33*'MPTO_working_2-way'!$G32)</f>
        <v>1.4024024024024022</v>
      </c>
      <c r="E33" s="32">
        <f>IF(OR($A33="",$B33=""),"",B33*'MPTO_working_2-way'!$G32)</f>
        <v>3.4850746268656709</v>
      </c>
      <c r="F33" s="30">
        <f>IF(OR($A33="",$B33=""),"",'MPTO_working_2-way'!D32)</f>
        <v>1.3831561327919157</v>
      </c>
      <c r="G33" s="32">
        <f>IF(OR($A33="",$B33=""),"",'MPTO_working_2-way'!E32)</f>
        <v>3.6099021114796526</v>
      </c>
      <c r="H33" s="30">
        <f>IF(OR($A33="",$B33=""),"",'OddsRatio_working_2-way'!M32)</f>
        <v>1.3819983596576244</v>
      </c>
      <c r="I33" s="30">
        <f>IF(OR($A33="",$B33=""),"",'OddsRatio_working_2-way'!N32)</f>
        <v>3.617812288241955</v>
      </c>
      <c r="J33" s="30">
        <f>IF('Log_working_2-way'!$D32="","",A33^('Log_working_2-way'!$D32))</f>
        <v>1.3730412777941385</v>
      </c>
      <c r="K33" s="32">
        <f>IF('Log_working_2-way'!$D32="","",B33^('Log_working_2-way'!$D32))</f>
        <v>3.680668493038858</v>
      </c>
      <c r="L33" s="37">
        <f t="shared" si="9"/>
        <v>0.71306209850107072</v>
      </c>
      <c r="M33" s="37">
        <f t="shared" si="10"/>
        <v>0.28693790149892939</v>
      </c>
      <c r="N33" s="38">
        <v>129</v>
      </c>
      <c r="O33" s="38">
        <f t="shared" si="11"/>
        <v>32.731343283582099</v>
      </c>
      <c r="P33" s="38">
        <f t="shared" si="12"/>
        <v>90.261261261261254</v>
      </c>
      <c r="Q33" s="38">
        <f t="shared" si="13"/>
        <v>38.738738738738739</v>
      </c>
      <c r="R33" s="38">
        <f t="shared" si="14"/>
        <v>96.268656716417908</v>
      </c>
      <c r="S33" s="39">
        <f t="shared" si="15"/>
        <v>-6.0073954551566402</v>
      </c>
      <c r="T33" s="39">
        <f t="shared" si="16"/>
        <v>-6.0073954551566544</v>
      </c>
      <c r="U33" t="s">
        <v>298</v>
      </c>
      <c r="V33" t="s">
        <v>247</v>
      </c>
      <c r="W33" t="s">
        <v>363</v>
      </c>
      <c r="X33" t="s">
        <v>453</v>
      </c>
      <c r="Y33" s="41"/>
    </row>
    <row r="34" spans="1:25" ht="15" x14ac:dyDescent="0.25">
      <c r="A34">
        <v>1.75</v>
      </c>
      <c r="B34">
        <v>2.17</v>
      </c>
      <c r="C34" s="29">
        <f t="shared" si="0"/>
        <v>3.2258064516129004E-2</v>
      </c>
      <c r="D34" s="30">
        <f>IF(OR($A34="",$B34=""),"",A34*'MPTO_working_2-way'!$G33)</f>
        <v>1.8064516129032258</v>
      </c>
      <c r="E34" s="32">
        <f>IF(OR($A34="",$B34=""),"",B34*'MPTO_working_2-way'!$G33)</f>
        <v>2.2399999999999998</v>
      </c>
      <c r="F34" s="30">
        <f>IF(OR($A34="",$B34=""),"",'MPTO_working_2-way'!D33)</f>
        <v>1.8008298755186722</v>
      </c>
      <c r="G34" s="32">
        <f>IF(OR($A34="",$B34=""),"",'MPTO_working_2-way'!E33)</f>
        <v>2.2487046632124348</v>
      </c>
      <c r="H34" s="30">
        <f>IF(OR($A34="",$B34=""),"",'OddsRatio_working_2-way'!M33)</f>
        <v>1.8006407690254356</v>
      </c>
      <c r="I34" s="30">
        <f>IF(OR($A34="",$B34=""),"",'OddsRatio_working_2-way'!N33)</f>
        <v>2.2489995996796797</v>
      </c>
      <c r="J34" s="30">
        <f>IF('Log_working_2-way'!$D33="","",A34^('Log_working_2-way'!$D33))</f>
        <v>1.798091355138193</v>
      </c>
      <c r="K34" s="32">
        <f>IF('Log_working_2-way'!$D33="","",B34^('Log_working_2-way'!$D33))</f>
        <v>2.2529893897006406</v>
      </c>
      <c r="L34" s="37">
        <f t="shared" si="9"/>
        <v>0.5535714285714286</v>
      </c>
      <c r="M34" s="37">
        <f t="shared" si="10"/>
        <v>0.44642857142857145</v>
      </c>
      <c r="N34" s="38">
        <v>130</v>
      </c>
      <c r="O34" s="38">
        <f t="shared" si="11"/>
        <v>55.714285714285708</v>
      </c>
      <c r="P34" s="38">
        <f t="shared" si="12"/>
        <v>70.092165898617495</v>
      </c>
      <c r="Q34" s="38">
        <f t="shared" si="13"/>
        <v>59.907834101382491</v>
      </c>
      <c r="R34" s="38">
        <f t="shared" si="14"/>
        <v>74.285714285714278</v>
      </c>
      <c r="S34" s="39">
        <f t="shared" si="15"/>
        <v>-4.1935483870967829</v>
      </c>
      <c r="T34" s="39">
        <f t="shared" si="16"/>
        <v>-4.1935483870967829</v>
      </c>
      <c r="U34" t="s">
        <v>346</v>
      </c>
      <c r="V34" t="s">
        <v>249</v>
      </c>
      <c r="W34" t="s">
        <v>363</v>
      </c>
      <c r="X34" t="s">
        <v>453</v>
      </c>
      <c r="Y34" s="41"/>
    </row>
    <row r="35" spans="1:25" ht="15" x14ac:dyDescent="0.25">
      <c r="A35">
        <v>1.58</v>
      </c>
      <c r="B35">
        <v>2.48</v>
      </c>
      <c r="C35" s="29">
        <f t="shared" si="0"/>
        <v>3.61371988566761E-2</v>
      </c>
      <c r="D35" s="30">
        <f>IF(OR($A35="",$B35=""),"",A35*'MPTO_working_2-way'!$G34)</f>
        <v>1.6370967741935483</v>
      </c>
      <c r="E35" s="32">
        <f>IF(OR($A35="",$B35=""),"",B35*'MPTO_working_2-way'!$G34)</f>
        <v>2.5696202531645569</v>
      </c>
      <c r="F35" s="30">
        <f>IF(OR($A35="",$B35=""),"",'MPTO_working_2-way'!D34)</f>
        <v>1.6264320106259338</v>
      </c>
      <c r="G35" s="32">
        <f>IF(OR($A35="",$B35=""),"",'MPTO_working_2-way'!E34)</f>
        <v>2.5963424330771265</v>
      </c>
      <c r="H35" s="30">
        <f>IF(OR($A35="",$B35=""),"",'OddsRatio_working_2-way'!M34)</f>
        <v>1.6260126930757011</v>
      </c>
      <c r="I35" s="30">
        <f>IF(OR($A35="",$B35=""),"",'OddsRatio_working_2-way'!N34)</f>
        <v>2.5974116995724779</v>
      </c>
      <c r="J35" s="30">
        <f>IF('Log_working_2-way'!$D34="","",A35^('Log_working_2-way'!$D34))</f>
        <v>1.6211538390924995</v>
      </c>
      <c r="K35" s="32">
        <f>IF('Log_working_2-way'!$D34="","",B35^('Log_working_2-way'!$D34))</f>
        <v>2.6099071390443571</v>
      </c>
      <c r="L35" s="37">
        <f t="shared" si="9"/>
        <v>0.61083743842364535</v>
      </c>
      <c r="M35" s="37">
        <f t="shared" si="10"/>
        <v>0.3891625615763547</v>
      </c>
      <c r="N35" s="38">
        <v>131</v>
      </c>
      <c r="O35" s="38">
        <f t="shared" si="11"/>
        <v>48.088607594936718</v>
      </c>
      <c r="P35" s="38">
        <f t="shared" si="12"/>
        <v>78.177419354838719</v>
      </c>
      <c r="Q35" s="38">
        <f t="shared" si="13"/>
        <v>52.822580645161295</v>
      </c>
      <c r="R35" s="38">
        <f t="shared" si="14"/>
        <v>82.911392405063282</v>
      </c>
      <c r="S35" s="39">
        <f t="shared" si="15"/>
        <v>-4.7339730502245772</v>
      </c>
      <c r="T35" s="39">
        <f t="shared" si="16"/>
        <v>-4.7339730502245629</v>
      </c>
      <c r="U35" t="s">
        <v>296</v>
      </c>
      <c r="V35" t="s">
        <v>345</v>
      </c>
      <c r="W35" t="s">
        <v>363</v>
      </c>
      <c r="X35" t="s">
        <v>453</v>
      </c>
      <c r="Y35" s="41"/>
    </row>
    <row r="36" spans="1:25" ht="15" x14ac:dyDescent="0.25">
      <c r="A36">
        <v>1.75</v>
      </c>
      <c r="B36">
        <v>2.17</v>
      </c>
      <c r="C36" s="29">
        <f t="shared" si="0"/>
        <v>3.2258064516129004E-2</v>
      </c>
      <c r="D36" s="30">
        <f>IF(OR($A36="",$B36=""),"",A36*'MPTO_working_2-way'!$G35)</f>
        <v>1.8064516129032258</v>
      </c>
      <c r="E36" s="32">
        <f>IF(OR($A36="",$B36=""),"",B36*'MPTO_working_2-way'!$G35)</f>
        <v>2.2399999999999998</v>
      </c>
      <c r="F36" s="30">
        <f>IF(OR($A36="",$B36=""),"",'MPTO_working_2-way'!D35)</f>
        <v>1.8008298755186722</v>
      </c>
      <c r="G36" s="32">
        <f>IF(OR($A36="",$B36=""),"",'MPTO_working_2-way'!E35)</f>
        <v>2.2487046632124348</v>
      </c>
      <c r="H36" s="30">
        <f>IF(OR($A36="",$B36=""),"",'OddsRatio_working_2-way'!M35)</f>
        <v>1.8006407690254356</v>
      </c>
      <c r="I36" s="30">
        <f>IF(OR($A36="",$B36=""),"",'OddsRatio_working_2-way'!N35)</f>
        <v>2.2489995996796797</v>
      </c>
      <c r="J36" s="30">
        <f>IF('Log_working_2-way'!$D35="","",A36^('Log_working_2-way'!$D35))</f>
        <v>1.798091355138193</v>
      </c>
      <c r="K36" s="32">
        <f>IF('Log_working_2-way'!$D35="","",B36^('Log_working_2-way'!$D35))</f>
        <v>2.2529893897006406</v>
      </c>
      <c r="L36" s="37">
        <f t="shared" si="9"/>
        <v>0.5535714285714286</v>
      </c>
      <c r="M36" s="37">
        <f t="shared" si="10"/>
        <v>0.44642857142857145</v>
      </c>
      <c r="N36" s="38">
        <v>132</v>
      </c>
      <c r="O36" s="38">
        <f t="shared" si="11"/>
        <v>56.571428571428569</v>
      </c>
      <c r="P36" s="38">
        <f t="shared" si="12"/>
        <v>71.170506912442391</v>
      </c>
      <c r="Q36" s="38">
        <f t="shared" si="13"/>
        <v>60.829493087557601</v>
      </c>
      <c r="R36" s="38">
        <f t="shared" si="14"/>
        <v>75.428571428571431</v>
      </c>
      <c r="S36" s="39">
        <f t="shared" si="15"/>
        <v>-4.258064516129032</v>
      </c>
      <c r="T36" s="39">
        <f t="shared" si="16"/>
        <v>-4.2580645161290391</v>
      </c>
      <c r="U36" t="s">
        <v>228</v>
      </c>
      <c r="V36" t="s">
        <v>254</v>
      </c>
      <c r="W36" t="s">
        <v>363</v>
      </c>
      <c r="X36" t="s">
        <v>453</v>
      </c>
      <c r="Y36" s="41"/>
    </row>
    <row r="37" spans="1:25" ht="15" x14ac:dyDescent="0.25">
      <c r="A37">
        <v>1.72</v>
      </c>
      <c r="B37">
        <v>2.21</v>
      </c>
      <c r="C37" s="29">
        <f t="shared" si="0"/>
        <v>3.3884036620014824E-2</v>
      </c>
      <c r="D37" s="30">
        <f>IF(OR($A37="",$B37=""),"",A37*'MPTO_working_2-way'!$G36)</f>
        <v>1.7782805429864255</v>
      </c>
      <c r="E37" s="32">
        <f>IF(OR($A37="",$B37=""),"",B37*'MPTO_working_2-way'!$G36)</f>
        <v>2.2848837209302326</v>
      </c>
      <c r="F37" s="30">
        <f>IF(OR($A37="",$B37=""),"",'MPTO_working_2-way'!D36)</f>
        <v>1.7716256524981358</v>
      </c>
      <c r="G37" s="32">
        <f>IF(OR($A37="",$B37=""),"",'MPTO_working_2-way'!E36)</f>
        <v>2.2959652089876781</v>
      </c>
      <c r="H37" s="30">
        <f>IF(OR($A37="",$B37=""),"",'OddsRatio_working_2-way'!M36)</f>
        <v>1.7713892158398703</v>
      </c>
      <c r="I37" s="30">
        <f>IF(OR($A37="",$B37=""),"",'OddsRatio_working_2-way'!N36)</f>
        <v>2.2963624321753371</v>
      </c>
      <c r="J37" s="30">
        <f>IF('Log_working_2-way'!$D36="","",A37^('Log_working_2-way'!$D36))</f>
        <v>1.7683679149287428</v>
      </c>
      <c r="K37" s="32">
        <f>IF('Log_working_2-way'!$D36="","",B37^('Log_working_2-way'!$D36))</f>
        <v>2.3014598613122459</v>
      </c>
      <c r="L37" s="37">
        <f t="shared" si="9"/>
        <v>0.56234096692111957</v>
      </c>
      <c r="M37" s="37">
        <f t="shared" si="10"/>
        <v>0.43765903307888038</v>
      </c>
      <c r="N37" s="38">
        <v>133</v>
      </c>
      <c r="O37" s="38">
        <f t="shared" si="11"/>
        <v>55.674418604651159</v>
      </c>
      <c r="P37" s="38">
        <f t="shared" si="12"/>
        <v>72.819004524886878</v>
      </c>
      <c r="Q37" s="38">
        <f t="shared" si="13"/>
        <v>60.180995475113122</v>
      </c>
      <c r="R37" s="38">
        <f t="shared" si="14"/>
        <v>77.325581395348848</v>
      </c>
      <c r="S37" s="39">
        <f t="shared" si="15"/>
        <v>-4.5065768704619629</v>
      </c>
      <c r="T37" s="39">
        <f t="shared" si="16"/>
        <v>-4.50657687046197</v>
      </c>
      <c r="U37" t="s">
        <v>105</v>
      </c>
      <c r="V37" t="s">
        <v>89</v>
      </c>
      <c r="W37" t="s">
        <v>221</v>
      </c>
      <c r="X37" t="s">
        <v>453</v>
      </c>
      <c r="Y37" s="41"/>
    </row>
    <row r="38" spans="1:25" ht="15" x14ac:dyDescent="0.25">
      <c r="A38">
        <v>1.87</v>
      </c>
      <c r="B38">
        <v>2.02</v>
      </c>
      <c r="C38" s="29">
        <f t="shared" si="0"/>
        <v>2.9808863239265015E-2</v>
      </c>
      <c r="D38" s="30">
        <f>IF(OR($A38="",$B38=""),"",A38*'MPTO_working_2-way'!$G37)</f>
        <v>1.9257425742574257</v>
      </c>
      <c r="E38" s="32">
        <f>IF(OR($A38="",$B38=""),"",B38*'MPTO_working_2-way'!$G37)</f>
        <v>2.0802139037433154</v>
      </c>
      <c r="F38" s="30">
        <f>IF(OR($A38="",$B38=""),"",'MPTO_working_2-way'!D37)</f>
        <v>1.9236135865967305</v>
      </c>
      <c r="G38" s="32">
        <f>IF(OR($A38="",$B38=""),"",'MPTO_working_2-way'!E37)</f>
        <v>2.082703865027292</v>
      </c>
      <c r="H38" s="30">
        <f>IF(OR($A38="",$B38=""),"",'OddsRatio_working_2-way'!M37)</f>
        <v>1.9235481451827992</v>
      </c>
      <c r="I38" s="30">
        <f>IF(OR($A38="",$B38=""),"",'OddsRatio_working_2-way'!N37)</f>
        <v>2.0827805840074194</v>
      </c>
      <c r="J38" s="30">
        <f>IF('Log_working_2-way'!$D37="","",A38^('Log_working_2-way'!$D37))</f>
        <v>1.9225833907877643</v>
      </c>
      <c r="K38" s="32">
        <f>IF('Log_working_2-way'!$D37="","",B38^('Log_working_2-way'!$D37))</f>
        <v>2.0839128581602959</v>
      </c>
      <c r="L38" s="37">
        <f t="shared" si="9"/>
        <v>0.51928020565552702</v>
      </c>
      <c r="M38" s="37">
        <f t="shared" si="10"/>
        <v>0.48071979434447304</v>
      </c>
      <c r="N38" s="38">
        <v>134</v>
      </c>
      <c r="O38" s="38">
        <f t="shared" si="11"/>
        <v>62.342245989304807</v>
      </c>
      <c r="P38" s="38">
        <f t="shared" si="12"/>
        <v>67.663366336633672</v>
      </c>
      <c r="Q38" s="38">
        <f t="shared" si="13"/>
        <v>66.336633663366342</v>
      </c>
      <c r="R38" s="38">
        <f t="shared" si="14"/>
        <v>71.657754010695172</v>
      </c>
      <c r="S38" s="39">
        <f t="shared" si="15"/>
        <v>-3.9943876740615352</v>
      </c>
      <c r="T38" s="39">
        <f t="shared" si="16"/>
        <v>-3.9943876740614996</v>
      </c>
      <c r="U38" t="s">
        <v>97</v>
      </c>
      <c r="V38" t="s">
        <v>104</v>
      </c>
      <c r="W38" t="s">
        <v>221</v>
      </c>
      <c r="X38" t="s">
        <v>453</v>
      </c>
      <c r="Y38" s="41"/>
    </row>
    <row r="39" spans="1:25" ht="15" x14ac:dyDescent="0.25">
      <c r="A39">
        <v>2.34</v>
      </c>
      <c r="B39">
        <v>1.65</v>
      </c>
      <c r="C39" s="29">
        <f t="shared" si="0"/>
        <v>3.3411033411033575E-2</v>
      </c>
      <c r="D39" s="30">
        <f>IF(OR($A39="",$B39=""),"",A39*'MPTO_working_2-way'!$G38)</f>
        <v>2.4181818181818184</v>
      </c>
      <c r="E39" s="32">
        <f>IF(OR($A39="",$B39=""),"",B39*'MPTO_working_2-way'!$G38)</f>
        <v>1.7051282051282053</v>
      </c>
      <c r="F39" s="30">
        <f>IF(OR($A39="",$B39=""),"",'MPTO_working_2-way'!D38)</f>
        <v>2.4351939451277205</v>
      </c>
      <c r="G39" s="32">
        <f>IF(OR($A39="",$B39=""),"",'MPTO_working_2-way'!E38)</f>
        <v>1.6967699406723797</v>
      </c>
      <c r="H39" s="30">
        <f>IF(OR($A39="",$B39=""),"",'OddsRatio_working_2-way'!M38)</f>
        <v>2.4358058578855508</v>
      </c>
      <c r="I39" s="30">
        <f>IF(OR($A39="",$B39=""),"",'OddsRatio_working_2-way'!N38)</f>
        <v>1.6964729907653791</v>
      </c>
      <c r="J39" s="30">
        <f>IF('Log_working_2-way'!$D38="","",A39^('Log_working_2-way'!$D38))</f>
        <v>2.4436741668534787</v>
      </c>
      <c r="K39" s="32">
        <f>IF('Log_working_2-way'!$D38="","",B39^('Log_working_2-way'!$D38))</f>
        <v>1.6926770755893317</v>
      </c>
      <c r="L39" s="37">
        <f t="shared" si="9"/>
        <v>0.41353383458646614</v>
      </c>
      <c r="M39" s="37">
        <f t="shared" si="10"/>
        <v>0.5864661654135338</v>
      </c>
      <c r="N39" s="38">
        <v>135</v>
      </c>
      <c r="O39" s="38">
        <f t="shared" si="11"/>
        <v>77.307692307692307</v>
      </c>
      <c r="P39" s="38">
        <f t="shared" si="12"/>
        <v>53.18181818181818</v>
      </c>
      <c r="Q39" s="38">
        <f t="shared" si="13"/>
        <v>81.818181818181827</v>
      </c>
      <c r="R39" s="38">
        <f t="shared" si="14"/>
        <v>57.692307692307701</v>
      </c>
      <c r="S39" s="39">
        <f t="shared" si="15"/>
        <v>-4.5104895104895206</v>
      </c>
      <c r="T39" s="39">
        <f t="shared" si="16"/>
        <v>-4.5104895104895206</v>
      </c>
      <c r="U39" t="s">
        <v>99</v>
      </c>
      <c r="V39" t="s">
        <v>110</v>
      </c>
      <c r="W39" t="s">
        <v>221</v>
      </c>
      <c r="X39" t="s">
        <v>453</v>
      </c>
      <c r="Y39" s="41"/>
    </row>
    <row r="40" spans="1:25" ht="15" x14ac:dyDescent="0.25">
      <c r="A40">
        <v>1.85</v>
      </c>
      <c r="B40">
        <v>2.0499999999999998</v>
      </c>
      <c r="C40" s="29">
        <f t="shared" si="0"/>
        <v>2.8345418589321048E-2</v>
      </c>
      <c r="D40" s="30">
        <f>IF(OR($A40="",$B40=""),"",A40*'MPTO_working_2-way'!$G39)</f>
        <v>1.902439024390244</v>
      </c>
      <c r="E40" s="32">
        <f>IF(OR($A40="",$B40=""),"",B40*'MPTO_working_2-way'!$G39)</f>
        <v>2.1081081081081079</v>
      </c>
      <c r="F40" s="30">
        <f>IF(OR($A40="",$B40=""),"",'MPTO_working_2-way'!D39)</f>
        <v>1.8998121477770822</v>
      </c>
      <c r="G40" s="32">
        <f>IF(OR($A40="",$B40=""),"",'MPTO_working_2-way'!E39)</f>
        <v>2.1113430758524703</v>
      </c>
      <c r="H40" s="30">
        <f>IF(OR($A40="",$B40=""),"",'OddsRatio_working_2-way'!M39)</f>
        <v>1.8997354108424378</v>
      </c>
      <c r="I40" s="30">
        <f>IF(OR($A40="",$B40=""),"",'OddsRatio_working_2-way'!N39)</f>
        <v>2.1114378604524222</v>
      </c>
      <c r="J40" s="30">
        <f>IF('Log_working_2-way'!$D39="","",A40^('Log_working_2-way'!$D39))</f>
        <v>1.8985467665018629</v>
      </c>
      <c r="K40" s="32">
        <f>IF('Log_working_2-way'!$D39="","",B40^('Log_working_2-way'!$D39))</f>
        <v>2.1129081281913611</v>
      </c>
      <c r="L40" s="37">
        <f t="shared" si="9"/>
        <v>0.52564102564102555</v>
      </c>
      <c r="M40" s="37">
        <f t="shared" si="10"/>
        <v>0.47435897435897439</v>
      </c>
      <c r="N40" s="38">
        <v>136</v>
      </c>
      <c r="O40" s="38">
        <f t="shared" si="11"/>
        <v>62.486486486486491</v>
      </c>
      <c r="P40" s="38">
        <f t="shared" si="12"/>
        <v>69.658536585365837</v>
      </c>
      <c r="Q40" s="38">
        <f t="shared" si="13"/>
        <v>66.341463414634148</v>
      </c>
      <c r="R40" s="38">
        <f t="shared" si="14"/>
        <v>73.513513513513502</v>
      </c>
      <c r="S40" s="39">
        <f t="shared" si="15"/>
        <v>-3.8549769281476571</v>
      </c>
      <c r="T40" s="39">
        <f t="shared" si="16"/>
        <v>-3.8549769281476642</v>
      </c>
      <c r="U40" t="s">
        <v>214</v>
      </c>
      <c r="V40" t="s">
        <v>217</v>
      </c>
      <c r="W40" t="s">
        <v>221</v>
      </c>
      <c r="X40" t="s">
        <v>453</v>
      </c>
      <c r="Y40" s="41"/>
    </row>
    <row r="41" spans="1:25" s="35" customFormat="1" ht="15" x14ac:dyDescent="0.25">
      <c r="A41">
        <v>1.83</v>
      </c>
      <c r="B41">
        <v>2.06</v>
      </c>
      <c r="C41" s="29">
        <f t="shared" si="0"/>
        <v>3.1884980635577431E-2</v>
      </c>
      <c r="D41" s="30">
        <f>IF(OR($A41="",$B41=""),"",A41*'MPTO_working_2-way'!$G40)</f>
        <v>1.8883495145631068</v>
      </c>
      <c r="E41" s="32">
        <f>IF(OR($A41="",$B41=""),"",B41*'MPTO_working_2-way'!$G40)</f>
        <v>2.1256830601092895</v>
      </c>
      <c r="F41" s="30">
        <f>IF(OR($A41="",$B41=""),"",'MPTO_working_2-way'!D40)</f>
        <v>1.8849942497124856</v>
      </c>
      <c r="G41" s="32">
        <f>IF(OR($A41="",$B41=""),"",'MPTO_working_2-way'!E40)</f>
        <v>2.1299508446804905</v>
      </c>
      <c r="H41" s="30">
        <f>IF(OR($A41="",$B41=""),"",'OddsRatio_working_2-way'!M40)</f>
        <v>1.8848835335367746</v>
      </c>
      <c r="I41" s="30">
        <f>IF(OR($A41="",$B41=""),"",'OddsRatio_working_2-way'!N40)</f>
        <v>2.1300922235529893</v>
      </c>
      <c r="J41" s="30">
        <f>IF('Log_working_2-way'!$D40="","",A41^('Log_working_2-way'!$D40))</f>
        <v>1.8833614398916756</v>
      </c>
      <c r="K41" s="32">
        <f>IF('Log_working_2-way'!$D40="","",B41^('Log_working_2-way'!$D40))</f>
        <v>2.1320394516231058</v>
      </c>
      <c r="L41" s="37">
        <f t="shared" si="9"/>
        <v>0.5295629820051414</v>
      </c>
      <c r="M41" s="37">
        <f t="shared" si="10"/>
        <v>0.47043701799485865</v>
      </c>
      <c r="N41" s="38">
        <v>137</v>
      </c>
      <c r="O41" s="38">
        <f t="shared" si="11"/>
        <v>62.136612021857921</v>
      </c>
      <c r="P41" s="38">
        <f t="shared" si="12"/>
        <v>70.49514563106797</v>
      </c>
      <c r="Q41" s="38">
        <f t="shared" si="13"/>
        <v>66.504854368932044</v>
      </c>
      <c r="R41" s="38">
        <f t="shared" si="14"/>
        <v>74.863387978142072</v>
      </c>
      <c r="S41" s="39">
        <f t="shared" si="15"/>
        <v>-4.3682423470741227</v>
      </c>
      <c r="T41" s="39">
        <f t="shared" si="16"/>
        <v>-4.3682423470741014</v>
      </c>
      <c r="U41" t="s">
        <v>101</v>
      </c>
      <c r="V41" t="s">
        <v>106</v>
      </c>
      <c r="W41" t="s">
        <v>221</v>
      </c>
      <c r="X41" t="s">
        <v>453</v>
      </c>
      <c r="Y41" s="41"/>
    </row>
    <row r="42" spans="1:25" ht="15" x14ac:dyDescent="0.25">
      <c r="A42">
        <v>2.04</v>
      </c>
      <c r="B42">
        <v>1.85</v>
      </c>
      <c r="C42" s="29">
        <f t="shared" si="0"/>
        <v>3.0736618971912932E-2</v>
      </c>
      <c r="D42" s="30">
        <f>IF(OR($A42="",$B42=""),"",A42*'MPTO_working_2-way'!$G41)</f>
        <v>2.1027027027027025</v>
      </c>
      <c r="E42" s="32">
        <f>IF(OR($A42="",$B42=""),"",B42*'MPTO_working_2-way'!$G41)</f>
        <v>1.9068627450980391</v>
      </c>
      <c r="F42" s="30">
        <f>IF(OR($A42="",$B42=""),"",'MPTO_working_2-way'!D41)</f>
        <v>2.1060267857142851</v>
      </c>
      <c r="G42" s="32">
        <f>IF(OR($A42="",$B42=""),"",'MPTO_working_2-way'!E41)</f>
        <v>1.9041372351160444</v>
      </c>
      <c r="H42" s="30">
        <f>IF(OR($A42="",$B42=""),"",'OddsRatio_working_2-way'!M41)</f>
        <v>2.1061326375099441</v>
      </c>
      <c r="I42" s="30">
        <f>IF(OR($A42="",$B42=""),"",'OddsRatio_working_2-way'!N41)</f>
        <v>1.904050713349474</v>
      </c>
      <c r="J42" s="30">
        <f>IF('Log_working_2-way'!$D41="","",A42^('Log_working_2-way'!$D41))</f>
        <v>2.1076465292124213</v>
      </c>
      <c r="K42" s="32">
        <f>IF('Log_working_2-way'!$D41="","",B42^('Log_working_2-way'!$D41))</f>
        <v>1.9028150891340896</v>
      </c>
      <c r="L42" s="37">
        <f t="shared" si="9"/>
        <v>0.47557840616966585</v>
      </c>
      <c r="M42" s="37">
        <f t="shared" si="10"/>
        <v>0.52442159383033427</v>
      </c>
      <c r="N42" s="38">
        <v>138</v>
      </c>
      <c r="O42" s="38">
        <f t="shared" si="11"/>
        <v>70.35294117647058</v>
      </c>
      <c r="P42" s="38">
        <f t="shared" si="12"/>
        <v>63.405405405405403</v>
      </c>
      <c r="Q42" s="38">
        <f t="shared" si="13"/>
        <v>74.594594594594582</v>
      </c>
      <c r="R42" s="38">
        <f t="shared" si="14"/>
        <v>67.647058823529406</v>
      </c>
      <c r="S42" s="39">
        <f t="shared" si="15"/>
        <v>-4.2416534181240024</v>
      </c>
      <c r="T42" s="39">
        <f t="shared" si="16"/>
        <v>-4.2416534181240024</v>
      </c>
      <c r="U42" t="s">
        <v>112</v>
      </c>
      <c r="V42" t="s">
        <v>219</v>
      </c>
      <c r="W42" t="s">
        <v>221</v>
      </c>
      <c r="X42" t="s">
        <v>453</v>
      </c>
      <c r="Y42" s="41"/>
    </row>
    <row r="43" spans="1:25" ht="15" x14ac:dyDescent="0.25">
      <c r="A43">
        <v>2.3199999999999998</v>
      </c>
      <c r="B43">
        <v>1.66</v>
      </c>
      <c r="C43" s="29">
        <f t="shared" si="0"/>
        <v>3.3444121312837582E-2</v>
      </c>
      <c r="D43" s="30">
        <f>IF(OR($A43="",$B43=""),"",A43*'MPTO_working_2-way'!$G42)</f>
        <v>2.3975903614457832</v>
      </c>
      <c r="E43" s="32">
        <f>IF(OR($A43="",$B43=""),"",B43*'MPTO_working_2-way'!$G42)</f>
        <v>1.7155172413793103</v>
      </c>
      <c r="F43" s="30">
        <f>IF(OR($A43="",$B43=""),"",'MPTO_working_2-way'!D42)</f>
        <v>2.4136375031336175</v>
      </c>
      <c r="G43" s="32">
        <f>IF(OR($A43="",$B43=""),"",'MPTO_working_2-way'!E42)</f>
        <v>1.707394928178755</v>
      </c>
      <c r="H43" s="30">
        <f>IF(OR($A43="",$B43=""),"",'OddsRatio_working_2-way'!M42)</f>
        <v>2.4142135623730954</v>
      </c>
      <c r="I43" s="30">
        <f>IF(OR($A43="",$B43=""),"",'OddsRatio_working_2-way'!N42)</f>
        <v>1.7071067811865479</v>
      </c>
      <c r="J43" s="30">
        <f>IF('Log_working_2-way'!$D42="","",A43^('Log_working_2-way'!$D42))</f>
        <v>2.4216287324780335</v>
      </c>
      <c r="K43" s="32">
        <f>IF('Log_working_2-way'!$D42="","",B43^('Log_working_2-way'!$D42))</f>
        <v>1.7034185347793582</v>
      </c>
      <c r="L43" s="37">
        <f t="shared" si="9"/>
        <v>0.41708542713567837</v>
      </c>
      <c r="M43" s="37">
        <f t="shared" si="10"/>
        <v>0.58291457286432158</v>
      </c>
      <c r="N43" s="38">
        <v>139</v>
      </c>
      <c r="O43" s="38">
        <f t="shared" si="11"/>
        <v>79.086206896551715</v>
      </c>
      <c r="P43" s="38">
        <f t="shared" si="12"/>
        <v>55.265060240963848</v>
      </c>
      <c r="Q43" s="38">
        <f t="shared" si="13"/>
        <v>83.734939759036152</v>
      </c>
      <c r="R43" s="38">
        <f t="shared" si="14"/>
        <v>59.913793103448278</v>
      </c>
      <c r="S43" s="39">
        <f t="shared" si="15"/>
        <v>-4.6487328624844366</v>
      </c>
      <c r="T43" s="39">
        <f t="shared" si="16"/>
        <v>-4.6487328624844295</v>
      </c>
      <c r="U43" t="s">
        <v>88</v>
      </c>
      <c r="V43" t="s">
        <v>100</v>
      </c>
      <c r="W43" t="s">
        <v>221</v>
      </c>
      <c r="X43" t="s">
        <v>453</v>
      </c>
      <c r="Y43" s="41"/>
    </row>
    <row r="44" spans="1:25" ht="15" x14ac:dyDescent="0.25">
      <c r="A44">
        <v>2.02</v>
      </c>
      <c r="B44">
        <v>1.88</v>
      </c>
      <c r="C44" s="29">
        <f t="shared" si="0"/>
        <v>2.6964398567516312E-2</v>
      </c>
      <c r="D44" s="30">
        <f>IF(OR($A44="",$B44=""),"",A44*'MPTO_working_2-way'!$G43)</f>
        <v>2.0744680851063828</v>
      </c>
      <c r="E44" s="32">
        <f>IF(OR($A44="",$B44=""),"",B44*'MPTO_working_2-way'!$G43)</f>
        <v>1.9306930693069306</v>
      </c>
      <c r="F44" s="30">
        <f>IF(OR($A44="",$B44=""),"",'MPTO_working_2-way'!D43)</f>
        <v>2.0765529308836395</v>
      </c>
      <c r="G44" s="32">
        <f>IF(OR($A44="",$B44=""),"",'MPTO_working_2-way'!E43)</f>
        <v>1.9288906948394962</v>
      </c>
      <c r="H44" s="30">
        <f>IF(OR($A44="",$B44=""),"",'OddsRatio_working_2-way'!M43)</f>
        <v>2.0766108438479098</v>
      </c>
      <c r="I44" s="30">
        <f>IF(OR($A44="",$B44=""),"",'OddsRatio_working_2-way'!N43)</f>
        <v>1.9288407280256479</v>
      </c>
      <c r="J44" s="30">
        <f>IF('Log_working_2-way'!$D43="","",A44^('Log_working_2-way'!$D43))</f>
        <v>2.0775563029751076</v>
      </c>
      <c r="K44" s="32">
        <f>IF('Log_working_2-way'!$D43="","",B44^('Log_working_2-way'!$D43))</f>
        <v>1.9280257534933587</v>
      </c>
      <c r="L44" s="37">
        <f t="shared" si="9"/>
        <v>0.48205128205128212</v>
      </c>
      <c r="M44" s="37">
        <f t="shared" si="10"/>
        <v>0.517948717948718</v>
      </c>
      <c r="N44" s="38">
        <v>140</v>
      </c>
      <c r="O44" s="38">
        <f t="shared" si="11"/>
        <v>70.693069306930695</v>
      </c>
      <c r="P44" s="38">
        <f t="shared" si="12"/>
        <v>65.531914893617014</v>
      </c>
      <c r="Q44" s="38">
        <f t="shared" si="13"/>
        <v>74.468085106382972</v>
      </c>
      <c r="R44" s="38">
        <f t="shared" si="14"/>
        <v>69.306930693069305</v>
      </c>
      <c r="S44" s="39">
        <f t="shared" si="15"/>
        <v>-3.7750157994522766</v>
      </c>
      <c r="T44" s="39">
        <f t="shared" si="16"/>
        <v>-3.7750157994522908</v>
      </c>
      <c r="U44" t="s">
        <v>107</v>
      </c>
      <c r="V44" t="s">
        <v>111</v>
      </c>
      <c r="W44" t="s">
        <v>221</v>
      </c>
      <c r="X44" t="s">
        <v>453</v>
      </c>
      <c r="Y44" s="41"/>
    </row>
    <row r="45" spans="1:25" ht="15" x14ac:dyDescent="0.25">
      <c r="A45">
        <v>1.81</v>
      </c>
      <c r="B45">
        <v>2.09</v>
      </c>
      <c r="C45" s="29">
        <f t="shared" si="0"/>
        <v>3.0955087366835166E-2</v>
      </c>
      <c r="D45" s="30">
        <f>IF(OR($A45="",$B45=""),"",A45*'MPTO_working_2-way'!$G44)</f>
        <v>1.8660287081339717</v>
      </c>
      <c r="E45" s="32">
        <f>IF(OR($A45="",$B45=""),"",B45*'MPTO_working_2-way'!$G44)</f>
        <v>2.1546961325966851</v>
      </c>
      <c r="F45" s="30">
        <f>IF(OR($A45="",$B45=""),"",'MPTO_working_2-way'!D44)</f>
        <v>1.8621674173619833</v>
      </c>
      <c r="G45" s="32">
        <f>IF(OR($A45="",$B45=""),"",'MPTO_working_2-way'!E44)</f>
        <v>2.159867538325388</v>
      </c>
      <c r="H45" s="30">
        <f>IF(OR($A45="",$B45=""),"",'OddsRatio_working_2-way'!M44)</f>
        <v>1.8620436566990362</v>
      </c>
      <c r="I45" s="30">
        <f>IF(OR($A45="",$B45=""),"",'OddsRatio_working_2-way'!N44)</f>
        <v>2.1600340565456171</v>
      </c>
      <c r="J45" s="30">
        <f>IF('Log_working_2-way'!$D44="","",A45^('Log_working_2-way'!$D44))</f>
        <v>1.8602936584659731</v>
      </c>
      <c r="K45" s="32">
        <f>IF('Log_working_2-way'!$D44="","",B45^('Log_working_2-way'!$D44))</f>
        <v>2.1623937828196005</v>
      </c>
      <c r="L45" s="37">
        <f t="shared" si="9"/>
        <v>0.53589743589743577</v>
      </c>
      <c r="M45" s="37">
        <f t="shared" si="10"/>
        <v>0.46410256410256412</v>
      </c>
      <c r="N45" s="38">
        <v>141</v>
      </c>
      <c r="O45" s="38">
        <f t="shared" si="11"/>
        <v>63.099447513812166</v>
      </c>
      <c r="P45" s="38">
        <f t="shared" si="12"/>
        <v>73.535885167464116</v>
      </c>
      <c r="Q45" s="38">
        <f t="shared" si="13"/>
        <v>67.464114832535898</v>
      </c>
      <c r="R45" s="38">
        <f t="shared" si="14"/>
        <v>77.900552486187848</v>
      </c>
      <c r="S45" s="39">
        <f t="shared" si="15"/>
        <v>-4.3646673187237326</v>
      </c>
      <c r="T45" s="39">
        <f t="shared" si="16"/>
        <v>-4.3646673187237326</v>
      </c>
      <c r="U45" t="s">
        <v>218</v>
      </c>
      <c r="V45" t="s">
        <v>108</v>
      </c>
      <c r="W45" t="s">
        <v>221</v>
      </c>
      <c r="X45" t="s">
        <v>453</v>
      </c>
      <c r="Y45" s="41"/>
    </row>
    <row r="46" spans="1:25" s="35" customFormat="1" ht="15" x14ac:dyDescent="0.25">
      <c r="A46">
        <v>1.93</v>
      </c>
      <c r="B46">
        <v>1.95</v>
      </c>
      <c r="C46" s="29">
        <f t="shared" si="0"/>
        <v>3.0955227846419575E-2</v>
      </c>
      <c r="D46" s="30">
        <f>IF(OR($A46="",$B46=""),"",A46*'MPTO_working_2-way'!$G45)</f>
        <v>1.9897435897435898</v>
      </c>
      <c r="E46" s="32">
        <f>IF(OR($A46="",$B46=""),"",B46*'MPTO_working_2-way'!$G45)</f>
        <v>2.0103626943005182</v>
      </c>
      <c r="F46" s="30">
        <f>IF(OR($A46="",$B46=""),"",'MPTO_working_2-way'!D45)</f>
        <v>1.9894277785119598</v>
      </c>
      <c r="G46" s="32">
        <f>IF(OR($A46="",$B46=""),"",'MPTO_working_2-way'!E45)</f>
        <v>2.0106851876586083</v>
      </c>
      <c r="H46" s="30">
        <f>IF(OR($A46="",$B46=""),"",'OddsRatio_working_2-way'!M45)</f>
        <v>1.9894176915848294</v>
      </c>
      <c r="I46" s="30">
        <f>IF(OR($A46="",$B46=""),"",'OddsRatio_working_2-way'!N45)</f>
        <v>2.0106954914038573</v>
      </c>
      <c r="J46" s="30">
        <f>IF('Log_working_2-way'!$D45="","",A46^('Log_working_2-way'!$D45))</f>
        <v>1.9892742724695103</v>
      </c>
      <c r="K46" s="32">
        <f>IF('Log_working_2-way'!$D45="","",B46^('Log_working_2-way'!$D45))</f>
        <v>2.0108420160403986</v>
      </c>
      <c r="L46" s="37">
        <f t="shared" si="9"/>
        <v>0.50257731958762886</v>
      </c>
      <c r="M46" s="37">
        <f t="shared" si="10"/>
        <v>0.49742268041237114</v>
      </c>
      <c r="N46" s="38">
        <v>142</v>
      </c>
      <c r="O46" s="38">
        <f t="shared" si="11"/>
        <v>68.424870466321252</v>
      </c>
      <c r="P46" s="38">
        <f t="shared" si="12"/>
        <v>69.179487179487182</v>
      </c>
      <c r="Q46" s="38">
        <f t="shared" si="13"/>
        <v>72.820512820512832</v>
      </c>
      <c r="R46" s="38">
        <f t="shared" si="14"/>
        <v>73.575129533678762</v>
      </c>
      <c r="S46" s="39">
        <f t="shared" si="15"/>
        <v>-4.3956423541915797</v>
      </c>
      <c r="T46" s="39">
        <f t="shared" si="16"/>
        <v>-4.3956423541915797</v>
      </c>
      <c r="U46" t="s">
        <v>109</v>
      </c>
      <c r="V46" t="s">
        <v>215</v>
      </c>
      <c r="W46" t="s">
        <v>221</v>
      </c>
      <c r="X46" t="s">
        <v>453</v>
      </c>
      <c r="Y46" s="41"/>
    </row>
    <row r="47" spans="1:25" ht="15" x14ac:dyDescent="0.25">
      <c r="A47">
        <v>1.88</v>
      </c>
      <c r="B47">
        <v>1.99</v>
      </c>
      <c r="C47" s="29">
        <f t="shared" si="0"/>
        <v>3.4427456431091574E-2</v>
      </c>
      <c r="D47" s="30">
        <f>IF(OR($A47="",$B47=""),"",A47*'MPTO_working_2-way'!$G46)</f>
        <v>1.9447236180904521</v>
      </c>
      <c r="E47" s="32">
        <f>IF(OR($A47="",$B47=""),"",B47*'MPTO_working_2-way'!$G46)</f>
        <v>2.0585106382978724</v>
      </c>
      <c r="F47" s="30">
        <f>IF(OR($A47="",$B47=""),"",'MPTO_working_2-way'!D46)</f>
        <v>1.9428749480681344</v>
      </c>
      <c r="G47" s="32">
        <f>IF(OR($A47="",$B47=""),"",'MPTO_working_2-way'!E46)</f>
        <v>2.0605860321656753</v>
      </c>
      <c r="H47" s="30">
        <f>IF(OR($A47="",$B47=""),"",'OddsRatio_working_2-way'!M46)</f>
        <v>1.9428090415820634</v>
      </c>
      <c r="I47" s="30">
        <f>IF(OR($A47="",$B47=""),"",'OddsRatio_working_2-way'!N46)</f>
        <v>2.0606601717798219</v>
      </c>
      <c r="J47" s="30">
        <f>IF('Log_working_2-way'!$D46="","",A47^('Log_working_2-way'!$D46))</f>
        <v>1.9419679246135251</v>
      </c>
      <c r="K47" s="32">
        <f>IF('Log_working_2-way'!$D46="","",B47^('Log_working_2-way'!$D46))</f>
        <v>2.0616072733158419</v>
      </c>
      <c r="L47" s="37">
        <f t="shared" si="9"/>
        <v>0.51421188630490955</v>
      </c>
      <c r="M47" s="37">
        <f t="shared" si="10"/>
        <v>0.48578811369509045</v>
      </c>
      <c r="N47" s="38">
        <v>143</v>
      </c>
      <c r="O47" s="38">
        <f t="shared" si="11"/>
        <v>66.936170212765944</v>
      </c>
      <c r="P47" s="38">
        <f t="shared" si="12"/>
        <v>71.140703517587923</v>
      </c>
      <c r="Q47" s="38">
        <f t="shared" si="13"/>
        <v>71.859296482412049</v>
      </c>
      <c r="R47" s="38">
        <f t="shared" si="14"/>
        <v>76.063829787234042</v>
      </c>
      <c r="S47" s="39">
        <f t="shared" si="15"/>
        <v>-4.9231262696461044</v>
      </c>
      <c r="T47" s="39">
        <f t="shared" si="16"/>
        <v>-4.9231262696461187</v>
      </c>
      <c r="U47" t="s">
        <v>117</v>
      </c>
      <c r="V47" t="s">
        <v>126</v>
      </c>
      <c r="W47" t="s">
        <v>223</v>
      </c>
      <c r="X47" t="s">
        <v>453</v>
      </c>
      <c r="Y47" s="41"/>
    </row>
    <row r="48" spans="1:25" ht="15" x14ac:dyDescent="0.25">
      <c r="A48">
        <v>1.93</v>
      </c>
      <c r="B48">
        <v>1.93</v>
      </c>
      <c r="C48" s="29">
        <f t="shared" si="0"/>
        <v>3.62694300518136E-2</v>
      </c>
      <c r="D48" s="30">
        <f>IF(OR($A48="",$B48=""),"",A48*'MPTO_working_2-way'!$G47)</f>
        <v>2</v>
      </c>
      <c r="E48" s="32">
        <f>IF(OR($A48="",$B48=""),"",B48*'MPTO_working_2-way'!$G47)</f>
        <v>2</v>
      </c>
      <c r="F48" s="30">
        <f>IF(OR($A48="",$B48=""),"",'MPTO_working_2-way'!D47)</f>
        <v>2.0000000000000004</v>
      </c>
      <c r="G48" s="32">
        <f>IF(OR($A48="",$B48=""),"",'MPTO_working_2-way'!E47)</f>
        <v>2.0000000000000004</v>
      </c>
      <c r="H48" s="30">
        <f>IF(OR($A48="",$B48=""),"",'OddsRatio_working_2-way'!M47)</f>
        <v>2</v>
      </c>
      <c r="I48" s="30">
        <f>IF(OR($A48="",$B48=""),"",'OddsRatio_working_2-way'!N47)</f>
        <v>2</v>
      </c>
      <c r="J48" s="30">
        <f>IF('Log_working_2-way'!$D47="","",A48^('Log_working_2-way'!$D47))</f>
        <v>1.9999999999999618</v>
      </c>
      <c r="K48" s="32">
        <f>IF('Log_working_2-way'!$D47="","",B48^('Log_working_2-way'!$D47))</f>
        <v>1.9999999999999618</v>
      </c>
      <c r="L48" s="37">
        <f t="shared" si="9"/>
        <v>0.5</v>
      </c>
      <c r="M48" s="37">
        <f t="shared" si="10"/>
        <v>0.5</v>
      </c>
      <c r="N48" s="38">
        <v>144</v>
      </c>
      <c r="O48" s="38">
        <f t="shared" si="11"/>
        <v>69.388601036269449</v>
      </c>
      <c r="P48" s="38">
        <f t="shared" si="12"/>
        <v>69.388601036269449</v>
      </c>
      <c r="Q48" s="38">
        <f t="shared" si="13"/>
        <v>74.611398963730579</v>
      </c>
      <c r="R48" s="38">
        <f t="shared" si="14"/>
        <v>74.611398963730579</v>
      </c>
      <c r="S48" s="39">
        <f t="shared" si="15"/>
        <v>-5.22279792746113</v>
      </c>
      <c r="T48" s="39">
        <f t="shared" si="16"/>
        <v>-5.22279792746113</v>
      </c>
      <c r="U48" t="s">
        <v>113</v>
      </c>
      <c r="V48" t="s">
        <v>120</v>
      </c>
      <c r="W48" t="s">
        <v>223</v>
      </c>
      <c r="X48" t="s">
        <v>453</v>
      </c>
      <c r="Y48" s="41"/>
    </row>
    <row r="49" spans="1:25" ht="15" x14ac:dyDescent="0.25">
      <c r="A49">
        <v>1.75</v>
      </c>
      <c r="B49">
        <v>2.14</v>
      </c>
      <c r="C49" s="29">
        <f t="shared" si="0"/>
        <v>3.8718291054739673E-2</v>
      </c>
      <c r="D49" s="30">
        <f>IF(OR($A49="",$B49=""),"",A49*'MPTO_working_2-way'!$G48)</f>
        <v>1.8177570093457944</v>
      </c>
      <c r="E49" s="32">
        <f>IF(OR($A49="",$B49=""),"",B49*'MPTO_working_2-way'!$G48)</f>
        <v>2.2228571428571429</v>
      </c>
      <c r="F49" s="30">
        <f>IF(OR($A49="",$B49=""),"",'MPTO_working_2-way'!D48)</f>
        <v>1.81136638452237</v>
      </c>
      <c r="G49" s="32">
        <f>IF(OR($A49="",$B49=""),"",'MPTO_working_2-way'!E48)</f>
        <v>2.2324888226527575</v>
      </c>
      <c r="H49" s="30">
        <f>IF(OR($A49="",$B49=""),"",'OddsRatio_working_2-way'!M48)</f>
        <v>1.8111071056538131</v>
      </c>
      <c r="I49" s="30">
        <f>IF(OR($A49="",$B49=""),"",'OddsRatio_working_2-way'!N48)</f>
        <v>2.2328828005937953</v>
      </c>
      <c r="J49" s="30">
        <f>IF('Log_working_2-way'!$D48="","",A49^('Log_working_2-way'!$D48))</f>
        <v>1.8081956651086979</v>
      </c>
      <c r="K49" s="32">
        <f>IF('Log_working_2-way'!$D48="","",B49^('Log_working_2-way'!$D48))</f>
        <v>2.2373241322265098</v>
      </c>
      <c r="L49" s="37">
        <f t="shared" si="9"/>
        <v>0.55012853470437018</v>
      </c>
      <c r="M49" s="37">
        <f t="shared" si="10"/>
        <v>0.44987146529562982</v>
      </c>
      <c r="N49" s="38">
        <v>145</v>
      </c>
      <c r="O49" s="38">
        <f t="shared" si="11"/>
        <v>62.142857142857139</v>
      </c>
      <c r="P49" s="38">
        <f t="shared" si="12"/>
        <v>77.242990654205613</v>
      </c>
      <c r="Q49" s="38">
        <f t="shared" si="13"/>
        <v>67.757009345794387</v>
      </c>
      <c r="R49" s="38">
        <f t="shared" si="14"/>
        <v>82.857142857142847</v>
      </c>
      <c r="S49" s="39">
        <f t="shared" si="15"/>
        <v>-5.6141522029372481</v>
      </c>
      <c r="T49" s="39">
        <f t="shared" si="16"/>
        <v>-5.6141522029372339</v>
      </c>
      <c r="U49" t="s">
        <v>115</v>
      </c>
      <c r="V49" t="s">
        <v>124</v>
      </c>
      <c r="W49" t="s">
        <v>223</v>
      </c>
      <c r="X49" t="s">
        <v>453</v>
      </c>
      <c r="Y49" s="41"/>
    </row>
    <row r="50" spans="1:25" ht="15" x14ac:dyDescent="0.25">
      <c r="A50">
        <v>1.98</v>
      </c>
      <c r="B50">
        <v>1.88</v>
      </c>
      <c r="C50" s="29">
        <f t="shared" si="0"/>
        <v>3.6965398667526461E-2</v>
      </c>
      <c r="D50" s="30">
        <f>IF(OR($A50="",$B50=""),"",A50*'MPTO_working_2-way'!$G49)</f>
        <v>2.0531914893617023</v>
      </c>
      <c r="E50" s="32">
        <f>IF(OR($A50="",$B50=""),"",B50*'MPTO_working_2-way'!$G49)</f>
        <v>1.9494949494949496</v>
      </c>
      <c r="F50" s="30">
        <f>IF(OR($A50="",$B50=""),"",'MPTO_working_2-way'!D49)</f>
        <v>2.0552120141342756</v>
      </c>
      <c r="G50" s="32">
        <f>IF(OR($A50="",$B50=""),"",'MPTO_working_2-way'!E49)</f>
        <v>1.9476768522394308</v>
      </c>
      <c r="H50" s="30">
        <f>IF(OR($A50="",$B50=""),"",'OddsRatio_working_2-way'!M49)</f>
        <v>2.0552897060221729</v>
      </c>
      <c r="I50" s="30">
        <f>IF(OR($A50="",$B50=""),"",'OddsRatio_working_2-way'!N49)</f>
        <v>1.947607082958686</v>
      </c>
      <c r="J50" s="30">
        <f>IF('Log_working_2-way'!$D49="","",A50^('Log_working_2-way'!$D49))</f>
        <v>2.0562137224842738</v>
      </c>
      <c r="K50" s="32">
        <f>IF('Log_working_2-way'!$D49="","",B50^('Log_working_2-way'!$D49))</f>
        <v>1.9467780797695502</v>
      </c>
      <c r="L50" s="37">
        <f t="shared" si="9"/>
        <v>0.48704663212435229</v>
      </c>
      <c r="M50" s="37">
        <f t="shared" si="10"/>
        <v>0.5129533678756476</v>
      </c>
      <c r="N50" s="38">
        <v>146</v>
      </c>
      <c r="O50" s="38">
        <f t="shared" si="11"/>
        <v>72.262626262626256</v>
      </c>
      <c r="P50" s="38">
        <f t="shared" si="12"/>
        <v>68.340425531914875</v>
      </c>
      <c r="Q50" s="38">
        <f t="shared" si="13"/>
        <v>77.659574468085111</v>
      </c>
      <c r="R50" s="38">
        <f t="shared" si="14"/>
        <v>73.737373737373744</v>
      </c>
      <c r="S50" s="39">
        <f t="shared" si="15"/>
        <v>-5.3969482054588553</v>
      </c>
      <c r="T50" s="39">
        <f t="shared" si="16"/>
        <v>-5.3969482054588696</v>
      </c>
      <c r="U50" t="s">
        <v>119</v>
      </c>
      <c r="V50" t="s">
        <v>130</v>
      </c>
      <c r="W50" t="s">
        <v>223</v>
      </c>
      <c r="X50" t="s">
        <v>453</v>
      </c>
      <c r="Y50" s="41"/>
    </row>
    <row r="51" spans="1:25" ht="15" x14ac:dyDescent="0.25">
      <c r="A51">
        <v>2.1</v>
      </c>
      <c r="B51">
        <v>1.78</v>
      </c>
      <c r="C51" s="29">
        <f t="shared" si="0"/>
        <v>3.7988228999465079E-2</v>
      </c>
      <c r="D51" s="30">
        <f>IF(OR($A51="",$B51=""),"",A51*'MPTO_working_2-way'!$G50)</f>
        <v>2.1797752808988768</v>
      </c>
      <c r="E51" s="32">
        <f>IF(OR($A51="",$B51=""),"",B51*'MPTO_working_2-way'!$G50)</f>
        <v>1.8476190476190479</v>
      </c>
      <c r="F51" s="30">
        <f>IF(OR($A51="",$B51=""),"",'MPTO_working_2-way'!D50)</f>
        <v>2.1872440023405506</v>
      </c>
      <c r="G51" s="32">
        <f>IF(OR($A51="",$B51=""),"",'MPTO_working_2-way'!E50)</f>
        <v>1.8422868408082802</v>
      </c>
      <c r="H51" s="30">
        <f>IF(OR($A51="",$B51=""),"",'OddsRatio_working_2-way'!M50)</f>
        <v>2.1875421719907089</v>
      </c>
      <c r="I51" s="30">
        <f>IF(OR($A51="",$B51=""),"",'OddsRatio_working_2-way'!N50)</f>
        <v>1.8420753583206844</v>
      </c>
      <c r="J51" s="30">
        <f>IF('Log_working_2-way'!$D50="","",A51^('Log_working_2-way'!$D50))</f>
        <v>2.1909772182449698</v>
      </c>
      <c r="K51" s="32">
        <f>IF('Log_working_2-way'!$D50="","",B51^('Log_working_2-way'!$D50))</f>
        <v>1.8396466235294411</v>
      </c>
      <c r="L51" s="37">
        <f t="shared" si="9"/>
        <v>0.45876288659793807</v>
      </c>
      <c r="M51" s="37">
        <f t="shared" si="10"/>
        <v>0.54123711340206171</v>
      </c>
      <c r="N51" s="38">
        <v>147</v>
      </c>
      <c r="O51" s="38">
        <f t="shared" si="11"/>
        <v>76.999999999999986</v>
      </c>
      <c r="P51" s="38">
        <f t="shared" si="12"/>
        <v>64.415730337078671</v>
      </c>
      <c r="Q51" s="38">
        <f t="shared" si="13"/>
        <v>82.584269662921358</v>
      </c>
      <c r="R51" s="38">
        <f t="shared" si="14"/>
        <v>70</v>
      </c>
      <c r="S51" s="39">
        <f t="shared" si="15"/>
        <v>-5.5842696629213719</v>
      </c>
      <c r="T51" s="39">
        <f t="shared" si="16"/>
        <v>-5.5842696629213293</v>
      </c>
      <c r="U51" t="s">
        <v>121</v>
      </c>
      <c r="V51" t="s">
        <v>136</v>
      </c>
      <c r="W51" t="s">
        <v>223</v>
      </c>
      <c r="X51" t="s">
        <v>453</v>
      </c>
      <c r="Y51" s="41"/>
    </row>
    <row r="52" spans="1:25" ht="15" x14ac:dyDescent="0.25">
      <c r="A52">
        <v>1.9</v>
      </c>
      <c r="B52">
        <v>1.97</v>
      </c>
      <c r="C52" s="29">
        <f t="shared" si="0"/>
        <v>3.3930002671653803E-2</v>
      </c>
      <c r="D52" s="30">
        <f>IF(OR($A52="",$B52=""),"",A52*'MPTO_working_2-way'!$G51)</f>
        <v>1.9644670050761421</v>
      </c>
      <c r="E52" s="32">
        <f>IF(OR($A52="",$B52=""),"",B52*'MPTO_working_2-way'!$G51)</f>
        <v>2.0368421052631578</v>
      </c>
      <c r="F52" s="30">
        <f>IF(OR($A52="",$B52=""),"",'MPTO_working_2-way'!D51)</f>
        <v>1.9632835038027801</v>
      </c>
      <c r="G52" s="32">
        <f>IF(OR($A52="",$B52=""),"",'MPTO_working_2-way'!E51)</f>
        <v>2.0381159814865235</v>
      </c>
      <c r="H52" s="30">
        <f>IF(OR($A52="",$B52=""),"",'OddsRatio_working_2-way'!M51)</f>
        <v>1.963241948601903</v>
      </c>
      <c r="I52" s="30">
        <f>IF(OR($A52="",$B52=""),"",'OddsRatio_working_2-way'!N51)</f>
        <v>2.0381607668264961</v>
      </c>
      <c r="J52" s="30">
        <f>IF('Log_working_2-way'!$D51="","",A52^('Log_working_2-way'!$D51))</f>
        <v>1.9627034600020314</v>
      </c>
      <c r="K52" s="32">
        <f>IF('Log_working_2-way'!$D51="","",B52^('Log_working_2-way'!$D51))</f>
        <v>2.0387414625037734</v>
      </c>
      <c r="L52" s="37">
        <f t="shared" si="9"/>
        <v>0.50904392764857886</v>
      </c>
      <c r="M52" s="37">
        <f t="shared" si="10"/>
        <v>0.49095607235142119</v>
      </c>
      <c r="N52" s="38">
        <v>148</v>
      </c>
      <c r="O52" s="38">
        <f t="shared" si="11"/>
        <v>70.105263157894726</v>
      </c>
      <c r="P52" s="38">
        <f t="shared" si="12"/>
        <v>72.873096446700501</v>
      </c>
      <c r="Q52" s="38">
        <f t="shared" si="13"/>
        <v>75.126903553299485</v>
      </c>
      <c r="R52" s="38">
        <f t="shared" si="14"/>
        <v>77.89473684210526</v>
      </c>
      <c r="S52" s="39">
        <f t="shared" si="15"/>
        <v>-5.0216403954047593</v>
      </c>
      <c r="T52" s="39">
        <f t="shared" si="16"/>
        <v>-5.0216403954047593</v>
      </c>
      <c r="U52" t="s">
        <v>123</v>
      </c>
      <c r="V52" t="s">
        <v>114</v>
      </c>
      <c r="W52" t="s">
        <v>223</v>
      </c>
      <c r="X52" t="s">
        <v>453</v>
      </c>
      <c r="Y52" s="41"/>
    </row>
    <row r="53" spans="1:25" s="35" customFormat="1" ht="15" x14ac:dyDescent="0.25">
      <c r="A53">
        <v>1.85</v>
      </c>
      <c r="B53">
        <v>2.0299999999999998</v>
      </c>
      <c r="C53" s="29">
        <f t="shared" si="0"/>
        <v>3.315137797896428E-2</v>
      </c>
      <c r="D53" s="30">
        <f>IF(OR($A53="",$B53=""),"",A53*'MPTO_working_2-way'!$G52)</f>
        <v>1.9113300492610841</v>
      </c>
      <c r="E53" s="32">
        <f>IF(OR($A53="",$B53=""),"",B53*'MPTO_working_2-way'!$G52)</f>
        <v>2.0972972972972972</v>
      </c>
      <c r="F53" s="30">
        <f>IF(OR($A53="",$B53=""),"",'MPTO_working_2-way'!D52)</f>
        <v>1.9085249650616189</v>
      </c>
      <c r="G53" s="32">
        <f>IF(OR($A53="",$B53=""),"",'MPTO_working_2-way'!E52)</f>
        <v>2.1006852188505105</v>
      </c>
      <c r="H53" s="30">
        <f>IF(OR($A53="",$B53=""),"",'OddsRatio_working_2-way'!M52)</f>
        <v>1.9084287085108012</v>
      </c>
      <c r="I53" s="30">
        <f>IF(OR($A53="",$B53=""),"",'OddsRatio_working_2-way'!N52)</f>
        <v>2.1008018467836762</v>
      </c>
      <c r="J53" s="30">
        <f>IF('Log_working_2-way'!$D52="","",A53^('Log_working_2-way'!$D52))</f>
        <v>1.9071545307970494</v>
      </c>
      <c r="K53" s="32">
        <f>IF('Log_working_2-way'!$D52="","",B53^('Log_working_2-way'!$D52))</f>
        <v>2.1023480190539692</v>
      </c>
      <c r="L53" s="37">
        <f t="shared" si="9"/>
        <v>0.52319587628865971</v>
      </c>
      <c r="M53" s="37">
        <f t="shared" si="10"/>
        <v>0.47680412371134023</v>
      </c>
      <c r="N53" s="38">
        <v>149</v>
      </c>
      <c r="O53" s="38">
        <f t="shared" si="11"/>
        <v>68.459459459459467</v>
      </c>
      <c r="P53" s="38">
        <f t="shared" si="12"/>
        <v>75.600985221674875</v>
      </c>
      <c r="Q53" s="38">
        <f t="shared" si="13"/>
        <v>73.399014778325139</v>
      </c>
      <c r="R53" s="38">
        <f t="shared" si="14"/>
        <v>80.540540540540533</v>
      </c>
      <c r="S53" s="39">
        <f t="shared" si="15"/>
        <v>-4.939555318865672</v>
      </c>
      <c r="T53" s="39">
        <f t="shared" si="16"/>
        <v>-4.9395553188656578</v>
      </c>
      <c r="U53" t="s">
        <v>125</v>
      </c>
      <c r="V53" t="s">
        <v>122</v>
      </c>
      <c r="W53" t="s">
        <v>223</v>
      </c>
      <c r="X53" t="s">
        <v>453</v>
      </c>
      <c r="Y53" s="41"/>
    </row>
    <row r="54" spans="1:25" ht="15" x14ac:dyDescent="0.25">
      <c r="A54">
        <v>1.83</v>
      </c>
      <c r="B54">
        <v>2.0499999999999998</v>
      </c>
      <c r="C54" s="29">
        <f t="shared" si="0"/>
        <v>3.4252965480474407E-2</v>
      </c>
      <c r="D54" s="30">
        <f>IF(OR($A54="",$B54=""),"",A54*'MPTO_working_2-way'!$G53)</f>
        <v>1.8926829268292682</v>
      </c>
      <c r="E54" s="32">
        <f>IF(OR($A54="",$B54=""),"",B54*'MPTO_working_2-way'!$G53)</f>
        <v>2.1202185792349724</v>
      </c>
      <c r="F54" s="30">
        <f>IF(OR($A54="",$B54=""),"",'MPTO_working_2-way'!D53)</f>
        <v>1.8892106257081707</v>
      </c>
      <c r="G54" s="32">
        <f>IF(OR($A54="",$B54=""),"",'MPTO_working_2-way'!E53)</f>
        <v>2.1245929491717397</v>
      </c>
      <c r="H54" s="30">
        <f>IF(OR($A54="",$B54=""),"",'OddsRatio_working_2-way'!M53)</f>
        <v>1.8890872794479689</v>
      </c>
      <c r="I54" s="30">
        <f>IF(OR($A54="",$B54=""),"",'OddsRatio_working_2-way'!N53)</f>
        <v>2.1247489679763456</v>
      </c>
      <c r="J54" s="30">
        <f>IF('Log_working_2-way'!$D53="","",A54^('Log_working_2-way'!$D53))</f>
        <v>1.8875091450726849</v>
      </c>
      <c r="K54" s="32">
        <f>IF('Log_working_2-way'!$D53="","",B54^('Log_working_2-way'!$D53))</f>
        <v>2.1267489530128172</v>
      </c>
      <c r="L54" s="37">
        <f t="shared" si="9"/>
        <v>0.52835051546391754</v>
      </c>
      <c r="M54" s="37">
        <f t="shared" si="10"/>
        <v>0.47164948453608252</v>
      </c>
      <c r="N54" s="38">
        <v>150</v>
      </c>
      <c r="O54" s="38">
        <f t="shared" si="11"/>
        <v>68.032786885245898</v>
      </c>
      <c r="P54" s="38">
        <f t="shared" si="12"/>
        <v>76.82926829268294</v>
      </c>
      <c r="Q54" s="38">
        <f t="shared" si="13"/>
        <v>73.170731707317074</v>
      </c>
      <c r="R54" s="38">
        <f t="shared" si="14"/>
        <v>81.967213114754088</v>
      </c>
      <c r="S54" s="39">
        <f t="shared" si="15"/>
        <v>-5.1379448220711765</v>
      </c>
      <c r="T54" s="39">
        <f t="shared" si="16"/>
        <v>-5.1379448220711481</v>
      </c>
      <c r="U54" t="s">
        <v>127</v>
      </c>
      <c r="V54" t="s">
        <v>132</v>
      </c>
      <c r="W54" t="s">
        <v>223</v>
      </c>
      <c r="X54" t="s">
        <v>453</v>
      </c>
      <c r="Y54" s="41"/>
    </row>
    <row r="55" spans="1:25" ht="15" x14ac:dyDescent="0.25">
      <c r="A55">
        <v>1.87</v>
      </c>
      <c r="B55">
        <v>2.0099999999999998</v>
      </c>
      <c r="C55" s="29">
        <f t="shared" si="0"/>
        <v>3.22717960997152E-2</v>
      </c>
      <c r="D55" s="30">
        <f>IF(OR($A55="",$B55=""),"",A55*'MPTO_working_2-way'!$G54)</f>
        <v>1.9303482587064675</v>
      </c>
      <c r="E55" s="32">
        <f>IF(OR($A55="",$B55=""),"",B55*'MPTO_working_2-way'!$G54)</f>
        <v>2.0748663101604272</v>
      </c>
      <c r="F55" s="30">
        <f>IF(OR($A55="",$B55=""),"",'MPTO_working_2-way'!D54)</f>
        <v>1.9281811886013285</v>
      </c>
      <c r="G55" s="32">
        <f>IF(OR($A55="",$B55=""),"",'MPTO_working_2-way'!E54)</f>
        <v>2.0773758532069522</v>
      </c>
      <c r="H55" s="30">
        <f>IF(OR($A55="",$B55=""),"",'OddsRatio_working_2-way'!M54)</f>
        <v>1.9281089045009006</v>
      </c>
      <c r="I55" s="30">
        <f>IF(OR($A55="",$B55=""),"",'OddsRatio_working_2-way'!N54)</f>
        <v>2.0774597626964471</v>
      </c>
      <c r="J55" s="30">
        <f>IF('Log_working_2-way'!$D54="","",A55^('Log_working_2-way'!$D54))</f>
        <v>1.9271248994258339</v>
      </c>
      <c r="K55" s="32">
        <f>IF('Log_working_2-way'!$D54="","",B55^('Log_working_2-way'!$D54))</f>
        <v>2.0786033258509891</v>
      </c>
      <c r="L55" s="37">
        <f t="shared" si="9"/>
        <v>0.51804123711340211</v>
      </c>
      <c r="M55" s="37">
        <f t="shared" si="10"/>
        <v>0.48195876288659806</v>
      </c>
      <c r="N55" s="38">
        <v>151</v>
      </c>
      <c r="O55" s="38">
        <f t="shared" si="11"/>
        <v>70.251336898395706</v>
      </c>
      <c r="P55" s="38">
        <f t="shared" si="12"/>
        <v>75.875621890547265</v>
      </c>
      <c r="Q55" s="38">
        <f t="shared" si="13"/>
        <v>75.124378109452749</v>
      </c>
      <c r="R55" s="38">
        <f t="shared" si="14"/>
        <v>80.748663101604265</v>
      </c>
      <c r="S55" s="39">
        <f t="shared" si="15"/>
        <v>-4.8730412110570427</v>
      </c>
      <c r="T55" s="39">
        <f t="shared" si="16"/>
        <v>-4.8730412110570001</v>
      </c>
      <c r="U55" t="s">
        <v>129</v>
      </c>
      <c r="V55" t="s">
        <v>134</v>
      </c>
      <c r="W55" t="s">
        <v>223</v>
      </c>
      <c r="X55" t="s">
        <v>453</v>
      </c>
      <c r="Y55" s="41"/>
    </row>
    <row r="56" spans="1:25" ht="15" x14ac:dyDescent="0.25">
      <c r="A56">
        <v>2.15</v>
      </c>
      <c r="B56">
        <v>1.75</v>
      </c>
      <c r="C56" s="29">
        <f t="shared" si="0"/>
        <v>3.6544850498338777E-2</v>
      </c>
      <c r="D56" s="30">
        <f>IF(OR($A56="",$B56=""),"",A56*'MPTO_working_2-way'!$G55)</f>
        <v>2.2285714285714282</v>
      </c>
      <c r="E56" s="32">
        <f>IF(OR($A56="",$B56=""),"",B56*'MPTO_working_2-way'!$G55)</f>
        <v>1.8139534883720929</v>
      </c>
      <c r="F56" s="30">
        <f>IF(OR($A56="",$B56=""),"",'MPTO_working_2-way'!D55)</f>
        <v>2.2379182156133823</v>
      </c>
      <c r="G56" s="32">
        <f>IF(OR($A56="",$B56=""),"",'MPTO_working_2-way'!E55)</f>
        <v>1.8078078078078077</v>
      </c>
      <c r="H56" s="30">
        <f>IF(OR($A56="",$B56=""),"",'OddsRatio_working_2-way'!M55)</f>
        <v>2.2382783747337802</v>
      </c>
      <c r="I56" s="30">
        <f>IF(OR($A56="",$B56=""),"",'OddsRatio_working_2-way'!N55)</f>
        <v>1.8075728530872484</v>
      </c>
      <c r="J56" s="30">
        <f>IF('Log_working_2-way'!$D55="","",A56^('Log_working_2-way'!$D55))</f>
        <v>2.2425796542182517</v>
      </c>
      <c r="K56" s="32">
        <f>IF('Log_working_2-way'!$D55="","",B56^('Log_working_2-way'!$D55))</f>
        <v>1.8047773811563292</v>
      </c>
      <c r="L56" s="37">
        <f t="shared" si="9"/>
        <v>0.44871794871794879</v>
      </c>
      <c r="M56" s="37">
        <f t="shared" si="10"/>
        <v>0.55128205128205132</v>
      </c>
      <c r="N56" s="38">
        <v>152</v>
      </c>
      <c r="O56" s="38">
        <f t="shared" si="11"/>
        <v>81.302325581395351</v>
      </c>
      <c r="P56" s="38">
        <f t="shared" si="12"/>
        <v>65.142857142857139</v>
      </c>
      <c r="Q56" s="38">
        <f t="shared" si="13"/>
        <v>86.857142857142847</v>
      </c>
      <c r="R56" s="38">
        <f t="shared" si="14"/>
        <v>70.697674418604649</v>
      </c>
      <c r="S56" s="39">
        <f t="shared" si="15"/>
        <v>-5.5548172757474958</v>
      </c>
      <c r="T56" s="39">
        <f t="shared" si="16"/>
        <v>-5.5548172757475101</v>
      </c>
      <c r="U56" t="s">
        <v>131</v>
      </c>
      <c r="V56" t="s">
        <v>128</v>
      </c>
      <c r="W56" t="s">
        <v>223</v>
      </c>
      <c r="X56" t="s">
        <v>453</v>
      </c>
      <c r="Y56" s="41"/>
    </row>
    <row r="57" spans="1:25" ht="15" x14ac:dyDescent="0.25">
      <c r="A57">
        <v>2.4</v>
      </c>
      <c r="B57">
        <v>1.61</v>
      </c>
      <c r="C57" s="29">
        <f t="shared" si="0"/>
        <v>3.7784679089026829E-2</v>
      </c>
      <c r="D57" s="30">
        <f>IF(OR($A57="",$B57=""),"",A57*'MPTO_working_2-way'!$G56)</f>
        <v>2.4906832298136643</v>
      </c>
      <c r="E57" s="32">
        <f>IF(OR($A57="",$B57=""),"",B57*'MPTO_working_2-way'!$G56)</f>
        <v>1.6708333333333334</v>
      </c>
      <c r="F57" s="30">
        <f>IF(OR($A57="",$B57=""),"",'MPTO_working_2-way'!D56)</f>
        <v>2.5139882888744305</v>
      </c>
      <c r="G57" s="32">
        <f>IF(OR($A57="",$B57=""),"",'MPTO_working_2-way'!E56)</f>
        <v>1.6605070906746886</v>
      </c>
      <c r="H57" s="30">
        <f>IF(OR($A57="",$B57=""),"",'OddsRatio_working_2-way'!M56)</f>
        <v>2.5149527937243179</v>
      </c>
      <c r="I57" s="30">
        <f>IF(OR($A57="",$B57=""),"",'OddsRatio_working_2-way'!N56)</f>
        <v>1.660086574408453</v>
      </c>
      <c r="J57" s="30">
        <f>IF('Log_working_2-way'!$D56="","",A57^('Log_working_2-way'!$D56))</f>
        <v>2.5258285211487945</v>
      </c>
      <c r="K57" s="32">
        <f>IF('Log_working_2-way'!$D56="","",B57^('Log_working_2-way'!$D56))</f>
        <v>1.6553816409506441</v>
      </c>
      <c r="L57" s="37">
        <f t="shared" si="9"/>
        <v>0.40149625935162098</v>
      </c>
      <c r="M57" s="37">
        <f t="shared" si="10"/>
        <v>0.59850374064837908</v>
      </c>
      <c r="N57" s="38">
        <v>153</v>
      </c>
      <c r="O57" s="38">
        <f t="shared" si="11"/>
        <v>89.25</v>
      </c>
      <c r="P57" s="38">
        <f t="shared" si="12"/>
        <v>57.968944099378888</v>
      </c>
      <c r="Q57" s="38">
        <f t="shared" si="13"/>
        <v>95.031055900621112</v>
      </c>
      <c r="R57" s="38">
        <f t="shared" si="14"/>
        <v>63.75</v>
      </c>
      <c r="S57" s="39">
        <f t="shared" si="15"/>
        <v>-5.7810559006211122</v>
      </c>
      <c r="T57" s="39">
        <f t="shared" si="16"/>
        <v>-5.7810559006211122</v>
      </c>
      <c r="U57" t="s">
        <v>133</v>
      </c>
      <c r="V57" t="s">
        <v>118</v>
      </c>
      <c r="W57" t="s">
        <v>223</v>
      </c>
      <c r="X57" t="s">
        <v>453</v>
      </c>
      <c r="Y57" s="41"/>
    </row>
    <row r="58" spans="1:25" ht="15" x14ac:dyDescent="0.25">
      <c r="A58">
        <v>1.88</v>
      </c>
      <c r="B58">
        <v>1.98</v>
      </c>
      <c r="C58" s="29">
        <f t="shared" si="0"/>
        <v>3.6965398667526461E-2</v>
      </c>
      <c r="D58" s="30">
        <f>IF(OR($A58="",$B58=""),"",A58*'MPTO_working_2-way'!$G57)</f>
        <v>1.9494949494949496</v>
      </c>
      <c r="E58" s="32">
        <f>IF(OR($A58="",$B58=""),"",B58*'MPTO_working_2-way'!$G57)</f>
        <v>2.0531914893617023</v>
      </c>
      <c r="F58" s="30">
        <f>IF(OR($A58="",$B58=""),"",'MPTO_working_2-way'!D57)</f>
        <v>1.9476768522394308</v>
      </c>
      <c r="G58" s="32">
        <f>IF(OR($A58="",$B58=""),"",'MPTO_working_2-way'!E57)</f>
        <v>2.0552120141342756</v>
      </c>
      <c r="H58" s="30">
        <f>IF(OR($A58="",$B58=""),"",'OddsRatio_working_2-way'!M57)</f>
        <v>1.947607082958686</v>
      </c>
      <c r="I58" s="30">
        <f>IF(OR($A58="",$B58=""),"",'OddsRatio_working_2-way'!N57)</f>
        <v>2.0552897060221729</v>
      </c>
      <c r="J58" s="30">
        <f>IF('Log_working_2-way'!$D57="","",A58^('Log_working_2-way'!$D57))</f>
        <v>1.9467780797695502</v>
      </c>
      <c r="K58" s="32">
        <f>IF('Log_working_2-way'!$D57="","",B58^('Log_working_2-way'!$D57))</f>
        <v>2.0562137224842738</v>
      </c>
      <c r="L58" s="37">
        <f t="shared" si="9"/>
        <v>0.5129533678756476</v>
      </c>
      <c r="M58" s="37">
        <f t="shared" si="10"/>
        <v>0.48704663212435229</v>
      </c>
      <c r="N58" s="38">
        <v>154</v>
      </c>
      <c r="O58" s="38">
        <f t="shared" si="11"/>
        <v>72.085106382978708</v>
      </c>
      <c r="P58" s="38">
        <f t="shared" si="12"/>
        <v>76.222222222222229</v>
      </c>
      <c r="Q58" s="38">
        <f t="shared" si="13"/>
        <v>77.777777777777786</v>
      </c>
      <c r="R58" s="38">
        <f t="shared" si="14"/>
        <v>81.914893617021278</v>
      </c>
      <c r="S58" s="39">
        <f t="shared" si="15"/>
        <v>-5.6926713947990777</v>
      </c>
      <c r="T58" s="39">
        <f t="shared" si="16"/>
        <v>-5.6926713947990493</v>
      </c>
      <c r="U58" t="s">
        <v>135</v>
      </c>
      <c r="V58" t="s">
        <v>116</v>
      </c>
      <c r="W58" t="s">
        <v>223</v>
      </c>
      <c r="X58" t="s">
        <v>453</v>
      </c>
      <c r="Y58" s="41"/>
    </row>
    <row r="59" spans="1:25" ht="15" x14ac:dyDescent="0.25">
      <c r="A59">
        <v>1.99</v>
      </c>
      <c r="B59">
        <v>1.88</v>
      </c>
      <c r="C59" s="29">
        <f t="shared" si="0"/>
        <v>3.4427456431091574E-2</v>
      </c>
      <c r="D59" s="30">
        <f>IF(OR($A59="",$B59=""),"",A59*'MPTO_working_2-way'!$G58)</f>
        <v>2.0585106382978724</v>
      </c>
      <c r="E59" s="32">
        <f>IF(OR($A59="",$B59=""),"",B59*'MPTO_working_2-way'!$G58)</f>
        <v>1.9447236180904521</v>
      </c>
      <c r="F59" s="30">
        <f>IF(OR($A59="",$B59=""),"",'MPTO_working_2-way'!D58)</f>
        <v>2.0605860321656753</v>
      </c>
      <c r="G59" s="32">
        <f>IF(OR($A59="",$B59=""),"",'MPTO_working_2-way'!E58)</f>
        <v>1.9428749480681344</v>
      </c>
      <c r="H59" s="30">
        <f>IF(OR($A59="",$B59=""),"",'OddsRatio_working_2-way'!M58)</f>
        <v>2.0606601717798219</v>
      </c>
      <c r="I59" s="30">
        <f>IF(OR($A59="",$B59=""),"",'OddsRatio_working_2-way'!N58)</f>
        <v>1.9428090415820634</v>
      </c>
      <c r="J59" s="30">
        <f>IF('Log_working_2-way'!$D58="","",A59^('Log_working_2-way'!$D58))</f>
        <v>2.0616072733158419</v>
      </c>
      <c r="K59" s="32">
        <f>IF('Log_working_2-way'!$D58="","",B59^('Log_working_2-way'!$D58))</f>
        <v>1.9419679246135251</v>
      </c>
      <c r="L59" s="37">
        <f t="shared" si="9"/>
        <v>0.48578811369509045</v>
      </c>
      <c r="M59" s="37">
        <f t="shared" si="10"/>
        <v>0.51421188630490955</v>
      </c>
      <c r="N59" s="38">
        <v>155</v>
      </c>
      <c r="O59" s="38">
        <f t="shared" si="11"/>
        <v>77.110552763819086</v>
      </c>
      <c r="P59" s="38">
        <f t="shared" si="12"/>
        <v>72.553191489361694</v>
      </c>
      <c r="Q59" s="38">
        <f t="shared" si="13"/>
        <v>82.446808510638292</v>
      </c>
      <c r="R59" s="38">
        <f t="shared" si="14"/>
        <v>77.889447236180899</v>
      </c>
      <c r="S59" s="39">
        <f t="shared" si="15"/>
        <v>-5.3362557468192051</v>
      </c>
      <c r="T59" s="39">
        <f t="shared" si="16"/>
        <v>-5.3362557468192051</v>
      </c>
      <c r="U59" t="s">
        <v>137</v>
      </c>
      <c r="V59" t="s">
        <v>146</v>
      </c>
      <c r="W59" t="s">
        <v>224</v>
      </c>
      <c r="X59" t="s">
        <v>453</v>
      </c>
      <c r="Y59" s="41"/>
    </row>
    <row r="60" spans="1:25" s="35" customFormat="1" ht="15" x14ac:dyDescent="0.25">
      <c r="A60">
        <v>2.1</v>
      </c>
      <c r="B60">
        <v>1.78</v>
      </c>
      <c r="C60" s="29">
        <f t="shared" si="0"/>
        <v>3.7988228999465079E-2</v>
      </c>
      <c r="D60" s="30">
        <f>IF(OR($A60="",$B60=""),"",A60*'MPTO_working_2-way'!$G59)</f>
        <v>2.1797752808988768</v>
      </c>
      <c r="E60" s="32">
        <f>IF(OR($A60="",$B60=""),"",B60*'MPTO_working_2-way'!$G59)</f>
        <v>1.8476190476190479</v>
      </c>
      <c r="F60" s="30">
        <f>IF(OR($A60="",$B60=""),"",'MPTO_working_2-way'!D59)</f>
        <v>2.1872440023405506</v>
      </c>
      <c r="G60" s="32">
        <f>IF(OR($A60="",$B60=""),"",'MPTO_working_2-way'!E59)</f>
        <v>1.8422868408082802</v>
      </c>
      <c r="H60" s="30">
        <f>IF(OR($A60="",$B60=""),"",'OddsRatio_working_2-way'!M59)</f>
        <v>2.1875421719907089</v>
      </c>
      <c r="I60" s="30">
        <f>IF(OR($A60="",$B60=""),"",'OddsRatio_working_2-way'!N59)</f>
        <v>1.8420753583206844</v>
      </c>
      <c r="J60" s="30">
        <f>IF('Log_working_2-way'!$D59="","",A60^('Log_working_2-way'!$D59))</f>
        <v>2.1909772182449698</v>
      </c>
      <c r="K60" s="32">
        <f>IF('Log_working_2-way'!$D59="","",B60^('Log_working_2-way'!$D59))</f>
        <v>1.8396466235294411</v>
      </c>
      <c r="L60" s="37">
        <f t="shared" si="9"/>
        <v>0.45876288659793807</v>
      </c>
      <c r="M60" s="37">
        <f t="shared" si="10"/>
        <v>0.54123711340206171</v>
      </c>
      <c r="N60" s="38">
        <v>156</v>
      </c>
      <c r="O60" s="38">
        <f t="shared" si="11"/>
        <v>81.714285714285722</v>
      </c>
      <c r="P60" s="38">
        <f t="shared" si="12"/>
        <v>68.359550561797761</v>
      </c>
      <c r="Q60" s="38">
        <f t="shared" si="13"/>
        <v>87.640449438202253</v>
      </c>
      <c r="R60" s="38">
        <f t="shared" si="14"/>
        <v>74.285714285714278</v>
      </c>
      <c r="S60" s="39">
        <f t="shared" si="15"/>
        <v>-5.926163723916531</v>
      </c>
      <c r="T60" s="39">
        <f t="shared" si="16"/>
        <v>-5.9261637239165168</v>
      </c>
      <c r="U60" t="s">
        <v>139</v>
      </c>
      <c r="V60" t="s">
        <v>160</v>
      </c>
      <c r="W60" t="s">
        <v>224</v>
      </c>
      <c r="X60" t="s">
        <v>453</v>
      </c>
      <c r="Y60" s="41"/>
    </row>
    <row r="61" spans="1:25" ht="15" x14ac:dyDescent="0.25">
      <c r="A61">
        <v>2.3199999999999998</v>
      </c>
      <c r="B61">
        <v>1.63</v>
      </c>
      <c r="C61" s="29">
        <f t="shared" si="0"/>
        <v>4.4531415273958208E-2</v>
      </c>
      <c r="D61" s="30">
        <f>IF(OR($A61="",$B61=""),"",A61*'MPTO_working_2-way'!$G60)</f>
        <v>2.423312883435583</v>
      </c>
      <c r="E61" s="32">
        <f>IF(OR($A61="",$B61=""),"",B61*'MPTO_working_2-way'!$G60)</f>
        <v>1.7025862068965518</v>
      </c>
      <c r="F61" s="30">
        <f>IF(OR($A61="",$B61=""),"",'MPTO_working_2-way'!D60)</f>
        <v>2.4463708112304308</v>
      </c>
      <c r="G61" s="32">
        <f>IF(OR($A61="",$B61=""),"",'MPTO_working_2-way'!E60)</f>
        <v>1.6913856337776187</v>
      </c>
      <c r="H61" s="30">
        <f>IF(OR($A61="",$B61=""),"",'OddsRatio_working_2-way'!M60)</f>
        <v>2.4474937289114918</v>
      </c>
      <c r="I61" s="30">
        <f>IF(OR($A61="",$B61=""),"",'OddsRatio_working_2-way'!N60)</f>
        <v>1.6908492797077574</v>
      </c>
      <c r="J61" s="30">
        <f>IF('Log_working_2-way'!$D60="","",A61^('Log_working_2-way'!$D60))</f>
        <v>2.4583050322184126</v>
      </c>
      <c r="K61" s="32">
        <f>IF('Log_working_2-way'!$D60="","",B61^('Log_working_2-way'!$D60))</f>
        <v>1.6857275932718412</v>
      </c>
      <c r="L61" s="37">
        <f t="shared" si="9"/>
        <v>0.41265822784810124</v>
      </c>
      <c r="M61" s="37">
        <f t="shared" si="10"/>
        <v>0.58734177215189864</v>
      </c>
      <c r="N61" s="38">
        <v>157</v>
      </c>
      <c r="O61" s="38">
        <f t="shared" si="11"/>
        <v>89.327586206896541</v>
      </c>
      <c r="P61" s="38">
        <f t="shared" si="12"/>
        <v>60.680981595092021</v>
      </c>
      <c r="Q61" s="38">
        <f t="shared" si="13"/>
        <v>96.319018404907979</v>
      </c>
      <c r="R61" s="38">
        <f t="shared" si="14"/>
        <v>67.672413793103459</v>
      </c>
      <c r="S61" s="39">
        <f t="shared" si="15"/>
        <v>-6.991432198011438</v>
      </c>
      <c r="T61" s="39">
        <f t="shared" si="16"/>
        <v>-6.991432198011438</v>
      </c>
      <c r="U61" t="s">
        <v>141</v>
      </c>
      <c r="V61" t="s">
        <v>154</v>
      </c>
      <c r="W61" t="s">
        <v>224</v>
      </c>
      <c r="X61" t="s">
        <v>453</v>
      </c>
      <c r="Y61" s="41"/>
    </row>
    <row r="62" spans="1:25" ht="15" x14ac:dyDescent="0.25">
      <c r="A62">
        <v>1.99</v>
      </c>
      <c r="B62">
        <v>1.88</v>
      </c>
      <c r="C62" s="29">
        <f t="shared" si="0"/>
        <v>3.4427456431091574E-2</v>
      </c>
      <c r="D62" s="30">
        <f>IF(OR($A62="",$B62=""),"",A62*'MPTO_working_2-way'!$G61)</f>
        <v>2.0585106382978724</v>
      </c>
      <c r="E62" s="32">
        <f>IF(OR($A62="",$B62=""),"",B62*'MPTO_working_2-way'!$G61)</f>
        <v>1.9447236180904521</v>
      </c>
      <c r="F62" s="30">
        <f>IF(OR($A62="",$B62=""),"",'MPTO_working_2-way'!D61)</f>
        <v>2.0605860321656753</v>
      </c>
      <c r="G62" s="32">
        <f>IF(OR($A62="",$B62=""),"",'MPTO_working_2-way'!E61)</f>
        <v>1.9428749480681344</v>
      </c>
      <c r="H62" s="30">
        <f>IF(OR($A62="",$B62=""),"",'OddsRatio_working_2-way'!M61)</f>
        <v>2.0606601717798219</v>
      </c>
      <c r="I62" s="30">
        <f>IF(OR($A62="",$B62=""),"",'OddsRatio_working_2-way'!N61)</f>
        <v>1.9428090415820634</v>
      </c>
      <c r="J62" s="30">
        <f>IF('Log_working_2-way'!$D61="","",A62^('Log_working_2-way'!$D61))</f>
        <v>2.0616072733158419</v>
      </c>
      <c r="K62" s="32">
        <f>IF('Log_working_2-way'!$D61="","",B62^('Log_working_2-way'!$D61))</f>
        <v>1.9419679246135251</v>
      </c>
      <c r="L62" s="37">
        <f t="shared" si="9"/>
        <v>0.48578811369509045</v>
      </c>
      <c r="M62" s="37">
        <f t="shared" si="10"/>
        <v>0.51421188630490955</v>
      </c>
      <c r="N62" s="38">
        <v>158</v>
      </c>
      <c r="O62" s="38">
        <f t="shared" si="11"/>
        <v>78.603015075376888</v>
      </c>
      <c r="P62" s="38">
        <f t="shared" si="12"/>
        <v>73.957446808510625</v>
      </c>
      <c r="Q62" s="38">
        <f t="shared" si="13"/>
        <v>84.042553191489361</v>
      </c>
      <c r="R62" s="38">
        <f t="shared" si="14"/>
        <v>79.396984924623112</v>
      </c>
      <c r="S62" s="39">
        <f t="shared" si="15"/>
        <v>-5.4395381161124732</v>
      </c>
      <c r="T62" s="39">
        <f t="shared" si="16"/>
        <v>-5.4395381161124874</v>
      </c>
      <c r="U62" t="s">
        <v>143</v>
      </c>
      <c r="V62" t="s">
        <v>152</v>
      </c>
      <c r="W62" t="s">
        <v>224</v>
      </c>
      <c r="X62" t="s">
        <v>453</v>
      </c>
      <c r="Y62" s="41"/>
    </row>
    <row r="63" spans="1:25" s="50" customFormat="1" ht="15" x14ac:dyDescent="0.25">
      <c r="A63">
        <v>1.77</v>
      </c>
      <c r="B63">
        <v>2.11</v>
      </c>
      <c r="C63" s="29">
        <f t="shared" si="0"/>
        <v>3.8905400701529036E-2</v>
      </c>
      <c r="D63" s="30">
        <f>IF(OR($A63="",$B63=""),"",A63*'MPTO_working_2-way'!$G62)</f>
        <v>1.8388625592417065</v>
      </c>
      <c r="E63" s="32">
        <f>IF(OR($A63="",$B63=""),"",B63*'MPTO_working_2-way'!$G62)</f>
        <v>2.1920903954802262</v>
      </c>
      <c r="F63" s="30">
        <f>IF(OR($A63="",$B63=""),"",'MPTO_working_2-way'!D62)</f>
        <v>1.8331165484575556</v>
      </c>
      <c r="G63" s="32">
        <f>IF(OR($A63="",$B63=""),"",'MPTO_working_2-way'!E62)</f>
        <v>2.2003122514507911</v>
      </c>
      <c r="H63" s="30">
        <f>IF(OR($A63="",$B63=""),"",'OddsRatio_working_2-way'!M62)</f>
        <v>1.8328827610736662</v>
      </c>
      <c r="I63" s="30">
        <f>IF(OR($A63="",$B63=""),"",'OddsRatio_working_2-way'!N62)</f>
        <v>2.2006491750542465</v>
      </c>
      <c r="J63" s="30">
        <f>IF('Log_working_2-way'!$D62="","",A63^('Log_working_2-way'!$D62))</f>
        <v>1.8302640711133078</v>
      </c>
      <c r="K63" s="32">
        <f>IF('Log_working_2-way'!$D62="","",B63^('Log_working_2-way'!$D62))</f>
        <v>2.2044360761738599</v>
      </c>
      <c r="L63" s="37">
        <f t="shared" si="9"/>
        <v>0.54381443298969068</v>
      </c>
      <c r="M63" s="37">
        <f t="shared" si="10"/>
        <v>0.45618556701030921</v>
      </c>
      <c r="N63" s="38">
        <v>159</v>
      </c>
      <c r="O63" s="38">
        <f t="shared" si="11"/>
        <v>69.169491525423737</v>
      </c>
      <c r="P63" s="38">
        <f t="shared" si="12"/>
        <v>83.644549763033154</v>
      </c>
      <c r="Q63" s="38">
        <f t="shared" si="13"/>
        <v>75.355450236966831</v>
      </c>
      <c r="R63" s="38">
        <f t="shared" si="14"/>
        <v>89.830508474576277</v>
      </c>
      <c r="S63" s="39">
        <f t="shared" si="15"/>
        <v>-6.1859587115430941</v>
      </c>
      <c r="T63" s="39">
        <f t="shared" si="16"/>
        <v>-6.1859587115431225</v>
      </c>
      <c r="U63" t="s">
        <v>145</v>
      </c>
      <c r="V63" t="s">
        <v>156</v>
      </c>
      <c r="W63" t="s">
        <v>224</v>
      </c>
      <c r="X63" t="s">
        <v>453</v>
      </c>
      <c r="Y63" s="51"/>
    </row>
    <row r="64" spans="1:25" ht="15" x14ac:dyDescent="0.25">
      <c r="A64">
        <v>2.0299999999999998</v>
      </c>
      <c r="B64">
        <v>1.85</v>
      </c>
      <c r="C64" s="29">
        <f t="shared" si="0"/>
        <v>3.315137797896428E-2</v>
      </c>
      <c r="D64" s="30">
        <f>IF(OR($A64="",$B64=""),"",A64*'MPTO_working_2-way'!$G63)</f>
        <v>2.0972972972972972</v>
      </c>
      <c r="E64" s="32">
        <f>IF(OR($A64="",$B64=""),"",B64*'MPTO_working_2-way'!$G63)</f>
        <v>1.9113300492610841</v>
      </c>
      <c r="F64" s="30">
        <f>IF(OR($A64="",$B64=""),"",'MPTO_working_2-way'!D63)</f>
        <v>2.1006852188505105</v>
      </c>
      <c r="G64" s="32">
        <f>IF(OR($A64="",$B64=""),"",'MPTO_working_2-way'!E63)</f>
        <v>1.9085249650616189</v>
      </c>
      <c r="H64" s="30">
        <f>IF(OR($A64="",$B64=""),"",'OddsRatio_working_2-way'!M63)</f>
        <v>2.1008018467836762</v>
      </c>
      <c r="I64" s="30">
        <f>IF(OR($A64="",$B64=""),"",'OddsRatio_working_2-way'!N63)</f>
        <v>1.9084287085108012</v>
      </c>
      <c r="J64" s="30">
        <f>IF('Log_working_2-way'!$D63="","",A64^('Log_working_2-way'!$D63))</f>
        <v>2.1023480190539692</v>
      </c>
      <c r="K64" s="32">
        <f>IF('Log_working_2-way'!$D63="","",B64^('Log_working_2-way'!$D63))</f>
        <v>1.9071545307970494</v>
      </c>
      <c r="L64" s="37">
        <f t="shared" si="9"/>
        <v>0.47680412371134023</v>
      </c>
      <c r="M64" s="37">
        <f t="shared" si="10"/>
        <v>0.52319587628865971</v>
      </c>
      <c r="N64" s="38">
        <v>160</v>
      </c>
      <c r="O64" s="38">
        <f t="shared" si="11"/>
        <v>81.182266009852199</v>
      </c>
      <c r="P64" s="38">
        <f t="shared" si="12"/>
        <v>73.513513513513502</v>
      </c>
      <c r="Q64" s="38">
        <f t="shared" si="13"/>
        <v>86.48648648648647</v>
      </c>
      <c r="R64" s="38">
        <f t="shared" si="14"/>
        <v>78.817733990147786</v>
      </c>
      <c r="S64" s="39">
        <f t="shared" si="15"/>
        <v>-5.3042204766342707</v>
      </c>
      <c r="T64" s="39">
        <f t="shared" si="16"/>
        <v>-5.3042204766342849</v>
      </c>
      <c r="U64" t="s">
        <v>147</v>
      </c>
      <c r="V64" t="s">
        <v>138</v>
      </c>
      <c r="W64" t="s">
        <v>224</v>
      </c>
      <c r="X64" t="s">
        <v>453</v>
      </c>
      <c r="Y64" s="41"/>
    </row>
    <row r="65" spans="1:25" ht="15" x14ac:dyDescent="0.25">
      <c r="A65">
        <v>1.98</v>
      </c>
      <c r="B65">
        <v>1.89</v>
      </c>
      <c r="C65" s="29">
        <f t="shared" si="0"/>
        <v>3.4151034151034265E-2</v>
      </c>
      <c r="D65" s="30">
        <f>IF(OR($A65="",$B65=""),"",A65*'MPTO_working_2-way'!$G64)</f>
        <v>2.0476190476190479</v>
      </c>
      <c r="E65" s="32">
        <f>IF(OR($A65="",$B65=""),"",B65*'MPTO_working_2-way'!$G64)</f>
        <v>1.9545454545454546</v>
      </c>
      <c r="F65" s="30">
        <f>IF(OR($A65="",$B65=""),"",'MPTO_working_2-way'!D64)</f>
        <v>2.0492853622474128</v>
      </c>
      <c r="G65" s="32">
        <f>IF(OR($A65="",$B65=""),"",'MPTO_working_2-way'!E64)</f>
        <v>1.9530295913574449</v>
      </c>
      <c r="H65" s="30">
        <f>IF(OR($A65="",$B65=""),"",'OddsRatio_working_2-way'!M64)</f>
        <v>2.0493443645942064</v>
      </c>
      <c r="I65" s="30">
        <f>IF(OR($A65="",$B65=""),"",'OddsRatio_working_2-way'!N64)</f>
        <v>1.9529760045804527</v>
      </c>
      <c r="J65" s="30">
        <f>IF('Log_working_2-way'!$D64="","",A65^('Log_working_2-way'!$D64))</f>
        <v>2.0501043431252364</v>
      </c>
      <c r="K65" s="32">
        <f>IF('Log_working_2-way'!$D64="","",B65^('Log_working_2-way'!$D64))</f>
        <v>1.9522863194945297</v>
      </c>
      <c r="L65" s="37">
        <f t="shared" si="9"/>
        <v>0.48837209302325574</v>
      </c>
      <c r="M65" s="37">
        <f t="shared" si="10"/>
        <v>0.51162790697674421</v>
      </c>
      <c r="N65" s="38">
        <v>161</v>
      </c>
      <c r="O65" s="38">
        <f t="shared" si="11"/>
        <v>79.686868686868678</v>
      </c>
      <c r="P65" s="38">
        <f t="shared" si="12"/>
        <v>75.81481481481481</v>
      </c>
      <c r="Q65" s="38">
        <f t="shared" si="13"/>
        <v>85.185185185185205</v>
      </c>
      <c r="R65" s="38">
        <f t="shared" si="14"/>
        <v>81.313131313131322</v>
      </c>
      <c r="S65" s="39">
        <f t="shared" si="15"/>
        <v>-5.4983164983165267</v>
      </c>
      <c r="T65" s="39">
        <f t="shared" si="16"/>
        <v>-5.4983164983165125</v>
      </c>
      <c r="U65" t="s">
        <v>149</v>
      </c>
      <c r="V65" t="s">
        <v>144</v>
      </c>
      <c r="W65" t="s">
        <v>224</v>
      </c>
      <c r="X65" t="s">
        <v>453</v>
      </c>
      <c r="Y65" s="41"/>
    </row>
    <row r="66" spans="1:25" ht="15" x14ac:dyDescent="0.25">
      <c r="A66">
        <v>1.95</v>
      </c>
      <c r="B66">
        <v>1.92</v>
      </c>
      <c r="C66" s="29">
        <f t="shared" si="0"/>
        <v>3.3653846153846256E-2</v>
      </c>
      <c r="D66" s="30">
        <f>IF(OR($A66="",$B66=""),"",A66*'MPTO_working_2-way'!$G65)</f>
        <v>2.015625</v>
      </c>
      <c r="E66" s="32">
        <f>IF(OR($A66="",$B66=""),"",B66*'MPTO_working_2-way'!$G65)</f>
        <v>1.9846153846153847</v>
      </c>
      <c r="F66" s="30">
        <f>IF(OR($A66="",$B66=""),"",'MPTO_working_2-way'!D65)</f>
        <v>2.0161550888529889</v>
      </c>
      <c r="G66" s="32">
        <f>IF(OR($A66="",$B66=""),"",'MPTO_working_2-way'!E65)</f>
        <v>1.9841017488076311</v>
      </c>
      <c r="H66" s="30">
        <f>IF(OR($A66="",$B66=""),"",'OddsRatio_working_2-way'!M65)</f>
        <v>2.0161735558713256</v>
      </c>
      <c r="I66" s="30">
        <f>IF(OR($A66="",$B66=""),"",'OddsRatio_working_2-way'!N65)</f>
        <v>1.9840838646332837</v>
      </c>
      <c r="J66" s="30">
        <f>IF('Log_working_2-way'!$D65="","",A66^('Log_working_2-way'!$D65))</f>
        <v>2.0164149948926431</v>
      </c>
      <c r="K66" s="32">
        <f>IF('Log_working_2-way'!$D65="","",B66^('Log_working_2-way'!$D65))</f>
        <v>1.9838501055423525</v>
      </c>
      <c r="L66" s="37">
        <f t="shared" si="9"/>
        <v>0.49612403100775193</v>
      </c>
      <c r="M66" s="37">
        <f t="shared" si="10"/>
        <v>0.50387596899224807</v>
      </c>
      <c r="N66" s="38">
        <v>162</v>
      </c>
      <c r="O66" s="38">
        <f t="shared" si="11"/>
        <v>78.92307692307692</v>
      </c>
      <c r="P66" s="38">
        <f t="shared" si="12"/>
        <v>77.624999999999986</v>
      </c>
      <c r="Q66" s="38">
        <f t="shared" si="13"/>
        <v>84.375</v>
      </c>
      <c r="R66" s="38">
        <f t="shared" si="14"/>
        <v>83.076923076923094</v>
      </c>
      <c r="S66" s="39">
        <f t="shared" si="15"/>
        <v>-5.4519230769230802</v>
      </c>
      <c r="T66" s="39">
        <f t="shared" si="16"/>
        <v>-5.4519230769231086</v>
      </c>
      <c r="U66" t="s">
        <v>151</v>
      </c>
      <c r="V66" t="s">
        <v>142</v>
      </c>
      <c r="W66" t="s">
        <v>224</v>
      </c>
      <c r="X66" t="s">
        <v>453</v>
      </c>
      <c r="Y66" s="41"/>
    </row>
    <row r="67" spans="1:25" ht="15" x14ac:dyDescent="0.25">
      <c r="A67">
        <v>2.0699999999999998</v>
      </c>
      <c r="B67">
        <v>1.81</v>
      </c>
      <c r="C67" s="29">
        <f t="shared" ref="C67:C130" si="17">IF(OR($A67="",$B67=""),"",(1/A67)+(1/B67)-1)</f>
        <v>3.5577975284917462E-2</v>
      </c>
      <c r="D67" s="30">
        <f>IF(OR($A67="",$B67=""),"",A67*'MPTO_working_2-way'!$G66)</f>
        <v>2.1436464088397789</v>
      </c>
      <c r="E67" s="32">
        <f>IF(OR($A67="",$B67=""),"",B67*'MPTO_working_2-way'!$G66)</f>
        <v>1.8743961352657006</v>
      </c>
      <c r="F67" s="30">
        <f>IF(OR($A67="",$B67=""),"",'MPTO_working_2-way'!D66)</f>
        <v>2.1491381535549374</v>
      </c>
      <c r="G67" s="32">
        <f>IF(OR($A67="",$B67=""),"",'MPTO_working_2-way'!E66)</f>
        <v>1.8702173858786533</v>
      </c>
      <c r="H67" s="30">
        <f>IF(OR($A67="",$B67=""),"",'OddsRatio_working_2-way'!M66)</f>
        <v>2.1493422703098441</v>
      </c>
      <c r="I67" s="30">
        <f>IF(OR($A67="",$B67=""),"",'OddsRatio_working_2-way'!N66)</f>
        <v>1.8700628401410975</v>
      </c>
      <c r="J67" s="30">
        <f>IF('Log_working_2-way'!$D66="","",A67^('Log_working_2-way'!$D66))</f>
        <v>2.1518584594506485</v>
      </c>
      <c r="K67" s="32">
        <f>IF('Log_working_2-way'!$D66="","",B67^('Log_working_2-way'!$D66))</f>
        <v>1.8681622223592078</v>
      </c>
      <c r="L67" s="37">
        <f t="shared" si="9"/>
        <v>0.46649484536082475</v>
      </c>
      <c r="M67" s="37">
        <f t="shared" si="10"/>
        <v>0.53350515463917525</v>
      </c>
      <c r="N67" s="38">
        <v>163</v>
      </c>
      <c r="O67" s="38">
        <f t="shared" si="11"/>
        <v>84.25603864734299</v>
      </c>
      <c r="P67" s="38">
        <f t="shared" si="12"/>
        <v>72.944751381215497</v>
      </c>
      <c r="Q67" s="38">
        <f t="shared" si="13"/>
        <v>90.055248618784532</v>
      </c>
      <c r="R67" s="38">
        <f t="shared" si="14"/>
        <v>78.74396135265701</v>
      </c>
      <c r="S67" s="39">
        <f t="shared" si="15"/>
        <v>-5.7992099714415417</v>
      </c>
      <c r="T67" s="39">
        <f t="shared" si="16"/>
        <v>-5.7992099714415133</v>
      </c>
      <c r="U67" t="s">
        <v>153</v>
      </c>
      <c r="V67" t="s">
        <v>158</v>
      </c>
      <c r="W67" t="s">
        <v>224</v>
      </c>
      <c r="X67" t="s">
        <v>453</v>
      </c>
      <c r="Y67" s="41"/>
    </row>
    <row r="68" spans="1:25" ht="15" x14ac:dyDescent="0.25">
      <c r="A68">
        <v>2.25</v>
      </c>
      <c r="B68">
        <v>1.68</v>
      </c>
      <c r="C68" s="29">
        <f t="shared" si="17"/>
        <v>3.9682539682539542E-2</v>
      </c>
      <c r="D68" s="30">
        <f>IF(OR($A68="",$B68=""),"",A68*'MPTO_working_2-way'!$G67)</f>
        <v>2.339285714285714</v>
      </c>
      <c r="E68" s="32">
        <f>IF(OR($A68="",$B68=""),"",B68*'MPTO_working_2-way'!$G67)</f>
        <v>1.7466666666666664</v>
      </c>
      <c r="F68" s="30">
        <f>IF(OR($A68="",$B68=""),"",'MPTO_working_2-way'!D67)</f>
        <v>2.3551401869158877</v>
      </c>
      <c r="G68" s="32">
        <f>IF(OR($A68="",$B68=""),"",'MPTO_working_2-way'!E67)</f>
        <v>1.7379310344827583</v>
      </c>
      <c r="H68" s="30">
        <f>IF(OR($A68="",$B68=""),"",'OddsRatio_working_2-way'!M67)</f>
        <v>2.3558153613666013</v>
      </c>
      <c r="I68" s="30">
        <f>IF(OR($A68="",$B68=""),"",'OddsRatio_working_2-way'!N67)</f>
        <v>1.7375635565834309</v>
      </c>
      <c r="J68" s="30">
        <f>IF('Log_working_2-way'!$D67="","",A68^('Log_working_2-way'!$D67))</f>
        <v>2.3631739395308338</v>
      </c>
      <c r="K68" s="32">
        <f>IF('Log_working_2-way'!$D67="","",B68^('Log_working_2-way'!$D67))</f>
        <v>1.733582099100242</v>
      </c>
      <c r="L68" s="37">
        <f t="shared" si="9"/>
        <v>0.4274809160305344</v>
      </c>
      <c r="M68" s="37">
        <f t="shared" si="10"/>
        <v>0.57251908396946571</v>
      </c>
      <c r="N68" s="38">
        <v>164</v>
      </c>
      <c r="O68" s="38">
        <f t="shared" si="11"/>
        <v>91.1111111111111</v>
      </c>
      <c r="P68" s="38">
        <f t="shared" si="12"/>
        <v>66.380952380952365</v>
      </c>
      <c r="Q68" s="38">
        <f t="shared" si="13"/>
        <v>97.61904761904762</v>
      </c>
      <c r="R68" s="38">
        <f t="shared" si="14"/>
        <v>72.888888888888886</v>
      </c>
      <c r="S68" s="39">
        <f t="shared" si="15"/>
        <v>-6.5079365079365203</v>
      </c>
      <c r="T68" s="39">
        <f t="shared" si="16"/>
        <v>-6.5079365079365203</v>
      </c>
      <c r="U68" t="s">
        <v>155</v>
      </c>
      <c r="V68" t="s">
        <v>150</v>
      </c>
      <c r="W68" t="s">
        <v>224</v>
      </c>
      <c r="X68" t="s">
        <v>453</v>
      </c>
      <c r="Y68" s="41"/>
    </row>
    <row r="69" spans="1:25" ht="15" x14ac:dyDescent="0.25">
      <c r="A69">
        <v>2.1</v>
      </c>
      <c r="B69">
        <v>1.78</v>
      </c>
      <c r="C69" s="29">
        <f t="shared" si="17"/>
        <v>3.7988228999465079E-2</v>
      </c>
      <c r="D69" s="30">
        <f>IF(OR($A69="",$B69=""),"",A69*'MPTO_working_2-way'!$G68)</f>
        <v>2.1797752808988768</v>
      </c>
      <c r="E69" s="32">
        <f>IF(OR($A69="",$B69=""),"",B69*'MPTO_working_2-way'!$G68)</f>
        <v>1.8476190476190479</v>
      </c>
      <c r="F69" s="30">
        <f>IF(OR($A69="",$B69=""),"",'MPTO_working_2-way'!D68)</f>
        <v>2.1872440023405506</v>
      </c>
      <c r="G69" s="32">
        <f>IF(OR($A69="",$B69=""),"",'MPTO_working_2-way'!E68)</f>
        <v>1.8422868408082802</v>
      </c>
      <c r="H69" s="30">
        <f>IF(OR($A69="",$B69=""),"",'OddsRatio_working_2-way'!M68)</f>
        <v>2.1875421719907089</v>
      </c>
      <c r="I69" s="30">
        <f>IF(OR($A69="",$B69=""),"",'OddsRatio_working_2-way'!N68)</f>
        <v>1.8420753583206844</v>
      </c>
      <c r="J69" s="30">
        <f>IF('Log_working_2-way'!$D68="","",A69^('Log_working_2-way'!$D68))</f>
        <v>2.1909772182449698</v>
      </c>
      <c r="K69" s="32">
        <f>IF('Log_working_2-way'!$D68="","",B69^('Log_working_2-way'!$D68))</f>
        <v>1.8396466235294411</v>
      </c>
      <c r="L69" s="37">
        <f t="shared" ref="L69:L132" si="18">(1/D69)</f>
        <v>0.45876288659793807</v>
      </c>
      <c r="M69" s="37">
        <f t="shared" ref="M69:M132" si="19">(1/E69)</f>
        <v>0.54123711340206171</v>
      </c>
      <c r="N69" s="38">
        <v>165</v>
      </c>
      <c r="O69" s="38">
        <f t="shared" ref="O69:O132" si="20">(1/A69)*((N69*A69)-N69)</f>
        <v>86.428571428571431</v>
      </c>
      <c r="P69" s="38">
        <f t="shared" ref="P69:P132" si="21">(1/B69)*((N69*B69)-N69)</f>
        <v>72.303370786516851</v>
      </c>
      <c r="Q69" s="38">
        <f t="shared" ref="Q69:Q132" si="22">(1/B69)*N69</f>
        <v>92.696629213483149</v>
      </c>
      <c r="R69" s="38">
        <f t="shared" ref="R69:R132" si="23">(1/A69)*N69</f>
        <v>78.571428571428569</v>
      </c>
      <c r="S69" s="39">
        <f t="shared" ref="S69:S132" si="24">O69-Q69</f>
        <v>-6.2680577849117185</v>
      </c>
      <c r="T69" s="39">
        <f t="shared" ref="T69:T132" si="25">P69-R69</f>
        <v>-6.2680577849117185</v>
      </c>
      <c r="U69" t="s">
        <v>157</v>
      </c>
      <c r="V69" t="s">
        <v>148</v>
      </c>
      <c r="W69" t="s">
        <v>224</v>
      </c>
      <c r="X69" t="s">
        <v>453</v>
      </c>
      <c r="Y69" s="41"/>
    </row>
    <row r="70" spans="1:25" ht="15" x14ac:dyDescent="0.25">
      <c r="A70">
        <v>1.67</v>
      </c>
      <c r="B70">
        <v>2.2799999999999998</v>
      </c>
      <c r="C70" s="29">
        <f t="shared" si="17"/>
        <v>3.7398886437651102E-2</v>
      </c>
      <c r="D70" s="30">
        <f>IF(OR($A70="",$B70=""),"",A70*'MPTO_working_2-way'!$G69)</f>
        <v>1.7324561403508774</v>
      </c>
      <c r="E70" s="32">
        <f>IF(OR($A70="",$B70=""),"",B70*'MPTO_working_2-way'!$G69)</f>
        <v>2.3652694610778444</v>
      </c>
      <c r="F70" s="30">
        <f>IF(OR($A70="",$B70=""),"",'MPTO_working_2-way'!D69)</f>
        <v>1.723831944947483</v>
      </c>
      <c r="G70" s="32">
        <f>IF(OR($A70="",$B70=""),"",'MPTO_working_2-way'!E69)</f>
        <v>2.3815361521140859</v>
      </c>
      <c r="H70" s="30">
        <f>IF(OR($A70="",$B70=""),"",'OddsRatio_working_2-way'!M69)</f>
        <v>1.7234898064243891</v>
      </c>
      <c r="I70" s="30">
        <f>IF(OR($A70="",$B70=""),"",'OddsRatio_working_2-way'!N69)</f>
        <v>2.382189480930176</v>
      </c>
      <c r="J70" s="30">
        <f>IF('Log_working_2-way'!$D69="","",A70^('Log_working_2-way'!$D69))</f>
        <v>1.7195646323348297</v>
      </c>
      <c r="K70" s="32">
        <f>IF('Log_working_2-way'!$D69="","",B70^('Log_working_2-way'!$D69))</f>
        <v>2.3897292266228689</v>
      </c>
      <c r="L70" s="37">
        <f t="shared" si="18"/>
        <v>0.57721518987341769</v>
      </c>
      <c r="M70" s="37">
        <f t="shared" si="19"/>
        <v>0.42278481012658226</v>
      </c>
      <c r="N70" s="38">
        <v>166</v>
      </c>
      <c r="O70" s="38">
        <f t="shared" si="20"/>
        <v>66.598802395209574</v>
      </c>
      <c r="P70" s="38">
        <f t="shared" si="21"/>
        <v>93.192982456140342</v>
      </c>
      <c r="Q70" s="38">
        <f t="shared" si="22"/>
        <v>72.807017543859658</v>
      </c>
      <c r="R70" s="38">
        <f t="shared" si="23"/>
        <v>99.401197604790426</v>
      </c>
      <c r="S70" s="39">
        <f t="shared" si="24"/>
        <v>-6.2082151486500834</v>
      </c>
      <c r="T70" s="39">
        <f t="shared" si="25"/>
        <v>-6.2082151486500834</v>
      </c>
      <c r="U70" t="s">
        <v>159</v>
      </c>
      <c r="V70" t="s">
        <v>140</v>
      </c>
      <c r="W70" t="s">
        <v>224</v>
      </c>
      <c r="X70" t="s">
        <v>453</v>
      </c>
      <c r="Y70" s="41"/>
    </row>
    <row r="71" spans="1:25" ht="15" x14ac:dyDescent="0.25">
      <c r="A71">
        <v>1.73</v>
      </c>
      <c r="B71">
        <v>2.13</v>
      </c>
      <c r="C71" s="29">
        <f t="shared" si="17"/>
        <v>4.7518250156042274E-2</v>
      </c>
      <c r="D71" s="30">
        <f>IF(OR($A71="",$B71=""),"",A71*'MPTO_working_2-way'!$G70)</f>
        <v>1.812206572769953</v>
      </c>
      <c r="E71" s="32">
        <f>IF(OR($A71="",$B71=""),"",B71*'MPTO_working_2-way'!$G70)</f>
        <v>2.2312138728323698</v>
      </c>
      <c r="F71" s="30">
        <f>IF(OR($A71="",$B71=""),"",'MPTO_working_2-way'!D70)</f>
        <v>1.8041567725036107</v>
      </c>
      <c r="G71" s="32">
        <f>IF(OR($A71="",$B71=""),"",'MPTO_working_2-way'!E70)</f>
        <v>2.243538616091814</v>
      </c>
      <c r="H71" s="30">
        <f>IF(OR($A71="",$B71=""),"",'OddsRatio_working_2-way'!M70)</f>
        <v>1.8037522622767821</v>
      </c>
      <c r="I71" s="30">
        <f>IF(OR($A71="",$B71=""),"",'OddsRatio_working_2-way'!N70)</f>
        <v>2.244164460784607</v>
      </c>
      <c r="J71" s="30">
        <f>IF('Log_working_2-way'!$D70="","",A71^('Log_working_2-way'!$D70))</f>
        <v>1.8000621917089168</v>
      </c>
      <c r="K71" s="32">
        <f>IF('Log_working_2-way'!$D70="","",B71^('Log_working_2-way'!$D70))</f>
        <v>2.2499028330075874</v>
      </c>
      <c r="L71" s="37">
        <f t="shared" si="18"/>
        <v>0.55181347150259064</v>
      </c>
      <c r="M71" s="37">
        <f t="shared" si="19"/>
        <v>0.44818652849740936</v>
      </c>
      <c r="N71" s="38">
        <v>167</v>
      </c>
      <c r="O71" s="38">
        <f t="shared" si="20"/>
        <v>70.468208092485568</v>
      </c>
      <c r="P71" s="38">
        <f t="shared" si="21"/>
        <v>88.596244131455393</v>
      </c>
      <c r="Q71" s="38">
        <f t="shared" si="22"/>
        <v>78.403755868544607</v>
      </c>
      <c r="R71" s="38">
        <f t="shared" si="23"/>
        <v>96.53179190751446</v>
      </c>
      <c r="S71" s="39">
        <f t="shared" si="24"/>
        <v>-7.9355477760590389</v>
      </c>
      <c r="T71" s="39">
        <f t="shared" si="25"/>
        <v>-7.9355477760590674</v>
      </c>
      <c r="U71" t="s">
        <v>167</v>
      </c>
      <c r="V71" t="s">
        <v>180</v>
      </c>
      <c r="W71" t="s">
        <v>225</v>
      </c>
      <c r="X71" t="s">
        <v>453</v>
      </c>
      <c r="Y71" s="41"/>
    </row>
    <row r="72" spans="1:25" ht="15" x14ac:dyDescent="0.25">
      <c r="A72">
        <v>1.84</v>
      </c>
      <c r="B72">
        <v>2</v>
      </c>
      <c r="C72" s="29">
        <f t="shared" si="17"/>
        <v>4.3478260869565188E-2</v>
      </c>
      <c r="D72" s="30">
        <f>IF(OR($A72="",$B72=""),"",A72*'MPTO_working_2-way'!$G71)</f>
        <v>1.92</v>
      </c>
      <c r="E72" s="32">
        <f>IF(OR($A72="",$B72=""),"",B72*'MPTO_working_2-way'!$G71)</f>
        <v>2.0869565217391304</v>
      </c>
      <c r="F72" s="30">
        <f>IF(OR($A72="",$B72=""),"",'MPTO_working_2-way'!D71)</f>
        <v>1.9166666666666665</v>
      </c>
      <c r="G72" s="32">
        <f>IF(OR($A72="",$B72=""),"",'MPTO_working_2-way'!E71)</f>
        <v>2.0909090909090908</v>
      </c>
      <c r="H72" s="30">
        <f>IF(OR($A72="",$B72=""),"",'OddsRatio_working_2-way'!M71)</f>
        <v>1.9165151389911681</v>
      </c>
      <c r="I72" s="30">
        <f>IF(OR($A72="",$B72=""),"",'OddsRatio_working_2-way'!N71)</f>
        <v>2.091089451179962</v>
      </c>
      <c r="J72" s="30">
        <f>IF('Log_working_2-way'!$D71="","",A72^('Log_working_2-way'!$D71))</f>
        <v>1.9149883303671131</v>
      </c>
      <c r="K72" s="32">
        <f>IF('Log_working_2-way'!$D71="","",B72^('Log_working_2-way'!$D71))</f>
        <v>2.0929101135076231</v>
      </c>
      <c r="L72" s="37">
        <f t="shared" si="18"/>
        <v>0.52083333333333337</v>
      </c>
      <c r="M72" s="37">
        <f t="shared" si="19"/>
        <v>0.47916666666666669</v>
      </c>
      <c r="N72" s="38">
        <v>168</v>
      </c>
      <c r="O72" s="38">
        <f t="shared" si="20"/>
        <v>76.695652173913047</v>
      </c>
      <c r="P72" s="38">
        <f t="shared" si="21"/>
        <v>84</v>
      </c>
      <c r="Q72" s="38">
        <f t="shared" si="22"/>
        <v>84</v>
      </c>
      <c r="R72" s="38">
        <f t="shared" si="23"/>
        <v>91.304347826086953</v>
      </c>
      <c r="S72" s="39">
        <f t="shared" si="24"/>
        <v>-7.3043478260869534</v>
      </c>
      <c r="T72" s="39">
        <f t="shared" si="25"/>
        <v>-7.3043478260869534</v>
      </c>
      <c r="U72" t="s">
        <v>161</v>
      </c>
      <c r="V72" t="s">
        <v>182</v>
      </c>
      <c r="W72" t="s">
        <v>225</v>
      </c>
      <c r="X72" t="s">
        <v>453</v>
      </c>
      <c r="Y72" s="41"/>
    </row>
    <row r="73" spans="1:25" ht="15" x14ac:dyDescent="0.25">
      <c r="A73">
        <v>1.91</v>
      </c>
      <c r="B73">
        <v>1.93</v>
      </c>
      <c r="C73" s="29">
        <f t="shared" si="17"/>
        <v>4.1694924449990456E-2</v>
      </c>
      <c r="D73" s="30">
        <f>IF(OR($A73="",$B73=""),"",A73*'MPTO_working_2-way'!$G72)</f>
        <v>1.9896373056994816</v>
      </c>
      <c r="E73" s="32">
        <f>IF(OR($A73="",$B73=""),"",B73*'MPTO_working_2-way'!$G72)</f>
        <v>2.0104712041884816</v>
      </c>
      <c r="F73" s="30">
        <f>IF(OR($A73="",$B73=""),"",'MPTO_working_2-way'!D72)</f>
        <v>1.9892075654965866</v>
      </c>
      <c r="G73" s="32">
        <f>IF(OR($A73="",$B73=""),"",'MPTO_working_2-way'!E72)</f>
        <v>2.0109101819272834</v>
      </c>
      <c r="H73" s="30">
        <f>IF(OR($A73="",$B73=""),"",'OddsRatio_working_2-way'!M72)</f>
        <v>1.9891888715790902</v>
      </c>
      <c r="I73" s="30">
        <f>IF(OR($A73="",$B73=""),"",'OddsRatio_working_2-way'!N72)</f>
        <v>2.0109292863390706</v>
      </c>
      <c r="J73" s="30">
        <f>IF('Log_working_2-way'!$D72="","",A73^('Log_working_2-way'!$D72))</f>
        <v>1.9889919289180891</v>
      </c>
      <c r="K73" s="32">
        <f>IF('Log_working_2-way'!$D72="","",B73^('Log_working_2-way'!$D72))</f>
        <v>2.0111305974900358</v>
      </c>
      <c r="L73" s="37">
        <f t="shared" si="18"/>
        <v>0.50260416666666674</v>
      </c>
      <c r="M73" s="37">
        <f t="shared" si="19"/>
        <v>0.49739583333333337</v>
      </c>
      <c r="N73" s="38">
        <v>169</v>
      </c>
      <c r="O73" s="38">
        <f t="shared" si="20"/>
        <v>80.518324607329816</v>
      </c>
      <c r="P73" s="38">
        <f t="shared" si="21"/>
        <v>81.435233160621777</v>
      </c>
      <c r="Q73" s="38">
        <f t="shared" si="22"/>
        <v>87.564766839378251</v>
      </c>
      <c r="R73" s="38">
        <f t="shared" si="23"/>
        <v>88.481675392670155</v>
      </c>
      <c r="S73" s="39">
        <f t="shared" si="24"/>
        <v>-7.0464422320484346</v>
      </c>
      <c r="T73" s="39">
        <f t="shared" si="25"/>
        <v>-7.0464422320483777</v>
      </c>
      <c r="U73" t="s">
        <v>163</v>
      </c>
      <c r="V73" t="s">
        <v>170</v>
      </c>
      <c r="W73" t="s">
        <v>225</v>
      </c>
      <c r="X73" t="s">
        <v>453</v>
      </c>
      <c r="Y73" s="41"/>
    </row>
    <row r="74" spans="1:25" ht="15" x14ac:dyDescent="0.25">
      <c r="A74">
        <v>1.87</v>
      </c>
      <c r="B74">
        <v>1.97</v>
      </c>
      <c r="C74" s="29">
        <f t="shared" si="17"/>
        <v>4.2373571486739481E-2</v>
      </c>
      <c r="D74" s="30">
        <f>IF(OR($A74="",$B74=""),"",A74*'MPTO_working_2-way'!$G73)</f>
        <v>1.9492385786802029</v>
      </c>
      <c r="E74" s="32">
        <f>IF(OR($A74="",$B74=""),"",B74*'MPTO_working_2-way'!$G73)</f>
        <v>2.0534759358288768</v>
      </c>
      <c r="F74" s="30">
        <f>IF(OR($A74="",$B74=""),"",'MPTO_working_2-way'!D73)</f>
        <v>1.9471444805623825</v>
      </c>
      <c r="G74" s="32">
        <f>IF(OR($A74="",$B74=""),"",'MPTO_working_2-way'!E73)</f>
        <v>2.0558051284913081</v>
      </c>
      <c r="H74" s="30">
        <f>IF(OR($A74="",$B74=""),"",'OddsRatio_working_2-way'!M73)</f>
        <v>1.9470518552301377</v>
      </c>
      <c r="I74" s="30">
        <f>IF(OR($A74="",$B74=""),"",'OddsRatio_working_2-way'!N73)</f>
        <v>2.0559083903140616</v>
      </c>
      <c r="J74" s="30">
        <f>IF('Log_working_2-way'!$D73="","",A74^('Log_working_2-way'!$D73))</f>
        <v>1.9460927711281228</v>
      </c>
      <c r="K74" s="32">
        <f>IF('Log_working_2-way'!$D73="","",B74^('Log_working_2-way'!$D73))</f>
        <v>2.0569787979748906</v>
      </c>
      <c r="L74" s="37">
        <f t="shared" si="18"/>
        <v>0.51302083333333337</v>
      </c>
      <c r="M74" s="37">
        <f t="shared" si="19"/>
        <v>0.48697916666666674</v>
      </c>
      <c r="N74" s="38">
        <v>170</v>
      </c>
      <c r="O74" s="38">
        <f t="shared" si="20"/>
        <v>79.090909090909093</v>
      </c>
      <c r="P74" s="38">
        <f t="shared" si="21"/>
        <v>83.705583756345163</v>
      </c>
      <c r="Q74" s="38">
        <f t="shared" si="22"/>
        <v>86.294416243654823</v>
      </c>
      <c r="R74" s="38">
        <f t="shared" si="23"/>
        <v>90.909090909090892</v>
      </c>
      <c r="S74" s="39">
        <f t="shared" si="24"/>
        <v>-7.2035071527457291</v>
      </c>
      <c r="T74" s="39">
        <f t="shared" si="25"/>
        <v>-7.2035071527457291</v>
      </c>
      <c r="U74" t="s">
        <v>165</v>
      </c>
      <c r="V74" t="s">
        <v>174</v>
      </c>
      <c r="W74" t="s">
        <v>225</v>
      </c>
      <c r="X74" t="s">
        <v>453</v>
      </c>
      <c r="Y74" s="41"/>
    </row>
    <row r="75" spans="1:25" ht="15" x14ac:dyDescent="0.25">
      <c r="A75">
        <v>1.68</v>
      </c>
      <c r="B75">
        <v>2.2200000000000002</v>
      </c>
      <c r="C75" s="29">
        <f t="shared" si="17"/>
        <v>4.5688545688545634E-2</v>
      </c>
      <c r="D75" s="30">
        <f>IF(OR($A75="",$B75=""),"",A75*'MPTO_working_2-way'!$G74)</f>
        <v>1.7567567567567566</v>
      </c>
      <c r="E75" s="32">
        <f>IF(OR($A75="",$B75=""),"",B75*'MPTO_working_2-way'!$G74)</f>
        <v>2.3214285714285716</v>
      </c>
      <c r="F75" s="30">
        <f>IF(OR($A75="",$B75=""),"",'MPTO_working_2-way'!D74)</f>
        <v>1.7470489038785832</v>
      </c>
      <c r="G75" s="32">
        <f>IF(OR($A75="",$B75=""),"",'MPTO_working_2-way'!E74)</f>
        <v>2.3386004514672689</v>
      </c>
      <c r="H75" s="30">
        <f>IF(OR($A75="",$B75=""),"",'OddsRatio_working_2-way'!M74)</f>
        <v>1.7465768876547993</v>
      </c>
      <c r="I75" s="30">
        <f>IF(OR($A75="",$B75=""),"",'OddsRatio_working_2-way'!N74)</f>
        <v>2.3394467690277296</v>
      </c>
      <c r="J75" s="30">
        <f>IF('Log_working_2-way'!$D74="","",A75^('Log_working_2-way'!$D74))</f>
        <v>1.7421348123284788</v>
      </c>
      <c r="K75" s="32">
        <f>IF('Log_working_2-way'!$D74="","",B75^('Log_working_2-way'!$D74))</f>
        <v>2.3474640771287958</v>
      </c>
      <c r="L75" s="37">
        <f t="shared" si="18"/>
        <v>0.56923076923076932</v>
      </c>
      <c r="M75" s="37">
        <f t="shared" si="19"/>
        <v>0.43076923076923074</v>
      </c>
      <c r="N75" s="38">
        <v>171</v>
      </c>
      <c r="O75" s="38">
        <f t="shared" si="20"/>
        <v>69.214285714285694</v>
      </c>
      <c r="P75" s="38">
        <f t="shared" si="21"/>
        <v>93.972972972972997</v>
      </c>
      <c r="Q75" s="38">
        <f t="shared" si="22"/>
        <v>77.027027027027017</v>
      </c>
      <c r="R75" s="38">
        <f t="shared" si="23"/>
        <v>101.78571428571429</v>
      </c>
      <c r="S75" s="39">
        <f t="shared" si="24"/>
        <v>-7.8127413127413234</v>
      </c>
      <c r="T75" s="39">
        <f t="shared" si="25"/>
        <v>-7.812741312741295</v>
      </c>
      <c r="U75" t="s">
        <v>169</v>
      </c>
      <c r="V75" t="s">
        <v>184</v>
      </c>
      <c r="W75" t="s">
        <v>225</v>
      </c>
      <c r="X75" t="s">
        <v>453</v>
      </c>
      <c r="Y75" s="41"/>
    </row>
    <row r="76" spans="1:25" ht="15" x14ac:dyDescent="0.25">
      <c r="A76">
        <v>2.0299999999999998</v>
      </c>
      <c r="B76">
        <v>1.82</v>
      </c>
      <c r="C76" s="29">
        <f t="shared" si="17"/>
        <v>4.2061386888973207E-2</v>
      </c>
      <c r="D76" s="30">
        <f>IF(OR($A76="",$B76=""),"",A76*'MPTO_working_2-way'!$G75)</f>
        <v>2.1153846153846154</v>
      </c>
      <c r="E76" s="32">
        <f>IF(OR($A76="",$B76=""),"",B76*'MPTO_working_2-way'!$G75)</f>
        <v>1.8965517241379313</v>
      </c>
      <c r="F76" s="30">
        <f>IF(OR($A76="",$B76=""),"",'MPTO_working_2-way'!D75)</f>
        <v>2.1205303334672561</v>
      </c>
      <c r="G76" s="32">
        <f>IF(OR($A76="",$B76=""),"",'MPTO_working_2-way'!E75)</f>
        <v>1.8924345643599858</v>
      </c>
      <c r="H76" s="30">
        <f>IF(OR($A76="",$B76=""),"",'OddsRatio_working_2-way'!M75)</f>
        <v>2.1207575835012715</v>
      </c>
      <c r="I76" s="30">
        <f>IF(OR($A76="",$B76=""),"",'OddsRatio_working_2-way'!N75)</f>
        <v>1.892253610166061</v>
      </c>
      <c r="J76" s="30">
        <f>IF('Log_working_2-way'!$D75="","",A76^('Log_working_2-way'!$D75))</f>
        <v>2.1231274030900367</v>
      </c>
      <c r="K76" s="32">
        <f>IF('Log_working_2-way'!$D75="","",B76^('Log_working_2-way'!$D75))</f>
        <v>1.8903709385493244</v>
      </c>
      <c r="L76" s="37">
        <f t="shared" si="18"/>
        <v>0.47272727272727272</v>
      </c>
      <c r="M76" s="37">
        <f t="shared" si="19"/>
        <v>0.52727272727272723</v>
      </c>
      <c r="N76" s="38">
        <v>172</v>
      </c>
      <c r="O76" s="38">
        <f t="shared" si="20"/>
        <v>87.270935960591132</v>
      </c>
      <c r="P76" s="38">
        <f t="shared" si="21"/>
        <v>77.494505494505503</v>
      </c>
      <c r="Q76" s="38">
        <f t="shared" si="22"/>
        <v>94.505494505494497</v>
      </c>
      <c r="R76" s="38">
        <f t="shared" si="23"/>
        <v>84.729064039408883</v>
      </c>
      <c r="S76" s="39">
        <f t="shared" si="24"/>
        <v>-7.2345585449033649</v>
      </c>
      <c r="T76" s="39">
        <f t="shared" si="25"/>
        <v>-7.2345585449033791</v>
      </c>
      <c r="U76" t="s">
        <v>171</v>
      </c>
      <c r="V76" t="s">
        <v>162</v>
      </c>
      <c r="W76" t="s">
        <v>225</v>
      </c>
      <c r="X76" t="s">
        <v>453</v>
      </c>
      <c r="Y76" s="41"/>
    </row>
    <row r="77" spans="1:25" ht="15" x14ac:dyDescent="0.25">
      <c r="A77">
        <v>2</v>
      </c>
      <c r="B77">
        <v>1.84</v>
      </c>
      <c r="C77" s="29">
        <f t="shared" si="17"/>
        <v>4.3478260869565188E-2</v>
      </c>
      <c r="D77" s="30">
        <f>IF(OR($A77="",$B77=""),"",A77*'MPTO_working_2-way'!$G76)</f>
        <v>2.0869565217391304</v>
      </c>
      <c r="E77" s="32">
        <f>IF(OR($A77="",$B77=""),"",B77*'MPTO_working_2-way'!$G76)</f>
        <v>1.92</v>
      </c>
      <c r="F77" s="30">
        <f>IF(OR($A77="",$B77=""),"",'MPTO_working_2-way'!D76)</f>
        <v>2.0909090909090908</v>
      </c>
      <c r="G77" s="32">
        <f>IF(OR($A77="",$B77=""),"",'MPTO_working_2-way'!E76)</f>
        <v>1.9166666666666665</v>
      </c>
      <c r="H77" s="30">
        <f>IF(OR($A77="",$B77=""),"",'OddsRatio_working_2-way'!M76)</f>
        <v>2.091089451179962</v>
      </c>
      <c r="I77" s="30">
        <f>IF(OR($A77="",$B77=""),"",'OddsRatio_working_2-way'!N76)</f>
        <v>1.9165151389911681</v>
      </c>
      <c r="J77" s="30">
        <f>IF('Log_working_2-way'!$D76="","",A77^('Log_working_2-way'!$D76))</f>
        <v>2.0929101135076231</v>
      </c>
      <c r="K77" s="32">
        <f>IF('Log_working_2-way'!$D76="","",B77^('Log_working_2-way'!$D76))</f>
        <v>1.9149883303671131</v>
      </c>
      <c r="L77" s="37">
        <f t="shared" si="18"/>
        <v>0.47916666666666669</v>
      </c>
      <c r="M77" s="37">
        <f t="shared" si="19"/>
        <v>0.52083333333333337</v>
      </c>
      <c r="N77" s="38">
        <v>173</v>
      </c>
      <c r="O77" s="38">
        <f t="shared" si="20"/>
        <v>86.5</v>
      </c>
      <c r="P77" s="38">
        <f t="shared" si="21"/>
        <v>78.978260869565204</v>
      </c>
      <c r="Q77" s="38">
        <f t="shared" si="22"/>
        <v>94.021739130434781</v>
      </c>
      <c r="R77" s="38">
        <f t="shared" si="23"/>
        <v>86.5</v>
      </c>
      <c r="S77" s="39">
        <f t="shared" si="24"/>
        <v>-7.5217391304347814</v>
      </c>
      <c r="T77" s="39">
        <f t="shared" si="25"/>
        <v>-7.5217391304347956</v>
      </c>
      <c r="U77" t="s">
        <v>173</v>
      </c>
      <c r="V77" t="s">
        <v>172</v>
      </c>
      <c r="W77" t="s">
        <v>225</v>
      </c>
      <c r="X77" t="s">
        <v>453</v>
      </c>
      <c r="Y77" s="41"/>
    </row>
    <row r="78" spans="1:25" ht="15" x14ac:dyDescent="0.25">
      <c r="A78">
        <v>2.0499999999999998</v>
      </c>
      <c r="B78">
        <v>1.81</v>
      </c>
      <c r="C78" s="29">
        <f t="shared" si="17"/>
        <v>4.0291065894084488E-2</v>
      </c>
      <c r="D78" s="30">
        <f>IF(OR($A78="",$B78=""),"",A78*'MPTO_working_2-way'!$G77)</f>
        <v>2.132596685082873</v>
      </c>
      <c r="E78" s="32">
        <f>IF(OR($A78="",$B78=""),"",B78*'MPTO_working_2-way'!$G77)</f>
        <v>1.882926829268293</v>
      </c>
      <c r="F78" s="30">
        <f>IF(OR($A78="",$B78=""),"",'MPTO_working_2-way'!D77)</f>
        <v>2.1383086010661287</v>
      </c>
      <c r="G78" s="32">
        <f>IF(OR($A78="",$B78=""),"",'MPTO_working_2-way'!E77)</f>
        <v>1.8784963928616634</v>
      </c>
      <c r="H78" s="30">
        <f>IF(OR($A78="",$B78=""),"",'OddsRatio_working_2-way'!M77)</f>
        <v>2.1385500851066221</v>
      </c>
      <c r="I78" s="30">
        <f>IF(OR($A78="",$B78=""),"",'OddsRatio_working_2-way'!N77)</f>
        <v>1.8783100656536802</v>
      </c>
      <c r="J78" s="30">
        <f>IF('Log_working_2-way'!$D77="","",A78^('Log_working_2-way'!$D77))</f>
        <v>2.1411780217081708</v>
      </c>
      <c r="K78" s="32">
        <f>IF('Log_working_2-way'!$D77="","",B78^('Log_working_2-way'!$D77))</f>
        <v>1.8762874687184776</v>
      </c>
      <c r="L78" s="37">
        <f t="shared" si="18"/>
        <v>0.4689119170984456</v>
      </c>
      <c r="M78" s="37">
        <f t="shared" si="19"/>
        <v>0.53108808290155429</v>
      </c>
      <c r="N78" s="38">
        <v>174</v>
      </c>
      <c r="O78" s="38">
        <f t="shared" si="20"/>
        <v>89.121951219512198</v>
      </c>
      <c r="P78" s="38">
        <f t="shared" si="21"/>
        <v>77.867403314917127</v>
      </c>
      <c r="Q78" s="38">
        <f t="shared" si="22"/>
        <v>96.132596685082873</v>
      </c>
      <c r="R78" s="38">
        <f t="shared" si="23"/>
        <v>84.878048780487816</v>
      </c>
      <c r="S78" s="39">
        <f t="shared" si="24"/>
        <v>-7.0106454655706756</v>
      </c>
      <c r="T78" s="39">
        <f t="shared" si="25"/>
        <v>-7.0106454655706898</v>
      </c>
      <c r="U78" t="s">
        <v>175</v>
      </c>
      <c r="V78" t="s">
        <v>164</v>
      </c>
      <c r="W78" t="s">
        <v>225</v>
      </c>
      <c r="X78" t="s">
        <v>453</v>
      </c>
      <c r="Y78" s="41"/>
    </row>
    <row r="79" spans="1:25" ht="15" x14ac:dyDescent="0.25">
      <c r="A79">
        <v>1.88</v>
      </c>
      <c r="B79">
        <v>1.95</v>
      </c>
      <c r="C79" s="29">
        <f t="shared" si="17"/>
        <v>4.4735406437534042E-2</v>
      </c>
      <c r="D79" s="30">
        <f>IF(OR($A79="",$B79=""),"",A79*'MPTO_working_2-way'!$G78)</f>
        <v>1.9641025641025638</v>
      </c>
      <c r="E79" s="32">
        <f>IF(OR($A79="",$B79=""),"",B79*'MPTO_working_2-way'!$G78)</f>
        <v>2.0372340425531914</v>
      </c>
      <c r="F79" s="30">
        <f>IF(OR($A79="",$B79=""),"",'MPTO_working_2-way'!D78)</f>
        <v>1.9625267665952888</v>
      </c>
      <c r="G79" s="32">
        <f>IF(OR($A79="",$B79=""),"",'MPTO_working_2-way'!E78)</f>
        <v>2.0389321468298109</v>
      </c>
      <c r="H79" s="30">
        <f>IF(OR($A79="",$B79=""),"",'OddsRatio_working_2-way'!M78)</f>
        <v>1.9624530063715757</v>
      </c>
      <c r="I79" s="30">
        <f>IF(OR($A79="",$B79=""),"",'OddsRatio_working_2-way'!N78)</f>
        <v>2.0390117682420414</v>
      </c>
      <c r="J79" s="30">
        <f>IF('Log_working_2-way'!$D78="","",A79^('Log_working_2-way'!$D78))</f>
        <v>1.9617295659739398</v>
      </c>
      <c r="K79" s="32">
        <f>IF('Log_working_2-way'!$D78="","",B79^('Log_working_2-way'!$D78))</f>
        <v>2.0397933425150612</v>
      </c>
      <c r="L79" s="37">
        <f t="shared" si="18"/>
        <v>0.50913838120104449</v>
      </c>
      <c r="M79" s="37">
        <f t="shared" si="19"/>
        <v>0.49086161879895562</v>
      </c>
      <c r="N79" s="38">
        <v>175</v>
      </c>
      <c r="O79" s="38">
        <f t="shared" si="20"/>
        <v>81.914893617021278</v>
      </c>
      <c r="P79" s="38">
        <f t="shared" si="21"/>
        <v>85.256410256410263</v>
      </c>
      <c r="Q79" s="38">
        <f t="shared" si="22"/>
        <v>89.743589743589752</v>
      </c>
      <c r="R79" s="38">
        <f t="shared" si="23"/>
        <v>93.085106382978722</v>
      </c>
      <c r="S79" s="39">
        <f t="shared" si="24"/>
        <v>-7.8286961265684738</v>
      </c>
      <c r="T79" s="39">
        <f t="shared" si="25"/>
        <v>-7.8286961265684596</v>
      </c>
      <c r="U79" t="s">
        <v>183</v>
      </c>
      <c r="V79" t="s">
        <v>178</v>
      </c>
      <c r="W79" t="s">
        <v>225</v>
      </c>
      <c r="X79" t="s">
        <v>453</v>
      </c>
      <c r="Y79" s="41"/>
    </row>
    <row r="80" spans="1:25" ht="15" x14ac:dyDescent="0.25">
      <c r="A80">
        <v>1.56</v>
      </c>
      <c r="B80">
        <v>2.4500000000000002</v>
      </c>
      <c r="C80" s="29">
        <f t="shared" si="17"/>
        <v>4.9188906331763427E-2</v>
      </c>
      <c r="D80" s="30">
        <f>IF(OR($A80="",$B80=""),"",A80*'MPTO_working_2-way'!$G79)</f>
        <v>1.6367346938775511</v>
      </c>
      <c r="E80" s="32">
        <f>IF(OR($A80="",$B80=""),"",B80*'MPTO_working_2-way'!$G79)</f>
        <v>2.5705128205128207</v>
      </c>
      <c r="F80" s="30">
        <f>IF(OR($A80="",$B80=""),"",'MPTO_working_2-way'!D79)</f>
        <v>1.6222410865874364</v>
      </c>
      <c r="G80" s="32">
        <f>IF(OR($A80="",$B80=""),"",'MPTO_working_2-way'!E79)</f>
        <v>2.6070941336971352</v>
      </c>
      <c r="H80" s="30">
        <f>IF(OR($A80="",$B80=""),"",'OddsRatio_working_2-way'!M79)</f>
        <v>1.6214554662658656</v>
      </c>
      <c r="I80" s="30">
        <f>IF(OR($A80="",$B80=""),"",'OddsRatio_working_2-way'!N79)</f>
        <v>2.6091257608669731</v>
      </c>
      <c r="J80" s="30">
        <f>IF('Log_working_2-way'!$D79="","",A80^('Log_working_2-way'!$D79))</f>
        <v>1.6148041314839445</v>
      </c>
      <c r="K80" s="32">
        <f>IF('Log_working_2-way'!$D79="","",B80^('Log_working_2-way'!$D79))</f>
        <v>2.6265342875694877</v>
      </c>
      <c r="L80" s="37">
        <f t="shared" si="18"/>
        <v>0.61097256857855353</v>
      </c>
      <c r="M80" s="37">
        <f t="shared" si="19"/>
        <v>0.38902743142144636</v>
      </c>
      <c r="N80" s="38">
        <v>176</v>
      </c>
      <c r="O80" s="38">
        <f t="shared" si="20"/>
        <v>63.179487179487175</v>
      </c>
      <c r="P80" s="38">
        <f t="shared" si="21"/>
        <v>104.16326530612245</v>
      </c>
      <c r="Q80" s="38">
        <f t="shared" si="22"/>
        <v>71.836734693877546</v>
      </c>
      <c r="R80" s="38">
        <f t="shared" si="23"/>
        <v>112.82051282051282</v>
      </c>
      <c r="S80" s="39">
        <f t="shared" si="24"/>
        <v>-8.6572475143903702</v>
      </c>
      <c r="T80" s="39">
        <f t="shared" si="25"/>
        <v>-8.6572475143903631</v>
      </c>
      <c r="U80" t="s">
        <v>177</v>
      </c>
      <c r="V80" t="s">
        <v>168</v>
      </c>
      <c r="W80" t="s">
        <v>225</v>
      </c>
      <c r="X80" t="s">
        <v>453</v>
      </c>
      <c r="Y80" s="41"/>
    </row>
    <row r="81" spans="1:25" ht="15" x14ac:dyDescent="0.25">
      <c r="A81">
        <v>2.0099999999999998</v>
      </c>
      <c r="B81">
        <v>1.83</v>
      </c>
      <c r="C81" s="29">
        <f t="shared" si="17"/>
        <v>4.3960525242639381E-2</v>
      </c>
      <c r="D81" s="30">
        <f>IF(OR($A81="",$B81=""),"",A81*'MPTO_working_2-way'!$G80)</f>
        <v>2.098360655737705</v>
      </c>
      <c r="E81" s="32">
        <f>IF(OR($A81="",$B81=""),"",B81*'MPTO_working_2-way'!$G80)</f>
        <v>1.91044776119403</v>
      </c>
      <c r="F81" s="30">
        <f>IF(OR($A81="",$B81=""),"",'MPTO_working_2-way'!D80)</f>
        <v>2.1029071263184975</v>
      </c>
      <c r="G81" s="32">
        <f>IF(OR($A81="",$B81=""),"",'MPTO_working_2-way'!E80)</f>
        <v>1.9066946582691862</v>
      </c>
      <c r="H81" s="30">
        <f>IF(OR($A81="",$B81=""),"",'OddsRatio_working_2-way'!M80)</f>
        <v>2.1031171605407648</v>
      </c>
      <c r="I81" s="30">
        <f>IF(OR($A81="",$B81=""),"",'OddsRatio_working_2-way'!N80)</f>
        <v>1.9065220230186481</v>
      </c>
      <c r="J81" s="30">
        <f>IF('Log_working_2-way'!$D80="","",A81^('Log_working_2-way'!$D80))</f>
        <v>2.105213321317545</v>
      </c>
      <c r="K81" s="32">
        <f>IF('Log_working_2-way'!$D80="","",B81^('Log_working_2-way'!$D80))</f>
        <v>1.9048027025294283</v>
      </c>
      <c r="L81" s="37">
        <f t="shared" si="18"/>
        <v>0.4765625</v>
      </c>
      <c r="M81" s="37">
        <f t="shared" si="19"/>
        <v>0.5234375</v>
      </c>
      <c r="N81" s="38">
        <v>177</v>
      </c>
      <c r="O81" s="38">
        <f t="shared" si="20"/>
        <v>88.940298507462686</v>
      </c>
      <c r="P81" s="38">
        <f t="shared" si="21"/>
        <v>80.278688524590166</v>
      </c>
      <c r="Q81" s="38">
        <f t="shared" si="22"/>
        <v>96.72131147540982</v>
      </c>
      <c r="R81" s="38">
        <f t="shared" si="23"/>
        <v>88.059701492537329</v>
      </c>
      <c r="S81" s="39">
        <f t="shared" si="24"/>
        <v>-7.7810129679471345</v>
      </c>
      <c r="T81" s="39">
        <f t="shared" si="25"/>
        <v>-7.7810129679471629</v>
      </c>
      <c r="U81" t="s">
        <v>179</v>
      </c>
      <c r="V81" t="s">
        <v>166</v>
      </c>
      <c r="W81" t="s">
        <v>225</v>
      </c>
      <c r="X81" t="s">
        <v>453</v>
      </c>
      <c r="Y81" s="41"/>
    </row>
    <row r="82" spans="1:25" ht="15" x14ac:dyDescent="0.25">
      <c r="A82">
        <v>1.68</v>
      </c>
      <c r="B82">
        <v>2.21</v>
      </c>
      <c r="C82" s="29">
        <f t="shared" si="17"/>
        <v>4.772678302090072E-2</v>
      </c>
      <c r="D82" s="30">
        <f>IF(OR($A82="",$B82=""),"",A82*'MPTO_working_2-way'!$G81)</f>
        <v>1.7601809954751131</v>
      </c>
      <c r="E82" s="32">
        <f>IF(OR($A82="",$B82=""),"",B82*'MPTO_working_2-way'!$G81)</f>
        <v>2.3154761904761907</v>
      </c>
      <c r="F82" s="30">
        <f>IF(OR($A82="",$B82=""),"",'MPTO_working_2-way'!D81)</f>
        <v>1.7501649853870085</v>
      </c>
      <c r="G82" s="32">
        <f>IF(OR($A82="",$B82=""),"",'MPTO_working_2-way'!E81)</f>
        <v>2.3330400904863642</v>
      </c>
      <c r="H82" s="30">
        <f>IF(OR($A82="",$B82=""),"",'OddsRatio_working_2-way'!M81)</f>
        <v>1.7496555682941202</v>
      </c>
      <c r="I82" s="30">
        <f>IF(OR($A82="",$B82=""),"",'OddsRatio_working_2-way'!N81)</f>
        <v>2.3339459376998315</v>
      </c>
      <c r="J82" s="30">
        <f>IF('Log_working_2-way'!$D81="","",A82^('Log_working_2-way'!$D81))</f>
        <v>1.7450661905782558</v>
      </c>
      <c r="K82" s="32">
        <f>IF('Log_working_2-way'!$D81="","",B82^('Log_working_2-way'!$D81))</f>
        <v>2.3421626328567902</v>
      </c>
      <c r="L82" s="37">
        <f t="shared" si="18"/>
        <v>0.56812339331619544</v>
      </c>
      <c r="M82" s="37">
        <f t="shared" si="19"/>
        <v>0.43187660668380456</v>
      </c>
      <c r="N82" s="38">
        <v>178</v>
      </c>
      <c r="O82" s="38">
        <f t="shared" si="20"/>
        <v>72.047619047619023</v>
      </c>
      <c r="P82" s="38">
        <f t="shared" si="21"/>
        <v>97.457013574660635</v>
      </c>
      <c r="Q82" s="38">
        <f t="shared" si="22"/>
        <v>80.542986425339365</v>
      </c>
      <c r="R82" s="38">
        <f t="shared" si="23"/>
        <v>105.95238095238095</v>
      </c>
      <c r="S82" s="39">
        <f t="shared" si="24"/>
        <v>-8.495367377720342</v>
      </c>
      <c r="T82" s="39">
        <f t="shared" si="25"/>
        <v>-8.4953673777203136</v>
      </c>
      <c r="U82" t="s">
        <v>181</v>
      </c>
      <c r="V82" t="s">
        <v>176</v>
      </c>
      <c r="W82" t="s">
        <v>225</v>
      </c>
      <c r="X82" t="s">
        <v>453</v>
      </c>
      <c r="Y82" s="41"/>
    </row>
    <row r="83" spans="1:25" ht="15" x14ac:dyDescent="0.25">
      <c r="A83">
        <v>1.6</v>
      </c>
      <c r="B83">
        <v>2.44</v>
      </c>
      <c r="C83" s="29">
        <f t="shared" si="17"/>
        <v>3.4836065573770503E-2</v>
      </c>
      <c r="D83" s="30">
        <f>IF(OR($A83="",$B83=""),"",A83*'MPTO_working_2-way'!$G82)</f>
        <v>1.6557377049180328</v>
      </c>
      <c r="E83" s="32">
        <f>IF(OR($A83="",$B83=""),"",B83*'MPTO_working_2-way'!$G82)</f>
        <v>2.5249999999999999</v>
      </c>
      <c r="F83" s="30">
        <f>IF(OR($A83="",$B83=""),"",'MPTO_working_2-way'!D82)</f>
        <v>1.6458684654300169</v>
      </c>
      <c r="G83" s="32">
        <f>IF(OR($A83="",$B83=""),"",'MPTO_working_2-way'!E82)</f>
        <v>2.548302872062663</v>
      </c>
      <c r="H83" s="30">
        <f>IF(OR($A83="",$B83=""),"",'OddsRatio_working_2-way'!M82)</f>
        <v>1.6454972243679031</v>
      </c>
      <c r="I83" s="30">
        <f>IF(OR($A83="",$B83=""),"",'OddsRatio_working_2-way'!N82)</f>
        <v>2.5491933384829668</v>
      </c>
      <c r="J83" s="30">
        <f>IF('Log_working_2-way'!$D82="","",A83^('Log_working_2-way'!$D82))</f>
        <v>1.6410065291696188</v>
      </c>
      <c r="K83" s="32">
        <f>IF('Log_working_2-way'!$D82="","",B83^('Log_working_2-way'!$D82))</f>
        <v>2.5600465119993632</v>
      </c>
      <c r="L83" s="37">
        <f t="shared" si="18"/>
        <v>0.60396039603960394</v>
      </c>
      <c r="M83" s="37">
        <f t="shared" si="19"/>
        <v>0.39603960396039606</v>
      </c>
      <c r="N83" s="38">
        <v>179</v>
      </c>
      <c r="O83" s="38">
        <f t="shared" si="20"/>
        <v>67.125000000000028</v>
      </c>
      <c r="P83" s="38">
        <f t="shared" si="21"/>
        <v>105.63934426229508</v>
      </c>
      <c r="Q83" s="38">
        <f t="shared" si="22"/>
        <v>73.360655737704917</v>
      </c>
      <c r="R83" s="38">
        <f t="shared" si="23"/>
        <v>111.875</v>
      </c>
      <c r="S83" s="39">
        <f t="shared" si="24"/>
        <v>-6.2356557377048887</v>
      </c>
      <c r="T83" s="39">
        <f t="shared" si="25"/>
        <v>-6.2356557377049171</v>
      </c>
      <c r="U83" t="s">
        <v>310</v>
      </c>
      <c r="V83" t="s">
        <v>303</v>
      </c>
      <c r="W83" t="s">
        <v>364</v>
      </c>
      <c r="X83" t="s">
        <v>453</v>
      </c>
      <c r="Y83" s="41"/>
    </row>
    <row r="84" spans="1:25" ht="15" x14ac:dyDescent="0.25">
      <c r="A84">
        <v>1.62</v>
      </c>
      <c r="B84">
        <v>2.4</v>
      </c>
      <c r="C84" s="29">
        <f t="shared" si="17"/>
        <v>3.3950617283950546E-2</v>
      </c>
      <c r="D84" s="30">
        <f>IF(OR($A84="",$B84=""),"",A84*'MPTO_working_2-way'!$G83)</f>
        <v>1.675</v>
      </c>
      <c r="E84" s="32">
        <f>IF(OR($A84="",$B84=""),"",B84*'MPTO_working_2-way'!$G83)</f>
        <v>2.4814814814814814</v>
      </c>
      <c r="F84" s="30">
        <f>IF(OR($A84="",$B84=""),"",'MPTO_working_2-way'!D83)</f>
        <v>1.6658097686375322</v>
      </c>
      <c r="G84" s="32">
        <f>IF(OR($A84="",$B84=""),"",'MPTO_working_2-way'!E83)</f>
        <v>2.5019305019305014</v>
      </c>
      <c r="H84" s="30">
        <f>IF(OR($A84="",$B84=""),"",'OddsRatio_working_2-way'!M83)</f>
        <v>1.6654751256486924</v>
      </c>
      <c r="I84" s="30">
        <f>IF(OR($A84="",$B84=""),"",'OddsRatio_working_2-way'!N83)</f>
        <v>2.502685767593821</v>
      </c>
      <c r="J84" s="30">
        <f>IF('Log_working_2-way'!$D83="","",A84^('Log_working_2-way'!$D83))</f>
        <v>1.6612975476246807</v>
      </c>
      <c r="K84" s="32">
        <f>IF('Log_working_2-way'!$D83="","",B84^('Log_working_2-way'!$D83))</f>
        <v>2.5121786003771214</v>
      </c>
      <c r="L84" s="37">
        <f t="shared" si="18"/>
        <v>0.59701492537313428</v>
      </c>
      <c r="M84" s="37">
        <f t="shared" si="19"/>
        <v>0.40298507462686567</v>
      </c>
      <c r="N84" s="38">
        <v>180</v>
      </c>
      <c r="O84" s="38">
        <f t="shared" si="20"/>
        <v>68.8888888888889</v>
      </c>
      <c r="P84" s="38">
        <f t="shared" si="21"/>
        <v>105</v>
      </c>
      <c r="Q84" s="38">
        <f t="shared" si="22"/>
        <v>75</v>
      </c>
      <c r="R84" s="38">
        <f t="shared" si="23"/>
        <v>111.1111111111111</v>
      </c>
      <c r="S84" s="39">
        <f t="shared" si="24"/>
        <v>-6.1111111111111001</v>
      </c>
      <c r="T84" s="39">
        <f t="shared" si="25"/>
        <v>-6.1111111111111001</v>
      </c>
      <c r="U84" t="s">
        <v>306</v>
      </c>
      <c r="V84" t="s">
        <v>258</v>
      </c>
      <c r="W84" t="s">
        <v>364</v>
      </c>
      <c r="X84" t="s">
        <v>453</v>
      </c>
      <c r="Y84" s="41"/>
    </row>
    <row r="85" spans="1:25" ht="15" x14ac:dyDescent="0.25">
      <c r="A85">
        <v>2.08</v>
      </c>
      <c r="B85">
        <v>1.79</v>
      </c>
      <c r="C85" s="29">
        <f t="shared" si="17"/>
        <v>3.9428448646325664E-2</v>
      </c>
      <c r="D85" s="30">
        <f>IF(OR($A85="",$B85=""),"",A85*'MPTO_working_2-way'!$G84)</f>
        <v>2.1620111731843576</v>
      </c>
      <c r="E85" s="32">
        <f>IF(OR($A85="",$B85=""),"",B85*'MPTO_working_2-way'!$G84)</f>
        <v>1.8605769230769229</v>
      </c>
      <c r="F85" s="30">
        <f>IF(OR($A85="",$B85=""),"",'MPTO_working_2-way'!D84)</f>
        <v>2.1689385995572641</v>
      </c>
      <c r="G85" s="32">
        <f>IF(OR($A85="",$B85=""),"",'MPTO_working_2-way'!E84)</f>
        <v>1.8554769261437256</v>
      </c>
      <c r="H85" s="30">
        <f>IF(OR($A85="",$B85=""),"",'OddsRatio_working_2-way'!M84)</f>
        <v>2.1692256444309357</v>
      </c>
      <c r="I85" s="30">
        <f>IF(OR($A85="",$B85=""),"",'OddsRatio_working_2-way'!N84)</f>
        <v>1.8552669065744805</v>
      </c>
      <c r="J85" s="30">
        <f>IF('Log_working_2-way'!$D84="","",A85^('Log_working_2-way'!$D84))</f>
        <v>2.1724139714397546</v>
      </c>
      <c r="K85" s="32">
        <f>IF('Log_working_2-way'!$D84="","",B85^('Log_working_2-way'!$D84))</f>
        <v>1.8529410467292624</v>
      </c>
      <c r="L85" s="37">
        <f t="shared" si="18"/>
        <v>0.46253229974160204</v>
      </c>
      <c r="M85" s="37">
        <f t="shared" si="19"/>
        <v>0.53746770025839796</v>
      </c>
      <c r="N85" s="38">
        <v>181</v>
      </c>
      <c r="O85" s="38">
        <f t="shared" si="20"/>
        <v>93.980769230769226</v>
      </c>
      <c r="P85" s="38">
        <f t="shared" si="21"/>
        <v>79.882681564245814</v>
      </c>
      <c r="Q85" s="38">
        <f t="shared" si="22"/>
        <v>101.11731843575419</v>
      </c>
      <c r="R85" s="38">
        <f t="shared" si="23"/>
        <v>87.019230769230759</v>
      </c>
      <c r="S85" s="39">
        <f t="shared" si="24"/>
        <v>-7.1365492049849593</v>
      </c>
      <c r="T85" s="39">
        <f t="shared" si="25"/>
        <v>-7.136549204984945</v>
      </c>
      <c r="U85" t="s">
        <v>70</v>
      </c>
      <c r="V85" t="s">
        <v>81</v>
      </c>
      <c r="W85" t="s">
        <v>69</v>
      </c>
      <c r="X85" t="s">
        <v>453</v>
      </c>
      <c r="Y85" s="41"/>
    </row>
    <row r="86" spans="1:25" ht="15" x14ac:dyDescent="0.25">
      <c r="A86">
        <v>2.2000000000000002</v>
      </c>
      <c r="B86">
        <v>1.71</v>
      </c>
      <c r="C86" s="29">
        <f t="shared" si="17"/>
        <v>3.9340776182881454E-2</v>
      </c>
      <c r="D86" s="30">
        <f>IF(OR($A86="",$B86=""),"",A86*'MPTO_working_2-way'!$G85)</f>
        <v>2.2865497076023393</v>
      </c>
      <c r="E86" s="32">
        <f>IF(OR($A86="",$B86=""),"",B86*'MPTO_working_2-way'!$G85)</f>
        <v>1.7772727272727273</v>
      </c>
      <c r="F86" s="30">
        <f>IF(OR($A86="",$B86=""),"",'MPTO_working_2-way'!D85)</f>
        <v>2.2995110024449881</v>
      </c>
      <c r="G86" s="32">
        <f>IF(OR($A86="",$B86=""),"",'MPTO_working_2-way'!E85)</f>
        <v>1.7695202257761053</v>
      </c>
      <c r="H86" s="30">
        <f>IF(OR($A86="",$B86=""),"",'OddsRatio_working_2-way'!M85)</f>
        <v>2.3000541700523187</v>
      </c>
      <c r="I86" s="30">
        <f>IF(OR($A86="",$B86=""),"",'OddsRatio_working_2-way'!N85)</f>
        <v>1.7691987172809549</v>
      </c>
      <c r="J86" s="30">
        <f>IF('Log_working_2-way'!$D85="","",A86^('Log_working_2-way'!$D85))</f>
        <v>2.3060522808335469</v>
      </c>
      <c r="K86" s="32">
        <f>IF('Log_working_2-way'!$D85="","",B86^('Log_working_2-way'!$D85))</f>
        <v>1.7656661334886148</v>
      </c>
      <c r="L86" s="37">
        <f t="shared" si="18"/>
        <v>0.4373401534526854</v>
      </c>
      <c r="M86" s="37">
        <f t="shared" si="19"/>
        <v>0.5626598465473146</v>
      </c>
      <c r="N86" s="38">
        <v>182</v>
      </c>
      <c r="O86" s="38">
        <f t="shared" si="20"/>
        <v>99.27272727272728</v>
      </c>
      <c r="P86" s="38">
        <f t="shared" si="21"/>
        <v>75.567251461988278</v>
      </c>
      <c r="Q86" s="38">
        <f t="shared" si="22"/>
        <v>106.43274853801169</v>
      </c>
      <c r="R86" s="38">
        <f t="shared" si="23"/>
        <v>82.72727272727272</v>
      </c>
      <c r="S86" s="39">
        <f t="shared" si="24"/>
        <v>-7.1600212652844135</v>
      </c>
      <c r="T86" s="39">
        <f t="shared" si="25"/>
        <v>-7.1600212652844419</v>
      </c>
      <c r="U86" t="s">
        <v>84</v>
      </c>
      <c r="V86" t="s">
        <v>77</v>
      </c>
      <c r="W86" t="s">
        <v>69</v>
      </c>
      <c r="X86" t="s">
        <v>453</v>
      </c>
      <c r="Y86" s="41"/>
    </row>
    <row r="87" spans="1:25" ht="15" x14ac:dyDescent="0.25">
      <c r="A87">
        <v>2.25</v>
      </c>
      <c r="B87">
        <v>1.68</v>
      </c>
      <c r="C87" s="29">
        <f t="shared" si="17"/>
        <v>3.9682539682539542E-2</v>
      </c>
      <c r="D87" s="30">
        <f>IF(OR($A87="",$B87=""),"",A87*'MPTO_working_2-way'!$G86)</f>
        <v>2.339285714285714</v>
      </c>
      <c r="E87" s="32">
        <f>IF(OR($A87="",$B87=""),"",B87*'MPTO_working_2-way'!$G86)</f>
        <v>1.7466666666666664</v>
      </c>
      <c r="F87" s="30">
        <f>IF(OR($A87="",$B87=""),"",'MPTO_working_2-way'!D86)</f>
        <v>2.3551401869158877</v>
      </c>
      <c r="G87" s="32">
        <f>IF(OR($A87="",$B87=""),"",'MPTO_working_2-way'!E86)</f>
        <v>1.7379310344827583</v>
      </c>
      <c r="H87" s="30">
        <f>IF(OR($A87="",$B87=""),"",'OddsRatio_working_2-way'!M86)</f>
        <v>2.3558153613666013</v>
      </c>
      <c r="I87" s="30">
        <f>IF(OR($A87="",$B87=""),"",'OddsRatio_working_2-way'!N86)</f>
        <v>1.7375635565834309</v>
      </c>
      <c r="J87" s="30">
        <f>IF('Log_working_2-way'!$D86="","",A87^('Log_working_2-way'!$D86))</f>
        <v>2.3631739395308338</v>
      </c>
      <c r="K87" s="32">
        <f>IF('Log_working_2-way'!$D86="","",B87^('Log_working_2-way'!$D86))</f>
        <v>1.733582099100242</v>
      </c>
      <c r="L87" s="37">
        <f t="shared" si="18"/>
        <v>0.4274809160305344</v>
      </c>
      <c r="M87" s="37">
        <f t="shared" si="19"/>
        <v>0.57251908396946571</v>
      </c>
      <c r="N87" s="38">
        <v>183</v>
      </c>
      <c r="O87" s="38">
        <f t="shared" si="20"/>
        <v>101.66666666666666</v>
      </c>
      <c r="P87" s="38">
        <f t="shared" si="21"/>
        <v>74.071428571428569</v>
      </c>
      <c r="Q87" s="38">
        <f t="shared" si="22"/>
        <v>108.92857142857143</v>
      </c>
      <c r="R87" s="38">
        <f t="shared" si="23"/>
        <v>81.333333333333329</v>
      </c>
      <c r="S87" s="39">
        <f t="shared" si="24"/>
        <v>-7.2619047619047734</v>
      </c>
      <c r="T87" s="39">
        <f t="shared" si="25"/>
        <v>-7.2619047619047592</v>
      </c>
      <c r="U87" t="s">
        <v>260</v>
      </c>
      <c r="V87" t="s">
        <v>186</v>
      </c>
      <c r="W87" t="s">
        <v>69</v>
      </c>
      <c r="X87" t="s">
        <v>453</v>
      </c>
      <c r="Y87" s="41"/>
    </row>
    <row r="88" spans="1:25" ht="15" x14ac:dyDescent="0.25">
      <c r="A88">
        <v>2.1</v>
      </c>
      <c r="B88">
        <v>1.78</v>
      </c>
      <c r="C88" s="29">
        <f t="shared" si="17"/>
        <v>3.7988228999465079E-2</v>
      </c>
      <c r="D88" s="30">
        <f>IF(OR($A88="",$B88=""),"",A88*'MPTO_working_2-way'!$G87)</f>
        <v>2.1797752808988768</v>
      </c>
      <c r="E88" s="32">
        <f>IF(OR($A88="",$B88=""),"",B88*'MPTO_working_2-way'!$G87)</f>
        <v>1.8476190476190479</v>
      </c>
      <c r="F88" s="30">
        <f>IF(OR($A88="",$B88=""),"",'MPTO_working_2-way'!D87)</f>
        <v>2.1872440023405506</v>
      </c>
      <c r="G88" s="32">
        <f>IF(OR($A88="",$B88=""),"",'MPTO_working_2-way'!E87)</f>
        <v>1.8422868408082802</v>
      </c>
      <c r="H88" s="30">
        <f>IF(OR($A88="",$B88=""),"",'OddsRatio_working_2-way'!M87)</f>
        <v>2.1875421719907089</v>
      </c>
      <c r="I88" s="30">
        <f>IF(OR($A88="",$B88=""),"",'OddsRatio_working_2-way'!N87)</f>
        <v>1.8420753583206844</v>
      </c>
      <c r="J88" s="30">
        <f>IF('Log_working_2-way'!$D87="","",A88^('Log_working_2-way'!$D87))</f>
        <v>2.1909772182449698</v>
      </c>
      <c r="K88" s="32">
        <f>IF('Log_working_2-way'!$D87="","",B88^('Log_working_2-way'!$D87))</f>
        <v>1.8396466235294411</v>
      </c>
      <c r="L88" s="37">
        <f t="shared" si="18"/>
        <v>0.45876288659793807</v>
      </c>
      <c r="M88" s="37">
        <f t="shared" si="19"/>
        <v>0.54123711340206171</v>
      </c>
      <c r="N88" s="38">
        <v>184</v>
      </c>
      <c r="O88" s="38">
        <f t="shared" si="20"/>
        <v>96.380952380952394</v>
      </c>
      <c r="P88" s="38">
        <f t="shared" si="21"/>
        <v>80.62921348314606</v>
      </c>
      <c r="Q88" s="38">
        <f t="shared" si="22"/>
        <v>103.37078651685394</v>
      </c>
      <c r="R88" s="38">
        <f t="shared" si="23"/>
        <v>87.61904761904762</v>
      </c>
      <c r="S88" s="39">
        <f t="shared" si="24"/>
        <v>-6.9898341359015461</v>
      </c>
      <c r="T88" s="39">
        <f t="shared" si="25"/>
        <v>-6.9898341359015603</v>
      </c>
      <c r="U88" t="s">
        <v>185</v>
      </c>
      <c r="V88" t="s">
        <v>68</v>
      </c>
      <c r="W88" t="s">
        <v>69</v>
      </c>
      <c r="X88" t="s">
        <v>453</v>
      </c>
      <c r="Y88" s="41"/>
    </row>
    <row r="89" spans="1:25" ht="15" x14ac:dyDescent="0.25">
      <c r="A89">
        <v>2.0699999999999998</v>
      </c>
      <c r="B89">
        <v>1.81</v>
      </c>
      <c r="C89" s="29">
        <f t="shared" si="17"/>
        <v>3.5577975284917462E-2</v>
      </c>
      <c r="D89" s="30">
        <f>IF(OR($A89="",$B89=""),"",A89*'MPTO_working_2-way'!$G88)</f>
        <v>2.1436464088397789</v>
      </c>
      <c r="E89" s="32">
        <f>IF(OR($A89="",$B89=""),"",B89*'MPTO_working_2-way'!$G88)</f>
        <v>1.8743961352657006</v>
      </c>
      <c r="F89" s="30">
        <f>IF(OR($A89="",$B89=""),"",'MPTO_working_2-way'!D88)</f>
        <v>2.1491381535549374</v>
      </c>
      <c r="G89" s="32">
        <f>IF(OR($A89="",$B89=""),"",'MPTO_working_2-way'!E88)</f>
        <v>1.8702173858786533</v>
      </c>
      <c r="H89" s="30">
        <f>IF(OR($A89="",$B89=""),"",'OddsRatio_working_2-way'!M88)</f>
        <v>2.1493422703098441</v>
      </c>
      <c r="I89" s="30">
        <f>IF(OR($A89="",$B89=""),"",'OddsRatio_working_2-way'!N88)</f>
        <v>1.8700628401410975</v>
      </c>
      <c r="J89" s="30">
        <f>IF('Log_working_2-way'!$D88="","",A89^('Log_working_2-way'!$D88))</f>
        <v>2.1518584594506485</v>
      </c>
      <c r="K89" s="32">
        <f>IF('Log_working_2-way'!$D88="","",B89^('Log_working_2-way'!$D88))</f>
        <v>1.8681622223592078</v>
      </c>
      <c r="L89" s="37">
        <f t="shared" si="18"/>
        <v>0.46649484536082475</v>
      </c>
      <c r="M89" s="37">
        <f t="shared" si="19"/>
        <v>0.53350515463917525</v>
      </c>
      <c r="N89" s="38">
        <v>185</v>
      </c>
      <c r="O89" s="38">
        <f t="shared" si="20"/>
        <v>95.628019323671495</v>
      </c>
      <c r="P89" s="38">
        <f t="shared" si="21"/>
        <v>82.790055248618799</v>
      </c>
      <c r="Q89" s="38">
        <f t="shared" si="22"/>
        <v>102.20994475138122</v>
      </c>
      <c r="R89" s="38">
        <f t="shared" si="23"/>
        <v>89.371980676328505</v>
      </c>
      <c r="S89" s="39">
        <f t="shared" si="24"/>
        <v>-6.5819254277097201</v>
      </c>
      <c r="T89" s="39">
        <f t="shared" si="25"/>
        <v>-6.5819254277097059</v>
      </c>
      <c r="U89" t="s">
        <v>71</v>
      </c>
      <c r="V89" t="s">
        <v>83</v>
      </c>
      <c r="W89" t="s">
        <v>69</v>
      </c>
      <c r="X89" t="s">
        <v>453</v>
      </c>
      <c r="Y89" s="41"/>
    </row>
    <row r="90" spans="1:25" ht="15" x14ac:dyDescent="0.25">
      <c r="A90">
        <v>2.2799999999999998</v>
      </c>
      <c r="B90">
        <v>1.67</v>
      </c>
      <c r="C90" s="29">
        <f t="shared" si="17"/>
        <v>3.7398886437651102E-2</v>
      </c>
      <c r="D90" s="30">
        <f>IF(OR($A90="",$B90=""),"",A90*'MPTO_working_2-way'!$G89)</f>
        <v>2.3652694610778444</v>
      </c>
      <c r="E90" s="32">
        <f>IF(OR($A90="",$B90=""),"",B90*'MPTO_working_2-way'!$G89)</f>
        <v>1.7324561403508774</v>
      </c>
      <c r="F90" s="30">
        <f>IF(OR($A90="",$B90=""),"",'MPTO_working_2-way'!D89)</f>
        <v>2.3815361521140859</v>
      </c>
      <c r="G90" s="32">
        <f>IF(OR($A90="",$B90=""),"",'MPTO_working_2-way'!E89)</f>
        <v>1.723831944947483</v>
      </c>
      <c r="H90" s="30">
        <f>IF(OR($A90="",$B90=""),"",'OddsRatio_working_2-way'!M89)</f>
        <v>2.382189480930176</v>
      </c>
      <c r="I90" s="30">
        <f>IF(OR($A90="",$B90=""),"",'OddsRatio_working_2-way'!N89)</f>
        <v>1.7234898064243891</v>
      </c>
      <c r="J90" s="30">
        <f>IF('Log_working_2-way'!$D89="","",A90^('Log_working_2-way'!$D89))</f>
        <v>2.3897292266228689</v>
      </c>
      <c r="K90" s="32">
        <f>IF('Log_working_2-way'!$D89="","",B90^('Log_working_2-way'!$D89))</f>
        <v>1.7195646323348297</v>
      </c>
      <c r="L90" s="37">
        <f t="shared" si="18"/>
        <v>0.42278481012658226</v>
      </c>
      <c r="M90" s="37">
        <f t="shared" si="19"/>
        <v>0.57721518987341769</v>
      </c>
      <c r="N90" s="38">
        <v>186</v>
      </c>
      <c r="O90" s="38">
        <f t="shared" si="20"/>
        <v>104.42105263157895</v>
      </c>
      <c r="P90" s="38">
        <f t="shared" si="21"/>
        <v>74.622754491017972</v>
      </c>
      <c r="Q90" s="38">
        <f t="shared" si="22"/>
        <v>111.37724550898204</v>
      </c>
      <c r="R90" s="38">
        <f t="shared" si="23"/>
        <v>81.578947368421055</v>
      </c>
      <c r="S90" s="39">
        <f t="shared" si="24"/>
        <v>-6.9561928774030974</v>
      </c>
      <c r="T90" s="39">
        <f t="shared" si="25"/>
        <v>-6.9561928774030832</v>
      </c>
      <c r="U90" t="s">
        <v>73</v>
      </c>
      <c r="V90" t="s">
        <v>76</v>
      </c>
      <c r="W90" t="s">
        <v>69</v>
      </c>
      <c r="X90" t="s">
        <v>453</v>
      </c>
      <c r="Y90" s="41"/>
    </row>
    <row r="91" spans="1:25" ht="15" x14ac:dyDescent="0.25">
      <c r="A91">
        <v>2.08</v>
      </c>
      <c r="B91">
        <v>1.79</v>
      </c>
      <c r="C91" s="29">
        <f t="shared" si="17"/>
        <v>3.9428448646325664E-2</v>
      </c>
      <c r="D91" s="30">
        <f>IF(OR($A91="",$B91=""),"",A91*'MPTO_working_2-way'!$G90)</f>
        <v>2.1620111731843576</v>
      </c>
      <c r="E91" s="32">
        <f>IF(OR($A91="",$B91=""),"",B91*'MPTO_working_2-way'!$G90)</f>
        <v>1.8605769230769229</v>
      </c>
      <c r="F91" s="30">
        <f>IF(OR($A91="",$B91=""),"",'MPTO_working_2-way'!D90)</f>
        <v>2.1689385995572641</v>
      </c>
      <c r="G91" s="32">
        <f>IF(OR($A91="",$B91=""),"",'MPTO_working_2-way'!E90)</f>
        <v>1.8554769261437256</v>
      </c>
      <c r="H91" s="30">
        <f>IF(OR($A91="",$B91=""),"",'OddsRatio_working_2-way'!M90)</f>
        <v>2.1692256444309357</v>
      </c>
      <c r="I91" s="30">
        <f>IF(OR($A91="",$B91=""),"",'OddsRatio_working_2-way'!N90)</f>
        <v>1.8552669065744805</v>
      </c>
      <c r="J91" s="30">
        <f>IF('Log_working_2-way'!$D90="","",A91^('Log_working_2-way'!$D90))</f>
        <v>2.1724139714397546</v>
      </c>
      <c r="K91" s="32">
        <f>IF('Log_working_2-way'!$D90="","",B91^('Log_working_2-way'!$D90))</f>
        <v>1.8529410467292624</v>
      </c>
      <c r="L91" s="37">
        <f t="shared" si="18"/>
        <v>0.46253229974160204</v>
      </c>
      <c r="M91" s="37">
        <f t="shared" si="19"/>
        <v>0.53746770025839796</v>
      </c>
      <c r="N91" s="38">
        <v>187</v>
      </c>
      <c r="O91" s="38">
        <f t="shared" si="20"/>
        <v>97.096153846153854</v>
      </c>
      <c r="P91" s="38">
        <f t="shared" si="21"/>
        <v>82.530726256983243</v>
      </c>
      <c r="Q91" s="38">
        <f t="shared" si="22"/>
        <v>104.46927374301676</v>
      </c>
      <c r="R91" s="38">
        <f t="shared" si="23"/>
        <v>89.903846153846146</v>
      </c>
      <c r="S91" s="39">
        <f t="shared" si="24"/>
        <v>-7.373119896862903</v>
      </c>
      <c r="T91" s="39">
        <f t="shared" si="25"/>
        <v>-7.373119896862903</v>
      </c>
      <c r="U91" t="s">
        <v>79</v>
      </c>
      <c r="V91" t="s">
        <v>75</v>
      </c>
      <c r="W91" t="s">
        <v>69</v>
      </c>
      <c r="X91" t="s">
        <v>453</v>
      </c>
      <c r="Y91" s="41"/>
    </row>
    <row r="92" spans="1:25" ht="15" x14ac:dyDescent="0.25">
      <c r="A92">
        <v>1.85</v>
      </c>
      <c r="B92">
        <v>2.02</v>
      </c>
      <c r="C92" s="29">
        <f t="shared" si="17"/>
        <v>3.5590045491035394E-2</v>
      </c>
      <c r="D92" s="30">
        <f>IF(OR($A92="",$B92=""),"",A92*'MPTO_working_2-way'!$G91)</f>
        <v>1.9158415841584155</v>
      </c>
      <c r="E92" s="32">
        <f>IF(OR($A92="",$B92=""),"",B92*'MPTO_working_2-way'!$G91)</f>
        <v>2.0918918918918914</v>
      </c>
      <c r="F92" s="30">
        <f>IF(OR($A92="",$B92=""),"",'MPTO_working_2-way'!D91)</f>
        <v>1.9129767084719731</v>
      </c>
      <c r="G92" s="32">
        <f>IF(OR($A92="",$B92=""),"",'MPTO_working_2-way'!E91)</f>
        <v>2.0953181945612553</v>
      </c>
      <c r="H92" s="30">
        <f>IF(OR($A92="",$B92=""),"",'OddsRatio_working_2-way'!M91)</f>
        <v>1.9128709291752766</v>
      </c>
      <c r="I92" s="30">
        <f>IF(OR($A92="",$B92=""),"",'OddsRatio_working_2-way'!N91)</f>
        <v>2.0954451150103317</v>
      </c>
      <c r="J92" s="30">
        <f>IF('Log_working_2-way'!$D91="","",A92^('Log_working_2-way'!$D91))</f>
        <v>1.9115669971173959</v>
      </c>
      <c r="K92" s="32">
        <f>IF('Log_working_2-way'!$D91="","",B92^('Log_working_2-way'!$D91))</f>
        <v>2.0970120716987148</v>
      </c>
      <c r="L92" s="37">
        <f t="shared" si="18"/>
        <v>0.5219638242894058</v>
      </c>
      <c r="M92" s="37">
        <f t="shared" si="19"/>
        <v>0.47803617571059442</v>
      </c>
      <c r="N92" s="38">
        <v>188</v>
      </c>
      <c r="O92" s="38">
        <f t="shared" si="20"/>
        <v>86.378378378378372</v>
      </c>
      <c r="P92" s="38">
        <f t="shared" si="21"/>
        <v>94.930693069306926</v>
      </c>
      <c r="Q92" s="38">
        <f t="shared" si="22"/>
        <v>93.069306930693074</v>
      </c>
      <c r="R92" s="38">
        <f t="shared" si="23"/>
        <v>101.6216216216216</v>
      </c>
      <c r="S92" s="39">
        <f t="shared" si="24"/>
        <v>-6.690928552314702</v>
      </c>
      <c r="T92" s="39">
        <f t="shared" si="25"/>
        <v>-6.6909285523146735</v>
      </c>
      <c r="U92" t="s">
        <v>78</v>
      </c>
      <c r="V92" t="s">
        <v>74</v>
      </c>
      <c r="W92" t="s">
        <v>69</v>
      </c>
      <c r="X92" t="s">
        <v>453</v>
      </c>
      <c r="Y92" s="41"/>
    </row>
    <row r="93" spans="1:25" ht="15" x14ac:dyDescent="0.25">
      <c r="A93">
        <v>2.1800000000000002</v>
      </c>
      <c r="B93">
        <v>1.72</v>
      </c>
      <c r="C93" s="29">
        <f t="shared" si="17"/>
        <v>4.0110945167484591E-2</v>
      </c>
      <c r="D93" s="30">
        <f>IF(OR($A93="",$B93=""),"",A93*'MPTO_working_2-way'!$G92)</f>
        <v>2.2674418604651168</v>
      </c>
      <c r="E93" s="32">
        <f>IF(OR($A93="",$B93=""),"",B93*'MPTO_working_2-way'!$G92)</f>
        <v>1.7889908256880735</v>
      </c>
      <c r="F93" s="30">
        <f>IF(OR($A93="",$B93=""),"",'MPTO_working_2-way'!D92)</f>
        <v>2.2796692607003894</v>
      </c>
      <c r="G93" s="32">
        <f>IF(OR($A93="",$B93=""),"",'MPTO_working_2-way'!E92)</f>
        <v>1.7814519194222731</v>
      </c>
      <c r="H93" s="30">
        <f>IF(OR($A93="",$B93=""),"",'OddsRatio_working_2-way'!M92)</f>
        <v>2.2801909579781015</v>
      </c>
      <c r="I93" s="30">
        <f>IF(OR($A93="",$B93=""),"",'OddsRatio_working_2-way'!N92)</f>
        <v>1.7811334658849434</v>
      </c>
      <c r="J93" s="30">
        <f>IF('Log_working_2-way'!$D92="","",A93^('Log_working_2-way'!$D92))</f>
        <v>2.2858490727693308</v>
      </c>
      <c r="K93" s="32">
        <f>IF('Log_working_2-way'!$D92="","",B93^('Log_working_2-way'!$D92))</f>
        <v>1.7776962484765699</v>
      </c>
      <c r="L93" s="37">
        <f t="shared" si="18"/>
        <v>0.44102564102564096</v>
      </c>
      <c r="M93" s="37">
        <f t="shared" si="19"/>
        <v>0.55897435897435888</v>
      </c>
      <c r="N93" s="38">
        <v>189</v>
      </c>
      <c r="O93" s="38">
        <f t="shared" si="20"/>
        <v>102.302752293578</v>
      </c>
      <c r="P93" s="38">
        <f t="shared" si="21"/>
        <v>79.116279069767444</v>
      </c>
      <c r="Q93" s="38">
        <f t="shared" si="22"/>
        <v>109.88372093023257</v>
      </c>
      <c r="R93" s="38">
        <f t="shared" si="23"/>
        <v>86.697247706422019</v>
      </c>
      <c r="S93" s="39">
        <f t="shared" si="24"/>
        <v>-7.5809686366545748</v>
      </c>
      <c r="T93" s="39">
        <f t="shared" si="25"/>
        <v>-7.5809686366545748</v>
      </c>
      <c r="U93" t="s">
        <v>80</v>
      </c>
      <c r="V93" t="s">
        <v>72</v>
      </c>
      <c r="W93" t="s">
        <v>69</v>
      </c>
      <c r="X93" t="s">
        <v>453</v>
      </c>
      <c r="Y93" s="41"/>
    </row>
    <row r="94" spans="1:25" ht="15" x14ac:dyDescent="0.25">
      <c r="A94">
        <v>2.4</v>
      </c>
      <c r="B94">
        <v>1.59</v>
      </c>
      <c r="C94" s="29">
        <f t="shared" si="17"/>
        <v>4.5597484276729494E-2</v>
      </c>
      <c r="D94" s="30">
        <f>IF(OR($A94="",$B94=""),"",A94*'MPTO_working_2-way'!$G93)</f>
        <v>2.5094339622641506</v>
      </c>
      <c r="E94" s="32">
        <f>IF(OR($A94="",$B94=""),"",B94*'MPTO_working_2-way'!$G93)</f>
        <v>1.6625000000000001</v>
      </c>
      <c r="F94" s="30">
        <f>IF(OR($A94="",$B94=""),"",'MPTO_working_2-way'!D93)</f>
        <v>2.5389221556886223</v>
      </c>
      <c r="G94" s="32">
        <f>IF(OR($A94="",$B94=""),"",'MPTO_working_2-way'!E93)</f>
        <v>1.649805447470817</v>
      </c>
      <c r="H94" s="30">
        <f>IF(OR($A94="",$B94=""),"",'OddsRatio_working_2-way'!M93)</f>
        <v>2.5404159684748153</v>
      </c>
      <c r="I94" s="30">
        <f>IF(OR($A94="",$B94=""),"",'OddsRatio_working_2-way'!N93)</f>
        <v>1.6491753010001007</v>
      </c>
      <c r="J94" s="30">
        <f>IF('Log_working_2-way'!$D93="","",A94^('Log_working_2-way'!$D93))</f>
        <v>2.5543298541543464</v>
      </c>
      <c r="K94" s="32">
        <f>IF('Log_working_2-way'!$D93="","",B94^('Log_working_2-way'!$D93))</f>
        <v>1.6433640821646023</v>
      </c>
      <c r="L94" s="37">
        <f t="shared" si="18"/>
        <v>0.39849624060150379</v>
      </c>
      <c r="M94" s="37">
        <f t="shared" si="19"/>
        <v>0.60150375939849621</v>
      </c>
      <c r="N94" s="38">
        <v>190</v>
      </c>
      <c r="O94" s="38">
        <f t="shared" si="20"/>
        <v>110.83333333333334</v>
      </c>
      <c r="P94" s="38">
        <f t="shared" si="21"/>
        <v>70.503144654088061</v>
      </c>
      <c r="Q94" s="38">
        <f t="shared" si="22"/>
        <v>119.49685534591194</v>
      </c>
      <c r="R94" s="38">
        <f t="shared" si="23"/>
        <v>79.166666666666671</v>
      </c>
      <c r="S94" s="39">
        <f t="shared" si="24"/>
        <v>-8.6635220125785963</v>
      </c>
      <c r="T94" s="39">
        <f t="shared" si="25"/>
        <v>-8.6635220125786105</v>
      </c>
      <c r="U94" t="s">
        <v>400</v>
      </c>
      <c r="V94" t="s">
        <v>401</v>
      </c>
      <c r="W94" t="s">
        <v>458</v>
      </c>
      <c r="X94" t="s">
        <v>453</v>
      </c>
      <c r="Y94" s="41"/>
    </row>
    <row r="95" spans="1:25" ht="15" x14ac:dyDescent="0.25">
      <c r="A95">
        <v>2.13</v>
      </c>
      <c r="B95">
        <v>1.78</v>
      </c>
      <c r="C95" s="29">
        <f t="shared" si="17"/>
        <v>3.128132088410629E-2</v>
      </c>
      <c r="D95" s="30">
        <f>IF(OR($A95="",$B95=""),"",A95*'MPTO_working_2-way'!$G94)</f>
        <v>2.1966292134831464</v>
      </c>
      <c r="E95" s="32">
        <f>IF(OR($A95="",$B95=""),"",B95*'MPTO_working_2-way'!$G94)</f>
        <v>1.8356807511737092</v>
      </c>
      <c r="F95" s="30">
        <f>IF(OR($A95="",$B95=""),"",'MPTO_working_2-way'!D94)</f>
        <v>2.2034055907479515</v>
      </c>
      <c r="G95" s="32">
        <f>IF(OR($A95="",$B95=""),"",'MPTO_working_2-way'!E94)</f>
        <v>1.8309750325976726</v>
      </c>
      <c r="H95" s="30">
        <f>IF(OR($A95="",$B95=""),"",'OddsRatio_working_2-way'!M94)</f>
        <v>2.2036269973367788</v>
      </c>
      <c r="I95" s="30">
        <f>IF(OR($A95="",$B95=""),"",'OddsRatio_working_2-way'!N94)</f>
        <v>1.8308221751528204</v>
      </c>
      <c r="J95" s="30">
        <f>IF('Log_working_2-way'!$D94="","",A95^('Log_working_2-way'!$D94))</f>
        <v>2.2067247005110642</v>
      </c>
      <c r="K95" s="32">
        <f>IF('Log_working_2-way'!$D94="","",B95^('Log_working_2-way'!$D94))</f>
        <v>1.8286894264917752</v>
      </c>
      <c r="L95" s="37">
        <f t="shared" si="18"/>
        <v>0.45524296675191805</v>
      </c>
      <c r="M95" s="37">
        <f t="shared" si="19"/>
        <v>0.54475703324808178</v>
      </c>
      <c r="N95" s="38">
        <v>191</v>
      </c>
      <c r="O95" s="38">
        <f t="shared" si="20"/>
        <v>101.32863849765258</v>
      </c>
      <c r="P95" s="38">
        <f t="shared" si="21"/>
        <v>83.696629213483163</v>
      </c>
      <c r="Q95" s="38">
        <f t="shared" si="22"/>
        <v>107.30337078651687</v>
      </c>
      <c r="R95" s="38">
        <f t="shared" si="23"/>
        <v>89.671361502347423</v>
      </c>
      <c r="S95" s="39">
        <f t="shared" si="24"/>
        <v>-5.9747322888642884</v>
      </c>
      <c r="T95" s="39">
        <f t="shared" si="25"/>
        <v>-5.97473228886426</v>
      </c>
      <c r="U95" t="s">
        <v>402</v>
      </c>
      <c r="V95" t="s">
        <v>403</v>
      </c>
      <c r="W95" t="s">
        <v>460</v>
      </c>
      <c r="X95" t="s">
        <v>453</v>
      </c>
      <c r="Y95" s="41"/>
    </row>
    <row r="96" spans="1:25" ht="15" x14ac:dyDescent="0.25">
      <c r="A96">
        <v>1.71</v>
      </c>
      <c r="B96">
        <v>2.2200000000000002</v>
      </c>
      <c r="C96" s="29">
        <f t="shared" si="17"/>
        <v>3.5245772087877381E-2</v>
      </c>
      <c r="D96" s="30">
        <f>IF(OR($A96="",$B96=""),"",A96*'MPTO_working_2-way'!$G95)</f>
        <v>1.7702702702702702</v>
      </c>
      <c r="E96" s="32">
        <f>IF(OR($A96="",$B96=""),"",B96*'MPTO_working_2-way'!$G95)</f>
        <v>2.2982456140350882</v>
      </c>
      <c r="F96" s="30">
        <f>IF(OR($A96="",$B96=""),"",'MPTO_working_2-way'!D95)</f>
        <v>1.7631322279503969</v>
      </c>
      <c r="G96" s="32">
        <f>IF(OR($A96="",$B96=""),"",'MPTO_working_2-way'!E95)</f>
        <v>2.3103888990323171</v>
      </c>
      <c r="H96" s="30">
        <f>IF(OR($A96="",$B96=""),"",'OddsRatio_working_2-way'!M95)</f>
        <v>1.7628677559805201</v>
      </c>
      <c r="I96" s="30">
        <f>IF(OR($A96="",$B96=""),"",'OddsRatio_working_2-way'!N95)</f>
        <v>2.310843186332725</v>
      </c>
      <c r="J96" s="30">
        <f>IF('Log_working_2-way'!$D95="","",A96^('Log_working_2-way'!$D95))</f>
        <v>1.7596240997267032</v>
      </c>
      <c r="K96" s="32">
        <f>IF('Log_working_2-way'!$D95="","",B96^('Log_working_2-way'!$D95))</f>
        <v>2.3164405926032319</v>
      </c>
      <c r="L96" s="37">
        <f t="shared" si="18"/>
        <v>0.56488549618320616</v>
      </c>
      <c r="M96" s="37">
        <f t="shared" si="19"/>
        <v>0.43511450381679379</v>
      </c>
      <c r="N96" s="38">
        <v>192</v>
      </c>
      <c r="O96" s="38">
        <f t="shared" si="20"/>
        <v>79.719298245614027</v>
      </c>
      <c r="P96" s="38">
        <f t="shared" si="21"/>
        <v>105.5135135135135</v>
      </c>
      <c r="Q96" s="38">
        <f t="shared" si="22"/>
        <v>86.486486486486484</v>
      </c>
      <c r="R96" s="38">
        <f t="shared" si="23"/>
        <v>112.28070175438596</v>
      </c>
      <c r="S96" s="39">
        <f t="shared" si="24"/>
        <v>-6.7671882408724571</v>
      </c>
      <c r="T96" s="39">
        <f t="shared" si="25"/>
        <v>-6.7671882408724571</v>
      </c>
      <c r="U96" t="s">
        <v>404</v>
      </c>
      <c r="V96" t="s">
        <v>405</v>
      </c>
      <c r="W96" t="s">
        <v>460</v>
      </c>
      <c r="X96" t="s">
        <v>453</v>
      </c>
      <c r="Y96" s="41"/>
    </row>
    <row r="97" spans="1:25" ht="15" x14ac:dyDescent="0.25">
      <c r="A97">
        <v>2.1</v>
      </c>
      <c r="B97">
        <v>1.79</v>
      </c>
      <c r="C97" s="29">
        <f t="shared" si="17"/>
        <v>3.4849694067571102E-2</v>
      </c>
      <c r="D97" s="30">
        <f>IF(OR($A97="",$B97=""),"",A97*'MPTO_working_2-way'!$G96)</f>
        <v>2.1731843575418992</v>
      </c>
      <c r="E97" s="32">
        <f>IF(OR($A97="",$B97=""),"",B97*'MPTO_working_2-way'!$G96)</f>
        <v>1.8523809523809522</v>
      </c>
      <c r="F97" s="30">
        <f>IF(OR($A97="",$B97=""),"",'MPTO_working_2-way'!D96)</f>
        <v>2.1797622499275153</v>
      </c>
      <c r="G97" s="32">
        <f>IF(OR($A97="",$B97=""),"",'MPTO_working_2-way'!E96)</f>
        <v>1.8476284099287292</v>
      </c>
      <c r="H97" s="30">
        <f>IF(OR($A97="",$B97=""),"",'OddsRatio_working_2-way'!M96)</f>
        <v>2.1800021454603971</v>
      </c>
      <c r="I97" s="30">
        <f>IF(OR($A97="",$B97=""),"",'OddsRatio_working_2-way'!N96)</f>
        <v>1.8474560862851939</v>
      </c>
      <c r="J97" s="30">
        <f>IF('Log_working_2-way'!$D96="","",A97^('Log_working_2-way'!$D96))</f>
        <v>2.1830172065936067</v>
      </c>
      <c r="K97" s="32">
        <f>IF('Log_working_2-way'!$D96="","",B97^('Log_working_2-way'!$D96))</f>
        <v>1.8452962428833544</v>
      </c>
      <c r="L97" s="37">
        <f t="shared" si="18"/>
        <v>0.46015424164524427</v>
      </c>
      <c r="M97" s="37">
        <f t="shared" si="19"/>
        <v>0.53984575835475579</v>
      </c>
      <c r="N97" s="38">
        <v>193</v>
      </c>
      <c r="O97" s="38">
        <f t="shared" si="20"/>
        <v>101.0952380952381</v>
      </c>
      <c r="P97" s="38">
        <f t="shared" si="21"/>
        <v>85.178770949720686</v>
      </c>
      <c r="Q97" s="38">
        <f t="shared" si="22"/>
        <v>107.82122905027933</v>
      </c>
      <c r="R97" s="38">
        <f t="shared" si="23"/>
        <v>91.904761904761898</v>
      </c>
      <c r="S97" s="39">
        <f t="shared" si="24"/>
        <v>-6.725990955041226</v>
      </c>
      <c r="T97" s="39">
        <f t="shared" si="25"/>
        <v>-6.7259909550412118</v>
      </c>
      <c r="U97" t="s">
        <v>406</v>
      </c>
      <c r="V97" t="s">
        <v>407</v>
      </c>
      <c r="W97" t="s">
        <v>460</v>
      </c>
      <c r="X97" t="s">
        <v>453</v>
      </c>
      <c r="Y97" s="41"/>
    </row>
    <row r="98" spans="1:25" ht="15" x14ac:dyDescent="0.25">
      <c r="A98">
        <v>1.59</v>
      </c>
      <c r="B98">
        <v>2.46</v>
      </c>
      <c r="C98" s="29">
        <f t="shared" si="17"/>
        <v>3.5434882650713373E-2</v>
      </c>
      <c r="D98" s="30">
        <f>IF(OR($A98="",$B98=""),"",A98*'MPTO_working_2-way'!$G97)</f>
        <v>1.6463414634146343</v>
      </c>
      <c r="E98" s="32">
        <f>IF(OR($A98="",$B98=""),"",B98*'MPTO_working_2-way'!$G97)</f>
        <v>2.5471698113207548</v>
      </c>
      <c r="F98" s="30">
        <f>IF(OR($A98="",$B98=""),"",'MPTO_working_2-way'!D97)</f>
        <v>1.6360898481616264</v>
      </c>
      <c r="G98" s="32">
        <f>IF(OR($A98="",$B98=""),"",'MPTO_working_2-way'!E97)</f>
        <v>2.5721049516669958</v>
      </c>
      <c r="H98" s="30">
        <f>IF(OR($A98="",$B98=""),"",'OddsRatio_working_2-way'!M97)</f>
        <v>1.6356961452149104</v>
      </c>
      <c r="I98" s="30">
        <f>IF(OR($A98="",$B98=""),"",'OddsRatio_working_2-way'!N97)</f>
        <v>2.5730785966335055</v>
      </c>
      <c r="J98" s="30">
        <f>IF('Log_working_2-way'!$D97="","",A98^('Log_working_2-way'!$D97))</f>
        <v>1.6310286481237015</v>
      </c>
      <c r="K98" s="32">
        <f>IF('Log_working_2-way'!$D97="","",B98^('Log_working_2-way'!$D97))</f>
        <v>2.5847141060445584</v>
      </c>
      <c r="L98" s="37">
        <f t="shared" si="18"/>
        <v>0.6074074074074074</v>
      </c>
      <c r="M98" s="37">
        <f t="shared" si="19"/>
        <v>0.3925925925925926</v>
      </c>
      <c r="N98" s="38">
        <v>194</v>
      </c>
      <c r="O98" s="38">
        <f t="shared" si="20"/>
        <v>71.987421383647813</v>
      </c>
      <c r="P98" s="38">
        <f t="shared" si="21"/>
        <v>115.13821138211382</v>
      </c>
      <c r="Q98" s="38">
        <f t="shared" si="22"/>
        <v>78.861788617886177</v>
      </c>
      <c r="R98" s="38">
        <f t="shared" si="23"/>
        <v>122.0125786163522</v>
      </c>
      <c r="S98" s="39">
        <f t="shared" si="24"/>
        <v>-6.8743672342383633</v>
      </c>
      <c r="T98" s="39">
        <f t="shared" si="25"/>
        <v>-6.8743672342383775</v>
      </c>
      <c r="U98" t="s">
        <v>408</v>
      </c>
      <c r="V98" t="s">
        <v>409</v>
      </c>
      <c r="W98" t="s">
        <v>460</v>
      </c>
      <c r="X98" t="s">
        <v>453</v>
      </c>
      <c r="Y98" s="41"/>
    </row>
    <row r="99" spans="1:25" ht="15" x14ac:dyDescent="0.25">
      <c r="A99">
        <v>2.4900000000000002</v>
      </c>
      <c r="B99">
        <v>1.58</v>
      </c>
      <c r="C99" s="29">
        <f t="shared" si="17"/>
        <v>3.4517818107874465E-2</v>
      </c>
      <c r="D99" s="30">
        <f>IF(OR($A99="",$B99=""),"",A99*'MPTO_working_2-way'!$G98)</f>
        <v>2.5759493670886076</v>
      </c>
      <c r="E99" s="32">
        <f>IF(OR($A99="",$B99=""),"",B99*'MPTO_working_2-way'!$G98)</f>
        <v>1.6345381526104417</v>
      </c>
      <c r="F99" s="30">
        <f>IF(OR($A99="",$B99=""),"",'MPTO_working_2-way'!D98)</f>
        <v>2.6018120494676276</v>
      </c>
      <c r="G99" s="32">
        <f>IF(OR($A99="",$B99=""),"",'MPTO_working_2-way'!E98)</f>
        <v>1.6242929689112753</v>
      </c>
      <c r="H99" s="30">
        <f>IF(OR($A99="",$B99=""),"",'OddsRatio_working_2-way'!M98)</f>
        <v>2.6027992754058067</v>
      </c>
      <c r="I99" s="30">
        <f>IF(OR($A99="",$B99=""),"",'OddsRatio_working_2-way'!N98)</f>
        <v>1.6239084427754149</v>
      </c>
      <c r="J99" s="30">
        <f>IF('Log_working_2-way'!$D98="","",A99^('Log_working_2-way'!$D98))</f>
        <v>2.6148709324694677</v>
      </c>
      <c r="K99" s="32">
        <f>IF('Log_working_2-way'!$D98="","",B99^('Log_working_2-way'!$D98))</f>
        <v>1.6192445352091833</v>
      </c>
      <c r="L99" s="37">
        <f t="shared" si="18"/>
        <v>0.3882063882063882</v>
      </c>
      <c r="M99" s="37">
        <f t="shared" si="19"/>
        <v>0.6117936117936118</v>
      </c>
      <c r="N99" s="38">
        <v>195</v>
      </c>
      <c r="O99" s="38">
        <f t="shared" si="20"/>
        <v>116.68674698795182</v>
      </c>
      <c r="P99" s="38">
        <f t="shared" si="21"/>
        <v>71.582278481012665</v>
      </c>
      <c r="Q99" s="38">
        <f t="shared" si="22"/>
        <v>123.41772151898734</v>
      </c>
      <c r="R99" s="38">
        <f t="shared" si="23"/>
        <v>78.313253012048179</v>
      </c>
      <c r="S99" s="39">
        <f t="shared" si="24"/>
        <v>-6.730974531035514</v>
      </c>
      <c r="T99" s="39">
        <f t="shared" si="25"/>
        <v>-6.730974531035514</v>
      </c>
      <c r="U99" t="s">
        <v>410</v>
      </c>
      <c r="V99" t="s">
        <v>411</v>
      </c>
      <c r="W99" t="s">
        <v>459</v>
      </c>
      <c r="X99" t="s">
        <v>453</v>
      </c>
      <c r="Y99" s="41"/>
    </row>
    <row r="100" spans="1:25" ht="15" x14ac:dyDescent="0.25">
      <c r="A100">
        <v>2.0099999999999998</v>
      </c>
      <c r="B100">
        <v>1.88</v>
      </c>
      <c r="C100" s="29">
        <f t="shared" si="17"/>
        <v>2.9427331427966497E-2</v>
      </c>
      <c r="D100" s="30">
        <f>IF(OR($A100="",$B100=""),"",A100*'MPTO_working_2-way'!$G99)</f>
        <v>2.0691489361702122</v>
      </c>
      <c r="E100" s="32">
        <f>IF(OR($A100="",$B100=""),"",B100*'MPTO_working_2-way'!$G99)</f>
        <v>1.9353233830845769</v>
      </c>
      <c r="F100" s="30">
        <f>IF(OR($A100="",$B100=""),"",'MPTO_working_2-way'!D99)</f>
        <v>2.0712563034422273</v>
      </c>
      <c r="G100" s="32">
        <f>IF(OR($A100="",$B100=""),"",'MPTO_working_2-way'!E99)</f>
        <v>1.9334834220221038</v>
      </c>
      <c r="H100" s="30">
        <f>IF(OR($A100="",$B100=""),"",'OddsRatio_working_2-way'!M99)</f>
        <v>2.0713203408538785</v>
      </c>
      <c r="I100" s="30">
        <f>IF(OR($A100="",$B100=""),"",'OddsRatio_working_2-way'!N99)</f>
        <v>1.9334276237142709</v>
      </c>
      <c r="J100" s="30">
        <f>IF('Log_working_2-way'!$D99="","",A100^('Log_working_2-way'!$D99))</f>
        <v>2.0722780043286777</v>
      </c>
      <c r="K100" s="32">
        <f>IF('Log_working_2-way'!$D99="","",B100^('Log_working_2-way'!$D99))</f>
        <v>1.9325939690668699</v>
      </c>
      <c r="L100" s="37">
        <f t="shared" si="18"/>
        <v>0.48329048843187672</v>
      </c>
      <c r="M100" s="37">
        <f t="shared" si="19"/>
        <v>0.5167095115681235</v>
      </c>
      <c r="N100" s="38">
        <v>196</v>
      </c>
      <c r="O100" s="38">
        <f t="shared" si="20"/>
        <v>98.487562189054728</v>
      </c>
      <c r="P100" s="38">
        <f t="shared" si="21"/>
        <v>91.744680851063805</v>
      </c>
      <c r="Q100" s="38">
        <f t="shared" si="22"/>
        <v>104.25531914893617</v>
      </c>
      <c r="R100" s="38">
        <f t="shared" si="23"/>
        <v>97.512437810945286</v>
      </c>
      <c r="S100" s="39">
        <f t="shared" si="24"/>
        <v>-5.7677569598814387</v>
      </c>
      <c r="T100" s="39">
        <f t="shared" si="25"/>
        <v>-5.7677569598814813</v>
      </c>
      <c r="U100" t="s">
        <v>412</v>
      </c>
      <c r="V100" t="s">
        <v>413</v>
      </c>
      <c r="W100" t="s">
        <v>459</v>
      </c>
      <c r="X100" t="s">
        <v>453</v>
      </c>
      <c r="Y100" s="41"/>
    </row>
    <row r="101" spans="1:25" s="35" customFormat="1" ht="15" x14ac:dyDescent="0.25">
      <c r="A101">
        <v>2.04</v>
      </c>
      <c r="B101">
        <v>1.85</v>
      </c>
      <c r="C101" s="29">
        <f t="shared" si="17"/>
        <v>3.0736618971912932E-2</v>
      </c>
      <c r="D101" s="30">
        <f>IF(OR($A101="",$B101=""),"",A101*'MPTO_working_2-way'!$G100)</f>
        <v>2.1027027027027025</v>
      </c>
      <c r="E101" s="32">
        <f>IF(OR($A101="",$B101=""),"",B101*'MPTO_working_2-way'!$G100)</f>
        <v>1.9068627450980391</v>
      </c>
      <c r="F101" s="30">
        <f>IF(OR($A101="",$B101=""),"",'MPTO_working_2-way'!D100)</f>
        <v>2.1060267857142851</v>
      </c>
      <c r="G101" s="32">
        <f>IF(OR($A101="",$B101=""),"",'MPTO_working_2-way'!E100)</f>
        <v>1.9041372351160444</v>
      </c>
      <c r="H101" s="30">
        <f>IF(OR($A101="",$B101=""),"",'OddsRatio_working_2-way'!M100)</f>
        <v>2.1061326375099441</v>
      </c>
      <c r="I101" s="30">
        <f>IF(OR($A101="",$B101=""),"",'OddsRatio_working_2-way'!N100)</f>
        <v>1.904050713349474</v>
      </c>
      <c r="J101" s="30">
        <f>IF('Log_working_2-way'!$D100="","",A101^('Log_working_2-way'!$D100))</f>
        <v>2.1076465292124213</v>
      </c>
      <c r="K101" s="32">
        <f>IF('Log_working_2-way'!$D100="","",B101^('Log_working_2-way'!$D100))</f>
        <v>1.9028150891340896</v>
      </c>
      <c r="L101" s="37">
        <f t="shared" si="18"/>
        <v>0.47557840616966585</v>
      </c>
      <c r="M101" s="37">
        <f t="shared" si="19"/>
        <v>0.52442159383033427</v>
      </c>
      <c r="N101" s="38">
        <v>197</v>
      </c>
      <c r="O101" s="38">
        <f t="shared" si="20"/>
        <v>100.4313725490196</v>
      </c>
      <c r="P101" s="38">
        <f t="shared" si="21"/>
        <v>90.51351351351353</v>
      </c>
      <c r="Q101" s="38">
        <f t="shared" si="22"/>
        <v>106.48648648648647</v>
      </c>
      <c r="R101" s="38">
        <f t="shared" si="23"/>
        <v>96.568627450980387</v>
      </c>
      <c r="S101" s="39">
        <f t="shared" si="24"/>
        <v>-6.0551139374668708</v>
      </c>
      <c r="T101" s="39">
        <f t="shared" si="25"/>
        <v>-6.0551139374668566</v>
      </c>
      <c r="U101" t="s">
        <v>414</v>
      </c>
      <c r="V101" t="s">
        <v>415</v>
      </c>
      <c r="W101" t="s">
        <v>459</v>
      </c>
      <c r="X101" t="s">
        <v>453</v>
      </c>
      <c r="Y101" s="41"/>
    </row>
    <row r="102" spans="1:25" ht="15" x14ac:dyDescent="0.25">
      <c r="A102">
        <v>1.3</v>
      </c>
      <c r="B102">
        <v>3.62</v>
      </c>
      <c r="C102" s="29">
        <f t="shared" si="17"/>
        <v>4.5473863153421057E-2</v>
      </c>
      <c r="D102" s="30">
        <f>IF(OR($A102="",$B102=""),"",A102*'MPTO_working_2-way'!$G101)</f>
        <v>1.3591160220994474</v>
      </c>
      <c r="E102" s="32">
        <f>IF(OR($A102="",$B102=""),"",B102*'MPTO_working_2-way'!$G101)</f>
        <v>3.7846153846153845</v>
      </c>
      <c r="F102" s="30">
        <f>IF(OR($A102="",$B102=""),"",'MPTO_working_2-way'!D101)</f>
        <v>1.3395957870765727</v>
      </c>
      <c r="G102" s="32">
        <f>IF(OR($A102="",$B102=""),"",'MPTO_working_2-way'!E101)</f>
        <v>3.944677284157585</v>
      </c>
      <c r="H102" s="30">
        <f>IF(OR($A102="",$B102=""),"",'OddsRatio_working_2-way'!M101)</f>
        <v>1.3383841260962059</v>
      </c>
      <c r="I102" s="30">
        <f>IF(OR($A102="",$B102=""),"",'OddsRatio_working_2-way'!N101)</f>
        <v>3.9552213679068653</v>
      </c>
      <c r="J102" s="30">
        <f>IF('Log_working_2-way'!$D101="","",A102^('Log_working_2-way'!$D101))</f>
        <v>1.3292458814446815</v>
      </c>
      <c r="K102" s="32">
        <f>IF('Log_working_2-way'!$D101="","",B102^('Log_working_2-way'!$D101))</f>
        <v>4.0372437631920057</v>
      </c>
      <c r="L102" s="37">
        <f t="shared" si="18"/>
        <v>0.7357723577235773</v>
      </c>
      <c r="M102" s="37">
        <f t="shared" si="19"/>
        <v>0.26422764227642276</v>
      </c>
      <c r="N102" s="38">
        <v>198</v>
      </c>
      <c r="O102" s="38">
        <f t="shared" si="20"/>
        <v>45.692307692307715</v>
      </c>
      <c r="P102" s="38">
        <f t="shared" si="21"/>
        <v>143.30386740331491</v>
      </c>
      <c r="Q102" s="38">
        <f t="shared" si="22"/>
        <v>54.696132596685089</v>
      </c>
      <c r="R102" s="38">
        <f t="shared" si="23"/>
        <v>152.30769230769229</v>
      </c>
      <c r="S102" s="39">
        <f t="shared" si="24"/>
        <v>-9.0038249043773746</v>
      </c>
      <c r="T102" s="39">
        <f t="shared" si="25"/>
        <v>-9.0038249043773817</v>
      </c>
      <c r="U102" t="s">
        <v>312</v>
      </c>
      <c r="V102" t="s">
        <v>265</v>
      </c>
      <c r="W102" t="s">
        <v>365</v>
      </c>
      <c r="X102" t="s">
        <v>453</v>
      </c>
      <c r="Y102" s="41"/>
    </row>
    <row r="103" spans="1:25" ht="15" x14ac:dyDescent="0.25">
      <c r="A103">
        <v>1.59</v>
      </c>
      <c r="B103">
        <v>2.48</v>
      </c>
      <c r="C103" s="29">
        <f t="shared" si="17"/>
        <v>3.2156624061675743E-2</v>
      </c>
      <c r="D103" s="30">
        <f>IF(OR($A103="",$B103=""),"",A103*'MPTO_working_2-way'!$G102)</f>
        <v>1.6411290322580645</v>
      </c>
      <c r="E103" s="32">
        <f>IF(OR($A103="",$B103=""),"",B103*'MPTO_working_2-way'!$G102)</f>
        <v>2.5597484276729556</v>
      </c>
      <c r="F103" s="30">
        <f>IF(OR($A103="",$B103=""),"",'MPTO_working_2-way'!D102)</f>
        <v>1.6317139783166432</v>
      </c>
      <c r="G103" s="32">
        <f>IF(OR($A103="",$B103=""),"",'MPTO_working_2-way'!E102)</f>
        <v>2.5829948906065767</v>
      </c>
      <c r="H103" s="30">
        <f>IF(OR($A103="",$B103=""),"",'OddsRatio_working_2-way'!M102)</f>
        <v>1.6313862911472248</v>
      </c>
      <c r="I103" s="30">
        <f>IF(OR($A103="",$B103=""),"",'OddsRatio_working_2-way'!N102)</f>
        <v>2.583816459148971</v>
      </c>
      <c r="J103" s="30">
        <f>IF('Log_working_2-way'!$D102="","",A103^('Log_working_2-way'!$D102))</f>
        <v>1.6271068176815173</v>
      </c>
      <c r="K103" s="32">
        <f>IF('Log_working_2-way'!$D102="","",B103^('Log_working_2-way'!$D102))</f>
        <v>2.5946246664914949</v>
      </c>
      <c r="L103" s="37">
        <f t="shared" si="18"/>
        <v>0.60933660933660938</v>
      </c>
      <c r="M103" s="37">
        <f t="shared" si="19"/>
        <v>0.39066339066339073</v>
      </c>
      <c r="N103" s="38">
        <v>199</v>
      </c>
      <c r="O103" s="38">
        <f t="shared" si="20"/>
        <v>73.842767295597497</v>
      </c>
      <c r="P103" s="38">
        <f t="shared" si="21"/>
        <v>118.75806451612904</v>
      </c>
      <c r="Q103" s="38">
        <f t="shared" si="22"/>
        <v>80.241935483870975</v>
      </c>
      <c r="R103" s="38">
        <f t="shared" si="23"/>
        <v>125.1572327044025</v>
      </c>
      <c r="S103" s="39">
        <f t="shared" si="24"/>
        <v>-6.3991681882734781</v>
      </c>
      <c r="T103" s="39">
        <f t="shared" si="25"/>
        <v>-6.3991681882734639</v>
      </c>
      <c r="U103" t="s">
        <v>232</v>
      </c>
      <c r="V103" t="s">
        <v>261</v>
      </c>
      <c r="W103" t="s">
        <v>365</v>
      </c>
      <c r="X103" t="s">
        <v>453</v>
      </c>
      <c r="Y103" s="41"/>
    </row>
    <row r="104" spans="1:25" ht="15" x14ac:dyDescent="0.25">
      <c r="A104">
        <v>1.63</v>
      </c>
      <c r="B104">
        <v>2.37</v>
      </c>
      <c r="C104" s="29">
        <f t="shared" si="17"/>
        <v>3.5437860785379582E-2</v>
      </c>
      <c r="D104" s="30">
        <f>IF(OR($A104="",$B104=""),"",A104*'MPTO_working_2-way'!$G103)</f>
        <v>1.6877637130801686</v>
      </c>
      <c r="E104" s="32">
        <f>IF(OR($A104="",$B104=""),"",B104*'MPTO_working_2-way'!$G103)</f>
        <v>2.4539877300613497</v>
      </c>
      <c r="F104" s="30">
        <f>IF(OR($A104="",$B104=""),"",'MPTO_working_2-way'!D103)</f>
        <v>1.6784775477395666</v>
      </c>
      <c r="G104" s="32">
        <f>IF(OR($A104="",$B104=""),"",'MPTO_working_2-way'!E103)</f>
        <v>2.4738881239793793</v>
      </c>
      <c r="H104" s="30">
        <f>IF(OR($A104="",$B104=""),"",'OddsRatio_working_2-way'!M103)</f>
        <v>1.6781253679066579</v>
      </c>
      <c r="I104" s="30">
        <f>IF(OR($A104="",$B104=""),"",'OddsRatio_working_2-way'!N103)</f>
        <v>2.4746535778287639</v>
      </c>
      <c r="J104" s="30">
        <f>IF('Log_working_2-way'!$D103="","",A104^('Log_working_2-way'!$D103))</f>
        <v>1.6739015902867895</v>
      </c>
      <c r="K104" s="32">
        <f>IF('Log_working_2-way'!$D103="","",B104^('Log_working_2-way'!$D103))</f>
        <v>2.4838961866439853</v>
      </c>
      <c r="L104" s="37">
        <f t="shared" si="18"/>
        <v>0.59250000000000003</v>
      </c>
      <c r="M104" s="37">
        <f t="shared" si="19"/>
        <v>0.40749999999999997</v>
      </c>
      <c r="N104" s="38">
        <v>200</v>
      </c>
      <c r="O104" s="38">
        <f t="shared" si="20"/>
        <v>77.300613496932513</v>
      </c>
      <c r="P104" s="38">
        <f t="shared" si="21"/>
        <v>115.61181434599155</v>
      </c>
      <c r="Q104" s="38">
        <f t="shared" si="22"/>
        <v>84.388185654008424</v>
      </c>
      <c r="R104" s="38">
        <f t="shared" si="23"/>
        <v>122.69938650306749</v>
      </c>
      <c r="S104" s="39">
        <f t="shared" si="24"/>
        <v>-7.0875721570759112</v>
      </c>
      <c r="T104" s="39">
        <f t="shared" si="25"/>
        <v>-7.0875721570759396</v>
      </c>
      <c r="U104" t="s">
        <v>316</v>
      </c>
      <c r="V104" t="s">
        <v>317</v>
      </c>
      <c r="W104" t="s">
        <v>365</v>
      </c>
      <c r="X104" t="s">
        <v>453</v>
      </c>
      <c r="Y104" s="41"/>
    </row>
    <row r="105" spans="1:25" ht="15" x14ac:dyDescent="0.25">
      <c r="A105">
        <v>1.62</v>
      </c>
      <c r="B105">
        <v>2.4</v>
      </c>
      <c r="C105" s="29">
        <f t="shared" si="17"/>
        <v>3.3950617283950546E-2</v>
      </c>
      <c r="D105" s="30">
        <f>IF(OR($A105="",$B105=""),"",A105*'MPTO_working_2-way'!$G104)</f>
        <v>1.675</v>
      </c>
      <c r="E105" s="32">
        <f>IF(OR($A105="",$B105=""),"",B105*'MPTO_working_2-way'!$G104)</f>
        <v>2.4814814814814814</v>
      </c>
      <c r="F105" s="30">
        <f>IF(OR($A105="",$B105=""),"",'MPTO_working_2-way'!D104)</f>
        <v>1.6658097686375322</v>
      </c>
      <c r="G105" s="32">
        <f>IF(OR($A105="",$B105=""),"",'MPTO_working_2-way'!E104)</f>
        <v>2.5019305019305014</v>
      </c>
      <c r="H105" s="30">
        <f>IF(OR($A105="",$B105=""),"",'OddsRatio_working_2-way'!M104)</f>
        <v>1.6654751256486924</v>
      </c>
      <c r="I105" s="30">
        <f>IF(OR($A105="",$B105=""),"",'OddsRatio_working_2-way'!N104)</f>
        <v>2.502685767593821</v>
      </c>
      <c r="J105" s="30">
        <f>IF('Log_working_2-way'!$D104="","",A105^('Log_working_2-way'!$D104))</f>
        <v>1.6612975476246807</v>
      </c>
      <c r="K105" s="32">
        <f>IF('Log_working_2-way'!$D104="","",B105^('Log_working_2-way'!$D104))</f>
        <v>2.5121786003771214</v>
      </c>
      <c r="L105" s="37">
        <f t="shared" si="18"/>
        <v>0.59701492537313428</v>
      </c>
      <c r="M105" s="37">
        <f t="shared" si="19"/>
        <v>0.40298507462686567</v>
      </c>
      <c r="N105" s="38">
        <v>201</v>
      </c>
      <c r="O105" s="38">
        <f t="shared" si="20"/>
        <v>76.925925925925924</v>
      </c>
      <c r="P105" s="38">
        <f t="shared" si="21"/>
        <v>117.25</v>
      </c>
      <c r="Q105" s="38">
        <f t="shared" si="22"/>
        <v>83.75</v>
      </c>
      <c r="R105" s="38">
        <f t="shared" si="23"/>
        <v>124.07407407407406</v>
      </c>
      <c r="S105" s="39">
        <f t="shared" si="24"/>
        <v>-6.8240740740740762</v>
      </c>
      <c r="T105" s="39">
        <f t="shared" si="25"/>
        <v>-6.824074074074062</v>
      </c>
      <c r="U105" t="s">
        <v>314</v>
      </c>
      <c r="V105" t="s">
        <v>231</v>
      </c>
      <c r="W105" t="s">
        <v>365</v>
      </c>
      <c r="X105" t="s">
        <v>453</v>
      </c>
      <c r="Y105" s="41"/>
    </row>
    <row r="106" spans="1:25" ht="15" x14ac:dyDescent="0.25">
      <c r="A106">
        <v>2.15</v>
      </c>
      <c r="B106">
        <v>1.76</v>
      </c>
      <c r="C106" s="29">
        <f t="shared" si="17"/>
        <v>3.3298097251585723E-2</v>
      </c>
      <c r="D106" s="30">
        <f>IF(OR($A106="",$B106=""),"",A106*'MPTO_working_2-way'!$G105)</f>
        <v>2.2215909090909092</v>
      </c>
      <c r="E106" s="32">
        <f>IF(OR($A106="",$B106=""),"",B106*'MPTO_working_2-way'!$G105)</f>
        <v>1.8186046511627909</v>
      </c>
      <c r="F106" s="30">
        <f>IF(OR($A106="",$B106=""),"",'MPTO_working_2-way'!D105)</f>
        <v>2.2298173246906305</v>
      </c>
      <c r="G106" s="32">
        <f>IF(OR($A106="",$B106=""),"",'MPTO_working_2-way'!E105)</f>
        <v>1.8131288931480596</v>
      </c>
      <c r="H106" s="30">
        <f>IF(OR($A106="",$B106=""),"",'OddsRatio_working_2-way'!M105)</f>
        <v>2.2301048307916052</v>
      </c>
      <c r="I106" s="30">
        <f>IF(OR($A106="",$B106=""),"",'OddsRatio_working_2-way'!N105)</f>
        <v>1.8129388446970602</v>
      </c>
      <c r="J106" s="30">
        <f>IF('Log_working_2-way'!$D105="","",A106^('Log_working_2-way'!$D105))</f>
        <v>2.2338767288490446</v>
      </c>
      <c r="K106" s="32">
        <f>IF('Log_working_2-way'!$D105="","",B106^('Log_working_2-way'!$D105))</f>
        <v>1.8104537322239227</v>
      </c>
      <c r="L106" s="37">
        <f t="shared" si="18"/>
        <v>0.45012787723785164</v>
      </c>
      <c r="M106" s="37">
        <f t="shared" si="19"/>
        <v>0.54987212276214825</v>
      </c>
      <c r="N106" s="38">
        <v>202</v>
      </c>
      <c r="O106" s="38">
        <f t="shared" si="20"/>
        <v>108.04651162790695</v>
      </c>
      <c r="P106" s="38">
        <f t="shared" si="21"/>
        <v>87.22727272727272</v>
      </c>
      <c r="Q106" s="38">
        <f t="shared" si="22"/>
        <v>114.77272727272728</v>
      </c>
      <c r="R106" s="38">
        <f t="shared" si="23"/>
        <v>93.95348837209302</v>
      </c>
      <c r="S106" s="39">
        <f t="shared" si="24"/>
        <v>-6.7262156448203285</v>
      </c>
      <c r="T106" s="39">
        <f t="shared" si="25"/>
        <v>-6.7262156448203001</v>
      </c>
      <c r="U106" t="s">
        <v>322</v>
      </c>
      <c r="V106" t="s">
        <v>269</v>
      </c>
      <c r="W106" t="s">
        <v>366</v>
      </c>
      <c r="X106" t="s">
        <v>453</v>
      </c>
      <c r="Y106" s="41"/>
    </row>
    <row r="107" spans="1:25" ht="15" x14ac:dyDescent="0.25">
      <c r="A107">
        <v>1.79</v>
      </c>
      <c r="B107">
        <v>2.11</v>
      </c>
      <c r="C107" s="29">
        <f t="shared" si="17"/>
        <v>3.2592867166194583E-2</v>
      </c>
      <c r="D107" s="30">
        <f>IF(OR($A107="",$B107=""),"",A107*'MPTO_working_2-way'!$G106)</f>
        <v>1.8483412322274884</v>
      </c>
      <c r="E107" s="32">
        <f>IF(OR($A107="",$B107=""),"",B107*'MPTO_working_2-way'!$G106)</f>
        <v>2.1787709497206706</v>
      </c>
      <c r="F107" s="30">
        <f>IF(OR($A107="",$B107=""),"",'MPTO_working_2-way'!D106)</f>
        <v>1.8437843247333352</v>
      </c>
      <c r="G107" s="32">
        <f>IF(OR($A107="",$B107=""),"",'MPTO_working_2-way'!E106)</f>
        <v>2.1851369724319478</v>
      </c>
      <c r="H107" s="30">
        <f>IF(OR($A107="",$B107=""),"",'OddsRatio_working_2-way'!M106)</f>
        <v>1.8436300798997822</v>
      </c>
      <c r="I107" s="30">
        <f>IF(OR($A107="",$B107=""),"",'OddsRatio_working_2-way'!N106)</f>
        <v>2.1853536565680476</v>
      </c>
      <c r="J107" s="30">
        <f>IF('Log_working_2-way'!$D106="","",A107^('Log_working_2-way'!$D106))</f>
        <v>1.8415626408173078</v>
      </c>
      <c r="K107" s="32">
        <f>IF('Log_working_2-way'!$D106="","",B107^('Log_working_2-way'!$D106))</f>
        <v>2.1882656756587764</v>
      </c>
      <c r="L107" s="37">
        <f t="shared" si="18"/>
        <v>0.54102564102564099</v>
      </c>
      <c r="M107" s="37">
        <f t="shared" si="19"/>
        <v>0.4589743589743589</v>
      </c>
      <c r="N107" s="38">
        <v>203</v>
      </c>
      <c r="O107" s="38">
        <f t="shared" si="20"/>
        <v>89.592178770949715</v>
      </c>
      <c r="P107" s="38">
        <f t="shared" si="21"/>
        <v>106.7914691943128</v>
      </c>
      <c r="Q107" s="38">
        <f t="shared" si="22"/>
        <v>96.208530805687204</v>
      </c>
      <c r="R107" s="38">
        <f t="shared" si="23"/>
        <v>113.40782122905027</v>
      </c>
      <c r="S107" s="39">
        <f t="shared" si="24"/>
        <v>-6.6163520347374885</v>
      </c>
      <c r="T107" s="39">
        <f t="shared" si="25"/>
        <v>-6.6163520347374742</v>
      </c>
      <c r="U107" t="s">
        <v>320</v>
      </c>
      <c r="V107" t="s">
        <v>233</v>
      </c>
      <c r="W107" t="s">
        <v>366</v>
      </c>
      <c r="X107" t="s">
        <v>453</v>
      </c>
      <c r="Y107" s="41"/>
    </row>
    <row r="108" spans="1:25" ht="15" x14ac:dyDescent="0.25">
      <c r="A108">
        <v>1.34</v>
      </c>
      <c r="B108">
        <v>3.37</v>
      </c>
      <c r="C108" s="29">
        <f t="shared" si="17"/>
        <v>4.3004561760928262E-2</v>
      </c>
      <c r="D108" s="30">
        <f>IF(OR($A108="",$B108=""),"",A108*'MPTO_working_2-way'!$G107)</f>
        <v>1.3976261127596439</v>
      </c>
      <c r="E108" s="32">
        <f>IF(OR($A108="",$B108=""),"",B108*'MPTO_working_2-way'!$G107)</f>
        <v>3.5149253731343282</v>
      </c>
      <c r="F108" s="30">
        <f>IF(OR($A108="",$B108=""),"",'MPTO_working_2-way'!D107)</f>
        <v>1.3797549573772496</v>
      </c>
      <c r="G108" s="32">
        <f>IF(OR($A108="",$B108=""),"",'MPTO_working_2-way'!E107)</f>
        <v>3.6332770134363184</v>
      </c>
      <c r="H108" s="30">
        <f>IF(OR($A108="",$B108=""),"",'OddsRatio_working_2-way'!M107)</f>
        <v>1.3787610270497934</v>
      </c>
      <c r="I108" s="30">
        <f>IF(OR($A108="",$B108=""),"",'OddsRatio_working_2-way'!N107)</f>
        <v>3.6401871591412078</v>
      </c>
      <c r="J108" s="30">
        <f>IF('Log_working_2-way'!$D107="","",A108^('Log_working_2-way'!$D107))</f>
        <v>1.3704477967995459</v>
      </c>
      <c r="K108" s="32">
        <f>IF('Log_working_2-way'!$D107="","",B108^('Log_working_2-way'!$D107))</f>
        <v>3.699435679281518</v>
      </c>
      <c r="L108" s="37">
        <f t="shared" si="18"/>
        <v>0.7154989384288748</v>
      </c>
      <c r="M108" s="37">
        <f t="shared" si="19"/>
        <v>0.28450106157112526</v>
      </c>
      <c r="N108" s="38">
        <v>204</v>
      </c>
      <c r="O108" s="38">
        <f t="shared" si="20"/>
        <v>51.761194029850749</v>
      </c>
      <c r="P108" s="38">
        <f t="shared" si="21"/>
        <v>143.46587537091989</v>
      </c>
      <c r="Q108" s="38">
        <f t="shared" si="22"/>
        <v>60.534124629080111</v>
      </c>
      <c r="R108" s="38">
        <f t="shared" si="23"/>
        <v>152.23880597014923</v>
      </c>
      <c r="S108" s="39">
        <f t="shared" si="24"/>
        <v>-8.7729305992293618</v>
      </c>
      <c r="T108" s="39">
        <f t="shared" si="25"/>
        <v>-8.7729305992293405</v>
      </c>
      <c r="U108" t="s">
        <v>350</v>
      </c>
      <c r="V108" t="s">
        <v>321</v>
      </c>
      <c r="W108" t="s">
        <v>366</v>
      </c>
      <c r="X108" t="s">
        <v>453</v>
      </c>
      <c r="Y108" s="41"/>
    </row>
    <row r="109" spans="1:25" ht="15" x14ac:dyDescent="0.25">
      <c r="A109">
        <v>2.2000000000000002</v>
      </c>
      <c r="B109">
        <v>1.72</v>
      </c>
      <c r="C109" s="29">
        <f t="shared" si="17"/>
        <v>3.5940803382663811E-2</v>
      </c>
      <c r="D109" s="30">
        <f>IF(OR($A109="",$B109=""),"",A109*'MPTO_working_2-way'!$G108)</f>
        <v>2.2790697674418605</v>
      </c>
      <c r="E109" s="32">
        <f>IF(OR($A109="",$B109=""),"",B109*'MPTO_working_2-way'!$G108)</f>
        <v>1.7818181818181817</v>
      </c>
      <c r="F109" s="30">
        <f>IF(OR($A109="",$B109=""),"",'MPTO_working_2-way'!D108)</f>
        <v>2.2905569007263922</v>
      </c>
      <c r="G109" s="32">
        <f>IF(OR($A109="",$B109=""),"",'MPTO_working_2-way'!E108)</f>
        <v>1.7748592870544089</v>
      </c>
      <c r="H109" s="30">
        <f>IF(OR($A109="",$B109=""),"",'OddsRatio_working_2-way'!M108)</f>
        <v>2.2909944487358058</v>
      </c>
      <c r="I109" s="30">
        <f>IF(OR($A109="",$B109=""),"",'OddsRatio_working_2-way'!N108)</f>
        <v>1.7745966692414832</v>
      </c>
      <c r="J109" s="30">
        <f>IF('Log_working_2-way'!$D108="","",A109^('Log_working_2-way'!$D108))</f>
        <v>2.2962889076273294</v>
      </c>
      <c r="K109" s="32">
        <f>IF('Log_working_2-way'!$D108="","",B109^('Log_working_2-way'!$D108))</f>
        <v>1.7714329684655428</v>
      </c>
      <c r="L109" s="37">
        <f t="shared" si="18"/>
        <v>0.43877551020408162</v>
      </c>
      <c r="M109" s="37">
        <f t="shared" si="19"/>
        <v>0.56122448979591844</v>
      </c>
      <c r="N109" s="38">
        <v>205</v>
      </c>
      <c r="O109" s="38">
        <f t="shared" si="20"/>
        <v>111.81818181818184</v>
      </c>
      <c r="P109" s="38">
        <f t="shared" si="21"/>
        <v>85.813953488372107</v>
      </c>
      <c r="Q109" s="38">
        <f t="shared" si="22"/>
        <v>119.18604651162791</v>
      </c>
      <c r="R109" s="38">
        <f t="shared" si="23"/>
        <v>93.181818181818173</v>
      </c>
      <c r="S109" s="39">
        <f t="shared" si="24"/>
        <v>-7.3678646934460659</v>
      </c>
      <c r="T109" s="39">
        <f t="shared" si="25"/>
        <v>-7.3678646934460659</v>
      </c>
      <c r="U109" t="s">
        <v>270</v>
      </c>
      <c r="V109" t="s">
        <v>349</v>
      </c>
      <c r="W109" t="s">
        <v>366</v>
      </c>
      <c r="X109" t="s">
        <v>453</v>
      </c>
      <c r="Y109" s="41"/>
    </row>
    <row r="110" spans="1:25" ht="15" x14ac:dyDescent="0.25">
      <c r="A110">
        <v>1.93</v>
      </c>
      <c r="B110">
        <v>1.9</v>
      </c>
      <c r="C110" s="29">
        <f t="shared" si="17"/>
        <v>4.445050449959087E-2</v>
      </c>
      <c r="D110" s="30">
        <f>IF(OR($A110="",$B110=""),"",A110*'MPTO_working_2-way'!$G109)</f>
        <v>2.0157894736842104</v>
      </c>
      <c r="E110" s="32">
        <f>IF(OR($A110="",$B110=""),"",B110*'MPTO_working_2-way'!$G109)</f>
        <v>1.9844559585492225</v>
      </c>
      <c r="F110" s="30">
        <f>IF(OR($A110="",$B110=""),"",'MPTO_working_2-way'!D109)</f>
        <v>2.0164971130052241</v>
      </c>
      <c r="G110" s="32">
        <f>IF(OR($A110="",$B110=""),"",'MPTO_working_2-way'!E109)</f>
        <v>1.9837706248309437</v>
      </c>
      <c r="H110" s="30">
        <f>IF(OR($A110="",$B110=""),"",'OddsRatio_working_2-way'!M109)</f>
        <v>2.0165300454651267</v>
      </c>
      <c r="I110" s="30">
        <f>IF(OR($A110="",$B110=""),"",'OddsRatio_working_2-way'!N109)</f>
        <v>1.9837387536759294</v>
      </c>
      <c r="J110" s="30">
        <f>IF('Log_working_2-way'!$D109="","",A110^('Log_working_2-way'!$D109))</f>
        <v>2.0168554059748378</v>
      </c>
      <c r="K110" s="32">
        <f>IF('Log_working_2-way'!$D109="","",B110^('Log_working_2-way'!$D109))</f>
        <v>1.9834239894126766</v>
      </c>
      <c r="L110" s="37">
        <f t="shared" si="18"/>
        <v>0.49608355091383816</v>
      </c>
      <c r="M110" s="37">
        <f t="shared" si="19"/>
        <v>0.50391644908616195</v>
      </c>
      <c r="N110" s="38">
        <v>206</v>
      </c>
      <c r="O110" s="38">
        <f t="shared" si="20"/>
        <v>99.264248704663217</v>
      </c>
      <c r="P110" s="38">
        <f t="shared" si="21"/>
        <v>97.578947368421041</v>
      </c>
      <c r="Q110" s="38">
        <f t="shared" si="22"/>
        <v>108.42105263157895</v>
      </c>
      <c r="R110" s="38">
        <f t="shared" si="23"/>
        <v>106.7357512953368</v>
      </c>
      <c r="S110" s="39">
        <f t="shared" si="24"/>
        <v>-9.1568039269157282</v>
      </c>
      <c r="T110" s="39">
        <f t="shared" si="25"/>
        <v>-9.1568039269157566</v>
      </c>
      <c r="U110" t="s">
        <v>90</v>
      </c>
      <c r="V110" t="s">
        <v>187</v>
      </c>
      <c r="W110" t="s">
        <v>222</v>
      </c>
      <c r="X110" t="s">
        <v>453</v>
      </c>
      <c r="Y110" s="41"/>
    </row>
    <row r="111" spans="1:25" ht="15" x14ac:dyDescent="0.25">
      <c r="A111">
        <v>1.72</v>
      </c>
      <c r="B111">
        <v>2.1</v>
      </c>
      <c r="C111" s="29">
        <f t="shared" si="17"/>
        <v>5.75858250276855E-2</v>
      </c>
      <c r="D111" s="30">
        <f>IF(OR($A111="",$B111=""),"",A111*'MPTO_working_2-way'!$G110)</f>
        <v>1.819047619047619</v>
      </c>
      <c r="E111" s="32">
        <f>IF(OR($A111="",$B111=""),"",B111*'MPTO_working_2-way'!$G110)</f>
        <v>2.2209302325581395</v>
      </c>
      <c r="F111" s="30">
        <f>IF(OR($A111="",$B111=""),"",'MPTO_working_2-way'!D110)</f>
        <v>1.8096192384769538</v>
      </c>
      <c r="G111" s="32">
        <f>IF(OR($A111="",$B111=""),"",'MPTO_working_2-way'!E110)</f>
        <v>2.2351485148514851</v>
      </c>
      <c r="H111" s="30">
        <f>IF(OR($A111="",$B111=""),"",'OddsRatio_working_2-way'!M110)</f>
        <v>1.8090398349558905</v>
      </c>
      <c r="I111" s="30">
        <f>IF(OR($A111="",$B111=""),"",'OddsRatio_working_2-way'!N110)</f>
        <v>2.2360330811826108</v>
      </c>
      <c r="J111" s="30">
        <f>IF('Log_working_2-way'!$D110="","",A111^('Log_working_2-way'!$D110))</f>
        <v>1.8046858672870141</v>
      </c>
      <c r="K111" s="32">
        <f>IF('Log_working_2-way'!$D110="","",B111^('Log_working_2-way'!$D110))</f>
        <v>2.2427209680817906</v>
      </c>
      <c r="L111" s="37">
        <f t="shared" si="18"/>
        <v>0.54973821989528793</v>
      </c>
      <c r="M111" s="37">
        <f t="shared" si="19"/>
        <v>0.45026178010471207</v>
      </c>
      <c r="N111" s="38">
        <v>207</v>
      </c>
      <c r="O111" s="38">
        <f t="shared" si="20"/>
        <v>86.651162790697697</v>
      </c>
      <c r="P111" s="38">
        <f t="shared" si="21"/>
        <v>108.42857142857144</v>
      </c>
      <c r="Q111" s="38">
        <f t="shared" si="22"/>
        <v>98.571428571428569</v>
      </c>
      <c r="R111" s="38">
        <f t="shared" si="23"/>
        <v>120.34883720930233</v>
      </c>
      <c r="S111" s="39">
        <f t="shared" si="24"/>
        <v>-11.920265780730873</v>
      </c>
      <c r="T111" s="39">
        <f t="shared" si="25"/>
        <v>-11.920265780730887</v>
      </c>
      <c r="U111" t="s">
        <v>195</v>
      </c>
      <c r="V111" t="s">
        <v>189</v>
      </c>
      <c r="W111" t="s">
        <v>226</v>
      </c>
      <c r="X111" t="s">
        <v>453</v>
      </c>
      <c r="Y111" s="41"/>
    </row>
    <row r="112" spans="1:25" ht="15" x14ac:dyDescent="0.25">
      <c r="A112">
        <v>1.88</v>
      </c>
      <c r="B112">
        <v>1.93</v>
      </c>
      <c r="C112" s="29">
        <f t="shared" si="17"/>
        <v>5.0049608642928067E-2</v>
      </c>
      <c r="D112" s="30">
        <f>IF(OR($A112="",$B112=""),"",A112*'MPTO_working_2-way'!$G111)</f>
        <v>1.9740932642487046</v>
      </c>
      <c r="E112" s="32">
        <f>IF(OR($A112="",$B112=""),"",B112*'MPTO_working_2-way'!$G111)</f>
        <v>2.0265957446808511</v>
      </c>
      <c r="F112" s="30">
        <f>IF(OR($A112="",$B112=""),"",'MPTO_working_2-way'!D111)</f>
        <v>1.9728142670726401</v>
      </c>
      <c r="G112" s="32">
        <f>IF(OR($A112="",$B112=""),"",'MPTO_working_2-way'!E111)</f>
        <v>2.027945450480662</v>
      </c>
      <c r="H112" s="30">
        <f>IF(OR($A112="",$B112=""),"",'OddsRatio_working_2-way'!M111)</f>
        <v>1.97274691422784</v>
      </c>
      <c r="I112" s="30">
        <f>IF(OR($A112="",$B112=""),"",'OddsRatio_working_2-way'!N111)</f>
        <v>2.0280166252635121</v>
      </c>
      <c r="J112" s="30">
        <f>IF('Log_working_2-way'!$D111="","",A112^('Log_working_2-way'!$D111))</f>
        <v>1.972156892091637</v>
      </c>
      <c r="K112" s="32">
        <f>IF('Log_working_2-way'!$D111="","",B112^('Log_working_2-way'!$D111))</f>
        <v>2.0286405498267945</v>
      </c>
      <c r="L112" s="37">
        <f t="shared" si="18"/>
        <v>0.50656167979002631</v>
      </c>
      <c r="M112" s="37">
        <f t="shared" si="19"/>
        <v>0.49343832020997375</v>
      </c>
      <c r="N112" s="38">
        <v>208</v>
      </c>
      <c r="O112" s="38">
        <f t="shared" si="20"/>
        <v>97.361702127659555</v>
      </c>
      <c r="P112" s="38">
        <f t="shared" si="21"/>
        <v>100.22797927461141</v>
      </c>
      <c r="Q112" s="38">
        <f t="shared" si="22"/>
        <v>107.77202072538861</v>
      </c>
      <c r="R112" s="38">
        <f t="shared" si="23"/>
        <v>110.63829787234042</v>
      </c>
      <c r="S112" s="39">
        <f t="shared" si="24"/>
        <v>-10.410318597729059</v>
      </c>
      <c r="T112" s="39">
        <f t="shared" si="25"/>
        <v>-10.410318597729002</v>
      </c>
      <c r="U112" t="s">
        <v>192</v>
      </c>
      <c r="V112" t="s">
        <v>194</v>
      </c>
      <c r="W112" t="s">
        <v>226</v>
      </c>
      <c r="X112" t="s">
        <v>453</v>
      </c>
      <c r="Y112" s="41"/>
    </row>
    <row r="113" spans="1:25" s="35" customFormat="1" ht="15" x14ac:dyDescent="0.25">
      <c r="A113">
        <v>1.76</v>
      </c>
      <c r="B113">
        <v>2.06</v>
      </c>
      <c r="C113" s="29">
        <f t="shared" si="17"/>
        <v>5.3618711385701623E-2</v>
      </c>
      <c r="D113" s="30">
        <f>IF(OR($A113="",$B113=""),"",A113*'MPTO_working_2-way'!$G112)</f>
        <v>1.8543689320388348</v>
      </c>
      <c r="E113" s="32">
        <f>IF(OR($A113="",$B113=""),"",B113*'MPTO_working_2-way'!$G112)</f>
        <v>2.1704545454545454</v>
      </c>
      <c r="F113" s="30">
        <f>IF(OR($A113="",$B113=""),"",'MPTO_working_2-way'!D112)</f>
        <v>1.8471571224780923</v>
      </c>
      <c r="G113" s="32">
        <f>IF(OR($A113="",$B113=""),"",'MPTO_working_2-way'!E112)</f>
        <v>2.1804185710849171</v>
      </c>
      <c r="H113" s="30">
        <f>IF(OR($A113="",$B113=""),"",'OddsRatio_working_2-way'!M112)</f>
        <v>1.8467473838610133</v>
      </c>
      <c r="I113" s="30">
        <f>IF(OR($A113="",$B113=""),"",'OddsRatio_working_2-way'!N112)</f>
        <v>2.1809897722272038</v>
      </c>
      <c r="J113" s="30">
        <f>IF('Log_working_2-way'!$D112="","",A113^('Log_working_2-way'!$D112))</f>
        <v>1.8434237239804521</v>
      </c>
      <c r="K113" s="32">
        <f>IF('Log_working_2-way'!$D112="","",B113^('Log_working_2-way'!$D112))</f>
        <v>2.1856436706318871</v>
      </c>
      <c r="L113" s="37">
        <f t="shared" si="18"/>
        <v>0.53926701570680635</v>
      </c>
      <c r="M113" s="37">
        <f t="shared" si="19"/>
        <v>0.4607329842931937</v>
      </c>
      <c r="N113" s="38">
        <v>209</v>
      </c>
      <c r="O113" s="38">
        <f t="shared" si="20"/>
        <v>90.25</v>
      </c>
      <c r="P113" s="38">
        <f t="shared" si="21"/>
        <v>107.54368932038837</v>
      </c>
      <c r="Q113" s="38">
        <f t="shared" si="22"/>
        <v>101.45631067961165</v>
      </c>
      <c r="R113" s="38">
        <f t="shared" si="23"/>
        <v>118.75000000000001</v>
      </c>
      <c r="S113" s="39">
        <f t="shared" si="24"/>
        <v>-11.206310679611647</v>
      </c>
      <c r="T113" s="39">
        <f t="shared" si="25"/>
        <v>-11.206310679611647</v>
      </c>
      <c r="U113" t="s">
        <v>191</v>
      </c>
      <c r="V113" t="s">
        <v>190</v>
      </c>
      <c r="W113" t="s">
        <v>226</v>
      </c>
      <c r="X113" t="s">
        <v>453</v>
      </c>
      <c r="Y113" s="41"/>
    </row>
    <row r="114" spans="1:25" ht="15" x14ac:dyDescent="0.25">
      <c r="A114">
        <v>1.64</v>
      </c>
      <c r="B114">
        <v>2.2400000000000002</v>
      </c>
      <c r="C114" s="29">
        <f t="shared" si="17"/>
        <v>5.6184668989546882E-2</v>
      </c>
      <c r="D114" s="30">
        <f>IF(OR($A114="",$B114=""),"",A114*'MPTO_working_2-way'!$G113)</f>
        <v>1.7321428571428568</v>
      </c>
      <c r="E114" s="32">
        <f>IF(OR($A114="",$B114=""),"",B114*'MPTO_working_2-way'!$G113)</f>
        <v>2.3658536585365852</v>
      </c>
      <c r="F114" s="30">
        <f>IF(OR($A114="",$B114=""),"",'MPTO_working_2-way'!D113)</f>
        <v>1.7192062897791085</v>
      </c>
      <c r="G114" s="32">
        <f>IF(OR($A114="",$B114=""),"",'MPTO_working_2-way'!E113)</f>
        <v>2.3904216553878186</v>
      </c>
      <c r="H114" s="30">
        <f>IF(OR($A114="",$B114=""),"",'OddsRatio_working_2-way'!M113)</f>
        <v>1.7184212081070993</v>
      </c>
      <c r="I114" s="30">
        <f>IF(OR($A114="",$B114=""),"",'OddsRatio_working_2-way'!N113)</f>
        <v>2.3919410907075047</v>
      </c>
      <c r="J114" s="30">
        <f>IF('Log_working_2-way'!$D113="","",A114^('Log_working_2-way'!$D113))</f>
        <v>1.7124619501479812</v>
      </c>
      <c r="K114" s="32">
        <f>IF('Log_working_2-way'!$D113="","",B114^('Log_working_2-way'!$D113))</f>
        <v>2.4035837279292371</v>
      </c>
      <c r="L114" s="37">
        <f t="shared" si="18"/>
        <v>0.57731958762886615</v>
      </c>
      <c r="M114" s="37">
        <f t="shared" si="19"/>
        <v>0.42268041237113402</v>
      </c>
      <c r="N114" s="38">
        <v>210</v>
      </c>
      <c r="O114" s="38">
        <f t="shared" si="20"/>
        <v>81.951219512195109</v>
      </c>
      <c r="P114" s="38">
        <f t="shared" si="21"/>
        <v>116.25</v>
      </c>
      <c r="Q114" s="38">
        <f t="shared" si="22"/>
        <v>93.75</v>
      </c>
      <c r="R114" s="38">
        <f t="shared" si="23"/>
        <v>128.04878048780486</v>
      </c>
      <c r="S114" s="39">
        <f t="shared" si="24"/>
        <v>-11.798780487804891</v>
      </c>
      <c r="T114" s="39">
        <f t="shared" si="25"/>
        <v>-11.798780487804862</v>
      </c>
      <c r="U114" t="s">
        <v>193</v>
      </c>
      <c r="V114" t="s">
        <v>188</v>
      </c>
      <c r="W114" t="s">
        <v>226</v>
      </c>
      <c r="X114" t="s">
        <v>453</v>
      </c>
      <c r="Y114" s="41"/>
    </row>
    <row r="115" spans="1:25" ht="15" x14ac:dyDescent="0.25">
      <c r="A115">
        <v>2.0499999999999998</v>
      </c>
      <c r="B115">
        <v>1.76</v>
      </c>
      <c r="C115" s="29">
        <f t="shared" si="17"/>
        <v>5.598669623059882E-2</v>
      </c>
      <c r="D115" s="30">
        <f>IF(OR($A115="",$B115=""),"",A115*'MPTO_working_2-way'!$G114)</f>
        <v>2.1647727272727275</v>
      </c>
      <c r="E115" s="32">
        <f>IF(OR($A115="",$B115=""),"",B115*'MPTO_working_2-way'!$G114)</f>
        <v>1.858536585365854</v>
      </c>
      <c r="F115" s="30">
        <f>IF(OR($A115="",$B115=""),"",'MPTO_working_2-way'!D114)</f>
        <v>2.1748040988547319</v>
      </c>
      <c r="G115" s="32">
        <f>IF(OR($A115="",$B115=""),"",'MPTO_working_2-way'!E114)</f>
        <v>1.8512057465366858</v>
      </c>
      <c r="H115" s="30">
        <f>IF(OR($A115="",$B115=""),"",'OddsRatio_working_2-way'!M114)</f>
        <v>2.1754058649540684</v>
      </c>
      <c r="I115" s="30">
        <f>IF(OR($A115="",$B115=""),"",'OddsRatio_working_2-way'!N114)</f>
        <v>1.8507699593953257</v>
      </c>
      <c r="J115" s="30">
        <f>IF('Log_working_2-way'!$D114="","",A115^('Log_working_2-way'!$D114))</f>
        <v>2.1801011305976625</v>
      </c>
      <c r="K115" s="32">
        <f>IF('Log_working_2-way'!$D114="","",B115^('Log_working_2-way'!$D114))</f>
        <v>1.8473850029200891</v>
      </c>
      <c r="L115" s="37">
        <f t="shared" si="18"/>
        <v>0.46194225721784771</v>
      </c>
      <c r="M115" s="37">
        <f t="shared" si="19"/>
        <v>0.53805774278215213</v>
      </c>
      <c r="N115" s="38">
        <v>211</v>
      </c>
      <c r="O115" s="38">
        <f t="shared" si="20"/>
        <v>108.07317073170731</v>
      </c>
      <c r="P115" s="38">
        <f t="shared" si="21"/>
        <v>91.113636363636374</v>
      </c>
      <c r="Q115" s="38">
        <f t="shared" si="22"/>
        <v>119.88636363636364</v>
      </c>
      <c r="R115" s="38">
        <f t="shared" si="23"/>
        <v>102.92682926829269</v>
      </c>
      <c r="S115" s="39">
        <f t="shared" si="24"/>
        <v>-11.813192904656333</v>
      </c>
      <c r="T115" s="39">
        <f t="shared" si="25"/>
        <v>-11.813192904656319</v>
      </c>
      <c r="U115" t="s">
        <v>196</v>
      </c>
      <c r="V115" t="s">
        <v>201</v>
      </c>
      <c r="W115" t="s">
        <v>227</v>
      </c>
      <c r="X115" t="s">
        <v>453</v>
      </c>
      <c r="Y115" s="41"/>
    </row>
    <row r="116" spans="1:25" ht="15" x14ac:dyDescent="0.25">
      <c r="A116">
        <v>1.87</v>
      </c>
      <c r="B116">
        <v>1.92</v>
      </c>
      <c r="C116" s="29">
        <f t="shared" si="17"/>
        <v>5.5592691622103452E-2</v>
      </c>
      <c r="D116" s="30">
        <f>IF(OR($A116="",$B116=""),"",A116*'MPTO_working_2-way'!$G115)</f>
        <v>1.9739583333333335</v>
      </c>
      <c r="E116" s="32">
        <f>IF(OR($A116="",$B116=""),"",B116*'MPTO_working_2-way'!$G115)</f>
        <v>2.0267379679144386</v>
      </c>
      <c r="F116" s="30">
        <f>IF(OR($A116="",$B116=""),"",'MPTO_working_2-way'!D115)</f>
        <v>1.9725304911548183</v>
      </c>
      <c r="G116" s="32">
        <f>IF(OR($A116="",$B116=""),"",'MPTO_working_2-way'!E115)</f>
        <v>2.0282453960004521</v>
      </c>
      <c r="H116" s="30">
        <f>IF(OR($A116="",$B116=""),"",'OddsRatio_working_2-way'!M115)</f>
        <v>1.9724464889715241</v>
      </c>
      <c r="I116" s="30">
        <f>IF(OR($A116="",$B116=""),"",'OddsRatio_working_2-way'!N115)</f>
        <v>2.0283342182227599</v>
      </c>
      <c r="J116" s="30">
        <f>IF('Log_working_2-way'!$D115="","",A116^('Log_working_2-way'!$D115))</f>
        <v>1.9717846778914458</v>
      </c>
      <c r="K116" s="32">
        <f>IF('Log_working_2-way'!$D115="","",B116^('Log_working_2-way'!$D115))</f>
        <v>2.0290345410339614</v>
      </c>
      <c r="L116" s="37">
        <f t="shared" si="18"/>
        <v>0.50659630606860151</v>
      </c>
      <c r="M116" s="37">
        <f t="shared" si="19"/>
        <v>0.49340369393139838</v>
      </c>
      <c r="N116" s="38">
        <v>212</v>
      </c>
      <c r="O116" s="38">
        <f t="shared" si="20"/>
        <v>98.631016042780729</v>
      </c>
      <c r="P116" s="38">
        <f t="shared" si="21"/>
        <v>101.58333333333333</v>
      </c>
      <c r="Q116" s="38">
        <f t="shared" si="22"/>
        <v>110.41666666666667</v>
      </c>
      <c r="R116" s="38">
        <f t="shared" si="23"/>
        <v>113.36898395721923</v>
      </c>
      <c r="S116" s="39">
        <f t="shared" si="24"/>
        <v>-11.785650623885942</v>
      </c>
      <c r="T116" s="39">
        <f t="shared" si="25"/>
        <v>-11.7856506238859</v>
      </c>
      <c r="U116" t="s">
        <v>203</v>
      </c>
      <c r="V116" t="s">
        <v>199</v>
      </c>
      <c r="W116" t="s">
        <v>227</v>
      </c>
      <c r="X116" t="s">
        <v>453</v>
      </c>
      <c r="Y116" s="41"/>
    </row>
    <row r="117" spans="1:25" ht="15" x14ac:dyDescent="0.25">
      <c r="A117">
        <v>2.06</v>
      </c>
      <c r="B117">
        <v>1.75</v>
      </c>
      <c r="C117" s="29">
        <f t="shared" si="17"/>
        <v>5.6865464632454898E-2</v>
      </c>
      <c r="D117" s="30">
        <f>IF(OR($A117="",$B117=""),"",A117*'MPTO_working_2-way'!$G116)</f>
        <v>2.177142857142857</v>
      </c>
      <c r="E117" s="32">
        <f>IF(OR($A117="",$B117=""),"",B117*'MPTO_working_2-way'!$G116)</f>
        <v>1.849514563106796</v>
      </c>
      <c r="F117" s="30">
        <f>IF(OR($A117="",$B117=""),"",'MPTO_working_2-way'!D116)</f>
        <v>2.1881638846737479</v>
      </c>
      <c r="G117" s="32">
        <f>IF(OR($A117="",$B117=""),"",'MPTO_working_2-way'!E116)</f>
        <v>1.8416347381864622</v>
      </c>
      <c r="H117" s="30">
        <f>IF(OR($A117="",$B117=""),"",'OddsRatio_working_2-way'!M116)</f>
        <v>2.1888369666751335</v>
      </c>
      <c r="I117" s="30">
        <f>IF(OR($A117="",$B117=""),"",'OddsRatio_working_2-way'!N116)</f>
        <v>1.8411582311380661</v>
      </c>
      <c r="J117" s="30">
        <f>IF('Log_working_2-way'!$D116="","",A117^('Log_working_2-way'!$D116))</f>
        <v>2.1940037283297991</v>
      </c>
      <c r="K117" s="32">
        <f>IF('Log_working_2-way'!$D116="","",B117^('Log_working_2-way'!$D116))</f>
        <v>1.8375183228246377</v>
      </c>
      <c r="L117" s="37">
        <f t="shared" si="18"/>
        <v>0.45931758530183731</v>
      </c>
      <c r="M117" s="37">
        <f t="shared" si="19"/>
        <v>0.54068241469816281</v>
      </c>
      <c r="N117" s="38">
        <v>213</v>
      </c>
      <c r="O117" s="38">
        <f t="shared" si="20"/>
        <v>109.60194174757284</v>
      </c>
      <c r="P117" s="38">
        <f t="shared" si="21"/>
        <v>91.285714285714278</v>
      </c>
      <c r="Q117" s="38">
        <f t="shared" si="22"/>
        <v>121.71428571428571</v>
      </c>
      <c r="R117" s="38">
        <f t="shared" si="23"/>
        <v>103.39805825242719</v>
      </c>
      <c r="S117" s="39">
        <f t="shared" si="24"/>
        <v>-12.112343966712871</v>
      </c>
      <c r="T117" s="39">
        <f t="shared" si="25"/>
        <v>-12.112343966712913</v>
      </c>
      <c r="U117" t="s">
        <v>197</v>
      </c>
      <c r="V117" t="s">
        <v>205</v>
      </c>
      <c r="W117" t="s">
        <v>227</v>
      </c>
      <c r="X117" t="s">
        <v>453</v>
      </c>
      <c r="Y117" s="41"/>
    </row>
    <row r="118" spans="1:25" ht="15" x14ac:dyDescent="0.25">
      <c r="A118">
        <v>1.72</v>
      </c>
      <c r="B118">
        <v>1.99</v>
      </c>
      <c r="C118" s="29">
        <f t="shared" si="17"/>
        <v>8.3907911651279754E-2</v>
      </c>
      <c r="D118" s="30">
        <f>IF(OR($A118="",$B118=""),"",A118*'MPTO_working_2-way'!$G117)</f>
        <v>1.8643216080402012</v>
      </c>
      <c r="E118" s="32">
        <f>IF(OR($A118="",$B118=""),"",B118*'MPTO_working_2-way'!$G117)</f>
        <v>2.1569767441860468</v>
      </c>
      <c r="F118" s="30">
        <f>IF(OR($A118="",$B118=""),"",'MPTO_working_2-way'!D117)</f>
        <v>1.8537694974003469</v>
      </c>
      <c r="G118" s="32">
        <f>IF(OR($A118="",$B118=""),"",'MPTO_working_2-way'!E117)</f>
        <v>2.1712763258056333</v>
      </c>
      <c r="H118" s="30">
        <f>IF(OR($A118="",$B118=""),"",'OddsRatio_working_2-way'!M117)</f>
        <v>1.852802865422442</v>
      </c>
      <c r="I118" s="30">
        <f>IF(OR($A118="",$B118=""),"",'OddsRatio_working_2-way'!N117)</f>
        <v>2.1726039399558581</v>
      </c>
      <c r="J118" s="30">
        <f>IF('Log_working_2-way'!$D117="","",A118^('Log_working_2-way'!$D117))</f>
        <v>1.8478229797224515</v>
      </c>
      <c r="K118" s="32">
        <f>IF('Log_working_2-way'!$D117="","",B118^('Log_working_2-way'!$D117))</f>
        <v>2.1794915021909422</v>
      </c>
      <c r="L118" s="37">
        <f t="shared" si="18"/>
        <v>0.53638814016172498</v>
      </c>
      <c r="M118" s="37">
        <f t="shared" si="19"/>
        <v>0.46361185983827485</v>
      </c>
      <c r="N118" s="38">
        <v>214</v>
      </c>
      <c r="O118" s="38">
        <f t="shared" si="20"/>
        <v>89.581395348837205</v>
      </c>
      <c r="P118" s="38">
        <f t="shared" si="21"/>
        <v>106.46231155778894</v>
      </c>
      <c r="Q118" s="38">
        <f t="shared" si="22"/>
        <v>107.53768844221105</v>
      </c>
      <c r="R118" s="38">
        <f t="shared" si="23"/>
        <v>124.41860465116279</v>
      </c>
      <c r="S118" s="39">
        <f t="shared" si="24"/>
        <v>-17.956293093373844</v>
      </c>
      <c r="T118" s="39">
        <f t="shared" si="25"/>
        <v>-17.956293093373858</v>
      </c>
      <c r="U118" t="s">
        <v>198</v>
      </c>
      <c r="V118" t="s">
        <v>204</v>
      </c>
      <c r="W118" t="s">
        <v>227</v>
      </c>
      <c r="X118" t="s">
        <v>453</v>
      </c>
      <c r="Y118" s="41"/>
    </row>
    <row r="119" spans="1:25" ht="15" x14ac:dyDescent="0.25">
      <c r="A119">
        <v>1.7</v>
      </c>
      <c r="B119">
        <v>2.0499999999999998</v>
      </c>
      <c r="C119" s="29">
        <f t="shared" si="17"/>
        <v>7.6040172166427666E-2</v>
      </c>
      <c r="D119" s="30">
        <f>IF(OR($A119="",$B119=""),"",A119*'MPTO_working_2-way'!$G118)</f>
        <v>1.8292682926829269</v>
      </c>
      <c r="E119" s="32">
        <f>IF(OR($A119="",$B119=""),"",B119*'MPTO_working_2-way'!$G118)</f>
        <v>2.2058823529411766</v>
      </c>
      <c r="F119" s="30">
        <f>IF(OR($A119="",$B119=""),"",'MPTO_working_2-way'!D118)</f>
        <v>1.8174706649282921</v>
      </c>
      <c r="G119" s="32">
        <f>IF(OR($A119="",$B119=""),"",'MPTO_working_2-way'!E118)</f>
        <v>2.2232854864433813</v>
      </c>
      <c r="H119" s="30">
        <f>IF(OR($A119="",$B119=""),"",'OddsRatio_working_2-way'!M118)</f>
        <v>1.816496580927726</v>
      </c>
      <c r="I119" s="30">
        <f>IF(OR($A119="",$B119=""),"",'OddsRatio_working_2-way'!N118)</f>
        <v>2.2247448713915889</v>
      </c>
      <c r="J119" s="30">
        <f>IF('Log_working_2-way'!$D118="","",A119^('Log_working_2-way'!$D118))</f>
        <v>1.8109720234447659</v>
      </c>
      <c r="K119" s="32">
        <f>IF('Log_working_2-way'!$D118="","",B119^('Log_working_2-way'!$D118))</f>
        <v>2.2330881597178984</v>
      </c>
      <c r="L119" s="37">
        <f t="shared" si="18"/>
        <v>0.54666666666666663</v>
      </c>
      <c r="M119" s="37">
        <f t="shared" si="19"/>
        <v>0.45333333333333331</v>
      </c>
      <c r="N119" s="38">
        <v>215</v>
      </c>
      <c r="O119" s="38">
        <f t="shared" si="20"/>
        <v>88.529411764705884</v>
      </c>
      <c r="P119" s="38">
        <f t="shared" si="21"/>
        <v>110.12195121951218</v>
      </c>
      <c r="Q119" s="38">
        <f t="shared" si="22"/>
        <v>104.87804878048782</v>
      </c>
      <c r="R119" s="38">
        <f t="shared" si="23"/>
        <v>126.47058823529412</v>
      </c>
      <c r="S119" s="39">
        <f t="shared" si="24"/>
        <v>-16.348637015781932</v>
      </c>
      <c r="T119" s="39">
        <f t="shared" si="25"/>
        <v>-16.348637015781932</v>
      </c>
      <c r="U119" t="s">
        <v>202</v>
      </c>
      <c r="V119" t="s">
        <v>200</v>
      </c>
      <c r="W119" t="s">
        <v>227</v>
      </c>
      <c r="X119" t="s">
        <v>453</v>
      </c>
      <c r="Y119" s="41"/>
    </row>
    <row r="120" spans="1:25" ht="15" x14ac:dyDescent="0.25">
      <c r="A120">
        <v>2.4700000000000002</v>
      </c>
      <c r="B120">
        <v>1.59</v>
      </c>
      <c r="C120" s="29">
        <f t="shared" si="17"/>
        <v>3.37891172052045E-2</v>
      </c>
      <c r="D120" s="30">
        <f>IF(OR($A120="",$B120=""),"",A120*'MPTO_working_2-way'!$G119)</f>
        <v>2.5534591194968552</v>
      </c>
      <c r="E120" s="32">
        <f>IF(OR($A120="",$B120=""),"",B120*'MPTO_working_2-way'!$G119)</f>
        <v>1.6437246963562753</v>
      </c>
      <c r="F120" s="30">
        <f>IF(OR($A120="",$B120=""),"",'MPTO_working_2-way'!D119)</f>
        <v>2.5775604633610079</v>
      </c>
      <c r="G120" s="32">
        <f>IF(OR($A120="",$B120=""),"",'MPTO_working_2-way'!E119)</f>
        <v>1.6338901254342355</v>
      </c>
      <c r="H120" s="30">
        <f>IF(OR($A120="",$B120=""),"",'OddsRatio_working_2-way'!M119)</f>
        <v>2.5784566588059405</v>
      </c>
      <c r="I120" s="30">
        <f>IF(OR($A120="",$B120=""),"",'OddsRatio_working_2-way'!N119)</f>
        <v>1.6335302236023845</v>
      </c>
      <c r="J120" s="30">
        <f>IF('Log_working_2-way'!$D119="","",A120^('Log_working_2-way'!$D119))</f>
        <v>2.5896826442672194</v>
      </c>
      <c r="K120" s="32">
        <f>IF('Log_working_2-way'!$D119="","",B120^('Log_working_2-way'!$D119))</f>
        <v>1.6290563739914652</v>
      </c>
      <c r="L120" s="37">
        <f t="shared" si="18"/>
        <v>0.39162561576354682</v>
      </c>
      <c r="M120" s="37">
        <f t="shared" si="19"/>
        <v>0.60837438423645318</v>
      </c>
      <c r="N120" s="38">
        <v>216</v>
      </c>
      <c r="O120" s="38">
        <f t="shared" si="20"/>
        <v>128.55060728744942</v>
      </c>
      <c r="P120" s="38">
        <f t="shared" si="21"/>
        <v>80.15094339622641</v>
      </c>
      <c r="Q120" s="38">
        <f t="shared" si="22"/>
        <v>135.84905660377359</v>
      </c>
      <c r="R120" s="38">
        <f t="shared" si="23"/>
        <v>87.449392712550605</v>
      </c>
      <c r="S120" s="39">
        <f t="shared" si="24"/>
        <v>-7.2984493163241666</v>
      </c>
      <c r="T120" s="39">
        <f t="shared" si="25"/>
        <v>-7.298449316324195</v>
      </c>
      <c r="U120" t="s">
        <v>275</v>
      </c>
      <c r="V120" t="s">
        <v>325</v>
      </c>
      <c r="W120" t="s">
        <v>367</v>
      </c>
      <c r="X120" t="s">
        <v>453</v>
      </c>
      <c r="Y120" s="41"/>
    </row>
    <row r="121" spans="1:25" ht="15" x14ac:dyDescent="0.25">
      <c r="A121">
        <v>1.64</v>
      </c>
      <c r="B121">
        <v>2.36</v>
      </c>
      <c r="C121" s="29">
        <f t="shared" si="17"/>
        <v>3.3484911120297722E-2</v>
      </c>
      <c r="D121" s="30">
        <f>IF(OR($A121="",$B121=""),"",A121*'MPTO_working_2-way'!$G120)</f>
        <v>1.6949152542372881</v>
      </c>
      <c r="E121" s="32">
        <f>IF(OR($A121="",$B121=""),"",B121*'MPTO_working_2-way'!$G120)</f>
        <v>2.4390243902439024</v>
      </c>
      <c r="F121" s="30">
        <f>IF(OR($A121="",$B121=""),"",'MPTO_working_2-way'!D120)</f>
        <v>1.6863018473335656</v>
      </c>
      <c r="G121" s="32">
        <f>IF(OR($A121="",$B121=""),"",'MPTO_working_2-way'!E120)</f>
        <v>2.4570848146267141</v>
      </c>
      <c r="H121" s="30">
        <f>IF(OR($A121="",$B121=""),"",'OddsRatio_working_2-way'!M120)</f>
        <v>1.6859943405700353</v>
      </c>
      <c r="I121" s="30">
        <f>IF(OR($A121="",$B121=""),"",'OddsRatio_working_2-way'!N120)</f>
        <v>2.4577379737113252</v>
      </c>
      <c r="J121" s="30">
        <f>IF('Log_working_2-way'!$D120="","",A121^('Log_working_2-way'!$D120))</f>
        <v>1.6820816748919711</v>
      </c>
      <c r="K121" s="32">
        <f>IF('Log_working_2-way'!$D120="","",B121^('Log_working_2-way'!$D120))</f>
        <v>2.4661000827478752</v>
      </c>
      <c r="L121" s="37">
        <f t="shared" si="18"/>
        <v>0.59000000000000008</v>
      </c>
      <c r="M121" s="37">
        <f t="shared" si="19"/>
        <v>0.41000000000000003</v>
      </c>
      <c r="N121" s="38">
        <v>217</v>
      </c>
      <c r="O121" s="38">
        <f t="shared" si="20"/>
        <v>84.682926829268283</v>
      </c>
      <c r="P121" s="38">
        <f t="shared" si="21"/>
        <v>125.05084745762713</v>
      </c>
      <c r="Q121" s="38">
        <f t="shared" si="22"/>
        <v>91.949152542372886</v>
      </c>
      <c r="R121" s="38">
        <f t="shared" si="23"/>
        <v>132.3170731707317</v>
      </c>
      <c r="S121" s="39">
        <f t="shared" si="24"/>
        <v>-7.2662257131046033</v>
      </c>
      <c r="T121" s="39">
        <f t="shared" si="25"/>
        <v>-7.2662257131045749</v>
      </c>
      <c r="U121" t="s">
        <v>235</v>
      </c>
      <c r="V121" t="s">
        <v>280</v>
      </c>
      <c r="W121" t="s">
        <v>367</v>
      </c>
      <c r="X121" t="s">
        <v>453</v>
      </c>
      <c r="Y121" s="41"/>
    </row>
    <row r="122" spans="1:25" ht="15" x14ac:dyDescent="0.25">
      <c r="A122">
        <v>2.4700000000000002</v>
      </c>
      <c r="B122">
        <v>1.59</v>
      </c>
      <c r="C122" s="29">
        <f t="shared" si="17"/>
        <v>3.37891172052045E-2</v>
      </c>
      <c r="D122" s="30">
        <f>IF(OR($A122="",$B122=""),"",A122*'MPTO_working_2-way'!$G121)</f>
        <v>2.5534591194968552</v>
      </c>
      <c r="E122" s="32">
        <f>IF(OR($A122="",$B122=""),"",B122*'MPTO_working_2-way'!$G121)</f>
        <v>1.6437246963562753</v>
      </c>
      <c r="F122" s="30">
        <f>IF(OR($A122="",$B122=""),"",'MPTO_working_2-way'!D121)</f>
        <v>2.5775604633610079</v>
      </c>
      <c r="G122" s="32">
        <f>IF(OR($A122="",$B122=""),"",'MPTO_working_2-way'!E121)</f>
        <v>1.6338901254342355</v>
      </c>
      <c r="H122" s="30">
        <f>IF(OR($A122="",$B122=""),"",'OddsRatio_working_2-way'!M121)</f>
        <v>2.5784566588059405</v>
      </c>
      <c r="I122" s="30">
        <f>IF(OR($A122="",$B122=""),"",'OddsRatio_working_2-way'!N121)</f>
        <v>1.6335302236023845</v>
      </c>
      <c r="J122" s="30">
        <f>IF('Log_working_2-way'!$D121="","",A122^('Log_working_2-way'!$D121))</f>
        <v>2.5896826442672194</v>
      </c>
      <c r="K122" s="32">
        <f>IF('Log_working_2-way'!$D121="","",B122^('Log_working_2-way'!$D121))</f>
        <v>1.6290563739914652</v>
      </c>
      <c r="L122" s="37">
        <f t="shared" si="18"/>
        <v>0.39162561576354682</v>
      </c>
      <c r="M122" s="37">
        <f t="shared" si="19"/>
        <v>0.60837438423645318</v>
      </c>
      <c r="N122" s="38">
        <v>218</v>
      </c>
      <c r="O122" s="38">
        <f t="shared" si="20"/>
        <v>129.74089068825913</v>
      </c>
      <c r="P122" s="38">
        <f t="shared" si="21"/>
        <v>80.893081761006286</v>
      </c>
      <c r="Q122" s="38">
        <f t="shared" si="22"/>
        <v>137.1069182389937</v>
      </c>
      <c r="R122" s="38">
        <f t="shared" si="23"/>
        <v>88.259109311740886</v>
      </c>
      <c r="S122" s="39">
        <f t="shared" si="24"/>
        <v>-7.3660275507345716</v>
      </c>
      <c r="T122" s="39">
        <f t="shared" si="25"/>
        <v>-7.3660275507346</v>
      </c>
      <c r="U122" t="s">
        <v>326</v>
      </c>
      <c r="V122" t="s">
        <v>279</v>
      </c>
      <c r="W122" t="s">
        <v>367</v>
      </c>
      <c r="X122" t="s">
        <v>453</v>
      </c>
      <c r="Y122" s="41"/>
    </row>
    <row r="123" spans="1:25" ht="15" x14ac:dyDescent="0.25">
      <c r="A123">
        <v>2.54</v>
      </c>
      <c r="B123">
        <v>1.56</v>
      </c>
      <c r="C123" s="29">
        <f t="shared" si="17"/>
        <v>3.4726428427215739E-2</v>
      </c>
      <c r="D123" s="30">
        <f>IF(OR($A123="",$B123=""),"",A123*'MPTO_working_2-way'!$G122)</f>
        <v>2.6282051282051282</v>
      </c>
      <c r="E123" s="32">
        <f>IF(OR($A123="",$B123=""),"",B123*'MPTO_working_2-way'!$G122)</f>
        <v>1.6141732283464567</v>
      </c>
      <c r="F123" s="30">
        <f>IF(OR($A123="",$B123=""),"",'MPTO_working_2-way'!D122)</f>
        <v>2.6571888412017164</v>
      </c>
      <c r="G123" s="32">
        <f>IF(OR($A123="",$B123=""),"",'MPTO_working_2-way'!E122)</f>
        <v>1.6034315312398835</v>
      </c>
      <c r="H123" s="30">
        <f>IF(OR($A123="",$B123=""),"",'OddsRatio_working_2-way'!M122)</f>
        <v>2.6583123951776999</v>
      </c>
      <c r="I123" s="30">
        <f>IF(OR($A123="",$B123=""),"",'OddsRatio_working_2-way'!N122)</f>
        <v>1.6030226891555273</v>
      </c>
      <c r="J123" s="30">
        <f>IF('Log_working_2-way'!$D122="","",A123^('Log_working_2-way'!$D122))</f>
        <v>2.6718812542297234</v>
      </c>
      <c r="K123" s="32">
        <f>IF('Log_working_2-way'!$D122="","",B123^('Log_working_2-way'!$D122))</f>
        <v>1.5981286036134053</v>
      </c>
      <c r="L123" s="37">
        <f t="shared" si="18"/>
        <v>0.38048780487804879</v>
      </c>
      <c r="M123" s="37">
        <f t="shared" si="19"/>
        <v>0.61951219512195121</v>
      </c>
      <c r="N123" s="38">
        <v>219</v>
      </c>
      <c r="O123" s="38">
        <f t="shared" si="20"/>
        <v>132.77952755905511</v>
      </c>
      <c r="P123" s="38">
        <f t="shared" si="21"/>
        <v>78.615384615384599</v>
      </c>
      <c r="Q123" s="38">
        <f t="shared" si="22"/>
        <v>140.38461538461536</v>
      </c>
      <c r="R123" s="38">
        <f t="shared" si="23"/>
        <v>86.220472440944874</v>
      </c>
      <c r="S123" s="39">
        <f t="shared" si="24"/>
        <v>-7.605087825560247</v>
      </c>
      <c r="T123" s="39">
        <f t="shared" si="25"/>
        <v>-7.6050878255602754</v>
      </c>
      <c r="U123" t="s">
        <v>282</v>
      </c>
      <c r="V123" t="s">
        <v>285</v>
      </c>
      <c r="W123" t="s">
        <v>368</v>
      </c>
      <c r="X123" t="s">
        <v>453</v>
      </c>
      <c r="Y123" s="41"/>
    </row>
    <row r="124" spans="1:25" ht="15" x14ac:dyDescent="0.25">
      <c r="A124">
        <v>2.35</v>
      </c>
      <c r="B124">
        <v>1.65</v>
      </c>
      <c r="C124" s="29">
        <f t="shared" si="17"/>
        <v>3.1592520954223158E-2</v>
      </c>
      <c r="D124" s="30">
        <f>IF(OR($A124="",$B124=""),"",A124*'MPTO_working_2-way'!$G123)</f>
        <v>2.4242424242424243</v>
      </c>
      <c r="E124" s="32">
        <f>IF(OR($A124="",$B124=""),"",B124*'MPTO_working_2-way'!$G123)</f>
        <v>1.7021276595744681</v>
      </c>
      <c r="F124" s="30">
        <f>IF(OR($A124="",$B124=""),"",'MPTO_working_2-way'!D123)</f>
        <v>2.4405979543666407</v>
      </c>
      <c r="G124" s="32">
        <f>IF(OR($A124="",$B124=""),"",'MPTO_working_2-way'!E123)</f>
        <v>1.6941561987984708</v>
      </c>
      <c r="H124" s="30">
        <f>IF(OR($A124="",$B124=""),"",'OddsRatio_working_2-way'!M123)</f>
        <v>2.4411533842457849</v>
      </c>
      <c r="I124" s="30">
        <f>IF(OR($A124="",$B124=""),"",'OddsRatio_working_2-way'!N123)</f>
        <v>1.6938886664887112</v>
      </c>
      <c r="J124" s="30">
        <f>IF('Log_working_2-way'!$D123="","",A124^('Log_working_2-way'!$D123))</f>
        <v>2.4487037782009757</v>
      </c>
      <c r="K124" s="32">
        <f>IF('Log_working_2-way'!$D123="","",B124^('Log_working_2-way'!$D123))</f>
        <v>1.6902722385674813</v>
      </c>
      <c r="L124" s="37">
        <f t="shared" si="18"/>
        <v>0.41249999999999998</v>
      </c>
      <c r="M124" s="37">
        <f t="shared" si="19"/>
        <v>0.58750000000000002</v>
      </c>
      <c r="N124" s="38">
        <v>220</v>
      </c>
      <c r="O124" s="38">
        <f t="shared" si="20"/>
        <v>126.38297872340425</v>
      </c>
      <c r="P124" s="38">
        <f t="shared" si="21"/>
        <v>86.666666666666671</v>
      </c>
      <c r="Q124" s="38">
        <f t="shared" si="22"/>
        <v>133.33333333333334</v>
      </c>
      <c r="R124" s="38">
        <f t="shared" si="23"/>
        <v>93.61702127659575</v>
      </c>
      <c r="S124" s="39">
        <f t="shared" si="24"/>
        <v>-6.9503546099290929</v>
      </c>
      <c r="T124" s="39">
        <f t="shared" si="25"/>
        <v>-6.9503546099290787</v>
      </c>
      <c r="U124" t="s">
        <v>334</v>
      </c>
      <c r="V124" t="s">
        <v>281</v>
      </c>
      <c r="W124" t="s">
        <v>368</v>
      </c>
      <c r="X124" t="s">
        <v>453</v>
      </c>
      <c r="Y124" s="41"/>
    </row>
    <row r="125" spans="1:25" ht="15" x14ac:dyDescent="0.25">
      <c r="A125">
        <v>2.58</v>
      </c>
      <c r="B125">
        <v>1.55</v>
      </c>
      <c r="C125" s="29">
        <f t="shared" si="17"/>
        <v>3.275818954738674E-2</v>
      </c>
      <c r="D125" s="30">
        <f>IF(OR($A125="",$B125=""),"",A125*'MPTO_working_2-way'!$G124)</f>
        <v>2.6645161290322577</v>
      </c>
      <c r="E125" s="32">
        <f>IF(OR($A125="",$B125=""),"",B125*'MPTO_working_2-way'!$G124)</f>
        <v>1.6007751937984496</v>
      </c>
      <c r="F125" s="30">
        <f>IF(OR($A125="",$B125=""),"",'MPTO_working_2-way'!D124)</f>
        <v>2.6938363085213872</v>
      </c>
      <c r="G125" s="32">
        <f>IF(OR($A125="",$B125=""),"",'MPTO_working_2-way'!E124)</f>
        <v>1.5903758202425928</v>
      </c>
      <c r="H125" s="30">
        <f>IF(OR($A125="",$B125=""),"",'OddsRatio_working_2-way'!M124)</f>
        <v>2.6949121725703877</v>
      </c>
      <c r="I125" s="30">
        <f>IF(OR($A125="",$B125=""),"",'OddsRatio_working_2-way'!N124)</f>
        <v>1.5900010727301979</v>
      </c>
      <c r="J125" s="30">
        <f>IF('Log_working_2-way'!$D124="","",A125^('Log_working_2-way'!$D124))</f>
        <v>2.7086271490229712</v>
      </c>
      <c r="K125" s="32">
        <f>IF('Log_working_2-way'!$D124="","",B125^('Log_working_2-way'!$D124))</f>
        <v>1.5852651940897229</v>
      </c>
      <c r="L125" s="37">
        <f t="shared" si="18"/>
        <v>0.37530266343825669</v>
      </c>
      <c r="M125" s="37">
        <f t="shared" si="19"/>
        <v>0.62469733656174331</v>
      </c>
      <c r="N125" s="38">
        <v>221</v>
      </c>
      <c r="O125" s="38">
        <f t="shared" si="20"/>
        <v>135.34108527131784</v>
      </c>
      <c r="P125" s="38">
        <f t="shared" si="21"/>
        <v>78.41935483870968</v>
      </c>
      <c r="Q125" s="38">
        <f t="shared" si="22"/>
        <v>142.58064516129031</v>
      </c>
      <c r="R125" s="38">
        <f t="shared" si="23"/>
        <v>85.658914728682163</v>
      </c>
      <c r="S125" s="39">
        <f t="shared" si="24"/>
        <v>-7.2395598899724689</v>
      </c>
      <c r="T125" s="39">
        <f t="shared" si="25"/>
        <v>-7.2395598899724831</v>
      </c>
      <c r="U125" t="s">
        <v>240</v>
      </c>
      <c r="V125" t="s">
        <v>331</v>
      </c>
      <c r="W125" t="s">
        <v>368</v>
      </c>
      <c r="X125" t="s">
        <v>453</v>
      </c>
      <c r="Y125" s="41"/>
    </row>
    <row r="126" spans="1:25" ht="15" x14ac:dyDescent="0.25">
      <c r="A126">
        <v>2.84</v>
      </c>
      <c r="B126">
        <v>1.47</v>
      </c>
      <c r="C126" s="29">
        <f t="shared" si="17"/>
        <v>3.2384784899875507E-2</v>
      </c>
      <c r="D126" s="30">
        <f>IF(OR($A126="",$B126=""),"",A126*'MPTO_working_2-way'!$G125)</f>
        <v>2.9319727891156462</v>
      </c>
      <c r="E126" s="32">
        <f>IF(OR($A126="",$B126=""),"",B126*'MPTO_working_2-way'!$G125)</f>
        <v>1.517605633802817</v>
      </c>
      <c r="F126" s="30">
        <f>IF(OR($A126="",$B126=""),"",'MPTO_working_2-way'!D125)</f>
        <v>2.9768967484312605</v>
      </c>
      <c r="G126" s="32">
        <f>IF(OR($A126="",$B126=""),"",'MPTO_working_2-way'!E125)</f>
        <v>1.5058433126532969</v>
      </c>
      <c r="H126" s="30">
        <f>IF(OR($A126="",$B126=""),"",'OddsRatio_working_2-way'!M125)</f>
        <v>2.9786090106489649</v>
      </c>
      <c r="I126" s="30">
        <f>IF(OR($A126="",$B126=""),"",'OddsRatio_working_2-way'!N125)</f>
        <v>1.5054055625027252</v>
      </c>
      <c r="J126" s="30">
        <f>IF('Log_working_2-way'!$D125="","",A126^('Log_working_2-way'!$D125))</f>
        <v>2.9999077866819808</v>
      </c>
      <c r="K126" s="32">
        <f>IF('Log_working_2-way'!$D125="","",B126^('Log_working_2-way'!$D125))</f>
        <v>1.500023054392376</v>
      </c>
      <c r="L126" s="37">
        <f t="shared" si="18"/>
        <v>0.34106728538283065</v>
      </c>
      <c r="M126" s="37">
        <f t="shared" si="19"/>
        <v>0.65893271461716929</v>
      </c>
      <c r="N126" s="38">
        <v>222</v>
      </c>
      <c r="O126" s="38">
        <f t="shared" si="20"/>
        <v>143.83098591549299</v>
      </c>
      <c r="P126" s="38">
        <f t="shared" si="21"/>
        <v>70.97959183673467</v>
      </c>
      <c r="Q126" s="38">
        <f t="shared" si="22"/>
        <v>151.0204081632653</v>
      </c>
      <c r="R126" s="38">
        <f t="shared" si="23"/>
        <v>78.169014084507054</v>
      </c>
      <c r="S126" s="39">
        <f t="shared" si="24"/>
        <v>-7.1894222477723133</v>
      </c>
      <c r="T126" s="39">
        <f t="shared" si="25"/>
        <v>-7.1894222477723844</v>
      </c>
      <c r="U126" t="s">
        <v>356</v>
      </c>
      <c r="V126" t="s">
        <v>337</v>
      </c>
      <c r="W126" t="s">
        <v>368</v>
      </c>
      <c r="X126" t="s">
        <v>453</v>
      </c>
      <c r="Y126" s="41"/>
    </row>
    <row r="127" spans="1:25" ht="15" x14ac:dyDescent="0.25">
      <c r="A127">
        <v>1.7</v>
      </c>
      <c r="B127">
        <v>2.2200000000000002</v>
      </c>
      <c r="C127" s="29">
        <f t="shared" si="17"/>
        <v>3.868574456809748E-2</v>
      </c>
      <c r="D127" s="30">
        <f>IF(OR($A127="",$B127=""),"",A127*'MPTO_working_2-way'!$G126)</f>
        <v>1.7657657657657657</v>
      </c>
      <c r="E127" s="32">
        <f>IF(OR($A127="",$B127=""),"",B127*'MPTO_working_2-way'!$G126)</f>
        <v>2.3058823529411767</v>
      </c>
      <c r="F127" s="30">
        <f>IF(OR($A127="",$B127=""),"",'MPTO_working_2-way'!D126)</f>
        <v>1.7578015836050302</v>
      </c>
      <c r="G127" s="32">
        <f>IF(OR($A127="",$B127=""),"",'MPTO_working_2-way'!E126)</f>
        <v>2.3196066379840201</v>
      </c>
      <c r="H127" s="30">
        <f>IF(OR($A127="",$B127=""),"",'OddsRatio_working_2-way'!M126)</f>
        <v>1.7574763968621581</v>
      </c>
      <c r="I127" s="30">
        <f>IF(OR($A127="",$B127=""),"",'OddsRatio_working_2-way'!N126)</f>
        <v>2.3201731488169055</v>
      </c>
      <c r="J127" s="30">
        <f>IF('Log_working_2-way'!$D126="","",A127^('Log_working_2-way'!$D126))</f>
        <v>1.7538490082446418</v>
      </c>
      <c r="K127" s="32">
        <f>IF('Log_working_2-way'!$D126="","",B127^('Log_working_2-way'!$D126))</f>
        <v>2.3265255894258647</v>
      </c>
      <c r="L127" s="37">
        <f t="shared" si="18"/>
        <v>0.56632653061224492</v>
      </c>
      <c r="M127" s="37">
        <f t="shared" si="19"/>
        <v>0.43367346938775503</v>
      </c>
      <c r="N127" s="38">
        <v>223</v>
      </c>
      <c r="O127" s="38">
        <f t="shared" si="20"/>
        <v>91.823529411764696</v>
      </c>
      <c r="P127" s="38">
        <f t="shared" si="21"/>
        <v>122.54954954954957</v>
      </c>
      <c r="Q127" s="38">
        <f t="shared" si="22"/>
        <v>100.45045045045043</v>
      </c>
      <c r="R127" s="38">
        <f t="shared" si="23"/>
        <v>131.1764705882353</v>
      </c>
      <c r="S127" s="39">
        <f t="shared" si="24"/>
        <v>-8.6269210386857367</v>
      </c>
      <c r="T127" s="39">
        <f t="shared" si="25"/>
        <v>-8.6269210386857367</v>
      </c>
      <c r="U127" t="s">
        <v>342</v>
      </c>
      <c r="V127" t="s">
        <v>359</v>
      </c>
      <c r="W127" t="s">
        <v>369</v>
      </c>
      <c r="X127" t="s">
        <v>453</v>
      </c>
      <c r="Y127" s="41"/>
    </row>
    <row r="128" spans="1:25" ht="15" x14ac:dyDescent="0.25">
      <c r="A128">
        <v>1.52</v>
      </c>
      <c r="B128">
        <v>2.62</v>
      </c>
      <c r="C128" s="29">
        <f t="shared" si="17"/>
        <v>3.9574126155082379E-2</v>
      </c>
      <c r="D128" s="30">
        <f>IF(OR($A128="",$B128=""),"",A128*'MPTO_working_2-way'!$G127)</f>
        <v>1.5801526717557253</v>
      </c>
      <c r="E128" s="32">
        <f>IF(OR($A128="",$B128=""),"",B128*'MPTO_working_2-way'!$G127)</f>
        <v>2.7236842105263159</v>
      </c>
      <c r="F128" s="30">
        <f>IF(OR($A128="",$B128=""),"",'MPTO_working_2-way'!D127)</f>
        <v>1.5671336376515033</v>
      </c>
      <c r="G128" s="32">
        <f>IF(OR($A128="",$B128=""),"",'MPTO_working_2-way'!E127)</f>
        <v>2.7632528448515128</v>
      </c>
      <c r="H128" s="30">
        <f>IF(OR($A128="",$B128=""),"",'OddsRatio_working_2-way'!M127)</f>
        <v>1.5665577237325312</v>
      </c>
      <c r="I128" s="30">
        <f>IF(OR($A128="",$B128=""),"",'OddsRatio_working_2-way'!N127)</f>
        <v>2.7650452162436565</v>
      </c>
      <c r="J128" s="30">
        <f>IF('Log_working_2-way'!$D127="","",A128^('Log_working_2-way'!$D127))</f>
        <v>1.560602588024171</v>
      </c>
      <c r="K128" s="32">
        <f>IF('Log_working_2-way'!$D127="","",B128^('Log_working_2-way'!$D127))</f>
        <v>2.7837948332060924</v>
      </c>
      <c r="L128" s="37">
        <f t="shared" si="18"/>
        <v>0.63285024154589364</v>
      </c>
      <c r="M128" s="37">
        <f t="shared" si="19"/>
        <v>0.36714975845410625</v>
      </c>
      <c r="N128" s="38">
        <v>224</v>
      </c>
      <c r="O128" s="38">
        <f t="shared" si="20"/>
        <v>76.631578947368439</v>
      </c>
      <c r="P128" s="38">
        <f t="shared" si="21"/>
        <v>138.50381679389312</v>
      </c>
      <c r="Q128" s="38">
        <f t="shared" si="22"/>
        <v>85.496183206106863</v>
      </c>
      <c r="R128" s="38">
        <f t="shared" si="23"/>
        <v>147.36842105263159</v>
      </c>
      <c r="S128" s="39">
        <f t="shared" si="24"/>
        <v>-8.8646042587384244</v>
      </c>
      <c r="T128" s="39">
        <f t="shared" si="25"/>
        <v>-8.864604258738467</v>
      </c>
      <c r="U128" t="s">
        <v>292</v>
      </c>
      <c r="V128" t="s">
        <v>243</v>
      </c>
      <c r="W128" t="s">
        <v>369</v>
      </c>
      <c r="X128" t="s">
        <v>453</v>
      </c>
      <c r="Y128" s="41"/>
    </row>
    <row r="129" spans="1:25" s="35" customFormat="1" ht="15" x14ac:dyDescent="0.25">
      <c r="A129">
        <v>1.59</v>
      </c>
      <c r="B129">
        <v>2.4700000000000002</v>
      </c>
      <c r="C129" s="29">
        <f t="shared" si="17"/>
        <v>3.37891172052045E-2</v>
      </c>
      <c r="D129" s="30">
        <f>IF(OR($A129="",$B129=""),"",A129*'MPTO_working_2-way'!$G128)</f>
        <v>1.6437246963562753</v>
      </c>
      <c r="E129" s="32">
        <f>IF(OR($A129="",$B129=""),"",B129*'MPTO_working_2-way'!$G128)</f>
        <v>2.5534591194968552</v>
      </c>
      <c r="F129" s="30">
        <f>IF(OR($A129="",$B129=""),"",'MPTO_working_2-way'!D128)</f>
        <v>1.6338901254342355</v>
      </c>
      <c r="G129" s="32">
        <f>IF(OR($A129="",$B129=""),"",'MPTO_working_2-way'!E128)</f>
        <v>2.5775604633610079</v>
      </c>
      <c r="H129" s="30">
        <f>IF(OR($A129="",$B129=""),"",'OddsRatio_working_2-way'!M128)</f>
        <v>1.6335302236023845</v>
      </c>
      <c r="I129" s="30">
        <f>IF(OR($A129="",$B129=""),"",'OddsRatio_working_2-way'!N128)</f>
        <v>2.5784566588059405</v>
      </c>
      <c r="J129" s="30">
        <f>IF('Log_working_2-way'!$D128="","",A129^('Log_working_2-way'!$D128))</f>
        <v>1.6290563739914652</v>
      </c>
      <c r="K129" s="32">
        <f>IF('Log_working_2-way'!$D128="","",B129^('Log_working_2-way'!$D128))</f>
        <v>2.5896826442672194</v>
      </c>
      <c r="L129" s="37">
        <f t="shared" si="18"/>
        <v>0.60837438423645318</v>
      </c>
      <c r="M129" s="37">
        <f t="shared" si="19"/>
        <v>0.39162561576354682</v>
      </c>
      <c r="N129" s="38">
        <v>225</v>
      </c>
      <c r="O129" s="38">
        <f t="shared" si="20"/>
        <v>83.490566037735846</v>
      </c>
      <c r="P129" s="38">
        <f t="shared" si="21"/>
        <v>133.90688259109311</v>
      </c>
      <c r="Q129" s="38">
        <f t="shared" si="22"/>
        <v>91.093117408906878</v>
      </c>
      <c r="R129" s="38">
        <f t="shared" si="23"/>
        <v>141.50943396226415</v>
      </c>
      <c r="S129" s="39">
        <f t="shared" si="24"/>
        <v>-7.6025513711710317</v>
      </c>
      <c r="T129" s="39">
        <f t="shared" si="25"/>
        <v>-7.602551371171046</v>
      </c>
      <c r="U129" t="s">
        <v>294</v>
      </c>
      <c r="V129" t="s">
        <v>287</v>
      </c>
      <c r="W129" t="s">
        <v>369</v>
      </c>
      <c r="X129" t="s">
        <v>453</v>
      </c>
      <c r="Y129" s="41"/>
    </row>
    <row r="130" spans="1:25" ht="15" x14ac:dyDescent="0.25">
      <c r="A130">
        <v>1.67</v>
      </c>
      <c r="B130">
        <v>2.23</v>
      </c>
      <c r="C130" s="29">
        <f t="shared" si="17"/>
        <v>4.7232888483123459E-2</v>
      </c>
      <c r="D130" s="30">
        <f>IF(OR($A130="",$B130=""),"",A130*'MPTO_working_2-way'!$G129)</f>
        <v>1.7488789237668161</v>
      </c>
      <c r="E130" s="32">
        <f>IF(OR($A130="",$B130=""),"",B130*'MPTO_working_2-way'!$G129)</f>
        <v>2.3353293413173652</v>
      </c>
      <c r="F130" s="30">
        <f>IF(OR($A130="",$B130=""),"",'MPTO_working_2-way'!D129)</f>
        <v>1.7385681940197473</v>
      </c>
      <c r="G130" s="32">
        <f>IF(OR($A130="",$B130=""),"",'MPTO_working_2-way'!E129)</f>
        <v>2.3539711134287793</v>
      </c>
      <c r="H130" s="30">
        <f>IF(OR($A130="",$B130=""),"",'OddsRatio_working_2-way'!M129)</f>
        <v>1.7380484043438287</v>
      </c>
      <c r="I130" s="30">
        <f>IF(OR($A130="",$B130=""),"",'OddsRatio_working_2-way'!N129)</f>
        <v>2.3549246826013568</v>
      </c>
      <c r="J130" s="30">
        <f>IF('Log_working_2-way'!$D129="","",A130^('Log_working_2-way'!$D129))</f>
        <v>1.7333258264811959</v>
      </c>
      <c r="K130" s="32">
        <f>IF('Log_working_2-way'!$D129="","",B130^('Log_working_2-way'!$D129))</f>
        <v>2.3636503228006438</v>
      </c>
      <c r="L130" s="37">
        <f t="shared" si="18"/>
        <v>0.57179487179487176</v>
      </c>
      <c r="M130" s="37">
        <f t="shared" si="19"/>
        <v>0.42820512820512818</v>
      </c>
      <c r="N130" s="38">
        <v>226</v>
      </c>
      <c r="O130" s="38">
        <f t="shared" si="20"/>
        <v>90.670658682634709</v>
      </c>
      <c r="P130" s="38">
        <f t="shared" si="21"/>
        <v>124.65470852017938</v>
      </c>
      <c r="Q130" s="38">
        <f t="shared" si="22"/>
        <v>101.34529147982063</v>
      </c>
      <c r="R130" s="38">
        <f t="shared" si="23"/>
        <v>135.32934131736528</v>
      </c>
      <c r="S130" s="39">
        <f t="shared" si="24"/>
        <v>-10.674632797185922</v>
      </c>
      <c r="T130" s="39">
        <f t="shared" si="25"/>
        <v>-10.674632797185893</v>
      </c>
      <c r="U130" t="s">
        <v>206</v>
      </c>
      <c r="V130" t="s">
        <v>210</v>
      </c>
      <c r="W130" t="s">
        <v>220</v>
      </c>
      <c r="X130" t="s">
        <v>454</v>
      </c>
      <c r="Y130" s="41"/>
    </row>
    <row r="131" spans="1:25" s="35" customFormat="1" ht="15" x14ac:dyDescent="0.25">
      <c r="A131">
        <v>1.56</v>
      </c>
      <c r="B131">
        <v>2.48</v>
      </c>
      <c r="C131" s="29">
        <f t="shared" ref="C131:C186" si="26">IF(OR($A131="",$B131=""),"",(1/A131)+(1/B131)-1)</f>
        <v>4.4251447477253958E-2</v>
      </c>
      <c r="D131" s="30">
        <f>IF(OR($A131="",$B131=""),"",A131*'MPTO_working_2-way'!$G130)</f>
        <v>1.6290322580645162</v>
      </c>
      <c r="E131" s="32">
        <f>IF(OR($A131="",$B131=""),"",B131*'MPTO_working_2-way'!$G130)</f>
        <v>2.5897435897435899</v>
      </c>
      <c r="F131" s="30">
        <f>IF(OR($A131="",$B131=""),"",'MPTO_working_2-way'!D130)</f>
        <v>1.6157701303040428</v>
      </c>
      <c r="G131" s="32">
        <f>IF(OR($A131="",$B131=""),"",'MPTO_working_2-way'!E130)</f>
        <v>2.6239826370048833</v>
      </c>
      <c r="H131" s="30">
        <f>IF(OR($A131="",$B131=""),"",'OddsRatio_working_2-way'!M130)</f>
        <v>1.6151246852292456</v>
      </c>
      <c r="I131" s="30">
        <f>IF(OR($A131="",$B131=""),"",'OddsRatio_working_2-way'!N130)</f>
        <v>2.6256866681058635</v>
      </c>
      <c r="J131" s="30">
        <f>IF('Log_working_2-way'!$D130="","",A131^('Log_working_2-way'!$D130))</f>
        <v>1.6090540107419686</v>
      </c>
      <c r="K131" s="32">
        <f>IF('Log_working_2-way'!$D130="","",B131^('Log_working_2-way'!$D130))</f>
        <v>2.6418905094818519</v>
      </c>
      <c r="L131" s="37">
        <f t="shared" si="18"/>
        <v>0.61386138613861385</v>
      </c>
      <c r="M131" s="37">
        <f t="shared" si="19"/>
        <v>0.38613861386138609</v>
      </c>
      <c r="N131" s="38">
        <v>227</v>
      </c>
      <c r="O131" s="38">
        <f t="shared" si="20"/>
        <v>81.487179487179489</v>
      </c>
      <c r="P131" s="38">
        <f t="shared" si="21"/>
        <v>135.4677419354839</v>
      </c>
      <c r="Q131" s="38">
        <f t="shared" si="22"/>
        <v>91.532258064516142</v>
      </c>
      <c r="R131" s="38">
        <f t="shared" si="23"/>
        <v>145.5128205128205</v>
      </c>
      <c r="S131" s="39">
        <f t="shared" si="24"/>
        <v>-10.045078577336653</v>
      </c>
      <c r="T131" s="39">
        <f t="shared" si="25"/>
        <v>-10.045078577336596</v>
      </c>
      <c r="U131" t="s">
        <v>91</v>
      </c>
      <c r="V131" t="s">
        <v>94</v>
      </c>
      <c r="W131" t="s">
        <v>220</v>
      </c>
      <c r="X131" t="s">
        <v>454</v>
      </c>
      <c r="Y131" s="41"/>
    </row>
    <row r="132" spans="1:25" ht="15" x14ac:dyDescent="0.25">
      <c r="A132">
        <v>1.72</v>
      </c>
      <c r="B132">
        <v>2.14</v>
      </c>
      <c r="C132" s="29">
        <f t="shared" si="26"/>
        <v>4.8685068463377501E-2</v>
      </c>
      <c r="D132" s="30">
        <f>IF(OR($A132="",$B132=""),"",A132*'MPTO_working_2-way'!$G131)</f>
        <v>1.8037383177570092</v>
      </c>
      <c r="E132" s="32">
        <f>IF(OR($A132="",$B132=""),"",B132*'MPTO_working_2-way'!$G131)</f>
        <v>2.2441860465116279</v>
      </c>
      <c r="F132" s="30">
        <f>IF(OR($A132="",$B132=""),"",'MPTO_working_2-way'!D131)</f>
        <v>1.7951619196254389</v>
      </c>
      <c r="G132" s="32">
        <f>IF(OR($A132="",$B132=""),"",'MPTO_working_2-way'!E131)</f>
        <v>2.2576054955839058</v>
      </c>
      <c r="H132" s="30">
        <f>IF(OR($A132="",$B132=""),"",'OddsRatio_working_2-way'!M131)</f>
        <v>1.7947194142390264</v>
      </c>
      <c r="I132" s="30">
        <f>IF(OR($A132="",$B132=""),"",'OddsRatio_working_2-way'!N131)</f>
        <v>2.2583057392117913</v>
      </c>
      <c r="J132" s="30">
        <f>IF('Log_working_2-way'!$D131="","",A132^('Log_working_2-way'!$D131))</f>
        <v>1.7907852046807202</v>
      </c>
      <c r="K132" s="32">
        <f>IF('Log_working_2-way'!$D131="","",B132^('Log_working_2-way'!$D131))</f>
        <v>2.2645658948599179</v>
      </c>
      <c r="L132" s="37">
        <f t="shared" si="18"/>
        <v>0.55440414507772029</v>
      </c>
      <c r="M132" s="37">
        <f t="shared" si="19"/>
        <v>0.44559585492227982</v>
      </c>
      <c r="N132" s="38">
        <v>228</v>
      </c>
      <c r="O132" s="38">
        <f t="shared" si="20"/>
        <v>95.441860465116264</v>
      </c>
      <c r="P132" s="38">
        <f t="shared" si="21"/>
        <v>121.45794392523365</v>
      </c>
      <c r="Q132" s="38">
        <f t="shared" si="22"/>
        <v>106.54205607476635</v>
      </c>
      <c r="R132" s="38">
        <f t="shared" si="23"/>
        <v>132.55813953488374</v>
      </c>
      <c r="S132" s="39">
        <f t="shared" si="24"/>
        <v>-11.100195609650086</v>
      </c>
      <c r="T132" s="39">
        <f t="shared" si="25"/>
        <v>-11.100195609650086</v>
      </c>
      <c r="U132" t="s">
        <v>209</v>
      </c>
      <c r="V132" t="s">
        <v>213</v>
      </c>
      <c r="W132" t="s">
        <v>220</v>
      </c>
      <c r="X132" t="s">
        <v>454</v>
      </c>
      <c r="Y132" s="41"/>
    </row>
    <row r="133" spans="1:25" ht="15" x14ac:dyDescent="0.25">
      <c r="A133">
        <v>1.48</v>
      </c>
      <c r="B133">
        <v>2.62</v>
      </c>
      <c r="C133" s="29">
        <f t="shared" si="26"/>
        <v>5.7355064988652726E-2</v>
      </c>
      <c r="D133" s="30">
        <f>IF(OR($A133="",$B133=""),"",A133*'MPTO_working_2-way'!$G132)</f>
        <v>1.5648854961832059</v>
      </c>
      <c r="E133" s="32">
        <f>IF(OR($A133="",$B133=""),"",B133*'MPTO_working_2-way'!$G132)</f>
        <v>2.7702702702702702</v>
      </c>
      <c r="F133" s="30">
        <f>IF(OR($A133="",$B133=""),"",'MPTO_working_2-way'!D132)</f>
        <v>1.5455994897959182</v>
      </c>
      <c r="G133" s="32">
        <f>IF(OR($A133="",$B133=""),"",'MPTO_working_2-way'!E132)</f>
        <v>2.8328462887200465</v>
      </c>
      <c r="H133" s="30">
        <f>IF(OR($A133="",$B133=""),"",'OddsRatio_working_2-way'!M132)</f>
        <v>1.5443310539518171</v>
      </c>
      <c r="I133" s="30">
        <f>IF(OR($A133="",$B133=""),"",'OddsRatio_working_2-way'!N132)</f>
        <v>2.8371173070873836</v>
      </c>
      <c r="J133" s="30">
        <f>IF('Log_working_2-way'!$D132="","",A133^('Log_working_2-way'!$D132))</f>
        <v>1.5354258123677009</v>
      </c>
      <c r="K133" s="32">
        <f>IF('Log_working_2-way'!$D132="","",B133^('Log_working_2-way'!$D132))</f>
        <v>2.8676723775546669</v>
      </c>
      <c r="L133" s="37">
        <f t="shared" ref="L133:L186" si="27">(1/D133)</f>
        <v>0.63902439024390256</v>
      </c>
      <c r="M133" s="37">
        <f t="shared" ref="M133:M186" si="28">(1/E133)</f>
        <v>0.36097560975609755</v>
      </c>
      <c r="N133" s="38">
        <v>229</v>
      </c>
      <c r="O133" s="38">
        <f t="shared" ref="O133:O186" si="29">(1/A133)*((N133*A133)-N133)</f>
        <v>74.270270270270274</v>
      </c>
      <c r="P133" s="38">
        <f t="shared" ref="P133:P186" si="30">(1/B133)*((N133*B133)-N133)</f>
        <v>141.59541984732823</v>
      </c>
      <c r="Q133" s="38">
        <f t="shared" ref="Q133:Q186" si="31">(1/B133)*N133</f>
        <v>87.404580152671755</v>
      </c>
      <c r="R133" s="38">
        <f t="shared" ref="R133:R186" si="32">(1/A133)*N133</f>
        <v>154.72972972972971</v>
      </c>
      <c r="S133" s="39">
        <f t="shared" ref="S133:S186" si="33">O133-Q133</f>
        <v>-13.134309882401482</v>
      </c>
      <c r="T133" s="39">
        <f t="shared" ref="T133:T186" si="34">P133-R133</f>
        <v>-13.134309882401482</v>
      </c>
      <c r="U133" t="s">
        <v>211</v>
      </c>
      <c r="V133" t="s">
        <v>96</v>
      </c>
      <c r="W133" t="s">
        <v>220</v>
      </c>
      <c r="X133" t="s">
        <v>454</v>
      </c>
      <c r="Y133" s="41"/>
    </row>
    <row r="134" spans="1:25" s="35" customFormat="1" ht="15" x14ac:dyDescent="0.25">
      <c r="A134">
        <v>1.64</v>
      </c>
      <c r="B134">
        <v>2.29</v>
      </c>
      <c r="C134" s="29">
        <f t="shared" si="26"/>
        <v>4.6437320268399196E-2</v>
      </c>
      <c r="D134" s="30">
        <f>IF(OR($A134="",$B134=""),"",A134*'MPTO_working_2-way'!$G133)</f>
        <v>1.7161572052401746</v>
      </c>
      <c r="E134" s="32">
        <f>IF(OR($A134="",$B134=""),"",B134*'MPTO_working_2-way'!$G133)</f>
        <v>2.3963414634146343</v>
      </c>
      <c r="F134" s="30">
        <f>IF(OR($A134="",$B134=""),"",'MPTO_working_2-way'!D133)</f>
        <v>1.7049210096241147</v>
      </c>
      <c r="G134" s="32">
        <f>IF(OR($A134="",$B134=""),"",'MPTO_working_2-way'!E133)</f>
        <v>2.4185986604842866</v>
      </c>
      <c r="H134" s="30">
        <f>IF(OR($A134="",$B134=""),"",'OddsRatio_working_2-way'!M133)</f>
        <v>1.7043607250604993</v>
      </c>
      <c r="I134" s="30">
        <f>IF(OR($A134="",$B134=""),"",'OddsRatio_working_2-way'!N133)</f>
        <v>2.4197270864500684</v>
      </c>
      <c r="J134" s="30">
        <f>IF('Log_working_2-way'!$D133="","",A134^('Log_working_2-way'!$D133))</f>
        <v>1.6992170245973379</v>
      </c>
      <c r="K134" s="32">
        <f>IF('Log_working_2-way'!$D133="","",B134^('Log_working_2-way'!$D133))</f>
        <v>2.4301711268758348</v>
      </c>
      <c r="L134" s="37">
        <f t="shared" si="27"/>
        <v>0.58269720101781175</v>
      </c>
      <c r="M134" s="37">
        <f t="shared" si="28"/>
        <v>0.41730279898218825</v>
      </c>
      <c r="N134" s="38">
        <v>230</v>
      </c>
      <c r="O134" s="38">
        <f t="shared" si="29"/>
        <v>89.756097560975604</v>
      </c>
      <c r="P134" s="38">
        <f t="shared" si="30"/>
        <v>129.56331877729261</v>
      </c>
      <c r="Q134" s="38">
        <f t="shared" si="31"/>
        <v>100.43668122270743</v>
      </c>
      <c r="R134" s="38">
        <f t="shared" si="32"/>
        <v>140.2439024390244</v>
      </c>
      <c r="S134" s="39">
        <f t="shared" si="33"/>
        <v>-10.680583661731831</v>
      </c>
      <c r="T134" s="39">
        <f t="shared" si="34"/>
        <v>-10.680583661731788</v>
      </c>
      <c r="U134" t="s">
        <v>212</v>
      </c>
      <c r="V134" t="s">
        <v>92</v>
      </c>
      <c r="W134" t="s">
        <v>220</v>
      </c>
      <c r="X134" t="s">
        <v>454</v>
      </c>
      <c r="Y134" s="41"/>
    </row>
    <row r="135" spans="1:25" s="35" customFormat="1" ht="15" x14ac:dyDescent="0.25">
      <c r="A135">
        <v>2.14</v>
      </c>
      <c r="B135">
        <v>1.76</v>
      </c>
      <c r="C135" s="29">
        <f t="shared" si="26"/>
        <v>3.5471537807986397E-2</v>
      </c>
      <c r="D135" s="30">
        <f>IF(OR($A135="",$B135=""),"",A135*'MPTO_working_2-way'!$G134)</f>
        <v>2.2159090909090908</v>
      </c>
      <c r="E135" s="32">
        <f>IF(OR($A135="",$B135=""),"",B135*'MPTO_working_2-way'!$G134)</f>
        <v>1.8224299065420562</v>
      </c>
      <c r="F135" s="30">
        <f>IF(OR($A135="",$B135=""),"",'MPTO_working_2-way'!D134)</f>
        <v>2.2244271202456889</v>
      </c>
      <c r="G135" s="32">
        <f>IF(OR($A135="",$B135=""),"",'MPTO_working_2-way'!E134)</f>
        <v>1.8167084699980707</v>
      </c>
      <c r="H135" s="30">
        <f>IF(OR($A135="",$B135=""),"",'OddsRatio_working_2-way'!M134)</f>
        <v>2.2247448713915889</v>
      </c>
      <c r="I135" s="30">
        <f>IF(OR($A135="",$B135=""),"",'OddsRatio_working_2-way'!N134)</f>
        <v>1.8164965809277254</v>
      </c>
      <c r="J135" s="30">
        <f>IF('Log_working_2-way'!$D134="","",A135^('Log_working_2-way'!$D134))</f>
        <v>2.2286583340561452</v>
      </c>
      <c r="K135" s="32">
        <f>IF('Log_working_2-way'!$D134="","",B135^('Log_working_2-way'!$D134))</f>
        <v>1.8138959157983681</v>
      </c>
      <c r="L135" s="37">
        <f t="shared" si="27"/>
        <v>0.45128205128205129</v>
      </c>
      <c r="M135" s="37">
        <f t="shared" si="28"/>
        <v>0.54871794871794866</v>
      </c>
      <c r="N135" s="38">
        <v>231</v>
      </c>
      <c r="O135" s="38">
        <f t="shared" si="29"/>
        <v>123.05607476635515</v>
      </c>
      <c r="P135" s="38">
        <f t="shared" si="30"/>
        <v>99.750000000000014</v>
      </c>
      <c r="Q135" s="38">
        <f t="shared" si="31"/>
        <v>131.25</v>
      </c>
      <c r="R135" s="38">
        <f t="shared" si="32"/>
        <v>107.94392523364486</v>
      </c>
      <c r="S135" s="39">
        <f t="shared" si="33"/>
        <v>-8.1939252336448476</v>
      </c>
      <c r="T135" s="39">
        <f t="shared" si="34"/>
        <v>-8.1939252336448476</v>
      </c>
      <c r="U135" t="s">
        <v>416</v>
      </c>
      <c r="V135" t="s">
        <v>417</v>
      </c>
      <c r="W135" t="s">
        <v>456</v>
      </c>
      <c r="X135" t="s">
        <v>454</v>
      </c>
      <c r="Y135" s="41"/>
    </row>
    <row r="136" spans="1:25" ht="15" x14ac:dyDescent="0.25">
      <c r="A136">
        <v>1.69</v>
      </c>
      <c r="B136">
        <v>2.2599999999999998</v>
      </c>
      <c r="C136" s="29">
        <f t="shared" si="26"/>
        <v>3.4193852437555794E-2</v>
      </c>
      <c r="D136" s="30">
        <f>IF(OR($A136="",$B136=""),"",A136*'MPTO_working_2-way'!$G135)</f>
        <v>1.7477876106194692</v>
      </c>
      <c r="E136" s="32">
        <f>IF(OR($A136="",$B136=""),"",B136*'MPTO_working_2-way'!$G135)</f>
        <v>2.3372781065088759</v>
      </c>
      <c r="F136" s="30">
        <f>IF(OR($A136="",$B136=""),"",'MPTO_working_2-way'!D135)</f>
        <v>1.740283410033262</v>
      </c>
      <c r="G136" s="32">
        <f>IF(OR($A136="",$B136=""),"",'MPTO_working_2-way'!E135)</f>
        <v>2.3508340001231001</v>
      </c>
      <c r="H136" s="30">
        <f>IF(OR($A136="",$B136=""),"",'OddsRatio_working_2-way'!M135)</f>
        <v>1.7400128699009547</v>
      </c>
      <c r="I136" s="30">
        <f>IF(OR($A136="",$B136=""),"",'OddsRatio_working_2-way'!N135)</f>
        <v>2.351327849384353</v>
      </c>
      <c r="J136" s="30">
        <f>IF('Log_working_2-way'!$D135="","",A136^('Log_working_2-way'!$D135))</f>
        <v>1.7366048392090647</v>
      </c>
      <c r="K136" s="32">
        <f>IF('Log_working_2-way'!$D135="","",B136^('Log_working_2-way'!$D135))</f>
        <v>2.3575800032398484</v>
      </c>
      <c r="L136" s="37">
        <f t="shared" si="27"/>
        <v>0.57215189873417716</v>
      </c>
      <c r="M136" s="37">
        <f t="shared" si="28"/>
        <v>0.42784810126582273</v>
      </c>
      <c r="N136" s="38">
        <v>232</v>
      </c>
      <c r="O136" s="38">
        <f t="shared" si="29"/>
        <v>94.721893491124248</v>
      </c>
      <c r="P136" s="38">
        <f t="shared" si="30"/>
        <v>129.3451327433628</v>
      </c>
      <c r="Q136" s="38">
        <f t="shared" si="31"/>
        <v>102.65486725663717</v>
      </c>
      <c r="R136" s="38">
        <f t="shared" si="32"/>
        <v>137.27810650887574</v>
      </c>
      <c r="S136" s="39">
        <f t="shared" si="33"/>
        <v>-7.9329737655129264</v>
      </c>
      <c r="T136" s="39">
        <f t="shared" si="34"/>
        <v>-7.9329737655129406</v>
      </c>
      <c r="U136" t="s">
        <v>418</v>
      </c>
      <c r="V136" t="s">
        <v>419</v>
      </c>
      <c r="W136" t="s">
        <v>456</v>
      </c>
      <c r="X136" t="s">
        <v>454</v>
      </c>
      <c r="Y136" s="41"/>
    </row>
    <row r="137" spans="1:25" s="35" customFormat="1" ht="15" x14ac:dyDescent="0.25">
      <c r="A137">
        <v>1.73</v>
      </c>
      <c r="B137">
        <v>2.19</v>
      </c>
      <c r="C137" s="29">
        <f t="shared" si="26"/>
        <v>3.4655686647135031E-2</v>
      </c>
      <c r="D137" s="30">
        <f>IF(OR($A137="",$B137=""),"",A137*'MPTO_working_2-way'!$G136)</f>
        <v>1.7899543378995435</v>
      </c>
      <c r="E137" s="32">
        <f>IF(OR($A137="",$B137=""),"",B137*'MPTO_working_2-way'!$G136)</f>
        <v>2.2658959537572256</v>
      </c>
      <c r="F137" s="30">
        <f>IF(OR($A137="",$B137=""),"",'MPTO_working_2-way'!D136)</f>
        <v>1.7834631769717797</v>
      </c>
      <c r="G137" s="32">
        <f>IF(OR($A137="",$B137=""),"",'MPTO_working_2-way'!E136)</f>
        <v>2.2763841740018629</v>
      </c>
      <c r="H137" s="30">
        <f>IF(OR($A137="",$B137=""),"",'OddsRatio_working_2-way'!M136)</f>
        <v>1.7832275391935992</v>
      </c>
      <c r="I137" s="30">
        <f>IF(OR($A137="",$B137=""),"",'OddsRatio_working_2-way'!N136)</f>
        <v>2.2767681803292916</v>
      </c>
      <c r="J137" s="30">
        <f>IF('Log_working_2-way'!$D136="","",A137^('Log_working_2-way'!$D136))</f>
        <v>1.7802790428165938</v>
      </c>
      <c r="K137" s="32">
        <f>IF('Log_working_2-way'!$D136="","",B137^('Log_working_2-way'!$D136))</f>
        <v>2.2815927958159761</v>
      </c>
      <c r="L137" s="37">
        <f t="shared" si="27"/>
        <v>0.55867346938775508</v>
      </c>
      <c r="M137" s="37">
        <f t="shared" si="28"/>
        <v>0.44132653061224486</v>
      </c>
      <c r="N137" s="38">
        <v>233</v>
      </c>
      <c r="O137" s="38">
        <f t="shared" si="29"/>
        <v>98.317919075144502</v>
      </c>
      <c r="P137" s="38">
        <f t="shared" si="30"/>
        <v>126.60730593607306</v>
      </c>
      <c r="Q137" s="38">
        <f t="shared" si="31"/>
        <v>106.39269406392695</v>
      </c>
      <c r="R137" s="38">
        <f t="shared" si="32"/>
        <v>134.68208092485551</v>
      </c>
      <c r="S137" s="39">
        <f t="shared" si="33"/>
        <v>-8.0747749887824511</v>
      </c>
      <c r="T137" s="39">
        <f t="shared" si="34"/>
        <v>-8.0747749887824511</v>
      </c>
      <c r="U137" t="s">
        <v>420</v>
      </c>
      <c r="V137" t="s">
        <v>421</v>
      </c>
      <c r="W137" t="s">
        <v>457</v>
      </c>
      <c r="X137" t="s">
        <v>454</v>
      </c>
      <c r="Y137" s="41"/>
    </row>
    <row r="138" spans="1:25" ht="15" x14ac:dyDescent="0.25">
      <c r="A138">
        <v>1.55</v>
      </c>
      <c r="B138">
        <v>2.58</v>
      </c>
      <c r="C138" s="29">
        <f t="shared" si="26"/>
        <v>3.275818954738674E-2</v>
      </c>
      <c r="D138" s="30">
        <f>IF(OR($A138="",$B138=""),"",A138*'MPTO_working_2-way'!$G137)</f>
        <v>1.6007751937984496</v>
      </c>
      <c r="E138" s="32">
        <f>IF(OR($A138="",$B138=""),"",B138*'MPTO_working_2-way'!$G137)</f>
        <v>2.6645161290322577</v>
      </c>
      <c r="F138" s="30">
        <f>IF(OR($A138="",$B138=""),"",'MPTO_working_2-way'!D137)</f>
        <v>1.5903758202425928</v>
      </c>
      <c r="G138" s="32">
        <f>IF(OR($A138="",$B138=""),"",'MPTO_working_2-way'!E137)</f>
        <v>2.6938363085213872</v>
      </c>
      <c r="H138" s="30">
        <f>IF(OR($A138="",$B138=""),"",'OddsRatio_working_2-way'!M137)</f>
        <v>1.5900010727301979</v>
      </c>
      <c r="I138" s="30">
        <f>IF(OR($A138="",$B138=""),"",'OddsRatio_working_2-way'!N137)</f>
        <v>2.6949121725703877</v>
      </c>
      <c r="J138" s="30">
        <f>IF('Log_working_2-way'!$D137="","",A138^('Log_working_2-way'!$D137))</f>
        <v>1.5852651940897229</v>
      </c>
      <c r="K138" s="32">
        <f>IF('Log_working_2-way'!$D137="","",B138^('Log_working_2-way'!$D137))</f>
        <v>2.7086271490229712</v>
      </c>
      <c r="L138" s="37">
        <f t="shared" si="27"/>
        <v>0.62469733656174331</v>
      </c>
      <c r="M138" s="37">
        <f t="shared" si="28"/>
        <v>0.37530266343825669</v>
      </c>
      <c r="N138" s="38">
        <v>234</v>
      </c>
      <c r="O138" s="38">
        <f t="shared" si="29"/>
        <v>83.032258064516114</v>
      </c>
      <c r="P138" s="38">
        <f t="shared" si="30"/>
        <v>143.30232558139534</v>
      </c>
      <c r="Q138" s="38">
        <f t="shared" si="31"/>
        <v>90.697674418604649</v>
      </c>
      <c r="R138" s="38">
        <f t="shared" si="32"/>
        <v>150.96774193548387</v>
      </c>
      <c r="S138" s="39">
        <f t="shared" si="33"/>
        <v>-7.6654163540885349</v>
      </c>
      <c r="T138" s="39">
        <f t="shared" si="34"/>
        <v>-7.6654163540885349</v>
      </c>
      <c r="U138" t="s">
        <v>422</v>
      </c>
      <c r="V138" t="s">
        <v>423</v>
      </c>
      <c r="W138" t="s">
        <v>457</v>
      </c>
      <c r="X138" t="s">
        <v>454</v>
      </c>
      <c r="Y138" s="41"/>
    </row>
    <row r="139" spans="1:25" ht="15" x14ac:dyDescent="0.25">
      <c r="A139">
        <v>1.86</v>
      </c>
      <c r="B139">
        <v>2.0299999999999998</v>
      </c>
      <c r="C139" s="29">
        <f t="shared" si="26"/>
        <v>3.0245246040574214E-2</v>
      </c>
      <c r="D139" s="30">
        <f>IF(OR($A139="",$B139=""),"",A139*'MPTO_working_2-way'!$G138)</f>
        <v>1.9162561576354682</v>
      </c>
      <c r="E139" s="32">
        <f>IF(OR($A139="",$B139=""),"",B139*'MPTO_working_2-way'!$G138)</f>
        <v>2.0913978494623655</v>
      </c>
      <c r="F139" s="30">
        <f>IF(OR($A139="",$B139=""),"",'MPTO_working_2-way'!D138)</f>
        <v>1.9138324294186226</v>
      </c>
      <c r="G139" s="32">
        <f>IF(OR($A139="",$B139=""),"",'MPTO_working_2-way'!E138)</f>
        <v>2.0942925287037548</v>
      </c>
      <c r="H139" s="30">
        <f>IF(OR($A139="",$B139=""),"",'OddsRatio_working_2-way'!M138)</f>
        <v>1.9137567818137824</v>
      </c>
      <c r="I139" s="30">
        <f>IF(OR($A139="",$B139=""),"",'OddsRatio_working_2-way'!N138)</f>
        <v>2.0943831224048783</v>
      </c>
      <c r="J139" s="30">
        <f>IF('Log_working_2-way'!$D138="","",A139^('Log_working_2-way'!$D138))</f>
        <v>1.9126582447390832</v>
      </c>
      <c r="K139" s="32">
        <f>IF('Log_working_2-way'!$D138="","",B139^('Log_working_2-way'!$D138))</f>
        <v>2.0957003958101184</v>
      </c>
      <c r="L139" s="37">
        <f t="shared" si="27"/>
        <v>0.52185089974293053</v>
      </c>
      <c r="M139" s="37">
        <f t="shared" si="28"/>
        <v>0.47814910025706941</v>
      </c>
      <c r="N139" s="38">
        <v>235</v>
      </c>
      <c r="O139" s="38">
        <f t="shared" si="29"/>
        <v>108.65591397849462</v>
      </c>
      <c r="P139" s="38">
        <f t="shared" si="30"/>
        <v>119.23645320197043</v>
      </c>
      <c r="Q139" s="38">
        <f t="shared" si="31"/>
        <v>115.76354679802957</v>
      </c>
      <c r="R139" s="38">
        <f t="shared" si="32"/>
        <v>126.34408602150536</v>
      </c>
      <c r="S139" s="39">
        <f t="shared" si="33"/>
        <v>-7.1076328195349419</v>
      </c>
      <c r="T139" s="39">
        <f t="shared" si="34"/>
        <v>-7.1076328195349276</v>
      </c>
      <c r="U139" t="s">
        <v>424</v>
      </c>
      <c r="V139" t="s">
        <v>425</v>
      </c>
      <c r="W139" t="s">
        <v>457</v>
      </c>
      <c r="X139" t="s">
        <v>454</v>
      </c>
      <c r="Y139" s="41"/>
    </row>
    <row r="140" spans="1:25" ht="15" x14ac:dyDescent="0.25">
      <c r="A140">
        <v>1.91</v>
      </c>
      <c r="B140">
        <v>1.98</v>
      </c>
      <c r="C140" s="29">
        <f t="shared" si="26"/>
        <v>2.861071447458885E-2</v>
      </c>
      <c r="D140" s="30">
        <f>IF(OR($A140="",$B140=""),"",A140*'MPTO_working_2-way'!$G139)</f>
        <v>1.9646464646464645</v>
      </c>
      <c r="E140" s="32">
        <f>IF(OR($A140="",$B140=""),"",B140*'MPTO_working_2-way'!$G139)</f>
        <v>2.0366492146596857</v>
      </c>
      <c r="F140" s="30">
        <f>IF(OR($A140="",$B140=""),"",'MPTO_working_2-way'!D139)</f>
        <v>1.9636533568721115</v>
      </c>
      <c r="G140" s="32">
        <f>IF(OR($A140="",$B140=""),"",'MPTO_working_2-way'!E139)</f>
        <v>2.0377175494369308</v>
      </c>
      <c r="H140" s="30">
        <f>IF(OR($A140="",$B140=""),"",'OddsRatio_working_2-way'!M139)</f>
        <v>1.9636241116594322</v>
      </c>
      <c r="I140" s="30">
        <f>IF(OR($A140="",$B140=""),"",'OddsRatio_working_2-way'!N139)</f>
        <v>2.0377490433255412</v>
      </c>
      <c r="J140" s="30">
        <f>IF('Log_working_2-way'!$D139="","",A140^('Log_working_2-way'!$D139))</f>
        <v>1.9631742210121639</v>
      </c>
      <c r="K140" s="32">
        <f>IF('Log_working_2-way'!$D139="","",B140^('Log_working_2-way'!$D139))</f>
        <v>2.0382337672504618</v>
      </c>
      <c r="L140" s="37">
        <f t="shared" si="27"/>
        <v>0.50899742930591263</v>
      </c>
      <c r="M140" s="37">
        <f t="shared" si="28"/>
        <v>0.49100257069408743</v>
      </c>
      <c r="N140" s="38">
        <v>236</v>
      </c>
      <c r="O140" s="38">
        <f t="shared" si="29"/>
        <v>112.43979057591622</v>
      </c>
      <c r="P140" s="38">
        <f t="shared" si="30"/>
        <v>116.8080808080808</v>
      </c>
      <c r="Q140" s="38">
        <f t="shared" si="31"/>
        <v>119.1919191919192</v>
      </c>
      <c r="R140" s="38">
        <f t="shared" si="32"/>
        <v>123.56020942408377</v>
      </c>
      <c r="S140" s="39">
        <f t="shared" si="33"/>
        <v>-6.7521286160029774</v>
      </c>
      <c r="T140" s="39">
        <f t="shared" si="34"/>
        <v>-6.7521286160029632</v>
      </c>
      <c r="U140" t="s">
        <v>255</v>
      </c>
      <c r="V140" t="s">
        <v>250</v>
      </c>
      <c r="W140" t="s">
        <v>363</v>
      </c>
      <c r="X140" t="s">
        <v>454</v>
      </c>
      <c r="Y140" s="41"/>
    </row>
    <row r="141" spans="1:25" ht="15" x14ac:dyDescent="0.25">
      <c r="A141">
        <v>1.95</v>
      </c>
      <c r="B141">
        <v>1.93</v>
      </c>
      <c r="C141" s="29">
        <f t="shared" si="26"/>
        <v>3.0955227846419575E-2</v>
      </c>
      <c r="D141" s="30">
        <f>IF(OR($A141="",$B141=""),"",A141*'MPTO_working_2-way'!$G140)</f>
        <v>2.0103626943005182</v>
      </c>
      <c r="E141" s="32">
        <f>IF(OR($A141="",$B141=""),"",B141*'MPTO_working_2-way'!$G140)</f>
        <v>1.9897435897435898</v>
      </c>
      <c r="F141" s="30">
        <f>IF(OR($A141="",$B141=""),"",'MPTO_working_2-way'!D140)</f>
        <v>2.0106851876586083</v>
      </c>
      <c r="G141" s="32">
        <f>IF(OR($A141="",$B141=""),"",'MPTO_working_2-way'!E140)</f>
        <v>1.9894277785119598</v>
      </c>
      <c r="H141" s="30">
        <f>IF(OR($A141="",$B141=""),"",'OddsRatio_working_2-way'!M140)</f>
        <v>2.0106954914038573</v>
      </c>
      <c r="I141" s="30">
        <f>IF(OR($A141="",$B141=""),"",'OddsRatio_working_2-way'!N140)</f>
        <v>1.9894176915848294</v>
      </c>
      <c r="J141" s="30">
        <f>IF('Log_working_2-way'!$D140="","",A141^('Log_working_2-way'!$D140))</f>
        <v>2.0108420160403986</v>
      </c>
      <c r="K141" s="32">
        <f>IF('Log_working_2-way'!$D140="","",B141^('Log_working_2-way'!$D140))</f>
        <v>1.9892742724695103</v>
      </c>
      <c r="L141" s="37">
        <f t="shared" si="27"/>
        <v>0.49742268041237114</v>
      </c>
      <c r="M141" s="37">
        <f t="shared" si="28"/>
        <v>0.50257731958762886</v>
      </c>
      <c r="N141" s="38">
        <v>237</v>
      </c>
      <c r="O141" s="38">
        <f t="shared" si="29"/>
        <v>115.46153846153847</v>
      </c>
      <c r="P141" s="38">
        <f t="shared" si="30"/>
        <v>114.20207253886011</v>
      </c>
      <c r="Q141" s="38">
        <f t="shared" si="31"/>
        <v>122.79792746113991</v>
      </c>
      <c r="R141" s="38">
        <f t="shared" si="32"/>
        <v>121.53846153846155</v>
      </c>
      <c r="S141" s="39">
        <f t="shared" si="33"/>
        <v>-7.3363889996014393</v>
      </c>
      <c r="T141" s="39">
        <f t="shared" si="34"/>
        <v>-7.3363889996014393</v>
      </c>
      <c r="U141" t="s">
        <v>248</v>
      </c>
      <c r="V141" t="s">
        <v>297</v>
      </c>
      <c r="W141" t="s">
        <v>363</v>
      </c>
      <c r="X141" t="s">
        <v>454</v>
      </c>
      <c r="Y141" s="41"/>
    </row>
    <row r="142" spans="1:25" ht="15" x14ac:dyDescent="0.25">
      <c r="A142">
        <v>2.0299999999999998</v>
      </c>
      <c r="B142">
        <v>1.86</v>
      </c>
      <c r="C142" s="29">
        <f t="shared" si="26"/>
        <v>3.0245246040574214E-2</v>
      </c>
      <c r="D142" s="30">
        <f>IF(OR($A142="",$B142=""),"",A142*'MPTO_working_2-way'!$G141)</f>
        <v>2.0913978494623655</v>
      </c>
      <c r="E142" s="32">
        <f>IF(OR($A142="",$B142=""),"",B142*'MPTO_working_2-way'!$G141)</f>
        <v>1.9162561576354682</v>
      </c>
      <c r="F142" s="30">
        <f>IF(OR($A142="",$B142=""),"",'MPTO_working_2-way'!D141)</f>
        <v>2.0942925287037548</v>
      </c>
      <c r="G142" s="32">
        <f>IF(OR($A142="",$B142=""),"",'MPTO_working_2-way'!E141)</f>
        <v>1.9138324294186226</v>
      </c>
      <c r="H142" s="30">
        <f>IF(OR($A142="",$B142=""),"",'OddsRatio_working_2-way'!M141)</f>
        <v>2.0943831224048783</v>
      </c>
      <c r="I142" s="30">
        <f>IF(OR($A142="",$B142=""),"",'OddsRatio_working_2-way'!N141)</f>
        <v>1.9137567818137824</v>
      </c>
      <c r="J142" s="30">
        <f>IF('Log_working_2-way'!$D141="","",A142^('Log_working_2-way'!$D141))</f>
        <v>2.0957003958101184</v>
      </c>
      <c r="K142" s="32">
        <f>IF('Log_working_2-way'!$D141="","",B142^('Log_working_2-way'!$D141))</f>
        <v>1.9126582447390832</v>
      </c>
      <c r="L142" s="37">
        <f t="shared" si="27"/>
        <v>0.47814910025706941</v>
      </c>
      <c r="M142" s="37">
        <f t="shared" si="28"/>
        <v>0.52185089974293053</v>
      </c>
      <c r="N142" s="38">
        <v>238</v>
      </c>
      <c r="O142" s="38">
        <f t="shared" si="29"/>
        <v>120.75862068965516</v>
      </c>
      <c r="P142" s="38">
        <f t="shared" si="30"/>
        <v>110.04301075268818</v>
      </c>
      <c r="Q142" s="38">
        <f t="shared" si="31"/>
        <v>127.95698924731182</v>
      </c>
      <c r="R142" s="38">
        <f t="shared" si="32"/>
        <v>117.24137931034484</v>
      </c>
      <c r="S142" s="39">
        <f t="shared" si="33"/>
        <v>-7.1983685576566643</v>
      </c>
      <c r="T142" s="39">
        <f t="shared" si="34"/>
        <v>-7.1983685576566643</v>
      </c>
      <c r="U142" t="s">
        <v>103</v>
      </c>
      <c r="V142" t="s">
        <v>102</v>
      </c>
      <c r="W142" t="s">
        <v>221</v>
      </c>
      <c r="X142" t="s">
        <v>454</v>
      </c>
      <c r="Y142" s="41"/>
    </row>
    <row r="143" spans="1:25" ht="15" x14ac:dyDescent="0.25">
      <c r="A143">
        <v>1.7</v>
      </c>
      <c r="B143">
        <v>2.2200000000000002</v>
      </c>
      <c r="C143" s="29">
        <f t="shared" si="26"/>
        <v>3.868574456809748E-2</v>
      </c>
      <c r="D143" s="30">
        <f>IF(OR($A143="",$B143=""),"",A143*'MPTO_working_2-way'!$G142)</f>
        <v>1.7657657657657657</v>
      </c>
      <c r="E143" s="32">
        <f>IF(OR($A143="",$B143=""),"",B143*'MPTO_working_2-way'!$G142)</f>
        <v>2.3058823529411767</v>
      </c>
      <c r="F143" s="30">
        <f>IF(OR($A143="",$B143=""),"",'MPTO_working_2-way'!D142)</f>
        <v>1.7578015836050302</v>
      </c>
      <c r="G143" s="32">
        <f>IF(OR($A143="",$B143=""),"",'MPTO_working_2-way'!E142)</f>
        <v>2.3196066379840201</v>
      </c>
      <c r="H143" s="30">
        <f>IF(OR($A143="",$B143=""),"",'OddsRatio_working_2-way'!M142)</f>
        <v>1.7574763968621581</v>
      </c>
      <c r="I143" s="30">
        <f>IF(OR($A143="",$B143=""),"",'OddsRatio_working_2-way'!N142)</f>
        <v>2.3201731488169055</v>
      </c>
      <c r="J143" s="30">
        <f>IF('Log_working_2-way'!$D142="","",A143^('Log_working_2-way'!$D142))</f>
        <v>1.7538490082446418</v>
      </c>
      <c r="K143" s="32">
        <f>IF('Log_working_2-way'!$D142="","",B143^('Log_working_2-way'!$D142))</f>
        <v>2.3265255894258647</v>
      </c>
      <c r="L143" s="37">
        <f t="shared" si="27"/>
        <v>0.56632653061224492</v>
      </c>
      <c r="M143" s="37">
        <f t="shared" si="28"/>
        <v>0.43367346938775503</v>
      </c>
      <c r="N143" s="38">
        <v>239</v>
      </c>
      <c r="O143" s="38">
        <f t="shared" si="29"/>
        <v>98.411764705882362</v>
      </c>
      <c r="P143" s="38">
        <f t="shared" si="30"/>
        <v>131.34234234234233</v>
      </c>
      <c r="Q143" s="38">
        <f t="shared" si="31"/>
        <v>107.65765765765765</v>
      </c>
      <c r="R143" s="38">
        <f t="shared" si="32"/>
        <v>140.58823529411765</v>
      </c>
      <c r="S143" s="39">
        <f t="shared" si="33"/>
        <v>-9.2458929517752892</v>
      </c>
      <c r="T143" s="39">
        <f t="shared" si="34"/>
        <v>-9.2458929517753177</v>
      </c>
      <c r="U143" t="s">
        <v>230</v>
      </c>
      <c r="V143" t="s">
        <v>305</v>
      </c>
      <c r="W143" t="s">
        <v>364</v>
      </c>
      <c r="X143" t="s">
        <v>454</v>
      </c>
      <c r="Y143" s="41"/>
    </row>
    <row r="144" spans="1:25" ht="15" x14ac:dyDescent="0.25">
      <c r="A144">
        <v>2.27</v>
      </c>
      <c r="B144">
        <v>1.68</v>
      </c>
      <c r="C144" s="29">
        <f t="shared" si="26"/>
        <v>3.5766729599328695E-2</v>
      </c>
      <c r="D144" s="30">
        <f>IF(OR($A144="",$B144=""),"",A144*'MPTO_working_2-way'!$G143)</f>
        <v>2.3511904761904763</v>
      </c>
      <c r="E144" s="32">
        <f>IF(OR($A144="",$B144=""),"",B144*'MPTO_working_2-way'!$G143)</f>
        <v>1.7400881057268722</v>
      </c>
      <c r="F144" s="30">
        <f>IF(OR($A144="",$B144=""),"",'MPTO_working_2-way'!D143)</f>
        <v>2.3660503784588656</v>
      </c>
      <c r="G144" s="32">
        <f>IF(OR($A144="",$B144=""),"",'MPTO_working_2-way'!E143)</f>
        <v>1.7320374239258789</v>
      </c>
      <c r="H144" s="30">
        <f>IF(OR($A144="",$B144=""),"",'OddsRatio_working_2-way'!M143)</f>
        <v>2.3666188418222287</v>
      </c>
      <c r="I144" s="30">
        <f>IF(OR($A144="",$B144=""),"",'OddsRatio_working_2-way'!N143)</f>
        <v>1.7317329231804059</v>
      </c>
      <c r="J144" s="30">
        <f>IF('Log_working_2-way'!$D143="","",A144^('Log_working_2-way'!$D143))</f>
        <v>2.37348902776783</v>
      </c>
      <c r="K144" s="32">
        <f>IF('Log_working_2-way'!$D143="","",B144^('Log_working_2-way'!$D143))</f>
        <v>1.72807279838637</v>
      </c>
      <c r="L144" s="37">
        <f t="shared" si="27"/>
        <v>0.42531645569620252</v>
      </c>
      <c r="M144" s="37">
        <f t="shared" si="28"/>
        <v>0.57468354430379742</v>
      </c>
      <c r="N144" s="38">
        <v>240</v>
      </c>
      <c r="O144" s="38">
        <f t="shared" si="29"/>
        <v>134.27312775330395</v>
      </c>
      <c r="P144" s="38">
        <f t="shared" si="30"/>
        <v>97.142857142857139</v>
      </c>
      <c r="Q144" s="38">
        <f t="shared" si="31"/>
        <v>142.85714285714286</v>
      </c>
      <c r="R144" s="38">
        <f t="shared" si="32"/>
        <v>105.72687224669603</v>
      </c>
      <c r="S144" s="39">
        <f t="shared" si="33"/>
        <v>-8.5840151038389081</v>
      </c>
      <c r="T144" s="39">
        <f t="shared" si="34"/>
        <v>-8.5840151038388939</v>
      </c>
      <c r="U144" t="s">
        <v>304</v>
      </c>
      <c r="V144" t="s">
        <v>299</v>
      </c>
      <c r="W144" t="s">
        <v>364</v>
      </c>
      <c r="X144" t="s">
        <v>454</v>
      </c>
      <c r="Y144" s="41"/>
    </row>
    <row r="145" spans="1:25" ht="15" x14ac:dyDescent="0.25">
      <c r="A145">
        <v>1.99</v>
      </c>
      <c r="B145">
        <v>1.9</v>
      </c>
      <c r="C145" s="29">
        <f t="shared" si="26"/>
        <v>2.8828352287754377E-2</v>
      </c>
      <c r="D145" s="30">
        <f>IF(OR($A145="",$B145=""),"",A145*'MPTO_working_2-way'!$G144)</f>
        <v>2.0473684210526311</v>
      </c>
      <c r="E145" s="32">
        <f>IF(OR($A145="",$B145=""),"",B145*'MPTO_working_2-way'!$G144)</f>
        <v>1.9547738693467331</v>
      </c>
      <c r="F145" s="30">
        <f>IF(OR($A145="",$B145=""),"",'MPTO_working_2-way'!D144)</f>
        <v>2.0487672717420748</v>
      </c>
      <c r="G145" s="32">
        <f>IF(OR($A145="",$B145=""),"",'MPTO_working_2-way'!E144)</f>
        <v>1.9535003874967702</v>
      </c>
      <c r="H145" s="30">
        <f>IF(OR($A145="",$B145=""),"",'OddsRatio_working_2-way'!M144)</f>
        <v>2.0488088481701512</v>
      </c>
      <c r="I145" s="30">
        <f>IF(OR($A145="",$B145=""),"",'OddsRatio_working_2-way'!N144)</f>
        <v>1.9534625892455926</v>
      </c>
      <c r="J145" s="30">
        <f>IF('Log_working_2-way'!$D144="","",A145^('Log_working_2-way'!$D144))</f>
        <v>2.0494438264048878</v>
      </c>
      <c r="K145" s="32">
        <f>IF('Log_working_2-way'!$D144="","",B145^('Log_working_2-way'!$D144))</f>
        <v>1.9528856855785393</v>
      </c>
      <c r="L145" s="37">
        <f t="shared" si="27"/>
        <v>0.48843187660668391</v>
      </c>
      <c r="M145" s="37">
        <f t="shared" si="28"/>
        <v>0.51156812339331637</v>
      </c>
      <c r="N145" s="38">
        <v>241</v>
      </c>
      <c r="O145" s="38">
        <f t="shared" si="29"/>
        <v>119.89447236180902</v>
      </c>
      <c r="P145" s="38">
        <f t="shared" si="30"/>
        <v>114.15789473684208</v>
      </c>
      <c r="Q145" s="38">
        <f t="shared" si="31"/>
        <v>126.84210526315789</v>
      </c>
      <c r="R145" s="38">
        <f t="shared" si="32"/>
        <v>121.10552763819095</v>
      </c>
      <c r="S145" s="39">
        <f t="shared" si="33"/>
        <v>-6.947632901348868</v>
      </c>
      <c r="T145" s="39">
        <f t="shared" si="34"/>
        <v>-6.947632901348868</v>
      </c>
      <c r="U145" t="s">
        <v>259</v>
      </c>
      <c r="V145" t="s">
        <v>229</v>
      </c>
      <c r="W145" t="s">
        <v>364</v>
      </c>
      <c r="X145" t="s">
        <v>454</v>
      </c>
      <c r="Y145" s="41"/>
    </row>
    <row r="146" spans="1:25" s="35" customFormat="1" ht="15" x14ac:dyDescent="0.25">
      <c r="A146">
        <v>1.8</v>
      </c>
      <c r="B146">
        <v>2.09</v>
      </c>
      <c r="C146" s="29">
        <f t="shared" si="26"/>
        <v>3.4024455077086735E-2</v>
      </c>
      <c r="D146" s="30">
        <f>IF(OR($A146="",$B146=""),"",A146*'MPTO_working_2-way'!$G145)</f>
        <v>1.8612440191387563</v>
      </c>
      <c r="E146" s="32">
        <f>IF(OR($A146="",$B146=""),"",B146*'MPTO_working_2-way'!$G145)</f>
        <v>2.161111111111111</v>
      </c>
      <c r="F146" s="30">
        <f>IF(OR($A146="",$B146=""),"",'MPTO_working_2-way'!D145)</f>
        <v>1.8568608094768018</v>
      </c>
      <c r="G146" s="32">
        <f>IF(OR($A146="",$B146=""),"",'MPTO_working_2-way'!E145)</f>
        <v>2.1670506912442398</v>
      </c>
      <c r="H146" s="30">
        <f>IF(OR($A146="",$B146=""),"",'OddsRatio_working_2-way'!M145)</f>
        <v>1.8567058737562385</v>
      </c>
      <c r="I146" s="30">
        <f>IF(OR($A146="",$B146=""),"",'OddsRatio_working_2-way'!N145)</f>
        <v>2.1672617529928755</v>
      </c>
      <c r="J146" s="30">
        <f>IF('Log_working_2-way'!$D145="","",A146^('Log_working_2-way'!$D145))</f>
        <v>1.8547149010332622</v>
      </c>
      <c r="K146" s="32">
        <f>IF('Log_working_2-way'!$D145="","",B146^('Log_working_2-way'!$D145))</f>
        <v>2.1699807722915003</v>
      </c>
      <c r="L146" s="37">
        <f t="shared" si="27"/>
        <v>0.53727506426735205</v>
      </c>
      <c r="M146" s="37">
        <f t="shared" si="28"/>
        <v>0.46272493573264784</v>
      </c>
      <c r="N146" s="38">
        <v>242</v>
      </c>
      <c r="O146" s="38">
        <f t="shared" si="29"/>
        <v>107.55555555555557</v>
      </c>
      <c r="P146" s="38">
        <f t="shared" si="30"/>
        <v>126.21052631578948</v>
      </c>
      <c r="Q146" s="38">
        <f t="shared" si="31"/>
        <v>115.78947368421053</v>
      </c>
      <c r="R146" s="38">
        <f t="shared" si="32"/>
        <v>134.44444444444446</v>
      </c>
      <c r="S146" s="39">
        <f t="shared" si="33"/>
        <v>-8.2339181286549632</v>
      </c>
      <c r="T146" s="39">
        <f t="shared" si="34"/>
        <v>-8.2339181286549774</v>
      </c>
      <c r="U146" t="s">
        <v>257</v>
      </c>
      <c r="V146" t="s">
        <v>301</v>
      </c>
      <c r="W146" t="s">
        <v>364</v>
      </c>
      <c r="X146" t="s">
        <v>454</v>
      </c>
      <c r="Y146" s="41"/>
    </row>
    <row r="147" spans="1:25" ht="15" x14ac:dyDescent="0.25">
      <c r="A147">
        <v>1.68</v>
      </c>
      <c r="B147">
        <v>2.2799999999999998</v>
      </c>
      <c r="C147" s="29">
        <f t="shared" si="26"/>
        <v>3.383458646616555E-2</v>
      </c>
      <c r="D147" s="30">
        <f>IF(OR($A147="",$B147=""),"",A147*'MPTO_working_2-way'!$G146)</f>
        <v>1.736842105263158</v>
      </c>
      <c r="E147" s="32">
        <f>IF(OR($A147="",$B147=""),"",B147*'MPTO_working_2-way'!$G146)</f>
        <v>2.3571428571428572</v>
      </c>
      <c r="F147" s="30">
        <f>IF(OR($A147="",$B147=""),"",'MPTO_working_2-way'!D146)</f>
        <v>1.7291440953412784</v>
      </c>
      <c r="G147" s="32">
        <f>IF(OR($A147="",$B147=""),"",'MPTO_working_2-way'!E146)</f>
        <v>2.3714710252600297</v>
      </c>
      <c r="H147" s="30">
        <f>IF(OR($A147="",$B147=""),"",'OddsRatio_working_2-way'!M146)</f>
        <v>1.728868986855663</v>
      </c>
      <c r="I147" s="30">
        <f>IF(OR($A147="",$B147=""),"",'OddsRatio_working_2-way'!N146)</f>
        <v>2.3719886811400706</v>
      </c>
      <c r="J147" s="30">
        <f>IF('Log_working_2-way'!$D146="","",A147^('Log_working_2-way'!$D146))</f>
        <v>1.7253734306956654</v>
      </c>
      <c r="K147" s="32">
        <f>IF('Log_working_2-way'!$D146="","",B147^('Log_working_2-way'!$D146))</f>
        <v>2.3786002597874161</v>
      </c>
      <c r="L147" s="37">
        <f t="shared" si="27"/>
        <v>0.57575757575757569</v>
      </c>
      <c r="M147" s="37">
        <f t="shared" si="28"/>
        <v>0.42424242424242425</v>
      </c>
      <c r="N147" s="38">
        <v>243</v>
      </c>
      <c r="O147" s="38">
        <f t="shared" si="29"/>
        <v>98.357142857142861</v>
      </c>
      <c r="P147" s="38">
        <f t="shared" si="30"/>
        <v>136.42105263157893</v>
      </c>
      <c r="Q147" s="38">
        <f t="shared" si="31"/>
        <v>106.57894736842105</v>
      </c>
      <c r="R147" s="38">
        <f t="shared" si="32"/>
        <v>144.64285714285714</v>
      </c>
      <c r="S147" s="39">
        <f t="shared" si="33"/>
        <v>-8.2218045112781937</v>
      </c>
      <c r="T147" s="39">
        <f t="shared" si="34"/>
        <v>-8.2218045112782079</v>
      </c>
      <c r="U147" t="s">
        <v>302</v>
      </c>
      <c r="V147" t="s">
        <v>309</v>
      </c>
      <c r="W147" t="s">
        <v>364</v>
      </c>
      <c r="X147" t="s">
        <v>454</v>
      </c>
      <c r="Y147" s="41"/>
    </row>
    <row r="148" spans="1:25" ht="15" x14ac:dyDescent="0.25">
      <c r="A148">
        <v>1.72</v>
      </c>
      <c r="B148">
        <v>2.21</v>
      </c>
      <c r="C148" s="29">
        <f t="shared" si="26"/>
        <v>3.3884036620014824E-2</v>
      </c>
      <c r="D148" s="30">
        <f>IF(OR($A148="",$B148=""),"",A148*'MPTO_working_2-way'!$G147)</f>
        <v>1.7782805429864255</v>
      </c>
      <c r="E148" s="32">
        <f>IF(OR($A148="",$B148=""),"",B148*'MPTO_working_2-way'!$G147)</f>
        <v>2.2848837209302326</v>
      </c>
      <c r="F148" s="30">
        <f>IF(OR($A148="",$B148=""),"",'MPTO_working_2-way'!D147)</f>
        <v>1.7716256524981358</v>
      </c>
      <c r="G148" s="32">
        <f>IF(OR($A148="",$B148=""),"",'MPTO_working_2-way'!E147)</f>
        <v>2.2959652089876781</v>
      </c>
      <c r="H148" s="30">
        <f>IF(OR($A148="",$B148=""),"",'OddsRatio_working_2-way'!M147)</f>
        <v>1.7713892158398703</v>
      </c>
      <c r="I148" s="30">
        <f>IF(OR($A148="",$B148=""),"",'OddsRatio_working_2-way'!N147)</f>
        <v>2.2963624321753371</v>
      </c>
      <c r="J148" s="30">
        <f>IF('Log_working_2-way'!$D147="","",A148^('Log_working_2-way'!$D147))</f>
        <v>1.7683679149287428</v>
      </c>
      <c r="K148" s="32">
        <f>IF('Log_working_2-way'!$D147="","",B148^('Log_working_2-way'!$D147))</f>
        <v>2.3014598613122459</v>
      </c>
      <c r="L148" s="37">
        <f t="shared" si="27"/>
        <v>0.56234096692111957</v>
      </c>
      <c r="M148" s="37">
        <f t="shared" si="28"/>
        <v>0.43765903307888038</v>
      </c>
      <c r="N148" s="38">
        <v>244</v>
      </c>
      <c r="O148" s="38">
        <f t="shared" si="29"/>
        <v>102.13953488372094</v>
      </c>
      <c r="P148" s="38">
        <f t="shared" si="30"/>
        <v>133.59276018099547</v>
      </c>
      <c r="Q148" s="38">
        <f t="shared" si="31"/>
        <v>110.40723981900453</v>
      </c>
      <c r="R148" s="38">
        <f t="shared" si="32"/>
        <v>141.86046511627907</v>
      </c>
      <c r="S148" s="39">
        <f t="shared" si="33"/>
        <v>-8.2677049352835894</v>
      </c>
      <c r="T148" s="39">
        <f t="shared" si="34"/>
        <v>-8.2677049352836036</v>
      </c>
      <c r="U148" t="s">
        <v>300</v>
      </c>
      <c r="V148" t="s">
        <v>307</v>
      </c>
      <c r="W148" t="s">
        <v>364</v>
      </c>
      <c r="X148" t="s">
        <v>454</v>
      </c>
      <c r="Y148" s="41"/>
    </row>
    <row r="149" spans="1:25" ht="15" x14ac:dyDescent="0.25">
      <c r="A149">
        <v>2.02</v>
      </c>
      <c r="B149">
        <v>1.79</v>
      </c>
      <c r="C149" s="29">
        <f t="shared" si="26"/>
        <v>5.3708722827590094E-2</v>
      </c>
      <c r="D149" s="30">
        <f>IF(OR($A149="",$B149=""),"",A149*'MPTO_working_2-way'!$G148)</f>
        <v>2.1284916201117321</v>
      </c>
      <c r="E149" s="32">
        <f>IF(OR($A149="",$B149=""),"",B149*'MPTO_working_2-way'!$G148)</f>
        <v>1.8861386138613863</v>
      </c>
      <c r="F149" s="30">
        <f>IF(OR($A149="",$B149=""),"",'MPTO_working_2-way'!D148)</f>
        <v>2.1358615393703118</v>
      </c>
      <c r="G149" s="32">
        <f>IF(OR($A149="",$B149=""),"",'MPTO_working_2-way'!E148)</f>
        <v>1.8803889957876125</v>
      </c>
      <c r="H149" s="30">
        <f>IF(OR($A149="",$B149=""),"",'OddsRatio_working_2-way'!M148)</f>
        <v>2.1362830811493807</v>
      </c>
      <c r="I149" s="30">
        <f>IF(OR($A149="",$B149=""),"",'OddsRatio_working_2-way'!N148)</f>
        <v>1.8800623863804027</v>
      </c>
      <c r="J149" s="30">
        <f>IF('Log_working_2-way'!$D148="","",A149^('Log_working_2-way'!$D148))</f>
        <v>2.1397180317469915</v>
      </c>
      <c r="K149" s="32">
        <f>IF('Log_working_2-way'!$D148="","",B149^('Log_working_2-way'!$D148))</f>
        <v>1.8774100015469861</v>
      </c>
      <c r="L149" s="37">
        <f t="shared" si="27"/>
        <v>0.46981627296587919</v>
      </c>
      <c r="M149" s="37">
        <f t="shared" si="28"/>
        <v>0.53018372703412076</v>
      </c>
      <c r="N149" s="38">
        <v>245</v>
      </c>
      <c r="O149" s="38">
        <f t="shared" si="29"/>
        <v>123.71287128712871</v>
      </c>
      <c r="P149" s="38">
        <f t="shared" si="30"/>
        <v>108.12849162011173</v>
      </c>
      <c r="Q149" s="38">
        <f t="shared" si="31"/>
        <v>136.87150837988827</v>
      </c>
      <c r="R149" s="38">
        <f t="shared" si="32"/>
        <v>121.28712871287128</v>
      </c>
      <c r="S149" s="39">
        <f t="shared" si="33"/>
        <v>-13.158637092759562</v>
      </c>
      <c r="T149" s="39">
        <f t="shared" si="34"/>
        <v>-13.158637092759548</v>
      </c>
      <c r="U149" t="s">
        <v>426</v>
      </c>
      <c r="V149" t="s">
        <v>427</v>
      </c>
      <c r="W149" t="s">
        <v>458</v>
      </c>
      <c r="X149" t="s">
        <v>454</v>
      </c>
      <c r="Y149" s="41"/>
    </row>
    <row r="150" spans="1:25" ht="15" x14ac:dyDescent="0.25">
      <c r="A150">
        <v>1.89</v>
      </c>
      <c r="B150">
        <v>1.91</v>
      </c>
      <c r="C150" s="29">
        <f t="shared" si="26"/>
        <v>5.2660738524612949E-2</v>
      </c>
      <c r="D150" s="30">
        <f>IF(OR($A150="",$B150=""),"",A150*'MPTO_working_2-way'!$G149)</f>
        <v>1.9895287958115184</v>
      </c>
      <c r="E150" s="32">
        <f>IF(OR($A150="",$B150=""),"",B150*'MPTO_working_2-way'!$G149)</f>
        <v>2.0105820105820107</v>
      </c>
      <c r="F150" s="30">
        <f>IF(OR($A150="",$B150=""),"",'MPTO_working_2-way'!D149)</f>
        <v>1.9889804126835451</v>
      </c>
      <c r="G150" s="32">
        <f>IF(OR($A150="",$B150=""),"",'MPTO_working_2-way'!E149)</f>
        <v>2.0111423716538068</v>
      </c>
      <c r="H150" s="30">
        <f>IF(OR($A150="",$B150=""),"",'OddsRatio_working_2-way'!M149)</f>
        <v>1.9889499370655614</v>
      </c>
      <c r="I150" s="30">
        <f>IF(OR($A150="",$B150=""),"",'OddsRatio_working_2-way'!N149)</f>
        <v>2.0111735311569228</v>
      </c>
      <c r="J150" s="30">
        <f>IF('Log_working_2-way'!$D149="","",A150^('Log_working_2-way'!$D149))</f>
        <v>1.9886962390721554</v>
      </c>
      <c r="K150" s="32">
        <f>IF('Log_working_2-way'!$D149="","",B150^('Log_working_2-way'!$D149))</f>
        <v>2.0114329967888307</v>
      </c>
      <c r="L150" s="37">
        <f t="shared" si="27"/>
        <v>0.50263157894736843</v>
      </c>
      <c r="M150" s="37">
        <f t="shared" si="28"/>
        <v>0.49736842105263157</v>
      </c>
      <c r="N150" s="38">
        <v>246</v>
      </c>
      <c r="O150" s="38">
        <f t="shared" si="29"/>
        <v>115.84126984126986</v>
      </c>
      <c r="P150" s="38">
        <f t="shared" si="30"/>
        <v>117.20418848167537</v>
      </c>
      <c r="Q150" s="38">
        <f t="shared" si="31"/>
        <v>128.7958115183246</v>
      </c>
      <c r="R150" s="38">
        <f t="shared" si="32"/>
        <v>130.15873015873018</v>
      </c>
      <c r="S150" s="39">
        <f t="shared" si="33"/>
        <v>-12.954541677054735</v>
      </c>
      <c r="T150" s="39">
        <f t="shared" si="34"/>
        <v>-12.954541677054806</v>
      </c>
      <c r="U150" t="s">
        <v>428</v>
      </c>
      <c r="V150" t="s">
        <v>429</v>
      </c>
      <c r="W150" t="s">
        <v>458</v>
      </c>
      <c r="X150" t="s">
        <v>454</v>
      </c>
      <c r="Y150" s="41"/>
    </row>
    <row r="151" spans="1:25" ht="15" x14ac:dyDescent="0.25">
      <c r="A151">
        <v>1.65</v>
      </c>
      <c r="B151">
        <v>2.21</v>
      </c>
      <c r="C151" s="29">
        <f t="shared" si="26"/>
        <v>5.8549293843411565E-2</v>
      </c>
      <c r="D151" s="30">
        <f>IF(OR($A151="",$B151=""),"",A151*'MPTO_working_2-way'!$G150)</f>
        <v>1.746606334841629</v>
      </c>
      <c r="E151" s="32">
        <f>IF(OR($A151="",$B151=""),"",B151*'MPTO_working_2-way'!$G150)</f>
        <v>2.3393939393939394</v>
      </c>
      <c r="F151" s="30">
        <f>IF(OR($A151="",$B151=""),"",'MPTO_working_2-way'!D150)</f>
        <v>1.7337453940330441</v>
      </c>
      <c r="G151" s="32">
        <f>IF(OR($A151="",$B151=""),"",'MPTO_working_2-way'!E150)</f>
        <v>2.3628705653653008</v>
      </c>
      <c r="H151" s="30">
        <f>IF(OR($A151="",$B151=""),"",'OddsRatio_working_2-way'!M150)</f>
        <v>1.7329325225725958</v>
      </c>
      <c r="I151" s="30">
        <f>IF(OR($A151="",$B151=""),"",'OddsRatio_working_2-way'!N150)</f>
        <v>2.3643820804812936</v>
      </c>
      <c r="J151" s="30">
        <f>IF('Log_working_2-way'!$D150="","",A151^('Log_working_2-way'!$D150))</f>
        <v>1.7269979504197641</v>
      </c>
      <c r="K151" s="32">
        <f>IF('Log_working_2-way'!$D150="","",B151^('Log_working_2-way'!$D150))</f>
        <v>2.3755196963319456</v>
      </c>
      <c r="L151" s="37">
        <f t="shared" si="27"/>
        <v>0.57253886010362698</v>
      </c>
      <c r="M151" s="37">
        <f t="shared" si="28"/>
        <v>0.42746113989637308</v>
      </c>
      <c r="N151" s="38">
        <v>247</v>
      </c>
      <c r="O151" s="38">
        <f t="shared" si="29"/>
        <v>97.303030303030283</v>
      </c>
      <c r="P151" s="38">
        <f t="shared" si="30"/>
        <v>135.23529411764707</v>
      </c>
      <c r="Q151" s="38">
        <f t="shared" si="31"/>
        <v>111.76470588235294</v>
      </c>
      <c r="R151" s="38">
        <f t="shared" si="32"/>
        <v>149.69696969696969</v>
      </c>
      <c r="S151" s="39">
        <f t="shared" si="33"/>
        <v>-14.461675579322659</v>
      </c>
      <c r="T151" s="39">
        <f t="shared" si="34"/>
        <v>-14.461675579322616</v>
      </c>
      <c r="U151" t="s">
        <v>430</v>
      </c>
      <c r="V151" t="s">
        <v>431</v>
      </c>
      <c r="W151" t="s">
        <v>458</v>
      </c>
      <c r="X151" t="s">
        <v>454</v>
      </c>
      <c r="Y151" s="41"/>
    </row>
    <row r="152" spans="1:25" ht="15" x14ac:dyDescent="0.25">
      <c r="A152">
        <v>2.16</v>
      </c>
      <c r="B152">
        <v>1.76</v>
      </c>
      <c r="C152" s="29">
        <f t="shared" si="26"/>
        <v>3.1144781144781142E-2</v>
      </c>
      <c r="D152" s="30">
        <f>IF(OR($A152="",$B152=""),"",A152*'MPTO_working_2-way'!$G151)</f>
        <v>2.2272727272727275</v>
      </c>
      <c r="E152" s="32">
        <f>IF(OR($A152="",$B152=""),"",B152*'MPTO_working_2-way'!$G151)</f>
        <v>1.8148148148148149</v>
      </c>
      <c r="F152" s="30">
        <f>IF(OR($A152="",$B152=""),"",'MPTO_working_2-way'!D151)</f>
        <v>2.235183443085607</v>
      </c>
      <c r="G152" s="32">
        <f>IF(OR($A152="",$B152=""),"",'MPTO_working_2-way'!E151)</f>
        <v>1.8095963442498098</v>
      </c>
      <c r="H152" s="30">
        <f>IF(OR($A152="",$B152=""),"",'OddsRatio_working_2-way'!M151)</f>
        <v>2.2354415362426847</v>
      </c>
      <c r="I152" s="30">
        <f>IF(OR($A152="",$B152=""),"",'OddsRatio_working_2-way'!N151)</f>
        <v>1.8094272134003797</v>
      </c>
      <c r="J152" s="30">
        <f>IF('Log_working_2-way'!$D151="","",A152^('Log_working_2-way'!$D151))</f>
        <v>2.2390614409549543</v>
      </c>
      <c r="K152" s="32">
        <f>IF('Log_working_2-way'!$D151="","",B152^('Log_working_2-way'!$D151))</f>
        <v>1.8070624804765649</v>
      </c>
      <c r="L152" s="37">
        <f t="shared" si="27"/>
        <v>0.44897959183673464</v>
      </c>
      <c r="M152" s="37">
        <f t="shared" si="28"/>
        <v>0.55102040816326525</v>
      </c>
      <c r="N152" s="38">
        <v>248</v>
      </c>
      <c r="O152" s="38">
        <f t="shared" si="29"/>
        <v>133.18518518518519</v>
      </c>
      <c r="P152" s="38">
        <f t="shared" si="30"/>
        <v>107.09090909090911</v>
      </c>
      <c r="Q152" s="38">
        <f t="shared" si="31"/>
        <v>140.90909090909093</v>
      </c>
      <c r="R152" s="38">
        <f t="shared" si="32"/>
        <v>114.8148148148148</v>
      </c>
      <c r="S152" s="39">
        <f t="shared" si="33"/>
        <v>-7.7239057239057445</v>
      </c>
      <c r="T152" s="39">
        <f t="shared" si="34"/>
        <v>-7.7239057239056876</v>
      </c>
      <c r="U152" t="s">
        <v>432</v>
      </c>
      <c r="V152" t="s">
        <v>433</v>
      </c>
      <c r="W152" t="s">
        <v>460</v>
      </c>
      <c r="X152" t="s">
        <v>454</v>
      </c>
      <c r="Y152" s="41"/>
    </row>
    <row r="153" spans="1:25" ht="15" x14ac:dyDescent="0.25">
      <c r="A153">
        <v>1.63</v>
      </c>
      <c r="B153">
        <v>2.38</v>
      </c>
      <c r="C153" s="29">
        <f t="shared" si="26"/>
        <v>3.3664999742228252E-2</v>
      </c>
      <c r="D153" s="30">
        <f>IF(OR($A153="",$B153=""),"",A153*'MPTO_working_2-way'!$G152)</f>
        <v>1.6848739495798319</v>
      </c>
      <c r="E153" s="32">
        <f>IF(OR($A153="",$B153=""),"",B153*'MPTO_working_2-way'!$G152)</f>
        <v>2.4601226993865031</v>
      </c>
      <c r="F153" s="30">
        <f>IF(OR($A153="",$B153=""),"",'MPTO_working_2-way'!D152)</f>
        <v>1.6759839288028686</v>
      </c>
      <c r="G153" s="32">
        <f>IF(OR($A153="",$B153=""),"",'MPTO_working_2-way'!E152)</f>
        <v>2.4793251102447753</v>
      </c>
      <c r="H153" s="30">
        <f>IF(OR($A153="",$B153=""),"",'OddsRatio_working_2-way'!M152)</f>
        <v>1.6756639246921761</v>
      </c>
      <c r="I153" s="30">
        <f>IF(OR($A153="",$B153=""),"",'OddsRatio_working_2-way'!N152)</f>
        <v>2.4800257398019103</v>
      </c>
      <c r="J153" s="30">
        <f>IF('Log_working_2-way'!$D152="","",A153^('Log_working_2-way'!$D152))</f>
        <v>1.6716243688761041</v>
      </c>
      <c r="K153" s="32">
        <f>IF('Log_working_2-way'!$D152="","",B153^('Log_working_2-way'!$D152))</f>
        <v>2.4889275111820632</v>
      </c>
      <c r="L153" s="37">
        <f t="shared" si="27"/>
        <v>0.59351620947630923</v>
      </c>
      <c r="M153" s="37">
        <f t="shared" si="28"/>
        <v>0.40648379052369077</v>
      </c>
      <c r="N153" s="38">
        <v>249</v>
      </c>
      <c r="O153" s="38">
        <f t="shared" si="29"/>
        <v>96.239263803680956</v>
      </c>
      <c r="P153" s="38">
        <f t="shared" si="30"/>
        <v>144.37815126050421</v>
      </c>
      <c r="Q153" s="38">
        <f t="shared" si="31"/>
        <v>104.6218487394958</v>
      </c>
      <c r="R153" s="38">
        <f t="shared" si="32"/>
        <v>152.76073619631902</v>
      </c>
      <c r="S153" s="39">
        <f t="shared" si="33"/>
        <v>-8.3825849358148474</v>
      </c>
      <c r="T153" s="39">
        <f t="shared" si="34"/>
        <v>-8.3825849358148048</v>
      </c>
      <c r="U153" t="s">
        <v>434</v>
      </c>
      <c r="V153" t="s">
        <v>435</v>
      </c>
      <c r="W153" t="s">
        <v>460</v>
      </c>
      <c r="X153" t="s">
        <v>454</v>
      </c>
      <c r="Y153" s="41"/>
    </row>
    <row r="154" spans="1:25" s="35" customFormat="1" ht="15" x14ac:dyDescent="0.25">
      <c r="A154">
        <v>2.2599999999999998</v>
      </c>
      <c r="B154">
        <v>1.69</v>
      </c>
      <c r="C154" s="29">
        <f t="shared" si="26"/>
        <v>3.4193852437555794E-2</v>
      </c>
      <c r="D154" s="30">
        <f>IF(OR($A154="",$B154=""),"",A154*'MPTO_working_2-way'!$G153)</f>
        <v>2.3372781065088759</v>
      </c>
      <c r="E154" s="32">
        <f>IF(OR($A154="",$B154=""),"",B154*'MPTO_working_2-way'!$G153)</f>
        <v>1.7477876106194692</v>
      </c>
      <c r="F154" s="30">
        <f>IF(OR($A154="",$B154=""),"",'MPTO_working_2-way'!D153)</f>
        <v>2.3508340001231001</v>
      </c>
      <c r="G154" s="32">
        <f>IF(OR($A154="",$B154=""),"",'MPTO_working_2-way'!E153)</f>
        <v>1.740283410033262</v>
      </c>
      <c r="H154" s="30">
        <f>IF(OR($A154="",$B154=""),"",'OddsRatio_working_2-way'!M153)</f>
        <v>2.351327849384353</v>
      </c>
      <c r="I154" s="30">
        <f>IF(OR($A154="",$B154=""),"",'OddsRatio_working_2-way'!N153)</f>
        <v>1.7400128699009547</v>
      </c>
      <c r="J154" s="30">
        <f>IF('Log_working_2-way'!$D153="","",A154^('Log_working_2-way'!$D153))</f>
        <v>2.3575800032398484</v>
      </c>
      <c r="K154" s="32">
        <f>IF('Log_working_2-way'!$D153="","",B154^('Log_working_2-way'!$D153))</f>
        <v>1.7366048392090647</v>
      </c>
      <c r="L154" s="37">
        <f t="shared" si="27"/>
        <v>0.42784810126582273</v>
      </c>
      <c r="M154" s="37">
        <f t="shared" si="28"/>
        <v>0.57215189873417716</v>
      </c>
      <c r="N154" s="38">
        <v>250</v>
      </c>
      <c r="O154" s="38">
        <f t="shared" si="29"/>
        <v>139.38053097345133</v>
      </c>
      <c r="P154" s="38">
        <f t="shared" si="30"/>
        <v>102.07100591715977</v>
      </c>
      <c r="Q154" s="38">
        <f t="shared" si="31"/>
        <v>147.92899408284023</v>
      </c>
      <c r="R154" s="38">
        <f t="shared" si="32"/>
        <v>110.61946902654867</v>
      </c>
      <c r="S154" s="39">
        <f t="shared" si="33"/>
        <v>-8.548463109388905</v>
      </c>
      <c r="T154" s="39">
        <f t="shared" si="34"/>
        <v>-8.548463109388905</v>
      </c>
      <c r="U154" t="s">
        <v>436</v>
      </c>
      <c r="V154" t="s">
        <v>437</v>
      </c>
      <c r="W154" t="s">
        <v>460</v>
      </c>
      <c r="X154" t="s">
        <v>454</v>
      </c>
      <c r="Y154" s="41"/>
    </row>
    <row r="155" spans="1:25" ht="15" x14ac:dyDescent="0.25">
      <c r="A155">
        <v>2.11</v>
      </c>
      <c r="B155">
        <v>1.79</v>
      </c>
      <c r="C155" s="29">
        <f t="shared" si="26"/>
        <v>3.2592867166194583E-2</v>
      </c>
      <c r="D155" s="30">
        <f>IF(OR($A155="",$B155=""),"",A155*'MPTO_working_2-way'!$G154)</f>
        <v>2.1787709497206706</v>
      </c>
      <c r="E155" s="32">
        <f>IF(OR($A155="",$B155=""),"",B155*'MPTO_working_2-way'!$G154)</f>
        <v>1.8483412322274884</v>
      </c>
      <c r="F155" s="30">
        <f>IF(OR($A155="",$B155=""),"",'MPTO_working_2-way'!D154)</f>
        <v>2.1851369724319478</v>
      </c>
      <c r="G155" s="32">
        <f>IF(OR($A155="",$B155=""),"",'MPTO_working_2-way'!E154)</f>
        <v>1.8437843247333352</v>
      </c>
      <c r="H155" s="30">
        <f>IF(OR($A155="",$B155=""),"",'OddsRatio_working_2-way'!M154)</f>
        <v>2.1853536565680476</v>
      </c>
      <c r="I155" s="30">
        <f>IF(OR($A155="",$B155=""),"",'OddsRatio_working_2-way'!N154)</f>
        <v>1.8436300798997822</v>
      </c>
      <c r="J155" s="30">
        <f>IF('Log_working_2-way'!$D154="","",A155^('Log_working_2-way'!$D154))</f>
        <v>2.1882656756587764</v>
      </c>
      <c r="K155" s="32">
        <f>IF('Log_working_2-way'!$D154="","",B155^('Log_working_2-way'!$D154))</f>
        <v>1.8415626408173078</v>
      </c>
      <c r="L155" s="37">
        <f t="shared" si="27"/>
        <v>0.4589743589743589</v>
      </c>
      <c r="M155" s="37">
        <f t="shared" si="28"/>
        <v>0.54102564102564099</v>
      </c>
      <c r="N155" s="38">
        <v>251</v>
      </c>
      <c r="O155" s="38">
        <f t="shared" si="29"/>
        <v>132.04265402843603</v>
      </c>
      <c r="P155" s="38">
        <f t="shared" si="30"/>
        <v>110.77653631284916</v>
      </c>
      <c r="Q155" s="38">
        <f t="shared" si="31"/>
        <v>140.22346368715083</v>
      </c>
      <c r="R155" s="38">
        <f t="shared" si="32"/>
        <v>118.95734597156398</v>
      </c>
      <c r="S155" s="39">
        <f t="shared" si="33"/>
        <v>-8.1808096587147929</v>
      </c>
      <c r="T155" s="39">
        <f t="shared" si="34"/>
        <v>-8.1808096587148214</v>
      </c>
      <c r="U155" t="s">
        <v>438</v>
      </c>
      <c r="V155" t="s">
        <v>439</v>
      </c>
      <c r="W155" t="s">
        <v>460</v>
      </c>
      <c r="X155" t="s">
        <v>454</v>
      </c>
      <c r="Y155" s="41"/>
    </row>
    <row r="156" spans="1:25" ht="15" x14ac:dyDescent="0.25">
      <c r="A156">
        <v>2.52</v>
      </c>
      <c r="B156">
        <v>1.57</v>
      </c>
      <c r="C156" s="29">
        <f t="shared" si="26"/>
        <v>3.3768071984632497E-2</v>
      </c>
      <c r="D156" s="30">
        <f>IF(OR($A156="",$B156=""),"",A156*'MPTO_working_2-way'!$G155)</f>
        <v>2.605095541401274</v>
      </c>
      <c r="E156" s="32">
        <f>IF(OR($A156="",$B156=""),"",B156*'MPTO_working_2-way'!$G155)</f>
        <v>1.623015873015873</v>
      </c>
      <c r="F156" s="30">
        <f>IF(OR($A156="",$B156=""),"",'MPTO_working_2-way'!D155)</f>
        <v>2.6319850984566258</v>
      </c>
      <c r="G156" s="32">
        <f>IF(OR($A156="",$B156=""),"",'MPTO_working_2-way'!E155)</f>
        <v>1.6127506929724442</v>
      </c>
      <c r="H156" s="30">
        <f>IF(OR($A156="",$B156=""),"",'OddsRatio_working_2-way'!M155)</f>
        <v>2.6329931618554516</v>
      </c>
      <c r="I156" s="30">
        <f>IF(OR($A156="",$B156=""),"",'OddsRatio_working_2-way'!N155)</f>
        <v>1.6123724356957947</v>
      </c>
      <c r="J156" s="30">
        <f>IF('Log_working_2-way'!$D155="","",A156^('Log_working_2-way'!$D155))</f>
        <v>2.6455503097461972</v>
      </c>
      <c r="K156" s="32">
        <f>IF('Log_working_2-way'!$D155="","",B156^('Log_working_2-way'!$D155))</f>
        <v>1.6076994389518999</v>
      </c>
      <c r="L156" s="37">
        <f t="shared" si="27"/>
        <v>0.38386308068459657</v>
      </c>
      <c r="M156" s="37">
        <f t="shared" si="28"/>
        <v>0.61613691931540338</v>
      </c>
      <c r="N156" s="38">
        <v>252</v>
      </c>
      <c r="O156" s="38">
        <f t="shared" si="29"/>
        <v>151.99999999999997</v>
      </c>
      <c r="P156" s="38">
        <f t="shared" si="30"/>
        <v>91.490445859872636</v>
      </c>
      <c r="Q156" s="38">
        <f t="shared" si="31"/>
        <v>160.50955414012739</v>
      </c>
      <c r="R156" s="38">
        <f t="shared" si="32"/>
        <v>100</v>
      </c>
      <c r="S156" s="39">
        <f t="shared" si="33"/>
        <v>-8.5095541401274204</v>
      </c>
      <c r="T156" s="39">
        <f t="shared" si="34"/>
        <v>-8.5095541401273636</v>
      </c>
      <c r="U156" t="s">
        <v>440</v>
      </c>
      <c r="V156" t="s">
        <v>441</v>
      </c>
      <c r="W156" t="s">
        <v>459</v>
      </c>
      <c r="X156" t="s">
        <v>454</v>
      </c>
      <c r="Y156" s="41"/>
    </row>
    <row r="157" spans="1:25" ht="15" x14ac:dyDescent="0.25">
      <c r="A157">
        <v>2.3199999999999998</v>
      </c>
      <c r="B157">
        <v>1.66</v>
      </c>
      <c r="C157" s="29">
        <f t="shared" si="26"/>
        <v>3.3444121312837582E-2</v>
      </c>
      <c r="D157" s="30">
        <f>IF(OR($A157="",$B157=""),"",A157*'MPTO_working_2-way'!$G156)</f>
        <v>2.3975903614457832</v>
      </c>
      <c r="E157" s="32">
        <f>IF(OR($A157="",$B157=""),"",B157*'MPTO_working_2-way'!$G156)</f>
        <v>1.7155172413793103</v>
      </c>
      <c r="F157" s="30">
        <f>IF(OR($A157="",$B157=""),"",'MPTO_working_2-way'!D156)</f>
        <v>2.4136375031336175</v>
      </c>
      <c r="G157" s="32">
        <f>IF(OR($A157="",$B157=""),"",'MPTO_working_2-way'!E156)</f>
        <v>1.707394928178755</v>
      </c>
      <c r="H157" s="30">
        <f>IF(OR($A157="",$B157=""),"",'OddsRatio_working_2-way'!M156)</f>
        <v>2.4142135623730954</v>
      </c>
      <c r="I157" s="30">
        <f>IF(OR($A157="",$B157=""),"",'OddsRatio_working_2-way'!N156)</f>
        <v>1.7071067811865479</v>
      </c>
      <c r="J157" s="30">
        <f>IF('Log_working_2-way'!$D156="","",A157^('Log_working_2-way'!$D156))</f>
        <v>2.4216287324780335</v>
      </c>
      <c r="K157" s="32">
        <f>IF('Log_working_2-way'!$D156="","",B157^('Log_working_2-way'!$D156))</f>
        <v>1.7034185347793582</v>
      </c>
      <c r="L157" s="37">
        <f t="shared" si="27"/>
        <v>0.41708542713567837</v>
      </c>
      <c r="M157" s="37">
        <f t="shared" si="28"/>
        <v>0.58291457286432158</v>
      </c>
      <c r="N157" s="38">
        <v>253</v>
      </c>
      <c r="O157" s="38">
        <f t="shared" si="29"/>
        <v>143.94827586206895</v>
      </c>
      <c r="P157" s="38">
        <f t="shared" si="30"/>
        <v>100.59036144578312</v>
      </c>
      <c r="Q157" s="38">
        <f t="shared" si="31"/>
        <v>152.40963855421688</v>
      </c>
      <c r="R157" s="38">
        <f t="shared" si="32"/>
        <v>109.05172413793105</v>
      </c>
      <c r="S157" s="39">
        <f t="shared" si="33"/>
        <v>-8.4613626921479295</v>
      </c>
      <c r="T157" s="39">
        <f t="shared" si="34"/>
        <v>-8.4613626921479295</v>
      </c>
      <c r="U157" t="s">
        <v>442</v>
      </c>
      <c r="V157" t="s">
        <v>443</v>
      </c>
      <c r="W157" t="s">
        <v>459</v>
      </c>
      <c r="X157" t="s">
        <v>454</v>
      </c>
      <c r="Y157" s="41"/>
    </row>
    <row r="158" spans="1:25" ht="15" x14ac:dyDescent="0.25">
      <c r="A158">
        <v>2.14</v>
      </c>
      <c r="B158">
        <v>1.76</v>
      </c>
      <c r="C158" s="29">
        <f t="shared" si="26"/>
        <v>3.5471537807986397E-2</v>
      </c>
      <c r="D158" s="30">
        <f>IF(OR($A158="",$B158=""),"",A158*'MPTO_working_2-way'!$G157)</f>
        <v>2.2159090909090908</v>
      </c>
      <c r="E158" s="32">
        <f>IF(OR($A158="",$B158=""),"",B158*'MPTO_working_2-way'!$G157)</f>
        <v>1.8224299065420562</v>
      </c>
      <c r="F158" s="30">
        <f>IF(OR($A158="",$B158=""),"",'MPTO_working_2-way'!D157)</f>
        <v>2.2244271202456889</v>
      </c>
      <c r="G158" s="32">
        <f>IF(OR($A158="",$B158=""),"",'MPTO_working_2-way'!E157)</f>
        <v>1.8167084699980707</v>
      </c>
      <c r="H158" s="30">
        <f>IF(OR($A158="",$B158=""),"",'OddsRatio_working_2-way'!M157)</f>
        <v>2.2247448713915889</v>
      </c>
      <c r="I158" s="30">
        <f>IF(OR($A158="",$B158=""),"",'OddsRatio_working_2-way'!N157)</f>
        <v>1.8164965809277254</v>
      </c>
      <c r="J158" s="30">
        <f>IF('Log_working_2-way'!$D157="","",A158^('Log_working_2-way'!$D157))</f>
        <v>2.2286583340561452</v>
      </c>
      <c r="K158" s="32">
        <f>IF('Log_working_2-way'!$D157="","",B158^('Log_working_2-way'!$D157))</f>
        <v>1.8138959157983681</v>
      </c>
      <c r="L158" s="37">
        <f t="shared" si="27"/>
        <v>0.45128205128205129</v>
      </c>
      <c r="M158" s="37">
        <f t="shared" si="28"/>
        <v>0.54871794871794866</v>
      </c>
      <c r="N158" s="38">
        <v>254</v>
      </c>
      <c r="O158" s="38">
        <f t="shared" si="29"/>
        <v>135.30841121495331</v>
      </c>
      <c r="P158" s="38">
        <f t="shared" si="30"/>
        <v>109.6818181818182</v>
      </c>
      <c r="Q158" s="38">
        <f t="shared" si="31"/>
        <v>144.31818181818184</v>
      </c>
      <c r="R158" s="38">
        <f t="shared" si="32"/>
        <v>118.69158878504673</v>
      </c>
      <c r="S158" s="39">
        <f t="shared" si="33"/>
        <v>-9.0097706032285316</v>
      </c>
      <c r="T158" s="39">
        <f t="shared" si="34"/>
        <v>-9.0097706032285316</v>
      </c>
      <c r="U158" t="s">
        <v>444</v>
      </c>
      <c r="V158" t="s">
        <v>445</v>
      </c>
      <c r="W158" t="s">
        <v>459</v>
      </c>
      <c r="X158" t="s">
        <v>454</v>
      </c>
      <c r="Y158" s="41"/>
    </row>
    <row r="159" spans="1:25" ht="15" x14ac:dyDescent="0.25">
      <c r="A159">
        <v>2.06</v>
      </c>
      <c r="B159">
        <v>1.84</v>
      </c>
      <c r="C159" s="29">
        <f t="shared" si="26"/>
        <v>2.891515407344869E-2</v>
      </c>
      <c r="D159" s="30">
        <f>IF(OR($A159="",$B159=""),"",A159*'MPTO_working_2-way'!$G158)</f>
        <v>2.1195652173913042</v>
      </c>
      <c r="E159" s="32">
        <f>IF(OR($A159="",$B159=""),"",B159*'MPTO_working_2-way'!$G158)</f>
        <v>1.8932038834951457</v>
      </c>
      <c r="F159" s="30">
        <f>IF(OR($A159="",$B159=""),"",'MPTO_working_2-way'!D158)</f>
        <v>2.1232354918216445</v>
      </c>
      <c r="G159" s="32">
        <f>IF(OR($A159="",$B159=""),"",'MPTO_working_2-way'!E158)</f>
        <v>1.8902852583283463</v>
      </c>
      <c r="H159" s="30">
        <f>IF(OR($A159="",$B159=""),"",'OddsRatio_working_2-way'!M158)</f>
        <v>2.123345344008138</v>
      </c>
      <c r="I159" s="30">
        <f>IF(OR($A159="",$B159=""),"",'OddsRatio_working_2-way'!N158)</f>
        <v>1.8901981971385247</v>
      </c>
      <c r="J159" s="30">
        <f>IF('Log_working_2-way'!$D158="","",A159^('Log_working_2-way'!$D158))</f>
        <v>2.1250149218724146</v>
      </c>
      <c r="K159" s="32">
        <f>IF('Log_working_2-way'!$D158="","",B159^('Log_working_2-way'!$D158))</f>
        <v>1.8888770989238437</v>
      </c>
      <c r="L159" s="37">
        <f t="shared" si="27"/>
        <v>0.47179487179487184</v>
      </c>
      <c r="M159" s="37">
        <f t="shared" si="28"/>
        <v>0.52820512820512822</v>
      </c>
      <c r="N159" s="38">
        <v>255</v>
      </c>
      <c r="O159" s="38">
        <f t="shared" si="29"/>
        <v>131.21359223300973</v>
      </c>
      <c r="P159" s="38">
        <f t="shared" si="30"/>
        <v>116.41304347826089</v>
      </c>
      <c r="Q159" s="38">
        <f t="shared" si="31"/>
        <v>138.58695652173913</v>
      </c>
      <c r="R159" s="38">
        <f t="shared" si="32"/>
        <v>123.78640776699029</v>
      </c>
      <c r="S159" s="39">
        <f t="shared" si="33"/>
        <v>-7.3733642887293911</v>
      </c>
      <c r="T159" s="39">
        <f t="shared" si="34"/>
        <v>-7.3733642887294053</v>
      </c>
      <c r="U159" t="s">
        <v>446</v>
      </c>
      <c r="V159" t="s">
        <v>447</v>
      </c>
      <c r="W159" t="s">
        <v>459</v>
      </c>
      <c r="X159" t="s">
        <v>454</v>
      </c>
      <c r="Y159" s="41"/>
    </row>
    <row r="160" spans="1:25" ht="15" x14ac:dyDescent="0.25">
      <c r="A160">
        <v>1.68</v>
      </c>
      <c r="B160">
        <v>2.2799999999999998</v>
      </c>
      <c r="C160" s="29">
        <f t="shared" si="26"/>
        <v>3.383458646616555E-2</v>
      </c>
      <c r="D160" s="30">
        <f>IF(OR($A160="",$B160=""),"",A160*'MPTO_working_2-way'!$G159)</f>
        <v>1.736842105263158</v>
      </c>
      <c r="E160" s="32">
        <f>IF(OR($A160="",$B160=""),"",B160*'MPTO_working_2-way'!$G159)</f>
        <v>2.3571428571428572</v>
      </c>
      <c r="F160" s="30">
        <f>IF(OR($A160="",$B160=""),"",'MPTO_working_2-way'!D159)</f>
        <v>1.7291440953412784</v>
      </c>
      <c r="G160" s="32">
        <f>IF(OR($A160="",$B160=""),"",'MPTO_working_2-way'!E159)</f>
        <v>2.3714710252600297</v>
      </c>
      <c r="H160" s="30">
        <f>IF(OR($A160="",$B160=""),"",'OddsRatio_working_2-way'!M159)</f>
        <v>1.728868986855663</v>
      </c>
      <c r="I160" s="30">
        <f>IF(OR($A160="",$B160=""),"",'OddsRatio_working_2-way'!N159)</f>
        <v>2.3719886811400706</v>
      </c>
      <c r="J160" s="30">
        <f>IF('Log_working_2-way'!$D159="","",A160^('Log_working_2-way'!$D159))</f>
        <v>1.7253734306956654</v>
      </c>
      <c r="K160" s="32">
        <f>IF('Log_working_2-way'!$D159="","",B160^('Log_working_2-way'!$D159))</f>
        <v>2.3786002597874161</v>
      </c>
      <c r="L160" s="37">
        <f t="shared" si="27"/>
        <v>0.57575757575757569</v>
      </c>
      <c r="M160" s="37">
        <f t="shared" si="28"/>
        <v>0.42424242424242425</v>
      </c>
      <c r="N160" s="38">
        <v>256</v>
      </c>
      <c r="O160" s="38">
        <f t="shared" si="29"/>
        <v>103.61904761904761</v>
      </c>
      <c r="P160" s="38">
        <f t="shared" si="30"/>
        <v>143.71929824561403</v>
      </c>
      <c r="Q160" s="38">
        <f t="shared" si="31"/>
        <v>112.28070175438597</v>
      </c>
      <c r="R160" s="38">
        <f t="shared" si="32"/>
        <v>152.38095238095238</v>
      </c>
      <c r="S160" s="39">
        <f t="shared" si="33"/>
        <v>-8.6616541353383667</v>
      </c>
      <c r="T160" s="39">
        <f t="shared" si="34"/>
        <v>-8.6616541353383525</v>
      </c>
      <c r="U160" t="s">
        <v>262</v>
      </c>
      <c r="V160" t="s">
        <v>263</v>
      </c>
      <c r="W160" t="s">
        <v>365</v>
      </c>
      <c r="X160" t="s">
        <v>454</v>
      </c>
      <c r="Y160" s="41"/>
    </row>
    <row r="161" spans="1:25" ht="15" x14ac:dyDescent="0.25">
      <c r="A161">
        <v>1.61</v>
      </c>
      <c r="B161">
        <v>2.4300000000000002</v>
      </c>
      <c r="C161" s="29">
        <f t="shared" si="26"/>
        <v>3.2640646167216181E-2</v>
      </c>
      <c r="D161" s="30">
        <f>IF(OR($A161="",$B161=""),"",A161*'MPTO_working_2-way'!$G160)</f>
        <v>1.6625514403292181</v>
      </c>
      <c r="E161" s="32">
        <f>IF(OR($A161="",$B161=""),"",B161*'MPTO_working_2-way'!$G160)</f>
        <v>2.5093167701863357</v>
      </c>
      <c r="F161" s="30">
        <f>IF(OR($A161="",$B161=""),"",'MPTO_working_2-way'!D160)</f>
        <v>1.6534454704900365</v>
      </c>
      <c r="G161" s="32">
        <f>IF(OR($A161="",$B161=""),"",'MPTO_working_2-way'!E160)</f>
        <v>2.5303495779840248</v>
      </c>
      <c r="H161" s="30">
        <f>IF(OR($A161="",$B161=""),"",'OddsRatio_working_2-way'!M160)</f>
        <v>1.6531258887637414</v>
      </c>
      <c r="I161" s="30">
        <f>IF(OR($A161="",$B161=""),"",'OddsRatio_working_2-way'!N160)</f>
        <v>2.5310983949707371</v>
      </c>
      <c r="J161" s="30">
        <f>IF('Log_working_2-way'!$D160="","",A161^('Log_working_2-way'!$D160))</f>
        <v>1.6489884623355247</v>
      </c>
      <c r="K161" s="32">
        <f>IF('Log_working_2-way'!$D160="","",B161^('Log_working_2-way'!$D160))</f>
        <v>2.5408594420942658</v>
      </c>
      <c r="L161" s="37">
        <f t="shared" si="27"/>
        <v>0.60148514851485146</v>
      </c>
      <c r="M161" s="37">
        <f t="shared" si="28"/>
        <v>0.39851485148514848</v>
      </c>
      <c r="N161" s="38">
        <v>257</v>
      </c>
      <c r="O161" s="38">
        <f t="shared" si="29"/>
        <v>97.372670807453432</v>
      </c>
      <c r="P161" s="38">
        <f t="shared" si="30"/>
        <v>151.23868312757199</v>
      </c>
      <c r="Q161" s="38">
        <f t="shared" si="31"/>
        <v>105.76131687242797</v>
      </c>
      <c r="R161" s="38">
        <f t="shared" si="32"/>
        <v>159.62732919254657</v>
      </c>
      <c r="S161" s="39">
        <f t="shared" si="33"/>
        <v>-8.3886460649745374</v>
      </c>
      <c r="T161" s="39">
        <f t="shared" si="34"/>
        <v>-8.38864606497458</v>
      </c>
      <c r="U161" t="s">
        <v>268</v>
      </c>
      <c r="V161" t="s">
        <v>315</v>
      </c>
      <c r="W161" t="s">
        <v>365</v>
      </c>
      <c r="X161" t="s">
        <v>454</v>
      </c>
      <c r="Y161" s="41"/>
    </row>
    <row r="162" spans="1:25" ht="15" x14ac:dyDescent="0.25">
      <c r="A162">
        <v>1.55</v>
      </c>
      <c r="B162">
        <v>2.56</v>
      </c>
      <c r="C162" s="29">
        <f t="shared" si="26"/>
        <v>3.5786290322580516E-2</v>
      </c>
      <c r="D162" s="30">
        <f>IF(OR($A162="",$B162=""),"",A162*'MPTO_working_2-way'!$G161)</f>
        <v>1.6054687499999998</v>
      </c>
      <c r="E162" s="32">
        <f>IF(OR($A162="",$B162=""),"",B162*'MPTO_working_2-way'!$G161)</f>
        <v>2.6516129032258062</v>
      </c>
      <c r="F162" s="30">
        <f>IF(OR($A162="",$B162=""),"",'MPTO_working_2-way'!D161)</f>
        <v>1.5942145439935715</v>
      </c>
      <c r="G162" s="32">
        <f>IF(OR($A162="",$B162=""),"",'MPTO_working_2-way'!E161)</f>
        <v>2.6828938471940496</v>
      </c>
      <c r="H162" s="30">
        <f>IF(OR($A162="",$B162=""),"",'OddsRatio_working_2-way'!M161)</f>
        <v>1.5937710859953542</v>
      </c>
      <c r="I162" s="30">
        <f>IF(OR($A162="",$B162=""),"",'OddsRatio_working_2-way'!N161)</f>
        <v>2.6841507166413687</v>
      </c>
      <c r="J162" s="30">
        <f>IF('Log_working_2-way'!$D161="","",A162^('Log_working_2-way'!$D161))</f>
        <v>1.5886388355278223</v>
      </c>
      <c r="K162" s="32">
        <f>IF('Log_working_2-way'!$D161="","",B162^('Log_working_2-way'!$D161))</f>
        <v>2.6988345648365546</v>
      </c>
      <c r="L162" s="37">
        <f t="shared" si="27"/>
        <v>0.62287104622871059</v>
      </c>
      <c r="M162" s="37">
        <f t="shared" si="28"/>
        <v>0.37712895377128958</v>
      </c>
      <c r="N162" s="38">
        <v>258</v>
      </c>
      <c r="O162" s="38">
        <f t="shared" si="29"/>
        <v>91.548387096774206</v>
      </c>
      <c r="P162" s="38">
        <f t="shared" si="30"/>
        <v>157.21875</v>
      </c>
      <c r="Q162" s="38">
        <f t="shared" si="31"/>
        <v>100.78125</v>
      </c>
      <c r="R162" s="38">
        <f t="shared" si="32"/>
        <v>166.45161290322579</v>
      </c>
      <c r="S162" s="39">
        <f t="shared" si="33"/>
        <v>-9.2328629032257936</v>
      </c>
      <c r="T162" s="39">
        <f t="shared" si="34"/>
        <v>-9.2328629032257936</v>
      </c>
      <c r="U162" t="s">
        <v>318</v>
      </c>
      <c r="V162" t="s">
        <v>267</v>
      </c>
      <c r="W162" t="s">
        <v>365</v>
      </c>
      <c r="X162" t="s">
        <v>454</v>
      </c>
      <c r="Y162" s="41"/>
    </row>
    <row r="163" spans="1:25" ht="15" x14ac:dyDescent="0.25">
      <c r="A163">
        <v>1.57</v>
      </c>
      <c r="B163">
        <v>2.52</v>
      </c>
      <c r="C163" s="29">
        <f t="shared" si="26"/>
        <v>3.3768071984632497E-2</v>
      </c>
      <c r="D163" s="30">
        <f>IF(OR($A163="",$B163=""),"",A163*'MPTO_working_2-way'!$G162)</f>
        <v>1.623015873015873</v>
      </c>
      <c r="E163" s="32">
        <f>IF(OR($A163="",$B163=""),"",B163*'MPTO_working_2-way'!$G162)</f>
        <v>2.605095541401274</v>
      </c>
      <c r="F163" s="30">
        <f>IF(OR($A163="",$B163=""),"",'MPTO_working_2-way'!D162)</f>
        <v>1.6127506929724442</v>
      </c>
      <c r="G163" s="32">
        <f>IF(OR($A163="",$B163=""),"",'MPTO_working_2-way'!E162)</f>
        <v>2.6319850984566258</v>
      </c>
      <c r="H163" s="30">
        <f>IF(OR($A163="",$B163=""),"",'OddsRatio_working_2-way'!M162)</f>
        <v>1.6123724356957947</v>
      </c>
      <c r="I163" s="30">
        <f>IF(OR($A163="",$B163=""),"",'OddsRatio_working_2-way'!N162)</f>
        <v>2.6329931618554516</v>
      </c>
      <c r="J163" s="30">
        <f>IF('Log_working_2-way'!$D162="","",A163^('Log_working_2-way'!$D162))</f>
        <v>1.6076994389518999</v>
      </c>
      <c r="K163" s="32">
        <f>IF('Log_working_2-way'!$D162="","",B163^('Log_working_2-way'!$D162))</f>
        <v>2.6455503097461972</v>
      </c>
      <c r="L163" s="37">
        <f t="shared" si="27"/>
        <v>0.61613691931540338</v>
      </c>
      <c r="M163" s="37">
        <f t="shared" si="28"/>
        <v>0.38386308068459657</v>
      </c>
      <c r="N163" s="38">
        <v>259</v>
      </c>
      <c r="O163" s="38">
        <f t="shared" si="29"/>
        <v>94.03184713375795</v>
      </c>
      <c r="P163" s="38">
        <f t="shared" si="30"/>
        <v>156.2222222222222</v>
      </c>
      <c r="Q163" s="38">
        <f t="shared" si="31"/>
        <v>102.77777777777777</v>
      </c>
      <c r="R163" s="38">
        <f t="shared" si="32"/>
        <v>164.96815286624204</v>
      </c>
      <c r="S163" s="39">
        <f t="shared" si="33"/>
        <v>-8.7459306440198219</v>
      </c>
      <c r="T163" s="39">
        <f t="shared" si="34"/>
        <v>-8.7459306440198361</v>
      </c>
      <c r="U163" t="s">
        <v>264</v>
      </c>
      <c r="V163" t="s">
        <v>313</v>
      </c>
      <c r="W163" t="s">
        <v>365</v>
      </c>
      <c r="X163" t="s">
        <v>454</v>
      </c>
      <c r="Y163" s="41"/>
    </row>
    <row r="164" spans="1:25" ht="15" x14ac:dyDescent="0.25">
      <c r="A164">
        <v>2.2999999999999998</v>
      </c>
      <c r="B164">
        <v>1.67</v>
      </c>
      <c r="C164" s="29">
        <f t="shared" si="26"/>
        <v>3.3585003905233002E-2</v>
      </c>
      <c r="D164" s="30">
        <f>IF(OR($A164="",$B164=""),"",A164*'MPTO_working_2-way'!$G163)</f>
        <v>2.3772455089820359</v>
      </c>
      <c r="E164" s="32">
        <f>IF(OR($A164="",$B164=""),"",B164*'MPTO_working_2-way'!$G163)</f>
        <v>1.7260869565217389</v>
      </c>
      <c r="F164" s="30">
        <f>IF(OR($A164="",$B164=""),"",'MPTO_working_2-way'!D163)</f>
        <v>2.3924011211460603</v>
      </c>
      <c r="G164" s="32">
        <f>IF(OR($A164="",$B164=""),"",'MPTO_working_2-way'!E163)</f>
        <v>1.7181838514873629</v>
      </c>
      <c r="H164" s="30">
        <f>IF(OR($A164="",$B164=""),"",'OddsRatio_working_2-way'!M163)</f>
        <v>2.3929459815307572</v>
      </c>
      <c r="I164" s="30">
        <f>IF(OR($A164="",$B164=""),"",'OddsRatio_working_2-way'!N163)</f>
        <v>1.7179029289427752</v>
      </c>
      <c r="J164" s="30">
        <f>IF('Log_working_2-way'!$D163="","",A164^('Log_working_2-way'!$D163))</f>
        <v>2.399943779582375</v>
      </c>
      <c r="K164" s="32">
        <f>IF('Log_working_2-way'!$D163="","",B164^('Log_working_2-way'!$D163))</f>
        <v>1.7143143993241288</v>
      </c>
      <c r="L164" s="37">
        <f t="shared" si="27"/>
        <v>0.42065491183879095</v>
      </c>
      <c r="M164" s="37">
        <f t="shared" si="28"/>
        <v>0.57934508816120911</v>
      </c>
      <c r="N164" s="38">
        <v>260</v>
      </c>
      <c r="O164" s="38">
        <f t="shared" si="29"/>
        <v>146.95652173913044</v>
      </c>
      <c r="P164" s="38">
        <f t="shared" si="30"/>
        <v>104.31137724550898</v>
      </c>
      <c r="Q164" s="38">
        <f t="shared" si="31"/>
        <v>155.68862275449104</v>
      </c>
      <c r="R164" s="38">
        <f t="shared" si="32"/>
        <v>113.04347826086958</v>
      </c>
      <c r="S164" s="39">
        <f t="shared" si="33"/>
        <v>-8.7321010153605982</v>
      </c>
      <c r="T164" s="39">
        <f t="shared" si="34"/>
        <v>-8.7321010153605982</v>
      </c>
      <c r="U164" t="s">
        <v>324</v>
      </c>
      <c r="V164" t="s">
        <v>319</v>
      </c>
      <c r="W164" t="s">
        <v>366</v>
      </c>
      <c r="X164" t="s">
        <v>454</v>
      </c>
      <c r="Y164" s="41"/>
    </row>
    <row r="165" spans="1:25" ht="15" x14ac:dyDescent="0.25">
      <c r="A165">
        <v>1.47</v>
      </c>
      <c r="B165">
        <v>2.73</v>
      </c>
      <c r="C165" s="29">
        <f t="shared" si="26"/>
        <v>4.6572475143903613E-2</v>
      </c>
      <c r="D165" s="30">
        <f>IF(OR($A165="",$B165=""),"",A165*'MPTO_working_2-way'!$G164)</f>
        <v>1.5384615384615383</v>
      </c>
      <c r="E165" s="32">
        <f>IF(OR($A165="",$B165=""),"",B165*'MPTO_working_2-way'!$G164)</f>
        <v>2.8571428571428568</v>
      </c>
      <c r="F165" s="30">
        <f>IF(OR($A165="",$B165=""),"",'MPTO_working_2-way'!D164)</f>
        <v>1.5221027479091993</v>
      </c>
      <c r="G165" s="32">
        <f>IF(OR($A165="",$B165=""),"",'MPTO_working_2-way'!E164)</f>
        <v>2.9153318077803196</v>
      </c>
      <c r="H165" s="30">
        <f>IF(OR($A165="",$B165=""),"",'OddsRatio_working_2-way'!M164)</f>
        <v>1.5212257673772802</v>
      </c>
      <c r="I165" s="30">
        <f>IF(OR($A165="",$B165=""),"",'OddsRatio_working_2-way'!N164)</f>
        <v>2.9185544203461595</v>
      </c>
      <c r="J165" s="30">
        <f>IF('Log_working_2-way'!$D164="","",A165^('Log_working_2-way'!$D164))</f>
        <v>1.5137020368784142</v>
      </c>
      <c r="K165" s="32">
        <f>IF('Log_working_2-way'!$D164="","",B165^('Log_working_2-way'!$D164))</f>
        <v>2.9466537568625872</v>
      </c>
      <c r="L165" s="37">
        <f t="shared" si="27"/>
        <v>0.65</v>
      </c>
      <c r="M165" s="37">
        <f t="shared" si="28"/>
        <v>0.35000000000000003</v>
      </c>
      <c r="N165" s="38">
        <v>261</v>
      </c>
      <c r="O165" s="38">
        <f t="shared" si="29"/>
        <v>83.448979591836746</v>
      </c>
      <c r="P165" s="38">
        <f t="shared" si="30"/>
        <v>165.39560439560438</v>
      </c>
      <c r="Q165" s="38">
        <f t="shared" si="31"/>
        <v>95.604395604395592</v>
      </c>
      <c r="R165" s="38">
        <f t="shared" si="32"/>
        <v>177.55102040816325</v>
      </c>
      <c r="S165" s="39">
        <f t="shared" si="33"/>
        <v>-12.155416012558845</v>
      </c>
      <c r="T165" s="39">
        <f t="shared" si="34"/>
        <v>-12.155416012558874</v>
      </c>
      <c r="U165" t="s">
        <v>348</v>
      </c>
      <c r="V165" t="s">
        <v>271</v>
      </c>
      <c r="W165" t="s">
        <v>366</v>
      </c>
      <c r="X165" t="s">
        <v>454</v>
      </c>
      <c r="Y165" s="41"/>
    </row>
    <row r="166" spans="1:25" ht="15" x14ac:dyDescent="0.25">
      <c r="A166">
        <v>2.23</v>
      </c>
      <c r="B166">
        <v>1.71</v>
      </c>
      <c r="C166" s="29">
        <f t="shared" si="26"/>
        <v>3.3225814910969431E-2</v>
      </c>
      <c r="D166" s="30">
        <f>IF(OR($A166="",$B166=""),"",A166*'MPTO_working_2-way'!$G165)</f>
        <v>2.3040935672514617</v>
      </c>
      <c r="E166" s="32">
        <f>IF(OR($A166="",$B166=""),"",B166*'MPTO_working_2-way'!$G165)</f>
        <v>1.7668161434977576</v>
      </c>
      <c r="F166" s="30">
        <f>IF(OR($A166="",$B166=""),"",'MPTO_working_2-way'!D165)</f>
        <v>2.315792669966295</v>
      </c>
      <c r="G166" s="32">
        <f>IF(OR($A166="",$B166=""),"",'MPTO_working_2-way'!E165)</f>
        <v>1.7599981538319522</v>
      </c>
      <c r="H166" s="30">
        <f>IF(OR($A166="",$B166=""),"",'OddsRatio_working_2-way'!M165)</f>
        <v>2.3162045305336028</v>
      </c>
      <c r="I166" s="30">
        <f>IF(OR($A166="",$B166=""),"",'OddsRatio_working_2-way'!N165)</f>
        <v>1.7597603387632996</v>
      </c>
      <c r="J166" s="30">
        <f>IF('Log_working_2-way'!$D165="","",A166^('Log_working_2-way'!$D165))</f>
        <v>2.3215866387713424</v>
      </c>
      <c r="K166" s="32">
        <f>IF('Log_working_2-way'!$D165="","",B166^('Log_working_2-way'!$D165))</f>
        <v>1.7566662454529891</v>
      </c>
      <c r="L166" s="37">
        <f t="shared" si="27"/>
        <v>0.43401015228426398</v>
      </c>
      <c r="M166" s="37">
        <f t="shared" si="28"/>
        <v>0.56598984771573613</v>
      </c>
      <c r="N166" s="38">
        <v>262</v>
      </c>
      <c r="O166" s="38">
        <f t="shared" si="29"/>
        <v>144.51121076233184</v>
      </c>
      <c r="P166" s="38">
        <f t="shared" si="30"/>
        <v>108.78362573099413</v>
      </c>
      <c r="Q166" s="38">
        <f t="shared" si="31"/>
        <v>153.21637426900583</v>
      </c>
      <c r="R166" s="38">
        <f t="shared" si="32"/>
        <v>117.48878923766817</v>
      </c>
      <c r="S166" s="39">
        <f t="shared" si="33"/>
        <v>-8.7051635066739834</v>
      </c>
      <c r="T166" s="39">
        <f t="shared" si="34"/>
        <v>-8.7051635066740403</v>
      </c>
      <c r="U166" t="s">
        <v>274</v>
      </c>
      <c r="V166" t="s">
        <v>323</v>
      </c>
      <c r="W166" t="s">
        <v>366</v>
      </c>
      <c r="X166" t="s">
        <v>454</v>
      </c>
      <c r="Y166" s="41"/>
    </row>
    <row r="167" spans="1:25" s="35" customFormat="1" ht="15" x14ac:dyDescent="0.25">
      <c r="A167">
        <v>2.66</v>
      </c>
      <c r="B167">
        <v>1.52</v>
      </c>
      <c r="C167" s="29">
        <f t="shared" si="26"/>
        <v>3.383458646616555E-2</v>
      </c>
      <c r="D167" s="30">
        <f>IF(OR($A167="",$B167=""),"",A167*'MPTO_working_2-way'!$G166)</f>
        <v>2.7500000000000004</v>
      </c>
      <c r="E167" s="32">
        <f>IF(OR($A167="",$B167=""),"",B167*'MPTO_working_2-way'!$G166)</f>
        <v>1.5714285714285716</v>
      </c>
      <c r="F167" s="30">
        <f>IF(OR($A167="",$B167=""),"",'MPTO_working_2-way'!D166)</f>
        <v>2.7853403141361261</v>
      </c>
      <c r="G167" s="32">
        <f>IF(OR($A167="",$B167=""),"",'MPTO_working_2-way'!E166)</f>
        <v>1.5601173020527861</v>
      </c>
      <c r="H167" s="30">
        <f>IF(OR($A167="",$B167=""),"",'OddsRatio_working_2-way'!M166)</f>
        <v>2.7867030229749132</v>
      </c>
      <c r="I167" s="30">
        <f>IF(OR($A167="",$B167=""),"",'OddsRatio_working_2-way'!N166)</f>
        <v>1.559690103582503</v>
      </c>
      <c r="J167" s="30">
        <f>IF('Log_working_2-way'!$D166="","",A167^('Log_working_2-way'!$D166))</f>
        <v>2.803333350692391</v>
      </c>
      <c r="K167" s="32">
        <f>IF('Log_working_2-way'!$D166="","",B167^('Log_working_2-way'!$D166))</f>
        <v>1.5545286453089158</v>
      </c>
      <c r="L167" s="37">
        <f t="shared" si="27"/>
        <v>0.36363636363636359</v>
      </c>
      <c r="M167" s="37">
        <f t="shared" si="28"/>
        <v>0.63636363636363624</v>
      </c>
      <c r="N167" s="38">
        <v>263</v>
      </c>
      <c r="O167" s="38">
        <f t="shared" si="29"/>
        <v>164.1278195488722</v>
      </c>
      <c r="P167" s="38">
        <f t="shared" si="30"/>
        <v>89.973684210526315</v>
      </c>
      <c r="Q167" s="38">
        <f t="shared" si="31"/>
        <v>173.0263157894737</v>
      </c>
      <c r="R167" s="38">
        <f t="shared" si="32"/>
        <v>98.872180451127818</v>
      </c>
      <c r="S167" s="39">
        <f t="shared" si="33"/>
        <v>-8.8984962406015029</v>
      </c>
      <c r="T167" s="39">
        <f t="shared" si="34"/>
        <v>-8.8984962406015029</v>
      </c>
      <c r="U167" t="s">
        <v>276</v>
      </c>
      <c r="V167" t="s">
        <v>329</v>
      </c>
      <c r="W167" t="s">
        <v>367</v>
      </c>
      <c r="X167" t="s">
        <v>454</v>
      </c>
      <c r="Y167" s="41"/>
    </row>
    <row r="168" spans="1:25" ht="15" x14ac:dyDescent="0.25">
      <c r="A168">
        <v>1.6</v>
      </c>
      <c r="B168">
        <v>2.4</v>
      </c>
      <c r="C168" s="29">
        <f t="shared" si="26"/>
        <v>4.1666666666666741E-2</v>
      </c>
      <c r="D168" s="30">
        <f>IF(OR($A168="",$B168=""),"",A168*'MPTO_working_2-way'!$G167)</f>
        <v>1.666666666666667</v>
      </c>
      <c r="E168" s="32">
        <f>IF(OR($A168="",$B168=""),"",B168*'MPTO_working_2-way'!$G167)</f>
        <v>2.5</v>
      </c>
      <c r="F168" s="30">
        <f>IF(OR($A168="",$B168=""),"",'MPTO_working_2-way'!D167)</f>
        <v>1.6551724137931036</v>
      </c>
      <c r="G168" s="32">
        <f>IF(OR($A168="",$B168=""),"",'MPTO_working_2-way'!E167)</f>
        <v>2.5263157894736841</v>
      </c>
      <c r="H168" s="30">
        <f>IF(OR($A168="",$B168=""),"",'OddsRatio_working_2-way'!M167)</f>
        <v>1.6546536707079771</v>
      </c>
      <c r="I168" s="30">
        <f>IF(OR($A168="",$B168=""),"",'OddsRatio_working_2-way'!N167)</f>
        <v>2.5275252316519468</v>
      </c>
      <c r="J168" s="30">
        <f>IF('Log_working_2-way'!$D167="","",A168^('Log_working_2-way'!$D167))</f>
        <v>1.6494042763805412</v>
      </c>
      <c r="K168" s="32">
        <f>IF('Log_working_2-way'!$D167="","",B168^('Log_working_2-way'!$D167))</f>
        <v>2.5398728286377308</v>
      </c>
      <c r="L168" s="37">
        <f t="shared" si="27"/>
        <v>0.59999999999999987</v>
      </c>
      <c r="M168" s="37">
        <f t="shared" si="28"/>
        <v>0.4</v>
      </c>
      <c r="N168" s="38">
        <v>264</v>
      </c>
      <c r="O168" s="38">
        <f t="shared" si="29"/>
        <v>99.000000000000028</v>
      </c>
      <c r="P168" s="38">
        <f t="shared" si="30"/>
        <v>154.00000000000003</v>
      </c>
      <c r="Q168" s="38">
        <f t="shared" si="31"/>
        <v>110</v>
      </c>
      <c r="R168" s="38">
        <f t="shared" si="32"/>
        <v>165</v>
      </c>
      <c r="S168" s="39">
        <f t="shared" si="33"/>
        <v>-10.999999999999972</v>
      </c>
      <c r="T168" s="39">
        <f t="shared" si="34"/>
        <v>-10.999999999999972</v>
      </c>
      <c r="U168" t="s">
        <v>330</v>
      </c>
      <c r="V168" t="s">
        <v>351</v>
      </c>
      <c r="W168" t="s">
        <v>367</v>
      </c>
      <c r="X168" t="s">
        <v>454</v>
      </c>
      <c r="Y168" s="41"/>
    </row>
    <row r="169" spans="1:25" ht="15" x14ac:dyDescent="0.25">
      <c r="A169">
        <v>2.15</v>
      </c>
      <c r="B169">
        <v>1.76</v>
      </c>
      <c r="C169" s="29">
        <f t="shared" si="26"/>
        <v>3.3298097251585723E-2</v>
      </c>
      <c r="D169" s="30">
        <f>IF(OR($A169="",$B169=""),"",A169*'MPTO_working_2-way'!$G168)</f>
        <v>2.2215909090909092</v>
      </c>
      <c r="E169" s="32">
        <f>IF(OR($A169="",$B169=""),"",B169*'MPTO_working_2-way'!$G168)</f>
        <v>1.8186046511627909</v>
      </c>
      <c r="F169" s="30">
        <f>IF(OR($A169="",$B169=""),"",'MPTO_working_2-way'!D168)</f>
        <v>2.2298173246906305</v>
      </c>
      <c r="G169" s="32">
        <f>IF(OR($A169="",$B169=""),"",'MPTO_working_2-way'!E168)</f>
        <v>1.8131288931480596</v>
      </c>
      <c r="H169" s="30">
        <f>IF(OR($A169="",$B169=""),"",'OddsRatio_working_2-way'!M168)</f>
        <v>2.2301048307916052</v>
      </c>
      <c r="I169" s="30">
        <f>IF(OR($A169="",$B169=""),"",'OddsRatio_working_2-way'!N168)</f>
        <v>1.8129388446970602</v>
      </c>
      <c r="J169" s="30">
        <f>IF('Log_working_2-way'!$D168="","",A169^('Log_working_2-way'!$D168))</f>
        <v>2.2338767288490446</v>
      </c>
      <c r="K169" s="32">
        <f>IF('Log_working_2-way'!$D168="","",B169^('Log_working_2-way'!$D168))</f>
        <v>1.8104537322239227</v>
      </c>
      <c r="L169" s="37">
        <f t="shared" si="27"/>
        <v>0.45012787723785164</v>
      </c>
      <c r="M169" s="37">
        <f t="shared" si="28"/>
        <v>0.54987212276214825</v>
      </c>
      <c r="N169" s="38">
        <v>265</v>
      </c>
      <c r="O169" s="38">
        <f t="shared" si="29"/>
        <v>141.74418604651163</v>
      </c>
      <c r="P169" s="38">
        <f t="shared" si="30"/>
        <v>114.43181818181817</v>
      </c>
      <c r="Q169" s="38">
        <f t="shared" si="31"/>
        <v>150.56818181818184</v>
      </c>
      <c r="R169" s="38">
        <f t="shared" si="32"/>
        <v>123.25581395348837</v>
      </c>
      <c r="S169" s="39">
        <f t="shared" si="33"/>
        <v>-8.8239957716702122</v>
      </c>
      <c r="T169" s="39">
        <f t="shared" si="34"/>
        <v>-8.823995771670198</v>
      </c>
      <c r="U169" t="s">
        <v>328</v>
      </c>
      <c r="V169" t="s">
        <v>353</v>
      </c>
      <c r="W169" t="s">
        <v>367</v>
      </c>
      <c r="X169" t="s">
        <v>454</v>
      </c>
      <c r="Y169" s="41"/>
    </row>
    <row r="170" spans="1:25" ht="15" x14ac:dyDescent="0.25">
      <c r="A170">
        <v>2.89</v>
      </c>
      <c r="B170">
        <v>1.44</v>
      </c>
      <c r="C170" s="29">
        <f t="shared" si="26"/>
        <v>4.0465205690119133E-2</v>
      </c>
      <c r="D170" s="30">
        <f>IF(OR($A170="",$B170=""),"",A170*'MPTO_working_2-way'!$G169)</f>
        <v>3.0069444444444446</v>
      </c>
      <c r="E170" s="32">
        <f>IF(OR($A170="",$B170=""),"",B170*'MPTO_working_2-way'!$G169)</f>
        <v>1.4982698961937715</v>
      </c>
      <c r="F170" s="30">
        <f>IF(OR($A170="",$B170=""),"",'MPTO_working_2-way'!D169)</f>
        <v>3.0694792742292374</v>
      </c>
      <c r="G170" s="32">
        <f>IF(OR($A170="",$B170=""),"",'MPTO_working_2-way'!E169)</f>
        <v>1.4832133437878678</v>
      </c>
      <c r="H170" s="30">
        <f>IF(OR($A170="",$B170=""),"",'OddsRatio_working_2-way'!M169)</f>
        <v>3.0725478391232723</v>
      </c>
      <c r="I170" s="30">
        <f>IF(OR($A170="",$B170=""),"",'OddsRatio_working_2-way'!N169)</f>
        <v>1.4824979096371642</v>
      </c>
      <c r="J170" s="30">
        <f>IF('Log_working_2-way'!$D169="","",A170^('Log_working_2-way'!$D169))</f>
        <v>3.1027246078987192</v>
      </c>
      <c r="K170" s="32">
        <f>IF('Log_working_2-way'!$D169="","",B170^('Log_working_2-way'!$D169))</f>
        <v>1.4755734518168881</v>
      </c>
      <c r="L170" s="37">
        <f t="shared" si="27"/>
        <v>0.33256351039260967</v>
      </c>
      <c r="M170" s="37">
        <f t="shared" si="28"/>
        <v>0.66743648960739033</v>
      </c>
      <c r="N170" s="38">
        <v>266</v>
      </c>
      <c r="O170" s="38">
        <f t="shared" si="29"/>
        <v>173.9584775086505</v>
      </c>
      <c r="P170" s="38">
        <f t="shared" si="30"/>
        <v>81.277777777777743</v>
      </c>
      <c r="Q170" s="38">
        <f t="shared" si="31"/>
        <v>184.72222222222223</v>
      </c>
      <c r="R170" s="38">
        <f t="shared" si="32"/>
        <v>92.041522491349468</v>
      </c>
      <c r="S170" s="39">
        <f t="shared" si="33"/>
        <v>-10.763744713571725</v>
      </c>
      <c r="T170" s="39">
        <f t="shared" si="34"/>
        <v>-10.763744713571725</v>
      </c>
      <c r="U170" t="s">
        <v>358</v>
      </c>
      <c r="V170" t="s">
        <v>286</v>
      </c>
      <c r="W170" t="s">
        <v>368</v>
      </c>
      <c r="X170" t="s">
        <v>454</v>
      </c>
      <c r="Y170" s="41"/>
    </row>
    <row r="171" spans="1:25" ht="15" x14ac:dyDescent="0.25">
      <c r="A171">
        <v>2.33</v>
      </c>
      <c r="B171">
        <v>1.65</v>
      </c>
      <c r="C171" s="29">
        <f t="shared" si="26"/>
        <v>3.5245155416829377E-2</v>
      </c>
      <c r="D171" s="30">
        <f>IF(OR($A171="",$B171=""),"",A171*'MPTO_working_2-way'!$G170)</f>
        <v>2.4121212121212126</v>
      </c>
      <c r="E171" s="32">
        <f>IF(OR($A171="",$B171=""),"",B171*'MPTO_working_2-way'!$G170)</f>
        <v>1.7081545064377683</v>
      </c>
      <c r="F171" s="30">
        <f>IF(OR($A171="",$B171=""),"",'MPTO_working_2-way'!D170)</f>
        <v>2.4297677358192451</v>
      </c>
      <c r="G171" s="32">
        <f>IF(OR($A171="",$B171=""),"",'MPTO_working_2-way'!E170)</f>
        <v>1.6994142999226434</v>
      </c>
      <c r="H171" s="30">
        <f>IF(OR($A171="",$B171=""),"",'OddsRatio_working_2-way'!M170)</f>
        <v>2.4304383405634256</v>
      </c>
      <c r="I171" s="30">
        <f>IF(OR($A171="",$B171=""),"",'OddsRatio_working_2-way'!N170)</f>
        <v>1.6990864070422753</v>
      </c>
      <c r="J171" s="30">
        <f>IF('Log_working_2-way'!$D170="","",A171^('Log_working_2-way'!$D170))</f>
        <v>2.4386155296037653</v>
      </c>
      <c r="K171" s="32">
        <f>IF('Log_working_2-way'!$D170="","",B171^('Log_working_2-way'!$D170))</f>
        <v>1.6951127521022427</v>
      </c>
      <c r="L171" s="37">
        <f t="shared" si="27"/>
        <v>0.41457286432160795</v>
      </c>
      <c r="M171" s="37">
        <f t="shared" si="28"/>
        <v>0.58542713567839189</v>
      </c>
      <c r="N171" s="38">
        <v>267</v>
      </c>
      <c r="O171" s="38">
        <f t="shared" si="29"/>
        <v>152.40772532188842</v>
      </c>
      <c r="P171" s="38">
        <f t="shared" si="30"/>
        <v>105.18181818181816</v>
      </c>
      <c r="Q171" s="38">
        <f t="shared" si="31"/>
        <v>161.81818181818181</v>
      </c>
      <c r="R171" s="38">
        <f t="shared" si="32"/>
        <v>114.59227467811159</v>
      </c>
      <c r="S171" s="39">
        <f t="shared" si="33"/>
        <v>-9.4104564962933921</v>
      </c>
      <c r="T171" s="39">
        <f t="shared" si="34"/>
        <v>-9.4104564962934347</v>
      </c>
      <c r="U171" t="s">
        <v>242</v>
      </c>
      <c r="V171" t="s">
        <v>355</v>
      </c>
      <c r="W171" t="s">
        <v>368</v>
      </c>
      <c r="X171" t="s">
        <v>454</v>
      </c>
      <c r="Y171" s="41"/>
    </row>
    <row r="172" spans="1:25" ht="15" x14ac:dyDescent="0.25">
      <c r="A172">
        <v>2.61</v>
      </c>
      <c r="B172">
        <v>1.53</v>
      </c>
      <c r="C172" s="29">
        <f t="shared" si="26"/>
        <v>3.6736533693937368E-2</v>
      </c>
      <c r="D172" s="30">
        <f>IF(OR($A172="",$B172=""),"",A172*'MPTO_working_2-way'!$G171)</f>
        <v>2.7058823529411762</v>
      </c>
      <c r="E172" s="32">
        <f>IF(OR($A172="",$B172=""),"",B172*'MPTO_working_2-way'!$G171)</f>
        <v>1.5862068965517242</v>
      </c>
      <c r="F172" s="30">
        <f>IF(OR($A172="",$B172=""),"",'MPTO_working_2-way'!D171)</f>
        <v>2.7414272474513437</v>
      </c>
      <c r="G172" s="32">
        <f>IF(OR($A172="",$B172=""),"",'MPTO_working_2-way'!E171)</f>
        <v>1.5742416178818521</v>
      </c>
      <c r="H172" s="30">
        <f>IF(OR($A172="",$B172=""),"",'OddsRatio_working_2-way'!M171)</f>
        <v>2.7429101666628148</v>
      </c>
      <c r="I172" s="30">
        <f>IF(OR($A172="",$B172=""),"",'OddsRatio_working_2-way'!N171)</f>
        <v>1.5737530362306167</v>
      </c>
      <c r="J172" s="30">
        <f>IF('Log_working_2-way'!$D171="","",A172^('Log_working_2-way'!$D171))</f>
        <v>2.7596672442217889</v>
      </c>
      <c r="K172" s="32">
        <f>IF('Log_working_2-way'!$D171="","",B172^('Log_working_2-way'!$D171))</f>
        <v>1.5682892622360389</v>
      </c>
      <c r="L172" s="37">
        <f t="shared" si="27"/>
        <v>0.36956521739130438</v>
      </c>
      <c r="M172" s="37">
        <f t="shared" si="28"/>
        <v>0.63043478260869568</v>
      </c>
      <c r="N172" s="38">
        <v>268</v>
      </c>
      <c r="O172" s="38">
        <f t="shared" si="29"/>
        <v>165.31800766283527</v>
      </c>
      <c r="P172" s="38">
        <f t="shared" si="30"/>
        <v>92.836601307189554</v>
      </c>
      <c r="Q172" s="38">
        <f t="shared" si="31"/>
        <v>175.16339869281046</v>
      </c>
      <c r="R172" s="38">
        <f t="shared" si="32"/>
        <v>102.68199233716476</v>
      </c>
      <c r="S172" s="39">
        <f t="shared" si="33"/>
        <v>-9.8453910299751897</v>
      </c>
      <c r="T172" s="39">
        <f t="shared" si="34"/>
        <v>-9.8453910299752039</v>
      </c>
      <c r="U172" t="s">
        <v>333</v>
      </c>
      <c r="V172" t="s">
        <v>239</v>
      </c>
      <c r="W172" t="s">
        <v>368</v>
      </c>
      <c r="X172" t="s">
        <v>454</v>
      </c>
      <c r="Y172" s="41"/>
    </row>
    <row r="173" spans="1:25" ht="15" x14ac:dyDescent="0.25">
      <c r="A173">
        <v>1.67</v>
      </c>
      <c r="B173">
        <v>2.2999999999999998</v>
      </c>
      <c r="C173" s="29">
        <f t="shared" si="26"/>
        <v>3.3585003905233002E-2</v>
      </c>
      <c r="D173" s="30">
        <f>IF(OR($A173="",$B173=""),"",A173*'MPTO_working_2-way'!$G172)</f>
        <v>1.7260869565217389</v>
      </c>
      <c r="E173" s="32">
        <f>IF(OR($A173="",$B173=""),"",B173*'MPTO_working_2-way'!$G172)</f>
        <v>2.3772455089820359</v>
      </c>
      <c r="F173" s="30">
        <f>IF(OR($A173="",$B173=""),"",'MPTO_working_2-way'!D172)</f>
        <v>1.7181838514873629</v>
      </c>
      <c r="G173" s="32">
        <f>IF(OR($A173="",$B173=""),"",'MPTO_working_2-way'!E172)</f>
        <v>2.3924011211460603</v>
      </c>
      <c r="H173" s="30">
        <f>IF(OR($A173="",$B173=""),"",'OddsRatio_working_2-way'!M172)</f>
        <v>1.7179029289427752</v>
      </c>
      <c r="I173" s="30">
        <f>IF(OR($A173="",$B173=""),"",'OddsRatio_working_2-way'!N172)</f>
        <v>2.3929459815307572</v>
      </c>
      <c r="J173" s="30">
        <f>IF('Log_working_2-way'!$D172="","",A173^('Log_working_2-way'!$D172))</f>
        <v>1.7143143993241288</v>
      </c>
      <c r="K173" s="32">
        <f>IF('Log_working_2-way'!$D172="","",B173^('Log_working_2-way'!$D172))</f>
        <v>2.399943779582375</v>
      </c>
      <c r="L173" s="37">
        <f t="shared" si="27"/>
        <v>0.57934508816120911</v>
      </c>
      <c r="M173" s="37">
        <f t="shared" si="28"/>
        <v>0.42065491183879095</v>
      </c>
      <c r="N173" s="38">
        <v>269</v>
      </c>
      <c r="O173" s="38">
        <f t="shared" si="29"/>
        <v>107.92215568862274</v>
      </c>
      <c r="P173" s="38">
        <f t="shared" si="30"/>
        <v>152.04347826086956</v>
      </c>
      <c r="Q173" s="38">
        <f t="shared" si="31"/>
        <v>116.95652173913045</v>
      </c>
      <c r="R173" s="38">
        <f t="shared" si="32"/>
        <v>161.07784431137725</v>
      </c>
      <c r="S173" s="39">
        <f t="shared" si="33"/>
        <v>-9.0343660505077139</v>
      </c>
      <c r="T173" s="39">
        <f t="shared" si="34"/>
        <v>-9.0343660505076855</v>
      </c>
      <c r="U173" t="s">
        <v>360</v>
      </c>
      <c r="V173" t="s">
        <v>361</v>
      </c>
      <c r="W173" t="s">
        <v>369</v>
      </c>
      <c r="X173" t="s">
        <v>454</v>
      </c>
      <c r="Y173" s="41"/>
    </row>
    <row r="174" spans="1:25" ht="15" x14ac:dyDescent="0.25">
      <c r="A174">
        <v>1.44</v>
      </c>
      <c r="B174">
        <v>2.88</v>
      </c>
      <c r="C174" s="29">
        <f t="shared" si="26"/>
        <v>4.1666666666666519E-2</v>
      </c>
      <c r="D174" s="30">
        <f>IF(OR($A174="",$B174=""),"",A174*'MPTO_working_2-way'!$G173)</f>
        <v>1.4999999999999998</v>
      </c>
      <c r="E174" s="32">
        <f>IF(OR($A174="",$B174=""),"",B174*'MPTO_working_2-way'!$G173)</f>
        <v>2.9999999999999996</v>
      </c>
      <c r="F174" s="30">
        <f>IF(OR($A174="",$B174=""),"",'MPTO_working_2-way'!D173)</f>
        <v>1.4845360824742266</v>
      </c>
      <c r="G174" s="32">
        <f>IF(OR($A174="",$B174=""),"",'MPTO_working_2-way'!E173)</f>
        <v>3.0638297872340421</v>
      </c>
      <c r="H174" s="30">
        <f>IF(OR($A174="",$B174=""),"",'OddsRatio_working_2-way'!M173)</f>
        <v>1.4837794468468968</v>
      </c>
      <c r="I174" s="30">
        <f>IF(OR($A174="",$B174=""),"",'OddsRatio_working_2-way'!N173)</f>
        <v>3.0670576365276485</v>
      </c>
      <c r="J174" s="30">
        <f>IF('Log_working_2-way'!$D173="","",A174^('Log_working_2-way'!$D173))</f>
        <v>1.4766649797877345</v>
      </c>
      <c r="K174" s="32">
        <f>IF('Log_working_2-way'!$D173="","",B174^('Log_working_2-way'!$D173))</f>
        <v>3.0979095222051098</v>
      </c>
      <c r="L174" s="37">
        <f t="shared" si="27"/>
        <v>0.66666666666666674</v>
      </c>
      <c r="M174" s="37">
        <f t="shared" si="28"/>
        <v>0.33333333333333337</v>
      </c>
      <c r="N174" s="38">
        <v>270</v>
      </c>
      <c r="O174" s="38">
        <f t="shared" si="29"/>
        <v>82.5</v>
      </c>
      <c r="P174" s="38">
        <f t="shared" si="30"/>
        <v>176.25</v>
      </c>
      <c r="Q174" s="38">
        <f t="shared" si="31"/>
        <v>93.75</v>
      </c>
      <c r="R174" s="38">
        <f t="shared" si="32"/>
        <v>187.5</v>
      </c>
      <c r="S174" s="39">
        <f t="shared" si="33"/>
        <v>-11.25</v>
      </c>
      <c r="T174" s="39">
        <f t="shared" si="34"/>
        <v>-11.25</v>
      </c>
      <c r="U174" t="s">
        <v>362</v>
      </c>
      <c r="V174" t="s">
        <v>293</v>
      </c>
      <c r="W174" t="s">
        <v>369</v>
      </c>
      <c r="X174" t="s">
        <v>454</v>
      </c>
      <c r="Y174" s="41"/>
    </row>
    <row r="175" spans="1:25" ht="15" x14ac:dyDescent="0.25">
      <c r="A175">
        <v>1.73</v>
      </c>
      <c r="B175">
        <v>2.2000000000000002</v>
      </c>
      <c r="C175" s="29">
        <f t="shared" si="26"/>
        <v>3.2580136626379375E-2</v>
      </c>
      <c r="D175" s="30">
        <f>IF(OR($A175="",$B175=""),"",A175*'MPTO_working_2-way'!$G174)</f>
        <v>1.7863636363636364</v>
      </c>
      <c r="E175" s="32">
        <f>IF(OR($A175="",$B175=""),"",B175*'MPTO_working_2-way'!$G174)</f>
        <v>2.2716763005780347</v>
      </c>
      <c r="F175" s="30">
        <f>IF(OR($A175="",$B175=""),"",'MPTO_working_2-way'!D174)</f>
        <v>1.7801683816651075</v>
      </c>
      <c r="G175" s="32">
        <f>IF(OR($A175="",$B175=""),"",'MPTO_working_2-way'!E174)</f>
        <v>2.2817745803357314</v>
      </c>
      <c r="H175" s="30">
        <f>IF(OR($A175="",$B175=""),"",'OddsRatio_working_2-way'!M174)</f>
        <v>1.7799572637865058</v>
      </c>
      <c r="I175" s="30">
        <f>IF(OR($A175="",$B175=""),"",'OddsRatio_working_2-way'!N174)</f>
        <v>2.2821215295120645</v>
      </c>
      <c r="J175" s="30">
        <f>IF('Log_working_2-way'!$D174="","",A175^('Log_working_2-way'!$D174))</f>
        <v>1.7771471488652957</v>
      </c>
      <c r="K175" s="32">
        <f>IF('Log_working_2-way'!$D174="","",B175^('Log_working_2-way'!$D174))</f>
        <v>2.2867575998445693</v>
      </c>
      <c r="L175" s="37">
        <f t="shared" si="27"/>
        <v>0.55979643765903309</v>
      </c>
      <c r="M175" s="37">
        <f t="shared" si="28"/>
        <v>0.44020356234096691</v>
      </c>
      <c r="N175" s="38">
        <v>271</v>
      </c>
      <c r="O175" s="38">
        <f t="shared" si="29"/>
        <v>114.35260115606937</v>
      </c>
      <c r="P175" s="38">
        <f t="shared" si="30"/>
        <v>147.81818181818184</v>
      </c>
      <c r="Q175" s="38">
        <f t="shared" si="31"/>
        <v>123.18181818181817</v>
      </c>
      <c r="R175" s="38">
        <f t="shared" si="32"/>
        <v>156.64739884393066</v>
      </c>
      <c r="S175" s="39">
        <f t="shared" si="33"/>
        <v>-8.8292170257488038</v>
      </c>
      <c r="T175" s="39">
        <f t="shared" si="34"/>
        <v>-8.8292170257488181</v>
      </c>
      <c r="U175" t="s">
        <v>344</v>
      </c>
      <c r="V175" t="s">
        <v>339</v>
      </c>
      <c r="W175" t="s">
        <v>369</v>
      </c>
      <c r="X175" t="s">
        <v>454</v>
      </c>
      <c r="Y175" s="41"/>
    </row>
    <row r="176" spans="1:25" ht="15" x14ac:dyDescent="0.25">
      <c r="A176">
        <v>1.95</v>
      </c>
      <c r="B176">
        <v>1.93</v>
      </c>
      <c r="C176" s="29">
        <f t="shared" si="26"/>
        <v>3.0955227846419575E-2</v>
      </c>
      <c r="D176" s="30">
        <f>IF(OR($A176="",$B176=""),"",A176*'MPTO_working_2-way'!$G175)</f>
        <v>2.0103626943005182</v>
      </c>
      <c r="E176" s="32">
        <f>IF(OR($A176="",$B176=""),"",B176*'MPTO_working_2-way'!$G175)</f>
        <v>1.9897435897435898</v>
      </c>
      <c r="F176" s="30">
        <f>IF(OR($A176="",$B176=""),"",'MPTO_working_2-way'!D175)</f>
        <v>2.0106851876586083</v>
      </c>
      <c r="G176" s="32">
        <f>IF(OR($A176="",$B176=""),"",'MPTO_working_2-way'!E175)</f>
        <v>1.9894277785119598</v>
      </c>
      <c r="H176" s="30">
        <f>IF(OR($A176="",$B176=""),"",'OddsRatio_working_2-way'!M175)</f>
        <v>2.0106954914038573</v>
      </c>
      <c r="I176" s="30">
        <f>IF(OR($A176="",$B176=""),"",'OddsRatio_working_2-way'!N175)</f>
        <v>1.9894176915848294</v>
      </c>
      <c r="J176" s="30">
        <f>IF('Log_working_2-way'!$D175="","",A176^('Log_working_2-way'!$D175))</f>
        <v>2.0108420160403986</v>
      </c>
      <c r="K176" s="32">
        <f>IF('Log_working_2-way'!$D175="","",B176^('Log_working_2-way'!$D175))</f>
        <v>1.9892742724695103</v>
      </c>
      <c r="L176" s="37">
        <f t="shared" si="27"/>
        <v>0.49742268041237114</v>
      </c>
      <c r="M176" s="37">
        <f t="shared" si="28"/>
        <v>0.50257731958762886</v>
      </c>
      <c r="N176" s="38">
        <v>272</v>
      </c>
      <c r="O176" s="38">
        <f t="shared" si="29"/>
        <v>132.51282051282053</v>
      </c>
      <c r="P176" s="38">
        <f t="shared" si="30"/>
        <v>131.06735751295341</v>
      </c>
      <c r="Q176" s="38">
        <f t="shared" si="31"/>
        <v>140.93264248704665</v>
      </c>
      <c r="R176" s="38">
        <f t="shared" si="32"/>
        <v>139.4871794871795</v>
      </c>
      <c r="S176" s="39">
        <f t="shared" si="33"/>
        <v>-8.4198219742261244</v>
      </c>
      <c r="T176" s="39">
        <f t="shared" si="34"/>
        <v>-8.419821974226096</v>
      </c>
      <c r="U176" t="s">
        <v>253</v>
      </c>
      <c r="V176" t="s">
        <v>245</v>
      </c>
      <c r="W176" t="s">
        <v>363</v>
      </c>
      <c r="X176" t="s">
        <v>455</v>
      </c>
      <c r="Y176" s="41"/>
    </row>
    <row r="177" spans="1:25" s="35" customFormat="1" ht="15" x14ac:dyDescent="0.25">
      <c r="A177">
        <v>2.5</v>
      </c>
      <c r="B177">
        <v>1.54</v>
      </c>
      <c r="C177" s="29">
        <f t="shared" si="26"/>
        <v>4.9350649350649256E-2</v>
      </c>
      <c r="D177" s="30">
        <f>IF(OR($A177="",$B177=""),"",A177*'MPTO_working_2-way'!$G176)</f>
        <v>2.6233766233766231</v>
      </c>
      <c r="E177" s="32">
        <f>IF(OR($A177="",$B177=""),"",B177*'MPTO_working_2-way'!$G176)</f>
        <v>1.6159999999999999</v>
      </c>
      <c r="F177" s="30">
        <f>IF(OR($A177="",$B177=""),"",'MPTO_working_2-way'!D176)</f>
        <v>2.664359861591695</v>
      </c>
      <c r="G177" s="32">
        <f>IF(OR($A177="",$B177=""),"",'MPTO_working_2-way'!E176)</f>
        <v>1.6008316008316008</v>
      </c>
      <c r="H177" s="30">
        <f>IF(OR($A177="",$B177=""),"",'OddsRatio_working_2-way'!M176)</f>
        <v>2.6666666666666661</v>
      </c>
      <c r="I177" s="30">
        <f>IF(OR($A177="",$B177=""),"",'OddsRatio_working_2-way'!N176)</f>
        <v>1.6</v>
      </c>
      <c r="J177" s="30">
        <f>IF('Log_working_2-way'!$D176="","",A177^('Log_working_2-way'!$D176))</f>
        <v>2.6862406246802331</v>
      </c>
      <c r="K177" s="32">
        <f>IF('Log_working_2-way'!$D176="","",B177^('Log_working_2-way'!$D176))</f>
        <v>1.5930351726565222</v>
      </c>
      <c r="L177" s="37">
        <f t="shared" si="27"/>
        <v>0.38118811881188125</v>
      </c>
      <c r="M177" s="37">
        <f t="shared" si="28"/>
        <v>0.61881188118811881</v>
      </c>
      <c r="N177" s="38">
        <v>273</v>
      </c>
      <c r="O177" s="38">
        <f t="shared" si="29"/>
        <v>163.80000000000001</v>
      </c>
      <c r="P177" s="38">
        <f t="shared" si="30"/>
        <v>95.727272727272734</v>
      </c>
      <c r="Q177" s="38">
        <f t="shared" si="31"/>
        <v>177.27272727272728</v>
      </c>
      <c r="R177" s="38">
        <f t="shared" si="32"/>
        <v>109.2</v>
      </c>
      <c r="S177" s="39">
        <f t="shared" si="33"/>
        <v>-13.472727272727269</v>
      </c>
      <c r="T177" s="39">
        <f t="shared" si="34"/>
        <v>-13.472727272727269</v>
      </c>
      <c r="U177" t="s">
        <v>82</v>
      </c>
      <c r="V177" t="s">
        <v>85</v>
      </c>
      <c r="W177" t="s">
        <v>69</v>
      </c>
      <c r="X177" t="s">
        <v>455</v>
      </c>
      <c r="Y177" s="41"/>
    </row>
    <row r="178" spans="1:25" s="35" customFormat="1" ht="15" x14ac:dyDescent="0.25">
      <c r="A178">
        <v>2.2000000000000002</v>
      </c>
      <c r="B178">
        <v>1.72</v>
      </c>
      <c r="C178" s="29">
        <f t="shared" si="26"/>
        <v>3.5940803382663811E-2</v>
      </c>
      <c r="D178" s="30">
        <f>IF(OR($A178="",$B178=""),"",A178*'MPTO_working_2-way'!$G177)</f>
        <v>2.2790697674418605</v>
      </c>
      <c r="E178" s="32">
        <f>IF(OR($A178="",$B178=""),"",B178*'MPTO_working_2-way'!$G177)</f>
        <v>1.7818181818181817</v>
      </c>
      <c r="F178" s="30">
        <f>IF(OR($A178="",$B178=""),"",'MPTO_working_2-way'!D177)</f>
        <v>2.2905569007263922</v>
      </c>
      <c r="G178" s="32">
        <f>IF(OR($A178="",$B178=""),"",'MPTO_working_2-way'!E177)</f>
        <v>1.7748592870544089</v>
      </c>
      <c r="H178" s="30">
        <f>IF(OR($A178="",$B178=""),"",'OddsRatio_working_2-way'!M177)</f>
        <v>2.2909944487358058</v>
      </c>
      <c r="I178" s="30">
        <f>IF(OR($A178="",$B178=""),"",'OddsRatio_working_2-way'!N177)</f>
        <v>1.7745966692414832</v>
      </c>
      <c r="J178" s="30">
        <f>IF('Log_working_2-way'!$D177="","",A178^('Log_working_2-way'!$D177))</f>
        <v>2.2962889076273294</v>
      </c>
      <c r="K178" s="32">
        <f>IF('Log_working_2-way'!$D177="","",B178^('Log_working_2-way'!$D177))</f>
        <v>1.7714329684655428</v>
      </c>
      <c r="L178" s="37">
        <f t="shared" si="27"/>
        <v>0.43877551020408162</v>
      </c>
      <c r="M178" s="37">
        <f t="shared" si="28"/>
        <v>0.56122448979591844</v>
      </c>
      <c r="N178" s="38">
        <v>274</v>
      </c>
      <c r="O178" s="38">
        <f t="shared" si="29"/>
        <v>149.45454545454547</v>
      </c>
      <c r="P178" s="38">
        <f t="shared" si="30"/>
        <v>114.69767441860465</v>
      </c>
      <c r="Q178" s="38">
        <f t="shared" si="31"/>
        <v>159.30232558139537</v>
      </c>
      <c r="R178" s="38">
        <f t="shared" si="32"/>
        <v>124.54545454545455</v>
      </c>
      <c r="S178" s="39">
        <f t="shared" si="33"/>
        <v>-9.8477801268498979</v>
      </c>
      <c r="T178" s="39">
        <f t="shared" si="34"/>
        <v>-9.8477801268498979</v>
      </c>
      <c r="U178" t="s">
        <v>448</v>
      </c>
      <c r="V178" t="s">
        <v>449</v>
      </c>
      <c r="W178" t="s">
        <v>460</v>
      </c>
      <c r="X178" t="s">
        <v>455</v>
      </c>
      <c r="Y178" s="41"/>
    </row>
    <row r="179" spans="1:25" ht="15" x14ac:dyDescent="0.25">
      <c r="A179">
        <v>2.08</v>
      </c>
      <c r="B179">
        <v>1.81</v>
      </c>
      <c r="C179" s="29">
        <f t="shared" si="26"/>
        <v>3.3255418614534626E-2</v>
      </c>
      <c r="D179" s="30">
        <f>IF(OR($A179="",$B179=""),"",A179*'MPTO_working_2-way'!$G178)</f>
        <v>2.1491712707182322</v>
      </c>
      <c r="E179" s="32">
        <f>IF(OR($A179="",$B179=""),"",B179*'MPTO_working_2-way'!$G178)</f>
        <v>1.8701923076923077</v>
      </c>
      <c r="F179" s="30">
        <f>IF(OR($A179="",$B179=""),"",'MPTO_working_2-way'!D178)</f>
        <v>2.1545152798443401</v>
      </c>
      <c r="G179" s="32">
        <f>IF(OR($A179="",$B179=""),"",'MPTO_working_2-way'!E178)</f>
        <v>1.8661643699811639</v>
      </c>
      <c r="H179" s="30">
        <f>IF(OR($A179="",$B179=""),"",'OddsRatio_working_2-way'!M178)</f>
        <v>2.1547005383792519</v>
      </c>
      <c r="I179" s="30">
        <f>IF(OR($A179="",$B179=""),"",'OddsRatio_working_2-way'!N178)</f>
        <v>1.8660254037844384</v>
      </c>
      <c r="J179" s="30">
        <f>IF('Log_working_2-way'!$D178="","",A179^('Log_working_2-way'!$D178))</f>
        <v>2.1571440120474694</v>
      </c>
      <c r="K179" s="32">
        <f>IF('Log_working_2-way'!$D178="","",B179^('Log_working_2-way'!$D178))</f>
        <v>1.8641966683390954</v>
      </c>
      <c r="L179" s="37">
        <f t="shared" si="27"/>
        <v>0.46529562982005135</v>
      </c>
      <c r="M179" s="37">
        <f t="shared" si="28"/>
        <v>0.53470437017994854</v>
      </c>
      <c r="N179" s="38">
        <v>275</v>
      </c>
      <c r="O179" s="38">
        <f t="shared" si="29"/>
        <v>142.78846153846152</v>
      </c>
      <c r="P179" s="38">
        <f t="shared" si="30"/>
        <v>123.06629834254144</v>
      </c>
      <c r="Q179" s="38">
        <f t="shared" si="31"/>
        <v>151.93370165745858</v>
      </c>
      <c r="R179" s="38">
        <f t="shared" si="32"/>
        <v>132.21153846153845</v>
      </c>
      <c r="S179" s="39">
        <f t="shared" si="33"/>
        <v>-9.1452401189970658</v>
      </c>
      <c r="T179" s="39">
        <f t="shared" si="34"/>
        <v>-9.1452401189970089</v>
      </c>
      <c r="U179" t="s">
        <v>450</v>
      </c>
      <c r="V179" t="s">
        <v>451</v>
      </c>
      <c r="W179" t="s">
        <v>460</v>
      </c>
      <c r="X179" t="s">
        <v>455</v>
      </c>
      <c r="Y179" s="41"/>
    </row>
    <row r="180" spans="1:25" ht="15" x14ac:dyDescent="0.25">
      <c r="A180">
        <v>2.13</v>
      </c>
      <c r="B180">
        <v>1.76</v>
      </c>
      <c r="C180" s="29">
        <f t="shared" si="26"/>
        <v>3.7665386256935607E-2</v>
      </c>
      <c r="D180" s="30">
        <f>IF(OR($A180="",$B180=""),"",A180*'MPTO_working_2-way'!$G179)</f>
        <v>2.2102272727272729</v>
      </c>
      <c r="E180" s="32">
        <f>IF(OR($A180="",$B180=""),"",B180*'MPTO_working_2-way'!$G179)</f>
        <v>1.8262910798122067</v>
      </c>
      <c r="F180" s="30">
        <f>IF(OR($A180="",$B180=""),"",'MPTO_working_2-way'!D179)</f>
        <v>2.2190126672191313</v>
      </c>
      <c r="G180" s="32">
        <f>IF(OR($A180="",$B180=""),"",'MPTO_working_2-way'!E179)</f>
        <v>1.8203360202000585</v>
      </c>
      <c r="H180" s="30">
        <f>IF(OR($A180="",$B180=""),"",'OddsRatio_working_2-way'!M179)</f>
        <v>2.2193613513897996</v>
      </c>
      <c r="I180" s="30">
        <f>IF(OR($A180="",$B180=""),"",'OddsRatio_working_2-way'!N179)</f>
        <v>1.8201014398727853</v>
      </c>
      <c r="J180" s="30">
        <f>IF('Log_working_2-way'!$D179="","",A180^('Log_working_2-way'!$D179))</f>
        <v>2.2234058151600675</v>
      </c>
      <c r="K180" s="32">
        <f>IF('Log_working_2-way'!$D179="","",B180^('Log_working_2-way'!$D179))</f>
        <v>1.8173902621748135</v>
      </c>
      <c r="L180" s="37">
        <f t="shared" si="27"/>
        <v>0.45244215938303339</v>
      </c>
      <c r="M180" s="37">
        <f t="shared" si="28"/>
        <v>0.54755784061696655</v>
      </c>
      <c r="N180" s="38">
        <v>276</v>
      </c>
      <c r="O180" s="38">
        <f t="shared" si="29"/>
        <v>146.42253521126761</v>
      </c>
      <c r="P180" s="38">
        <f t="shared" si="30"/>
        <v>119.18181818181819</v>
      </c>
      <c r="Q180" s="38">
        <f t="shared" si="31"/>
        <v>156.81818181818184</v>
      </c>
      <c r="R180" s="38">
        <f t="shared" si="32"/>
        <v>129.57746478873239</v>
      </c>
      <c r="S180" s="39">
        <f t="shared" si="33"/>
        <v>-10.395646606914227</v>
      </c>
      <c r="T180" s="39">
        <f t="shared" si="34"/>
        <v>-10.395646606914198</v>
      </c>
      <c r="U180" t="s">
        <v>234</v>
      </c>
      <c r="V180" t="s">
        <v>347</v>
      </c>
      <c r="W180" t="s">
        <v>366</v>
      </c>
      <c r="X180" t="s">
        <v>455</v>
      </c>
      <c r="Y180" s="41"/>
    </row>
    <row r="181" spans="1:25" s="35" customFormat="1" ht="15" x14ac:dyDescent="0.25">
      <c r="A181">
        <v>2.72</v>
      </c>
      <c r="B181">
        <v>1.5</v>
      </c>
      <c r="C181" s="29">
        <f t="shared" si="26"/>
        <v>3.4313725490195957E-2</v>
      </c>
      <c r="D181" s="30">
        <f>IF(OR($A181="",$B181=""),"",A181*'MPTO_working_2-way'!$G180)</f>
        <v>2.813333333333333</v>
      </c>
      <c r="E181" s="32">
        <f>IF(OR($A181="",$B181=""),"",B181*'MPTO_working_2-way'!$G180)</f>
        <v>1.5514705882352939</v>
      </c>
      <c r="F181" s="30">
        <f>IF(OR($A181="",$B181=""),"",'MPTO_working_2-way'!D180)</f>
        <v>2.8531468531468529</v>
      </c>
      <c r="G181" s="32">
        <f>IF(OR($A181="",$B181=""),"",'MPTO_working_2-way'!E180)</f>
        <v>1.5396226415094338</v>
      </c>
      <c r="H181" s="30">
        <f>IF(OR($A181="",$B181=""),"",'OddsRatio_working_2-way'!M180)</f>
        <v>2.8547236990991407</v>
      </c>
      <c r="I181" s="30">
        <f>IF(OR($A181="",$B181=""),"",'OddsRatio_working_2-way'!N180)</f>
        <v>1.5391638660171922</v>
      </c>
      <c r="J181" s="30">
        <f>IF('Log_working_2-way'!$D180="","",A181^('Log_working_2-way'!$D180))</f>
        <v>2.8735361487509046</v>
      </c>
      <c r="K181" s="32">
        <f>IF('Log_working_2-way'!$D180="","",B181^('Log_working_2-way'!$D180))</f>
        <v>1.5337500430223856</v>
      </c>
      <c r="L181" s="37">
        <f t="shared" si="27"/>
        <v>0.35545023696682471</v>
      </c>
      <c r="M181" s="37">
        <f t="shared" si="28"/>
        <v>0.64454976303317546</v>
      </c>
      <c r="N181" s="38">
        <v>277</v>
      </c>
      <c r="O181" s="38">
        <f t="shared" si="29"/>
        <v>175.16176470588235</v>
      </c>
      <c r="P181" s="38">
        <f t="shared" si="30"/>
        <v>92.333333333333329</v>
      </c>
      <c r="Q181" s="38">
        <f t="shared" si="31"/>
        <v>184.66666666666666</v>
      </c>
      <c r="R181" s="38">
        <f t="shared" si="32"/>
        <v>101.83823529411764</v>
      </c>
      <c r="S181" s="39">
        <f t="shared" si="33"/>
        <v>-9.5049019607843093</v>
      </c>
      <c r="T181" s="39">
        <f t="shared" si="34"/>
        <v>-9.5049019607843093</v>
      </c>
      <c r="U181" t="s">
        <v>352</v>
      </c>
      <c r="V181" t="s">
        <v>237</v>
      </c>
      <c r="W181" t="s">
        <v>367</v>
      </c>
      <c r="X181" t="s">
        <v>455</v>
      </c>
      <c r="Y181" s="41"/>
    </row>
    <row r="182" spans="1:25" s="35" customFormat="1" ht="15" x14ac:dyDescent="0.25">
      <c r="A182">
        <v>2.46</v>
      </c>
      <c r="B182">
        <v>1.59</v>
      </c>
      <c r="C182" s="29">
        <f t="shared" si="26"/>
        <v>3.5434882650713373E-2</v>
      </c>
      <c r="D182" s="30">
        <f>IF(OR($A182="",$B182=""),"",A182*'MPTO_working_2-way'!$G181)</f>
        <v>2.5471698113207548</v>
      </c>
      <c r="E182" s="32">
        <f>IF(OR($A182="",$B182=""),"",B182*'MPTO_working_2-way'!$G181)</f>
        <v>1.6463414634146343</v>
      </c>
      <c r="F182" s="30">
        <f>IF(OR($A182="",$B182=""),"",'MPTO_working_2-way'!D181)</f>
        <v>2.5721049516669958</v>
      </c>
      <c r="G182" s="32">
        <f>IF(OR($A182="",$B182=""),"",'MPTO_working_2-way'!E181)</f>
        <v>1.6360898481616264</v>
      </c>
      <c r="H182" s="30">
        <f>IF(OR($A182="",$B182=""),"",'OddsRatio_working_2-way'!M181)</f>
        <v>2.5730785966335055</v>
      </c>
      <c r="I182" s="30">
        <f>IF(OR($A182="",$B182=""),"",'OddsRatio_working_2-way'!N181)</f>
        <v>1.6356961452149104</v>
      </c>
      <c r="J182" s="30">
        <f>IF('Log_working_2-way'!$D181="","",A182^('Log_working_2-way'!$D181))</f>
        <v>2.5847141060445584</v>
      </c>
      <c r="K182" s="32">
        <f>IF('Log_working_2-way'!$D181="","",B182^('Log_working_2-way'!$D181))</f>
        <v>1.6310286481237015</v>
      </c>
      <c r="L182" s="37">
        <f t="shared" si="27"/>
        <v>0.3925925925925926</v>
      </c>
      <c r="M182" s="37">
        <f t="shared" si="28"/>
        <v>0.6074074074074074</v>
      </c>
      <c r="N182" s="38">
        <v>278</v>
      </c>
      <c r="O182" s="38">
        <f t="shared" si="29"/>
        <v>164.99186991869919</v>
      </c>
      <c r="P182" s="38">
        <f t="shared" si="30"/>
        <v>103.15723270440253</v>
      </c>
      <c r="Q182" s="38">
        <f t="shared" si="31"/>
        <v>174.84276729559747</v>
      </c>
      <c r="R182" s="38">
        <f t="shared" si="32"/>
        <v>113.00813008130081</v>
      </c>
      <c r="S182" s="39">
        <f t="shared" si="33"/>
        <v>-9.8508973768982742</v>
      </c>
      <c r="T182" s="39">
        <f t="shared" si="34"/>
        <v>-9.8508973768982742</v>
      </c>
      <c r="U182" t="s">
        <v>354</v>
      </c>
      <c r="V182" t="s">
        <v>236</v>
      </c>
      <c r="W182" t="s">
        <v>367</v>
      </c>
      <c r="X182" t="s">
        <v>455</v>
      </c>
      <c r="Y182" s="41"/>
    </row>
    <row r="183" spans="1:25" ht="15" x14ac:dyDescent="0.25">
      <c r="A183">
        <v>2.17</v>
      </c>
      <c r="B183">
        <v>1.74</v>
      </c>
      <c r="C183" s="29">
        <f t="shared" si="26"/>
        <v>3.5542136765718491E-2</v>
      </c>
      <c r="D183" s="30">
        <f>IF(OR($A183="",$B183=""),"",A183*'MPTO_working_2-way'!$G182)</f>
        <v>2.2471264367816088</v>
      </c>
      <c r="E183" s="32">
        <f>IF(OR($A183="",$B183=""),"",B183*'MPTO_working_2-way'!$G182)</f>
        <v>1.8018433179723501</v>
      </c>
      <c r="F183" s="30">
        <f>IF(OR($A183="",$B183=""),"",'MPTO_working_2-way'!D182)</f>
        <v>2.2570386753541753</v>
      </c>
      <c r="G183" s="32">
        <f>IF(OR($A183="",$B183=""),"",'MPTO_working_2-way'!E182)</f>
        <v>1.7955204717295163</v>
      </c>
      <c r="H183" s="30">
        <f>IF(OR($A183="",$B183=""),"",'OddsRatio_working_2-way'!M182)</f>
        <v>2.2574104664273644</v>
      </c>
      <c r="I183" s="30">
        <f>IF(OR($A183="",$B183=""),"",'OddsRatio_working_2-way'!N182)</f>
        <v>1.7952852522702987</v>
      </c>
      <c r="J183" s="30">
        <f>IF('Log_working_2-way'!$D182="","",A183^('Log_working_2-way'!$D182))</f>
        <v>2.2619707702020815</v>
      </c>
      <c r="K183" s="32">
        <f>IF('Log_working_2-way'!$D182="","",B183^('Log_working_2-way'!$D182))</f>
        <v>1.7924113803680148</v>
      </c>
      <c r="L183" s="37">
        <f t="shared" si="27"/>
        <v>0.44501278772378522</v>
      </c>
      <c r="M183" s="37">
        <f t="shared" si="28"/>
        <v>0.55498721227621484</v>
      </c>
      <c r="N183" s="38">
        <v>279</v>
      </c>
      <c r="O183" s="38">
        <f t="shared" si="29"/>
        <v>150.42857142857142</v>
      </c>
      <c r="P183" s="38">
        <f t="shared" si="30"/>
        <v>118.65517241379308</v>
      </c>
      <c r="Q183" s="38">
        <f t="shared" si="31"/>
        <v>160.34482758620689</v>
      </c>
      <c r="R183" s="38">
        <f t="shared" si="32"/>
        <v>128.57142857142858</v>
      </c>
      <c r="S183" s="39">
        <f t="shared" si="33"/>
        <v>-9.9162561576354733</v>
      </c>
      <c r="T183" s="39">
        <f t="shared" si="34"/>
        <v>-9.9162561576355017</v>
      </c>
      <c r="U183" t="s">
        <v>284</v>
      </c>
      <c r="V183" t="s">
        <v>336</v>
      </c>
      <c r="W183" t="s">
        <v>368</v>
      </c>
      <c r="X183" t="s">
        <v>455</v>
      </c>
      <c r="Y183" s="41"/>
    </row>
    <row r="184" spans="1:25" ht="15" x14ac:dyDescent="0.25">
      <c r="A184">
        <v>2.86</v>
      </c>
      <c r="B184">
        <v>1.45</v>
      </c>
      <c r="C184" s="29">
        <f t="shared" si="26"/>
        <v>3.9305522064142728E-2</v>
      </c>
      <c r="D184" s="30">
        <f>IF(OR($A184="",$B184=""),"",A184*'MPTO_working_2-way'!$G183)</f>
        <v>2.9724137931034482</v>
      </c>
      <c r="E184" s="32">
        <f>IF(OR($A184="",$B184=""),"",B184*'MPTO_working_2-way'!$G183)</f>
        <v>1.5069930069930069</v>
      </c>
      <c r="F184" s="30">
        <f>IF(OR($A184="",$B184=""),"",'MPTO_working_2-way'!D183)</f>
        <v>3.0303251735476797</v>
      </c>
      <c r="G184" s="32">
        <f>IF(OR($A184="",$B184=""),"",'MPTO_working_2-way'!E183)</f>
        <v>1.4925319416951592</v>
      </c>
      <c r="H184" s="30">
        <f>IF(OR($A184="",$B184=""),"",'OddsRatio_working_2-way'!M183)</f>
        <v>3.0330600909302539</v>
      </c>
      <c r="I184" s="30">
        <f>IF(OR($A184="",$B184=""),"",'OddsRatio_working_2-way'!N183)</f>
        <v>1.4918693768379645</v>
      </c>
      <c r="J184" s="30">
        <f>IF('Log_working_2-way'!$D183="","",A184^('Log_working_2-way'!$D183))</f>
        <v>3.0608931805854613</v>
      </c>
      <c r="K184" s="32">
        <f>IF('Log_working_2-way'!$D183="","",B184^('Log_working_2-way'!$D183))</f>
        <v>1.4852265073316331</v>
      </c>
      <c r="L184" s="37">
        <f t="shared" si="27"/>
        <v>0.33642691415313225</v>
      </c>
      <c r="M184" s="37">
        <f t="shared" si="28"/>
        <v>0.66357308584686781</v>
      </c>
      <c r="N184" s="38">
        <v>280</v>
      </c>
      <c r="O184" s="38">
        <f t="shared" si="29"/>
        <v>182.09790209790211</v>
      </c>
      <c r="P184" s="38">
        <f t="shared" si="30"/>
        <v>86.896551724137936</v>
      </c>
      <c r="Q184" s="38">
        <f t="shared" si="31"/>
        <v>193.10344827586209</v>
      </c>
      <c r="R184" s="38">
        <f t="shared" si="32"/>
        <v>97.902097902097907</v>
      </c>
      <c r="S184" s="39">
        <f t="shared" si="33"/>
        <v>-11.005546177959985</v>
      </c>
      <c r="T184" s="39">
        <f t="shared" si="34"/>
        <v>-11.005546177959971</v>
      </c>
      <c r="U184" t="s">
        <v>332</v>
      </c>
      <c r="V184" t="s">
        <v>357</v>
      </c>
      <c r="W184" t="s">
        <v>368</v>
      </c>
      <c r="X184" t="s">
        <v>455</v>
      </c>
      <c r="Y184" s="41"/>
    </row>
    <row r="185" spans="1:25" ht="15" x14ac:dyDescent="0.25">
      <c r="A185">
        <v>1.48</v>
      </c>
      <c r="B185">
        <v>2.73</v>
      </c>
      <c r="C185" s="29">
        <f t="shared" si="26"/>
        <v>4.1976041976041989E-2</v>
      </c>
      <c r="D185" s="30">
        <f>IF(OR($A185="",$B185=""),"",A185*'MPTO_working_2-way'!$G184)</f>
        <v>1.5421245421245422</v>
      </c>
      <c r="E185" s="32">
        <f>IF(OR($A185="",$B185=""),"",B185*'MPTO_working_2-way'!$G184)</f>
        <v>2.8445945945945947</v>
      </c>
      <c r="F185" s="30">
        <f>IF(OR($A185="",$B185=""),"",'MPTO_working_2-way'!D184)</f>
        <v>1.5274459398155149</v>
      </c>
      <c r="G185" s="32">
        <f>IF(OR($A185="",$B185=""),"",'MPTO_working_2-way'!E184)</f>
        <v>2.8959288990825689</v>
      </c>
      <c r="H185" s="30">
        <f>IF(OR($A185="",$B185=""),"",'OddsRatio_working_2-way'!M184)</f>
        <v>1.5267415375673767</v>
      </c>
      <c r="I185" s="30">
        <f>IF(OR($A185="",$B185=""),"",'OddsRatio_working_2-way'!N184)</f>
        <v>2.8984642916490868</v>
      </c>
      <c r="J185" s="30">
        <f>IF('Log_working_2-way'!$D184="","",A185^('Log_working_2-way'!$D184))</f>
        <v>1.5200063181014982</v>
      </c>
      <c r="K185" s="32">
        <f>IF('Log_working_2-way'!$D184="","",B185^('Log_working_2-way'!$D184))</f>
        <v>2.9230535575986627</v>
      </c>
      <c r="L185" s="37">
        <f t="shared" si="27"/>
        <v>0.64845605700712583</v>
      </c>
      <c r="M185" s="37">
        <f t="shared" si="28"/>
        <v>0.35154394299287411</v>
      </c>
      <c r="N185" s="38">
        <v>281</v>
      </c>
      <c r="O185" s="38">
        <f t="shared" si="29"/>
        <v>91.13513513513513</v>
      </c>
      <c r="P185" s="38">
        <f t="shared" si="30"/>
        <v>178.06959706959705</v>
      </c>
      <c r="Q185" s="38">
        <f t="shared" si="31"/>
        <v>102.93040293040292</v>
      </c>
      <c r="R185" s="38">
        <f t="shared" si="32"/>
        <v>189.86486486486487</v>
      </c>
      <c r="S185" s="39">
        <f t="shared" si="33"/>
        <v>-11.79526779526779</v>
      </c>
      <c r="T185" s="39">
        <f t="shared" si="34"/>
        <v>-11.795267795267819</v>
      </c>
      <c r="U185" t="s">
        <v>288</v>
      </c>
      <c r="V185" t="s">
        <v>341</v>
      </c>
      <c r="W185" t="s">
        <v>369</v>
      </c>
      <c r="X185" t="s">
        <v>455</v>
      </c>
      <c r="Y185" s="41"/>
    </row>
    <row r="186" spans="1:25" s="35" customFormat="1" ht="15" x14ac:dyDescent="0.25">
      <c r="A186">
        <v>1.58</v>
      </c>
      <c r="B186">
        <v>2.4700000000000002</v>
      </c>
      <c r="C186" s="29">
        <f t="shared" si="26"/>
        <v>3.7769692000204858E-2</v>
      </c>
      <c r="D186" s="30">
        <f>IF(OR($A186="",$B186=""),"",A186*'MPTO_working_2-way'!$G185)</f>
        <v>1.6396761133603237</v>
      </c>
      <c r="E186" s="32">
        <f>IF(OR($A186="",$B186=""),"",B186*'MPTO_working_2-way'!$G185)</f>
        <v>2.5632911392405062</v>
      </c>
      <c r="F186" s="30">
        <f>IF(OR($A186="",$B186=""),"",'MPTO_working_2-way'!D185)</f>
        <v>1.6285940825439218</v>
      </c>
      <c r="G186" s="32">
        <f>IF(OR($A186="",$B186=""),"",'MPTO_working_2-way'!E185)</f>
        <v>2.5908517559583082</v>
      </c>
      <c r="H186" s="30">
        <f>IF(OR($A186="",$B186=""),"",'OddsRatio_working_2-way'!M185)</f>
        <v>1.6281383789653769</v>
      </c>
      <c r="I186" s="30">
        <f>IF(OR($A186="",$B186=""),"",'OddsRatio_working_2-way'!N185)</f>
        <v>2.5920058915156967</v>
      </c>
      <c r="J186" s="30">
        <f>IF('Log_working_2-way'!$D185="","",A186^('Log_working_2-way'!$D185))</f>
        <v>1.6230852355793859</v>
      </c>
      <c r="K186" s="32">
        <f>IF('Log_working_2-way'!$D185="","",B186^('Log_working_2-way'!$D185))</f>
        <v>2.6049168603231139</v>
      </c>
      <c r="L186" s="37">
        <f t="shared" si="27"/>
        <v>0.60987654320987661</v>
      </c>
      <c r="M186" s="37">
        <f t="shared" si="28"/>
        <v>0.39012345679012345</v>
      </c>
      <c r="N186" s="38">
        <v>282</v>
      </c>
      <c r="O186" s="38">
        <f t="shared" si="29"/>
        <v>103.51898734177215</v>
      </c>
      <c r="P186" s="38">
        <f t="shared" si="30"/>
        <v>167.82995951417007</v>
      </c>
      <c r="Q186" s="38">
        <f t="shared" si="31"/>
        <v>114.17004048582996</v>
      </c>
      <c r="R186" s="38">
        <f t="shared" si="32"/>
        <v>178.48101265822783</v>
      </c>
      <c r="S186" s="39">
        <f t="shared" si="33"/>
        <v>-10.651053144057812</v>
      </c>
      <c r="T186" s="39">
        <f t="shared" si="34"/>
        <v>-10.651053144057755</v>
      </c>
      <c r="U186" t="s">
        <v>340</v>
      </c>
      <c r="V186" t="s">
        <v>343</v>
      </c>
      <c r="W186" t="s">
        <v>369</v>
      </c>
      <c r="X186" t="s">
        <v>455</v>
      </c>
      <c r="Y186" s="41"/>
    </row>
    <row r="187" spans="1:25" ht="15" x14ac:dyDescent="0.25">
      <c r="A187"/>
      <c r="B187"/>
      <c r="C187" s="29"/>
      <c r="D187" s="30"/>
      <c r="E187" s="32"/>
      <c r="F187" s="30"/>
      <c r="G187" s="32"/>
      <c r="H187" s="30"/>
      <c r="I187" s="30"/>
      <c r="J187" s="30"/>
      <c r="K187" s="32"/>
      <c r="L187" s="37"/>
      <c r="M187" s="37"/>
      <c r="N187" s="38"/>
      <c r="O187" s="38"/>
      <c r="P187" s="38"/>
      <c r="Q187" s="38"/>
      <c r="R187" s="38"/>
      <c r="S187" s="39"/>
      <c r="T187" s="39"/>
      <c r="U187"/>
      <c r="V187"/>
      <c r="W187"/>
      <c r="X187"/>
      <c r="Y187" s="41"/>
    </row>
    <row r="188" spans="1:25" s="35" customFormat="1" ht="15" x14ac:dyDescent="0.25">
      <c r="A188"/>
      <c r="B188"/>
      <c r="C188" s="29"/>
      <c r="D188" s="30"/>
      <c r="E188" s="32"/>
      <c r="F188" s="30"/>
      <c r="G188" s="32"/>
      <c r="H188" s="30"/>
      <c r="I188" s="30"/>
      <c r="J188" s="30"/>
      <c r="K188" s="32"/>
      <c r="L188" s="37"/>
      <c r="M188" s="37"/>
      <c r="N188" s="38"/>
      <c r="O188" s="38"/>
      <c r="P188" s="38"/>
      <c r="Q188" s="38"/>
      <c r="R188" s="38"/>
      <c r="S188" s="39"/>
      <c r="T188" s="39"/>
      <c r="U188"/>
      <c r="V188"/>
      <c r="W188"/>
      <c r="X188"/>
      <c r="Y188" s="41"/>
    </row>
    <row r="189" spans="1:25" s="35" customFormat="1" ht="15" x14ac:dyDescent="0.25">
      <c r="A189"/>
      <c r="B189"/>
      <c r="C189" s="29"/>
      <c r="D189" s="30"/>
      <c r="E189" s="32"/>
      <c r="F189" s="30"/>
      <c r="G189" s="32"/>
      <c r="H189" s="30"/>
      <c r="I189" s="30"/>
      <c r="J189" s="30"/>
      <c r="K189" s="32"/>
      <c r="L189" s="37"/>
      <c r="M189" s="37"/>
      <c r="N189" s="38"/>
      <c r="O189" s="38"/>
      <c r="P189" s="38"/>
      <c r="Q189" s="38"/>
      <c r="R189" s="38"/>
      <c r="S189" s="39"/>
      <c r="T189" s="39"/>
      <c r="U189"/>
      <c r="V189"/>
      <c r="W189"/>
      <c r="X189"/>
      <c r="Y189" s="41"/>
    </row>
    <row r="190" spans="1:25" s="35" customFormat="1" ht="15" x14ac:dyDescent="0.25">
      <c r="A190"/>
      <c r="B190"/>
      <c r="C190" s="29"/>
      <c r="D190" s="30"/>
      <c r="E190" s="32"/>
      <c r="F190" s="30"/>
      <c r="G190" s="32"/>
      <c r="H190" s="30"/>
      <c r="I190" s="30"/>
      <c r="J190" s="30"/>
      <c r="K190" s="32"/>
      <c r="L190" s="37"/>
      <c r="M190" s="37"/>
      <c r="N190" s="38"/>
      <c r="O190" s="38"/>
      <c r="P190" s="38"/>
      <c r="Q190" s="38"/>
      <c r="R190" s="38"/>
      <c r="S190" s="39"/>
      <c r="T190" s="39"/>
      <c r="U190"/>
      <c r="V190"/>
      <c r="W190"/>
      <c r="X190"/>
      <c r="Y190" s="41"/>
    </row>
    <row r="191" spans="1:25" ht="15" x14ac:dyDescent="0.25">
      <c r="A191"/>
      <c r="B191"/>
      <c r="C191" s="29"/>
      <c r="D191" s="30"/>
      <c r="E191" s="32"/>
      <c r="F191" s="30"/>
      <c r="G191" s="32"/>
      <c r="H191" s="30"/>
      <c r="I191" s="30"/>
      <c r="J191" s="30"/>
      <c r="K191" s="32"/>
      <c r="L191" s="37"/>
      <c r="M191" s="37"/>
      <c r="N191" s="38"/>
      <c r="O191" s="38"/>
      <c r="P191" s="38"/>
      <c r="Q191" s="38"/>
      <c r="R191" s="38"/>
      <c r="S191" s="39"/>
      <c r="T191" s="39"/>
      <c r="U191"/>
      <c r="V191"/>
      <c r="W191"/>
      <c r="X191"/>
      <c r="Y191" s="41"/>
    </row>
    <row r="192" spans="1:25" s="35" customFormat="1" ht="15" x14ac:dyDescent="0.25">
      <c r="A192"/>
      <c r="B192"/>
      <c r="C192" s="29"/>
      <c r="D192" s="30"/>
      <c r="E192" s="32"/>
      <c r="F192" s="30"/>
      <c r="G192" s="32"/>
      <c r="H192" s="30"/>
      <c r="I192" s="30"/>
      <c r="J192" s="30"/>
      <c r="K192" s="32"/>
      <c r="L192" s="37"/>
      <c r="M192" s="37"/>
      <c r="N192" s="38"/>
      <c r="O192" s="38"/>
      <c r="P192" s="38"/>
      <c r="Q192" s="38"/>
      <c r="R192" s="38"/>
      <c r="S192" s="39"/>
      <c r="T192" s="39"/>
      <c r="U192"/>
      <c r="V192"/>
      <c r="W192"/>
      <c r="X192"/>
      <c r="Y192" s="41"/>
    </row>
    <row r="193" spans="1:25" s="35" customFormat="1" ht="15" x14ac:dyDescent="0.25">
      <c r="A193"/>
      <c r="B193"/>
      <c r="C193" s="29"/>
      <c r="D193" s="30"/>
      <c r="E193" s="32"/>
      <c r="F193" s="30"/>
      <c r="G193" s="32"/>
      <c r="H193" s="30"/>
      <c r="I193" s="30"/>
      <c r="J193" s="30"/>
      <c r="K193" s="32"/>
      <c r="L193" s="37"/>
      <c r="M193" s="37"/>
      <c r="N193" s="38"/>
      <c r="O193" s="38"/>
      <c r="P193" s="38"/>
      <c r="Q193" s="38"/>
      <c r="R193" s="38"/>
      <c r="S193" s="39"/>
      <c r="T193" s="39"/>
      <c r="U193"/>
      <c r="V193"/>
      <c r="W193"/>
      <c r="X193"/>
      <c r="Y193" s="41"/>
    </row>
    <row r="194" spans="1:25" s="35" customFormat="1" ht="15" x14ac:dyDescent="0.25">
      <c r="A194"/>
      <c r="B194"/>
      <c r="C194" s="29"/>
      <c r="D194" s="30"/>
      <c r="E194" s="32"/>
      <c r="F194" s="30"/>
      <c r="G194" s="32"/>
      <c r="H194" s="30"/>
      <c r="I194" s="30"/>
      <c r="J194" s="30"/>
      <c r="K194" s="32"/>
      <c r="L194" s="37"/>
      <c r="M194" s="37"/>
      <c r="N194" s="38"/>
      <c r="O194" s="38"/>
      <c r="P194" s="38"/>
      <c r="Q194" s="38"/>
      <c r="R194" s="38"/>
      <c r="S194" s="39"/>
      <c r="T194" s="39"/>
      <c r="U194"/>
      <c r="V194"/>
      <c r="W194"/>
      <c r="X194"/>
      <c r="Y194" s="41"/>
    </row>
    <row r="195" spans="1:25" ht="15" x14ac:dyDescent="0.25">
      <c r="A195"/>
      <c r="B195"/>
      <c r="C195" s="29"/>
      <c r="D195" s="30"/>
      <c r="E195" s="32"/>
      <c r="F195" s="30"/>
      <c r="G195" s="32"/>
      <c r="H195" s="30"/>
      <c r="I195" s="30"/>
      <c r="J195" s="30"/>
      <c r="K195" s="32"/>
      <c r="L195" s="37"/>
      <c r="M195" s="37"/>
      <c r="N195" s="38"/>
      <c r="O195" s="38"/>
      <c r="P195" s="38"/>
      <c r="Q195" s="38"/>
      <c r="R195" s="38"/>
      <c r="S195" s="39"/>
      <c r="T195" s="39"/>
      <c r="U195"/>
      <c r="V195"/>
      <c r="W195"/>
      <c r="X195"/>
      <c r="Y195" s="41"/>
    </row>
    <row r="196" spans="1:25" s="35" customFormat="1" ht="15" x14ac:dyDescent="0.25">
      <c r="A196"/>
      <c r="B196"/>
      <c r="C196" s="29"/>
      <c r="D196" s="30"/>
      <c r="E196" s="32"/>
      <c r="F196" s="30"/>
      <c r="G196" s="32"/>
      <c r="H196" s="30"/>
      <c r="I196" s="30"/>
      <c r="J196" s="30"/>
      <c r="K196" s="32"/>
      <c r="L196" s="37"/>
      <c r="M196" s="37"/>
      <c r="N196" s="38"/>
      <c r="O196" s="38"/>
      <c r="P196" s="38"/>
      <c r="Q196" s="38"/>
      <c r="R196" s="38"/>
      <c r="S196" s="39"/>
      <c r="T196" s="39"/>
      <c r="U196"/>
      <c r="V196"/>
      <c r="W196"/>
      <c r="X196"/>
      <c r="Y196" s="41"/>
    </row>
    <row r="197" spans="1:25" ht="15" x14ac:dyDescent="0.25">
      <c r="A197"/>
      <c r="B197"/>
      <c r="C197" s="29"/>
      <c r="D197" s="30"/>
      <c r="E197" s="32"/>
      <c r="F197" s="30"/>
      <c r="G197" s="32"/>
      <c r="H197" s="30"/>
      <c r="I197" s="30"/>
      <c r="J197" s="30"/>
      <c r="K197" s="32"/>
      <c r="L197" s="37"/>
      <c r="M197" s="37"/>
      <c r="N197" s="38"/>
      <c r="O197" s="38"/>
      <c r="P197" s="38"/>
      <c r="Q197" s="38"/>
      <c r="R197" s="38"/>
      <c r="S197" s="39"/>
      <c r="T197" s="39"/>
      <c r="U197"/>
      <c r="V197"/>
      <c r="W197"/>
      <c r="X197"/>
      <c r="Y197" s="41"/>
    </row>
    <row r="198" spans="1:25" s="35" customFormat="1" ht="15" x14ac:dyDescent="0.25">
      <c r="A198"/>
      <c r="B198"/>
      <c r="C198" s="29"/>
      <c r="D198" s="30"/>
      <c r="E198" s="32"/>
      <c r="F198" s="30"/>
      <c r="G198" s="32"/>
      <c r="H198" s="30"/>
      <c r="I198" s="30"/>
      <c r="J198" s="30"/>
      <c r="K198" s="32"/>
      <c r="L198" s="37"/>
      <c r="M198" s="37"/>
      <c r="N198" s="38"/>
      <c r="O198" s="38"/>
      <c r="P198" s="38"/>
      <c r="Q198" s="38"/>
      <c r="R198" s="38"/>
      <c r="S198" s="39"/>
      <c r="T198" s="39"/>
      <c r="U198"/>
      <c r="V198"/>
      <c r="W198"/>
      <c r="X198"/>
      <c r="Y198" s="41"/>
    </row>
    <row r="199" spans="1:25" ht="15" x14ac:dyDescent="0.25">
      <c r="A199"/>
      <c r="B199"/>
      <c r="C199" s="29"/>
      <c r="D199" s="30"/>
      <c r="E199" s="32"/>
      <c r="F199" s="30"/>
      <c r="G199" s="32"/>
      <c r="H199" s="30"/>
      <c r="I199" s="30"/>
      <c r="J199" s="30"/>
      <c r="K199" s="32"/>
      <c r="L199" s="37"/>
      <c r="M199" s="37"/>
      <c r="N199" s="38"/>
      <c r="O199" s="38"/>
      <c r="P199" s="38"/>
      <c r="Q199" s="38"/>
      <c r="R199" s="38"/>
      <c r="S199" s="39"/>
      <c r="T199" s="39"/>
      <c r="U199"/>
      <c r="V199"/>
      <c r="W199"/>
      <c r="X199" s="48"/>
      <c r="Y199" s="41"/>
    </row>
    <row r="200" spans="1:25" s="35" customFormat="1" ht="15" x14ac:dyDescent="0.25">
      <c r="A200"/>
      <c r="B200"/>
      <c r="C200" s="29"/>
      <c r="D200" s="30"/>
      <c r="E200" s="32"/>
      <c r="F200" s="30"/>
      <c r="G200" s="32"/>
      <c r="H200" s="30"/>
      <c r="I200" s="30"/>
      <c r="J200" s="30"/>
      <c r="K200" s="32"/>
      <c r="L200" s="37"/>
      <c r="M200" s="37"/>
      <c r="N200" s="38"/>
      <c r="O200" s="38"/>
      <c r="P200" s="38"/>
      <c r="Q200" s="38"/>
      <c r="R200" s="38"/>
      <c r="S200" s="39"/>
      <c r="T200" s="39"/>
      <c r="U200"/>
      <c r="V200"/>
      <c r="W200"/>
      <c r="X200" s="48"/>
      <c r="Y200" s="41"/>
    </row>
    <row r="201" spans="1:25" s="35" customFormat="1" ht="15" x14ac:dyDescent="0.25">
      <c r="A201"/>
      <c r="B201"/>
      <c r="C201" s="29"/>
      <c r="D201" s="30"/>
      <c r="E201" s="32"/>
      <c r="F201" s="30"/>
      <c r="G201" s="32"/>
      <c r="H201" s="30"/>
      <c r="I201" s="30"/>
      <c r="J201" s="30"/>
      <c r="K201" s="32"/>
      <c r="L201" s="37"/>
      <c r="M201" s="37"/>
      <c r="N201" s="38"/>
      <c r="O201" s="38"/>
      <c r="P201" s="38"/>
      <c r="Q201" s="38"/>
      <c r="R201" s="38"/>
      <c r="S201" s="39"/>
      <c r="T201" s="39"/>
      <c r="U201"/>
      <c r="V201"/>
      <c r="W201"/>
      <c r="X201" s="48"/>
      <c r="Y201" s="41"/>
    </row>
    <row r="202" spans="1:25" s="35" customFormat="1" ht="15" x14ac:dyDescent="0.25">
      <c r="A202"/>
      <c r="B202"/>
      <c r="C202" s="29"/>
      <c r="D202" s="30"/>
      <c r="E202" s="32"/>
      <c r="F202" s="30"/>
      <c r="G202" s="32"/>
      <c r="H202" s="30"/>
      <c r="I202" s="30"/>
      <c r="J202" s="30"/>
      <c r="K202" s="32"/>
      <c r="L202" s="37"/>
      <c r="M202" s="37"/>
      <c r="N202" s="38"/>
      <c r="O202" s="38"/>
      <c r="P202" s="38"/>
      <c r="Q202" s="38"/>
      <c r="R202" s="38"/>
      <c r="S202" s="39"/>
      <c r="T202" s="39"/>
      <c r="U202"/>
      <c r="V202"/>
      <c r="W202"/>
      <c r="X202" s="48"/>
      <c r="Y202" s="41"/>
    </row>
    <row r="203" spans="1:25" ht="15" x14ac:dyDescent="0.25">
      <c r="A203"/>
      <c r="B203"/>
      <c r="C203" s="29"/>
      <c r="D203" s="30"/>
      <c r="E203" s="32"/>
      <c r="F203" s="30"/>
      <c r="G203" s="32"/>
      <c r="H203" s="30"/>
      <c r="I203" s="30"/>
      <c r="J203" s="30"/>
      <c r="K203" s="32"/>
      <c r="L203" s="37"/>
      <c r="M203" s="37"/>
      <c r="N203" s="38"/>
      <c r="O203" s="38"/>
      <c r="P203" s="38"/>
      <c r="Q203" s="38"/>
      <c r="R203" s="38"/>
      <c r="S203" s="39"/>
      <c r="T203" s="39"/>
      <c r="U203"/>
      <c r="V203"/>
      <c r="W203"/>
      <c r="X203" s="48"/>
      <c r="Y203" s="41"/>
    </row>
    <row r="204" spans="1:25" ht="15" x14ac:dyDescent="0.25">
      <c r="A204"/>
      <c r="B204"/>
      <c r="C204" s="29"/>
      <c r="D204" s="30"/>
      <c r="E204" s="32"/>
      <c r="F204" s="30"/>
      <c r="G204" s="32"/>
      <c r="H204" s="30"/>
      <c r="I204" s="30"/>
      <c r="J204" s="30"/>
      <c r="K204" s="32"/>
      <c r="L204" s="37"/>
      <c r="M204" s="37"/>
      <c r="N204" s="38"/>
      <c r="O204" s="38"/>
      <c r="P204" s="38"/>
      <c r="Q204" s="38"/>
      <c r="R204" s="38"/>
      <c r="S204" s="39"/>
      <c r="T204" s="39"/>
      <c r="U204"/>
      <c r="V204"/>
      <c r="W204"/>
      <c r="X204" s="48"/>
      <c r="Y204" s="41"/>
    </row>
    <row r="205" spans="1:25" s="35" customFormat="1" ht="15" x14ac:dyDescent="0.25">
      <c r="A205"/>
      <c r="B205"/>
      <c r="C205" s="29"/>
      <c r="D205" s="30"/>
      <c r="E205" s="32"/>
      <c r="F205" s="30"/>
      <c r="G205" s="32"/>
      <c r="H205" s="30"/>
      <c r="I205" s="30"/>
      <c r="J205" s="30"/>
      <c r="K205" s="32"/>
      <c r="L205" s="37"/>
      <c r="M205" s="37"/>
      <c r="N205" s="38"/>
      <c r="O205" s="38"/>
      <c r="P205" s="38"/>
      <c r="Q205" s="38"/>
      <c r="R205" s="38"/>
      <c r="S205" s="39"/>
      <c r="T205" s="39"/>
      <c r="U205"/>
      <c r="V205"/>
      <c r="W205"/>
      <c r="X205" s="48"/>
      <c r="Y205" s="41"/>
    </row>
    <row r="206" spans="1:25" ht="15" x14ac:dyDescent="0.25">
      <c r="A206"/>
      <c r="B206"/>
      <c r="C206" s="29"/>
      <c r="D206" s="30"/>
      <c r="E206" s="32"/>
      <c r="F206" s="30"/>
      <c r="G206" s="32"/>
      <c r="H206" s="30"/>
      <c r="I206" s="30"/>
      <c r="J206" s="30"/>
      <c r="K206" s="32"/>
      <c r="L206" s="37"/>
      <c r="M206" s="37"/>
      <c r="N206" s="38"/>
      <c r="O206" s="38"/>
      <c r="P206" s="38"/>
      <c r="Q206" s="38"/>
      <c r="R206" s="38"/>
      <c r="S206" s="39"/>
      <c r="T206" s="39"/>
      <c r="U206"/>
      <c r="V206"/>
      <c r="W206"/>
      <c r="X206" s="48"/>
      <c r="Y206" s="41"/>
    </row>
    <row r="207" spans="1:25" ht="15" x14ac:dyDescent="0.25">
      <c r="A207"/>
      <c r="B207"/>
      <c r="C207" s="29"/>
      <c r="D207" s="30"/>
      <c r="E207" s="32"/>
      <c r="F207" s="30"/>
      <c r="G207" s="32"/>
      <c r="H207" s="30"/>
      <c r="I207" s="30"/>
      <c r="J207" s="30"/>
      <c r="K207" s="32"/>
      <c r="L207" s="37"/>
      <c r="M207" s="37"/>
      <c r="N207" s="38"/>
      <c r="O207" s="38"/>
      <c r="P207" s="38"/>
      <c r="Q207" s="38"/>
      <c r="R207" s="38"/>
      <c r="S207" s="39"/>
      <c r="T207" s="39"/>
      <c r="U207"/>
      <c r="V207"/>
      <c r="W207"/>
      <c r="X207" s="48"/>
      <c r="Y207" s="41"/>
    </row>
    <row r="208" spans="1:25" ht="15" x14ac:dyDescent="0.25">
      <c r="A208"/>
      <c r="B208"/>
      <c r="C208" s="29"/>
      <c r="D208" s="30"/>
      <c r="E208" s="32"/>
      <c r="F208" s="30"/>
      <c r="G208" s="32"/>
      <c r="H208" s="30"/>
      <c r="I208" s="30"/>
      <c r="J208" s="30"/>
      <c r="K208" s="32"/>
      <c r="L208" s="37"/>
      <c r="M208" s="37"/>
      <c r="N208" s="38"/>
      <c r="O208" s="38"/>
      <c r="P208" s="38"/>
      <c r="Q208" s="38"/>
      <c r="R208" s="38"/>
      <c r="S208" s="39"/>
      <c r="T208" s="39"/>
      <c r="U208"/>
      <c r="V208"/>
      <c r="W208"/>
      <c r="X208" s="48"/>
      <c r="Y208" s="41"/>
    </row>
    <row r="209" spans="1:25" ht="15" x14ac:dyDescent="0.25">
      <c r="A209"/>
      <c r="B209"/>
      <c r="C209" s="29"/>
      <c r="D209" s="30"/>
      <c r="E209" s="32"/>
      <c r="F209" s="30"/>
      <c r="G209" s="32"/>
      <c r="H209" s="30"/>
      <c r="I209" s="30"/>
      <c r="J209" s="30"/>
      <c r="K209" s="32"/>
      <c r="L209" s="37"/>
      <c r="M209" s="37"/>
      <c r="N209" s="38"/>
      <c r="O209" s="38"/>
      <c r="P209" s="38"/>
      <c r="Q209" s="38"/>
      <c r="R209" s="38"/>
      <c r="S209" s="39"/>
      <c r="T209" s="39"/>
      <c r="U209"/>
      <c r="V209"/>
      <c r="W209"/>
      <c r="X209" s="48"/>
      <c r="Y209" s="41"/>
    </row>
    <row r="210" spans="1:25" ht="15" x14ac:dyDescent="0.25">
      <c r="A210"/>
      <c r="B210"/>
      <c r="C210" s="29"/>
      <c r="D210" s="30"/>
      <c r="E210" s="32"/>
      <c r="F210" s="30"/>
      <c r="G210" s="32"/>
      <c r="H210" s="30"/>
      <c r="I210" s="30"/>
      <c r="J210" s="30"/>
      <c r="K210" s="32"/>
      <c r="L210" s="37"/>
      <c r="M210" s="37"/>
      <c r="N210" s="38"/>
      <c r="O210" s="38"/>
      <c r="P210" s="38"/>
      <c r="Q210" s="38"/>
      <c r="R210" s="38"/>
      <c r="S210" s="39"/>
      <c r="T210" s="39"/>
      <c r="U210"/>
      <c r="V210"/>
      <c r="W210"/>
      <c r="X210" s="48"/>
      <c r="Y210" s="41"/>
    </row>
    <row r="211" spans="1:25" ht="15" x14ac:dyDescent="0.25">
      <c r="A211"/>
      <c r="B211"/>
      <c r="C211" s="29"/>
      <c r="D211" s="30"/>
      <c r="E211" s="32"/>
      <c r="F211" s="30"/>
      <c r="G211" s="32"/>
      <c r="H211" s="30"/>
      <c r="I211" s="30"/>
      <c r="J211" s="30"/>
      <c r="K211" s="32"/>
      <c r="L211" s="37"/>
      <c r="M211" s="37"/>
      <c r="N211" s="38"/>
      <c r="O211" s="38"/>
      <c r="P211" s="38"/>
      <c r="Q211" s="38"/>
      <c r="R211" s="38"/>
      <c r="S211" s="39"/>
      <c r="T211" s="39"/>
      <c r="U211"/>
      <c r="V211"/>
      <c r="W211"/>
      <c r="X211" s="48"/>
      <c r="Y211" s="41"/>
    </row>
    <row r="212" spans="1:25" ht="15" x14ac:dyDescent="0.25">
      <c r="A212"/>
      <c r="B212"/>
      <c r="C212" s="29"/>
      <c r="D212" s="30"/>
      <c r="E212" s="32"/>
      <c r="F212" s="30"/>
      <c r="G212" s="32"/>
      <c r="H212" s="30"/>
      <c r="I212" s="30"/>
      <c r="J212" s="30"/>
      <c r="K212" s="32"/>
      <c r="L212" s="37"/>
      <c r="M212" s="37"/>
      <c r="N212" s="38"/>
      <c r="O212" s="38"/>
      <c r="P212" s="38"/>
      <c r="Q212" s="38"/>
      <c r="R212" s="38"/>
      <c r="S212" s="39"/>
      <c r="T212" s="39"/>
      <c r="U212"/>
      <c r="V212"/>
      <c r="W212"/>
      <c r="X212" s="48"/>
      <c r="Y212" s="41"/>
    </row>
    <row r="213" spans="1:25" ht="15" x14ac:dyDescent="0.25">
      <c r="A213"/>
      <c r="B213"/>
      <c r="C213" s="29"/>
      <c r="D213" s="30"/>
      <c r="E213" s="32"/>
      <c r="F213" s="30"/>
      <c r="G213" s="32"/>
      <c r="H213" s="30"/>
      <c r="I213" s="30"/>
      <c r="J213" s="30"/>
      <c r="K213" s="32"/>
      <c r="L213" s="37"/>
      <c r="M213" s="37"/>
      <c r="N213" s="38"/>
      <c r="O213" s="38"/>
      <c r="P213" s="38"/>
      <c r="Q213" s="38"/>
      <c r="R213" s="38"/>
      <c r="S213" s="39"/>
      <c r="T213" s="39"/>
      <c r="U213"/>
      <c r="V213"/>
      <c r="W213"/>
      <c r="X213" s="48"/>
      <c r="Y213" s="41"/>
    </row>
    <row r="214" spans="1:25" ht="15" x14ac:dyDescent="0.25">
      <c r="A214"/>
      <c r="B214"/>
      <c r="C214" s="29"/>
      <c r="D214" s="30"/>
      <c r="E214" s="32"/>
      <c r="F214" s="30"/>
      <c r="G214" s="32"/>
      <c r="H214" s="30"/>
      <c r="I214" s="30"/>
      <c r="J214" s="30"/>
      <c r="K214" s="32"/>
      <c r="L214" s="37"/>
      <c r="M214" s="37"/>
      <c r="N214" s="38"/>
      <c r="O214" s="38"/>
      <c r="P214" s="38"/>
      <c r="Q214" s="38"/>
      <c r="R214" s="38"/>
      <c r="S214" s="39"/>
      <c r="T214" s="39"/>
      <c r="U214"/>
      <c r="V214"/>
      <c r="W214"/>
      <c r="X214" s="48"/>
      <c r="Y214" s="41"/>
    </row>
    <row r="215" spans="1:25" ht="15" x14ac:dyDescent="0.25">
      <c r="A215"/>
      <c r="B215"/>
      <c r="C215" s="29"/>
      <c r="D215" s="30"/>
      <c r="E215" s="32"/>
      <c r="F215" s="30"/>
      <c r="G215" s="32"/>
      <c r="H215" s="30"/>
      <c r="I215" s="30"/>
      <c r="J215" s="30"/>
      <c r="K215" s="32"/>
      <c r="L215" s="37"/>
      <c r="M215" s="37"/>
      <c r="N215" s="38"/>
      <c r="O215" s="38"/>
      <c r="P215" s="38"/>
      <c r="Q215" s="38"/>
      <c r="R215" s="38"/>
      <c r="S215" s="39"/>
      <c r="T215" s="39"/>
      <c r="U215"/>
      <c r="V215"/>
      <c r="W215"/>
      <c r="X215" s="48"/>
      <c r="Y215" s="41"/>
    </row>
    <row r="216" spans="1:25" ht="15" x14ac:dyDescent="0.25">
      <c r="A216"/>
      <c r="B216"/>
      <c r="C216" s="29"/>
      <c r="D216" s="30"/>
      <c r="E216" s="32"/>
      <c r="F216" s="30"/>
      <c r="G216" s="32"/>
      <c r="H216" s="30"/>
      <c r="I216" s="30"/>
      <c r="J216" s="30"/>
      <c r="K216" s="32"/>
      <c r="L216" s="37"/>
      <c r="M216" s="37"/>
      <c r="N216" s="38"/>
      <c r="O216" s="38"/>
      <c r="P216" s="38"/>
      <c r="Q216" s="38"/>
      <c r="R216" s="38"/>
      <c r="S216" s="39"/>
      <c r="T216" s="39"/>
      <c r="U216"/>
      <c r="V216"/>
      <c r="W216"/>
      <c r="X216" s="48"/>
      <c r="Y216" s="41"/>
    </row>
    <row r="217" spans="1:25" ht="15" x14ac:dyDescent="0.25">
      <c r="A217"/>
      <c r="B217"/>
      <c r="C217" s="29"/>
      <c r="D217" s="30"/>
      <c r="E217" s="32"/>
      <c r="F217" s="30"/>
      <c r="G217" s="32"/>
      <c r="H217" s="30"/>
      <c r="I217" s="30"/>
      <c r="J217" s="30"/>
      <c r="K217" s="32"/>
      <c r="L217" s="37"/>
      <c r="M217" s="37"/>
      <c r="N217" s="38"/>
      <c r="O217" s="38"/>
      <c r="P217" s="38"/>
      <c r="Q217" s="38"/>
      <c r="R217" s="38"/>
      <c r="S217" s="39"/>
      <c r="T217" s="39"/>
      <c r="U217"/>
      <c r="V217"/>
      <c r="W217"/>
      <c r="X217" s="48"/>
      <c r="Y217" s="41"/>
    </row>
    <row r="218" spans="1:25" ht="15" x14ac:dyDescent="0.25">
      <c r="A218"/>
      <c r="B218"/>
      <c r="C218" s="29"/>
      <c r="D218" s="30"/>
      <c r="E218" s="32"/>
      <c r="F218" s="30"/>
      <c r="G218" s="32"/>
      <c r="H218" s="30"/>
      <c r="I218" s="30"/>
      <c r="J218" s="30"/>
      <c r="K218" s="32"/>
      <c r="L218" s="37"/>
      <c r="M218" s="37"/>
      <c r="N218" s="38"/>
      <c r="O218" s="38"/>
      <c r="P218" s="38"/>
      <c r="Q218" s="38"/>
      <c r="R218" s="38"/>
      <c r="S218" s="39"/>
      <c r="T218" s="39"/>
      <c r="U218"/>
      <c r="V218"/>
      <c r="W218"/>
      <c r="X218" s="48"/>
      <c r="Y218" s="41"/>
    </row>
    <row r="219" spans="1:25" ht="15" x14ac:dyDescent="0.25">
      <c r="A219"/>
      <c r="B219"/>
      <c r="C219" s="29"/>
      <c r="D219" s="30"/>
      <c r="E219" s="32"/>
      <c r="F219" s="30"/>
      <c r="G219" s="32"/>
      <c r="H219" s="30"/>
      <c r="I219" s="30"/>
      <c r="J219" s="30"/>
      <c r="K219" s="32"/>
      <c r="L219" s="37"/>
      <c r="M219" s="37"/>
      <c r="N219" s="38"/>
      <c r="O219" s="38"/>
      <c r="P219" s="38"/>
      <c r="Q219" s="38"/>
      <c r="R219" s="38"/>
      <c r="S219" s="39"/>
      <c r="T219" s="39"/>
      <c r="U219"/>
      <c r="V219"/>
      <c r="W219"/>
      <c r="X219" s="48"/>
      <c r="Y219" s="41"/>
    </row>
    <row r="220" spans="1:25" ht="15" x14ac:dyDescent="0.25">
      <c r="A220"/>
      <c r="B220"/>
      <c r="C220" s="29"/>
      <c r="D220" s="30"/>
      <c r="E220" s="32"/>
      <c r="F220" s="30"/>
      <c r="G220" s="32"/>
      <c r="H220" s="30"/>
      <c r="I220" s="30"/>
      <c r="J220" s="30"/>
      <c r="K220" s="32"/>
      <c r="L220" s="37"/>
      <c r="M220" s="37"/>
      <c r="N220" s="38"/>
      <c r="O220" s="38"/>
      <c r="P220" s="38"/>
      <c r="Q220" s="38"/>
      <c r="R220" s="38"/>
      <c r="S220" s="39"/>
      <c r="T220" s="39"/>
      <c r="U220"/>
      <c r="V220"/>
      <c r="W220"/>
      <c r="X220"/>
      <c r="Y220" s="41"/>
    </row>
    <row r="221" spans="1:25" ht="15" x14ac:dyDescent="0.25">
      <c r="A221"/>
      <c r="B221"/>
      <c r="C221" s="29"/>
      <c r="D221" s="30"/>
      <c r="E221" s="32"/>
      <c r="F221" s="30"/>
      <c r="G221" s="32"/>
      <c r="H221" s="30"/>
      <c r="I221" s="30"/>
      <c r="J221" s="30"/>
      <c r="K221" s="32"/>
      <c r="L221" s="37"/>
      <c r="M221" s="37"/>
      <c r="N221" s="38"/>
      <c r="O221" s="38"/>
      <c r="P221" s="38"/>
      <c r="Q221" s="38"/>
      <c r="R221" s="38"/>
      <c r="S221" s="39"/>
      <c r="T221" s="39"/>
      <c r="U221"/>
      <c r="V221"/>
      <c r="W221"/>
      <c r="X221"/>
      <c r="Y221" s="41"/>
    </row>
    <row r="222" spans="1:25" ht="15" x14ac:dyDescent="0.25">
      <c r="A222"/>
      <c r="B222"/>
      <c r="C222" s="29"/>
      <c r="D222" s="30"/>
      <c r="E222" s="32"/>
      <c r="F222" s="30"/>
      <c r="G222" s="32"/>
      <c r="H222" s="30"/>
      <c r="I222" s="30"/>
      <c r="J222" s="30"/>
      <c r="K222" s="32"/>
      <c r="L222" s="37"/>
      <c r="M222" s="37"/>
      <c r="N222" s="38"/>
      <c r="O222" s="38"/>
      <c r="P222" s="38"/>
      <c r="Q222" s="38"/>
      <c r="R222" s="38"/>
      <c r="S222" s="39"/>
      <c r="T222" s="39"/>
      <c r="U222"/>
      <c r="V222"/>
      <c r="W222"/>
      <c r="X222" s="48"/>
      <c r="Y222" s="41"/>
    </row>
    <row r="223" spans="1:25" ht="15" x14ac:dyDescent="0.25">
      <c r="A223"/>
      <c r="B223"/>
      <c r="C223" s="29"/>
      <c r="D223" s="30"/>
      <c r="E223" s="32"/>
      <c r="F223" s="30"/>
      <c r="G223" s="32"/>
      <c r="H223" s="30"/>
      <c r="I223" s="30"/>
      <c r="J223" s="30"/>
      <c r="K223" s="32"/>
      <c r="L223" s="37"/>
      <c r="M223" s="37"/>
      <c r="N223" s="38"/>
      <c r="O223" s="38"/>
      <c r="P223" s="38"/>
      <c r="Q223" s="38"/>
      <c r="R223" s="38"/>
      <c r="S223" s="39"/>
      <c r="T223" s="39"/>
      <c r="U223"/>
      <c r="V223"/>
      <c r="W223"/>
      <c r="X223" s="48"/>
      <c r="Y223" s="41"/>
    </row>
    <row r="224" spans="1:25" ht="15" x14ac:dyDescent="0.25">
      <c r="A224"/>
      <c r="B224"/>
      <c r="C224" s="29"/>
      <c r="D224" s="30"/>
      <c r="E224" s="32"/>
      <c r="F224" s="30"/>
      <c r="G224" s="32"/>
      <c r="H224" s="30"/>
      <c r="I224" s="30"/>
      <c r="J224" s="30"/>
      <c r="K224" s="32"/>
      <c r="L224" s="37"/>
      <c r="M224" s="37"/>
      <c r="N224" s="38"/>
      <c r="O224" s="38"/>
      <c r="P224" s="38"/>
      <c r="Q224" s="38"/>
      <c r="R224" s="38"/>
      <c r="S224" s="39"/>
      <c r="T224" s="39"/>
      <c r="U224"/>
      <c r="V224"/>
      <c r="W224"/>
      <c r="X224" s="48"/>
      <c r="Y224" s="41"/>
    </row>
    <row r="225" spans="1:25" ht="15" x14ac:dyDescent="0.25">
      <c r="A225"/>
      <c r="B225"/>
      <c r="C225" s="29"/>
      <c r="D225" s="30"/>
      <c r="E225" s="32"/>
      <c r="F225" s="30"/>
      <c r="G225" s="32"/>
      <c r="H225" s="30"/>
      <c r="I225" s="30"/>
      <c r="J225" s="30"/>
      <c r="K225" s="32"/>
      <c r="L225" s="37"/>
      <c r="M225" s="37"/>
      <c r="N225" s="38"/>
      <c r="O225" s="38"/>
      <c r="P225" s="38"/>
      <c r="Q225" s="38"/>
      <c r="R225" s="38"/>
      <c r="S225" s="39"/>
      <c r="T225" s="39"/>
      <c r="U225"/>
      <c r="V225"/>
      <c r="W225"/>
      <c r="X225" s="48"/>
      <c r="Y225" s="41"/>
    </row>
    <row r="226" spans="1:25" ht="15" x14ac:dyDescent="0.25">
      <c r="A226"/>
      <c r="B226"/>
      <c r="C226" s="29"/>
      <c r="D226" s="30"/>
      <c r="E226" s="32"/>
      <c r="F226" s="30"/>
      <c r="G226" s="32"/>
      <c r="H226" s="30"/>
      <c r="I226" s="30"/>
      <c r="J226" s="30"/>
      <c r="K226" s="32"/>
      <c r="L226" s="37"/>
      <c r="M226" s="37"/>
      <c r="N226" s="38"/>
      <c r="O226" s="38"/>
      <c r="P226" s="38"/>
      <c r="Q226" s="38"/>
      <c r="R226" s="38"/>
      <c r="S226" s="39"/>
      <c r="T226" s="39"/>
      <c r="U226"/>
      <c r="V226"/>
      <c r="W226"/>
      <c r="X226" s="48"/>
      <c r="Y226" s="41"/>
    </row>
    <row r="227" spans="1:25" ht="15" x14ac:dyDescent="0.25">
      <c r="A227"/>
      <c r="B227"/>
      <c r="C227" s="29"/>
      <c r="D227" s="30"/>
      <c r="E227" s="32"/>
      <c r="F227" s="30"/>
      <c r="G227" s="32"/>
      <c r="H227" s="30"/>
      <c r="I227" s="30"/>
      <c r="J227" s="30"/>
      <c r="K227" s="32"/>
      <c r="L227" s="37"/>
      <c r="M227" s="37"/>
      <c r="N227" s="38"/>
      <c r="O227" s="38"/>
      <c r="P227" s="38"/>
      <c r="Q227" s="38"/>
      <c r="R227" s="38"/>
      <c r="S227" s="39"/>
      <c r="T227" s="39"/>
      <c r="U227"/>
      <c r="V227"/>
      <c r="W227"/>
      <c r="X227" s="48"/>
      <c r="Y227" s="41"/>
    </row>
    <row r="228" spans="1:25" s="35" customFormat="1" ht="15" x14ac:dyDescent="0.25">
      <c r="A228"/>
      <c r="B228"/>
      <c r="C228" s="29"/>
      <c r="D228" s="30"/>
      <c r="E228" s="32"/>
      <c r="F228" s="30"/>
      <c r="G228" s="32"/>
      <c r="H228" s="30"/>
      <c r="I228" s="30"/>
      <c r="J228" s="30"/>
      <c r="K228" s="32"/>
      <c r="L228" s="37"/>
      <c r="M228" s="37"/>
      <c r="N228" s="38"/>
      <c r="O228" s="38"/>
      <c r="P228" s="38"/>
      <c r="Q228" s="38"/>
      <c r="R228" s="38"/>
      <c r="S228" s="39"/>
      <c r="T228" s="39"/>
      <c r="U228"/>
      <c r="V228"/>
      <c r="W228"/>
      <c r="X228" s="48"/>
      <c r="Y228" s="41"/>
    </row>
    <row r="229" spans="1:25" ht="15" x14ac:dyDescent="0.25">
      <c r="A229"/>
      <c r="B229"/>
      <c r="C229" s="29"/>
      <c r="D229" s="30"/>
      <c r="E229" s="32"/>
      <c r="F229" s="30"/>
      <c r="G229" s="32"/>
      <c r="H229" s="30"/>
      <c r="I229" s="30"/>
      <c r="J229" s="30"/>
      <c r="K229" s="32"/>
      <c r="L229" s="37"/>
      <c r="M229" s="37"/>
      <c r="N229" s="38"/>
      <c r="O229" s="38"/>
      <c r="P229" s="38"/>
      <c r="Q229" s="38"/>
      <c r="R229" s="38"/>
      <c r="S229" s="39"/>
      <c r="T229" s="39"/>
      <c r="U229"/>
      <c r="V229"/>
      <c r="W229"/>
      <c r="X229" s="48"/>
      <c r="Y229" s="41"/>
    </row>
    <row r="230" spans="1:25" s="35" customFormat="1" ht="15" x14ac:dyDescent="0.25">
      <c r="A230"/>
      <c r="B230"/>
      <c r="C230" s="29"/>
      <c r="D230" s="30"/>
      <c r="E230" s="32"/>
      <c r="F230" s="30"/>
      <c r="G230" s="32"/>
      <c r="H230" s="30"/>
      <c r="I230" s="30"/>
      <c r="J230" s="30"/>
      <c r="K230" s="32"/>
      <c r="L230" s="37"/>
      <c r="M230" s="37"/>
      <c r="N230" s="38"/>
      <c r="O230" s="38"/>
      <c r="P230" s="38"/>
      <c r="Q230" s="38"/>
      <c r="R230" s="38"/>
      <c r="S230" s="39"/>
      <c r="T230" s="39"/>
      <c r="U230"/>
      <c r="V230"/>
      <c r="W230"/>
      <c r="X230" s="48"/>
      <c r="Y230" s="41"/>
    </row>
    <row r="231" spans="1:25" s="35" customFormat="1" ht="15" x14ac:dyDescent="0.25">
      <c r="A231"/>
      <c r="B231"/>
      <c r="C231" s="29"/>
      <c r="D231" s="30"/>
      <c r="E231" s="32"/>
      <c r="F231" s="30"/>
      <c r="G231" s="32"/>
      <c r="H231" s="30"/>
      <c r="I231" s="30"/>
      <c r="J231" s="30"/>
      <c r="K231" s="32"/>
      <c r="L231" s="37"/>
      <c r="M231" s="37"/>
      <c r="N231" s="38"/>
      <c r="O231" s="38"/>
      <c r="P231" s="38"/>
      <c r="Q231" s="38"/>
      <c r="R231" s="38"/>
      <c r="S231" s="39"/>
      <c r="T231" s="39"/>
      <c r="U231"/>
      <c r="V231"/>
      <c r="W231"/>
      <c r="X231" s="48"/>
      <c r="Y231" s="41"/>
    </row>
    <row r="232" spans="1:25" ht="15" x14ac:dyDescent="0.25">
      <c r="A232"/>
      <c r="B232"/>
      <c r="C232" s="29"/>
      <c r="D232" s="30"/>
      <c r="E232" s="32"/>
      <c r="F232" s="30"/>
      <c r="G232" s="32"/>
      <c r="H232" s="30"/>
      <c r="I232" s="30"/>
      <c r="J232" s="30"/>
      <c r="K232" s="32"/>
      <c r="L232" s="37"/>
      <c r="M232" s="37"/>
      <c r="N232" s="38"/>
      <c r="O232" s="38"/>
      <c r="P232" s="38"/>
      <c r="Q232" s="38"/>
      <c r="R232" s="38"/>
      <c r="S232" s="39"/>
      <c r="T232" s="39"/>
      <c r="U232"/>
      <c r="V232"/>
      <c r="W232"/>
      <c r="X232" s="48"/>
      <c r="Y232" s="41"/>
    </row>
    <row r="233" spans="1:25" ht="15" x14ac:dyDescent="0.25">
      <c r="A233"/>
      <c r="B233"/>
      <c r="C233" s="29"/>
      <c r="D233" s="30"/>
      <c r="E233" s="32"/>
      <c r="F233" s="30"/>
      <c r="G233" s="32"/>
      <c r="H233" s="30"/>
      <c r="I233" s="30"/>
      <c r="J233" s="30"/>
      <c r="K233" s="32"/>
      <c r="L233" s="37"/>
      <c r="M233" s="37"/>
      <c r="N233" s="38"/>
      <c r="O233" s="38"/>
      <c r="P233" s="38"/>
      <c r="Q233" s="38"/>
      <c r="R233" s="38"/>
      <c r="S233" s="39"/>
      <c r="T233" s="39"/>
      <c r="U233"/>
      <c r="V233"/>
      <c r="W233"/>
      <c r="X233" s="48"/>
      <c r="Y233" s="41"/>
    </row>
    <row r="234" spans="1:25" ht="15" x14ac:dyDescent="0.25">
      <c r="A234"/>
      <c r="B234"/>
      <c r="C234" s="29"/>
      <c r="D234" s="30"/>
      <c r="E234" s="32"/>
      <c r="F234" s="30"/>
      <c r="G234" s="32"/>
      <c r="H234" s="30"/>
      <c r="I234" s="30"/>
      <c r="J234" s="30"/>
      <c r="K234" s="32"/>
      <c r="L234" s="37"/>
      <c r="M234" s="37"/>
      <c r="N234" s="38"/>
      <c r="O234" s="38"/>
      <c r="P234" s="38"/>
      <c r="Q234" s="38"/>
      <c r="R234" s="38"/>
      <c r="S234" s="39"/>
      <c r="T234" s="39"/>
      <c r="U234"/>
      <c r="V234"/>
      <c r="W234"/>
      <c r="X234" s="48"/>
      <c r="Y234" s="41"/>
    </row>
    <row r="235" spans="1:25" ht="15" x14ac:dyDescent="0.25">
      <c r="A235"/>
      <c r="B235"/>
      <c r="C235" s="29"/>
      <c r="D235" s="30"/>
      <c r="E235" s="32"/>
      <c r="F235" s="30"/>
      <c r="G235" s="32"/>
      <c r="H235" s="30"/>
      <c r="I235" s="30"/>
      <c r="J235" s="30"/>
      <c r="K235" s="32"/>
      <c r="L235" s="37"/>
      <c r="M235" s="37"/>
      <c r="N235" s="38"/>
      <c r="O235" s="38"/>
      <c r="P235" s="38"/>
      <c r="Q235" s="38"/>
      <c r="R235" s="38"/>
      <c r="S235" s="39"/>
      <c r="T235" s="39"/>
      <c r="U235"/>
      <c r="V235"/>
      <c r="W235"/>
      <c r="X235" s="48"/>
      <c r="Y235" s="41"/>
    </row>
    <row r="236" spans="1:25" ht="15" x14ac:dyDescent="0.25">
      <c r="A236"/>
      <c r="B236"/>
      <c r="C236" s="29"/>
      <c r="D236" s="30"/>
      <c r="E236" s="32"/>
      <c r="F236" s="30"/>
      <c r="G236" s="32"/>
      <c r="H236" s="30"/>
      <c r="I236" s="30"/>
      <c r="J236" s="30"/>
      <c r="K236" s="32"/>
      <c r="L236" s="37"/>
      <c r="M236" s="37"/>
      <c r="N236" s="38"/>
      <c r="O236" s="38"/>
      <c r="P236" s="38"/>
      <c r="Q236" s="38"/>
      <c r="R236" s="38"/>
      <c r="S236" s="39"/>
      <c r="T236" s="39"/>
      <c r="U236"/>
      <c r="V236"/>
      <c r="W236"/>
      <c r="X236" s="48"/>
      <c r="Y236" s="41"/>
    </row>
    <row r="237" spans="1:25" ht="15" x14ac:dyDescent="0.25">
      <c r="A237"/>
      <c r="B237"/>
      <c r="C237" s="29"/>
      <c r="D237" s="30"/>
      <c r="E237" s="32"/>
      <c r="F237" s="30"/>
      <c r="G237" s="32"/>
      <c r="H237" s="30"/>
      <c r="I237" s="30"/>
      <c r="J237" s="30"/>
      <c r="K237" s="32"/>
      <c r="L237" s="37"/>
      <c r="M237" s="37"/>
      <c r="N237" s="38"/>
      <c r="O237" s="38"/>
      <c r="P237" s="38"/>
      <c r="Q237" s="38"/>
      <c r="R237" s="38"/>
      <c r="S237" s="39"/>
      <c r="T237" s="39"/>
      <c r="U237"/>
      <c r="V237"/>
      <c r="W237"/>
      <c r="X237" s="48"/>
      <c r="Y237" s="41"/>
    </row>
    <row r="238" spans="1:25" ht="15" x14ac:dyDescent="0.25">
      <c r="A238"/>
      <c r="B238"/>
      <c r="C238" s="29"/>
      <c r="D238" s="30"/>
      <c r="E238" s="32"/>
      <c r="F238" s="30"/>
      <c r="G238" s="32"/>
      <c r="H238" s="30"/>
      <c r="I238" s="30"/>
      <c r="J238" s="30"/>
      <c r="K238" s="32"/>
      <c r="L238" s="37"/>
      <c r="M238" s="37"/>
      <c r="N238" s="38"/>
      <c r="O238" s="38"/>
      <c r="P238" s="38"/>
      <c r="Q238" s="38"/>
      <c r="R238" s="38"/>
      <c r="S238" s="39"/>
      <c r="T238" s="39"/>
      <c r="U238"/>
      <c r="V238"/>
      <c r="W238"/>
      <c r="X238" s="48"/>
      <c r="Y238" s="41"/>
    </row>
    <row r="239" spans="1:25" ht="15" x14ac:dyDescent="0.25">
      <c r="A239"/>
      <c r="B239"/>
      <c r="C239" s="29"/>
      <c r="D239" s="30"/>
      <c r="E239" s="32"/>
      <c r="F239" s="30"/>
      <c r="G239" s="32"/>
      <c r="H239" s="30"/>
      <c r="I239" s="30"/>
      <c r="J239" s="30"/>
      <c r="K239" s="32"/>
      <c r="L239" s="37"/>
      <c r="M239" s="37"/>
      <c r="N239" s="38"/>
      <c r="O239" s="38"/>
      <c r="P239" s="38"/>
      <c r="Q239" s="38"/>
      <c r="R239" s="38"/>
      <c r="S239" s="39"/>
      <c r="T239" s="39"/>
      <c r="U239"/>
      <c r="V239"/>
      <c r="W239"/>
      <c r="X239" s="48"/>
      <c r="Y239" s="41"/>
    </row>
    <row r="240" spans="1:25" ht="15" x14ac:dyDescent="0.25">
      <c r="A240"/>
      <c r="B240"/>
      <c r="C240" s="29"/>
      <c r="D240" s="30"/>
      <c r="E240" s="32"/>
      <c r="F240" s="30"/>
      <c r="G240" s="32"/>
      <c r="H240" s="30"/>
      <c r="I240" s="30"/>
      <c r="J240" s="30"/>
      <c r="K240" s="32"/>
      <c r="L240" s="37"/>
      <c r="M240" s="37"/>
      <c r="N240" s="38"/>
      <c r="O240" s="38"/>
      <c r="P240" s="38"/>
      <c r="Q240" s="38"/>
      <c r="R240" s="38"/>
      <c r="S240" s="39"/>
      <c r="T240" s="39"/>
      <c r="U240"/>
      <c r="V240"/>
      <c r="W240"/>
      <c r="X240" s="48"/>
      <c r="Y240" s="41"/>
    </row>
    <row r="241" spans="1:25" s="35" customFormat="1" ht="15" x14ac:dyDescent="0.25">
      <c r="A241"/>
      <c r="B241"/>
      <c r="C241" s="29"/>
      <c r="D241" s="30"/>
      <c r="E241" s="32"/>
      <c r="F241" s="30"/>
      <c r="G241" s="32"/>
      <c r="H241" s="30"/>
      <c r="I241" s="30"/>
      <c r="J241" s="30"/>
      <c r="K241" s="32"/>
      <c r="L241" s="37"/>
      <c r="M241" s="37"/>
      <c r="N241" s="38"/>
      <c r="O241" s="38"/>
      <c r="P241" s="38"/>
      <c r="Q241" s="38"/>
      <c r="R241" s="38"/>
      <c r="S241" s="39"/>
      <c r="T241" s="39"/>
      <c r="U241"/>
      <c r="V241"/>
      <c r="W241"/>
      <c r="X241" s="48"/>
      <c r="Y241" s="41"/>
    </row>
    <row r="242" spans="1:25" ht="15" x14ac:dyDescent="0.25">
      <c r="A242"/>
      <c r="B242"/>
      <c r="C242" s="29"/>
      <c r="D242" s="30"/>
      <c r="E242" s="32"/>
      <c r="F242" s="30"/>
      <c r="G242" s="32"/>
      <c r="H242" s="30"/>
      <c r="I242" s="30"/>
      <c r="J242" s="30"/>
      <c r="K242" s="32"/>
      <c r="L242" s="37"/>
      <c r="M242" s="37"/>
      <c r="N242" s="38"/>
      <c r="O242" s="38"/>
      <c r="P242" s="38"/>
      <c r="Q242" s="38"/>
      <c r="R242" s="38"/>
      <c r="S242" s="39"/>
      <c r="T242" s="39"/>
      <c r="U242"/>
      <c r="V242"/>
      <c r="W242"/>
      <c r="X242" s="48"/>
      <c r="Y242" s="41"/>
    </row>
    <row r="243" spans="1:25" ht="15" x14ac:dyDescent="0.25">
      <c r="A243"/>
      <c r="B243"/>
      <c r="C243" s="29"/>
      <c r="D243" s="30"/>
      <c r="E243" s="32"/>
      <c r="F243" s="30"/>
      <c r="G243" s="32"/>
      <c r="H243" s="30"/>
      <c r="I243" s="30"/>
      <c r="J243" s="30"/>
      <c r="K243" s="32"/>
      <c r="L243" s="37"/>
      <c r="M243" s="37"/>
      <c r="N243" s="38"/>
      <c r="O243" s="38"/>
      <c r="P243" s="38"/>
      <c r="Q243" s="38"/>
      <c r="R243" s="38"/>
      <c r="S243" s="39"/>
      <c r="T243" s="39"/>
      <c r="U243"/>
      <c r="V243"/>
      <c r="W243"/>
      <c r="X243" s="48"/>
      <c r="Y243" s="41"/>
    </row>
    <row r="244" spans="1:25" ht="15" x14ac:dyDescent="0.25">
      <c r="A244"/>
      <c r="B244"/>
      <c r="C244" s="29"/>
      <c r="D244" s="30"/>
      <c r="E244" s="32"/>
      <c r="F244" s="30"/>
      <c r="G244" s="32"/>
      <c r="H244" s="30"/>
      <c r="I244" s="30"/>
      <c r="J244" s="30"/>
      <c r="K244" s="32"/>
      <c r="L244" s="37"/>
      <c r="M244" s="37"/>
      <c r="N244" s="38"/>
      <c r="O244" s="38"/>
      <c r="P244" s="38"/>
      <c r="Q244" s="38"/>
      <c r="R244" s="38"/>
      <c r="S244" s="39"/>
      <c r="T244" s="39"/>
      <c r="U244"/>
      <c r="V244"/>
      <c r="W244"/>
      <c r="X244"/>
      <c r="Y244" s="41"/>
    </row>
    <row r="245" spans="1:25" ht="15" x14ac:dyDescent="0.25">
      <c r="A245"/>
      <c r="B245"/>
      <c r="C245" s="29"/>
      <c r="D245" s="30"/>
      <c r="E245" s="32"/>
      <c r="F245" s="30"/>
      <c r="G245" s="32"/>
      <c r="H245" s="30"/>
      <c r="I245" s="30"/>
      <c r="J245" s="30"/>
      <c r="K245" s="32"/>
      <c r="L245" s="37"/>
      <c r="M245" s="37"/>
      <c r="N245" s="38"/>
      <c r="O245" s="38"/>
      <c r="P245" s="38"/>
      <c r="Q245" s="38"/>
      <c r="R245" s="38"/>
      <c r="S245" s="39"/>
      <c r="T245" s="39"/>
      <c r="U245"/>
      <c r="V245"/>
      <c r="W245"/>
      <c r="X245"/>
      <c r="Y245" s="41"/>
    </row>
    <row r="246" spans="1:25" ht="15" x14ac:dyDescent="0.25">
      <c r="A246"/>
      <c r="B246"/>
      <c r="C246" s="29"/>
      <c r="D246" s="30"/>
      <c r="E246" s="32"/>
      <c r="F246" s="30"/>
      <c r="G246" s="32"/>
      <c r="H246" s="30"/>
      <c r="I246" s="30"/>
      <c r="J246" s="30"/>
      <c r="K246" s="32"/>
      <c r="L246" s="37"/>
      <c r="M246" s="37"/>
      <c r="N246" s="38"/>
      <c r="O246" s="38"/>
      <c r="P246" s="38"/>
      <c r="Q246" s="38"/>
      <c r="R246" s="38"/>
      <c r="S246" s="39"/>
      <c r="T246" s="39"/>
      <c r="U246"/>
      <c r="V246"/>
      <c r="W246"/>
      <c r="X246"/>
      <c r="Y246" s="41"/>
    </row>
    <row r="247" spans="1:25" ht="15" x14ac:dyDescent="0.25">
      <c r="A247"/>
      <c r="B247"/>
      <c r="C247" s="29"/>
      <c r="D247" s="30"/>
      <c r="E247" s="32"/>
      <c r="F247" s="30"/>
      <c r="G247" s="32"/>
      <c r="H247" s="30"/>
      <c r="I247" s="30"/>
      <c r="J247" s="30"/>
      <c r="K247" s="32"/>
      <c r="L247" s="37"/>
      <c r="M247" s="37"/>
      <c r="N247" s="38"/>
      <c r="O247" s="38"/>
      <c r="P247" s="38"/>
      <c r="Q247" s="38"/>
      <c r="R247" s="38"/>
      <c r="S247" s="39"/>
      <c r="T247" s="39"/>
      <c r="U247"/>
      <c r="V247"/>
      <c r="W247"/>
      <c r="X247"/>
      <c r="Y247" s="41"/>
    </row>
    <row r="248" spans="1:25" s="35" customFormat="1" ht="15" x14ac:dyDescent="0.25">
      <c r="A248"/>
      <c r="B248"/>
      <c r="C248" s="29"/>
      <c r="D248" s="30"/>
      <c r="E248" s="32"/>
      <c r="F248" s="30"/>
      <c r="G248" s="32"/>
      <c r="H248" s="30"/>
      <c r="I248" s="30"/>
      <c r="J248" s="30"/>
      <c r="K248" s="32"/>
      <c r="L248" s="37"/>
      <c r="M248" s="37"/>
      <c r="N248" s="38"/>
      <c r="O248" s="38"/>
      <c r="P248" s="38"/>
      <c r="Q248" s="38"/>
      <c r="R248" s="38"/>
      <c r="S248" s="39"/>
      <c r="T248" s="39"/>
      <c r="U248"/>
      <c r="V248"/>
      <c r="W248"/>
      <c r="X248"/>
      <c r="Y248" s="41"/>
    </row>
    <row r="249" spans="1:25" ht="15" x14ac:dyDescent="0.25">
      <c r="A249"/>
      <c r="B249"/>
      <c r="C249" s="29"/>
      <c r="D249" s="30"/>
      <c r="E249" s="32"/>
      <c r="F249" s="30"/>
      <c r="G249" s="32"/>
      <c r="H249" s="30"/>
      <c r="I249" s="30"/>
      <c r="J249" s="30"/>
      <c r="K249" s="32"/>
      <c r="L249" s="37"/>
      <c r="M249" s="37"/>
      <c r="N249" s="38"/>
      <c r="O249" s="38"/>
      <c r="P249" s="38"/>
      <c r="Q249" s="38"/>
      <c r="R249" s="38"/>
      <c r="S249" s="39"/>
      <c r="T249" s="39"/>
      <c r="U249"/>
      <c r="V249"/>
      <c r="W249"/>
      <c r="X249"/>
      <c r="Y249" s="41"/>
    </row>
    <row r="250" spans="1:25" ht="15" x14ac:dyDescent="0.25">
      <c r="A250"/>
      <c r="B250"/>
      <c r="C250" s="29"/>
      <c r="D250" s="30"/>
      <c r="E250" s="32"/>
      <c r="F250" s="30"/>
      <c r="G250" s="32"/>
      <c r="H250" s="30"/>
      <c r="I250" s="30"/>
      <c r="J250" s="30"/>
      <c r="K250" s="32"/>
      <c r="L250" s="37"/>
      <c r="M250" s="37"/>
      <c r="N250" s="38"/>
      <c r="O250" s="38"/>
      <c r="P250" s="38"/>
      <c r="Q250" s="38"/>
      <c r="R250" s="38"/>
      <c r="S250" s="39"/>
      <c r="T250" s="39"/>
      <c r="U250"/>
      <c r="V250"/>
      <c r="W250"/>
      <c r="X250"/>
      <c r="Y250" s="41"/>
    </row>
    <row r="251" spans="1:25" ht="15" x14ac:dyDescent="0.25">
      <c r="A251"/>
      <c r="B251"/>
      <c r="C251" s="29"/>
      <c r="D251" s="30"/>
      <c r="E251" s="32"/>
      <c r="F251" s="30"/>
      <c r="G251" s="32"/>
      <c r="H251" s="30"/>
      <c r="I251" s="30"/>
      <c r="J251" s="30"/>
      <c r="K251" s="32"/>
      <c r="L251" s="37"/>
      <c r="M251" s="37"/>
      <c r="N251" s="38"/>
      <c r="O251" s="38"/>
      <c r="P251" s="38"/>
      <c r="Q251" s="38"/>
      <c r="R251" s="38"/>
      <c r="S251" s="39"/>
      <c r="T251" s="39"/>
      <c r="U251"/>
      <c r="V251"/>
      <c r="W251"/>
      <c r="X251"/>
      <c r="Y251" s="41"/>
    </row>
    <row r="252" spans="1:25" ht="15" x14ac:dyDescent="0.25">
      <c r="A252"/>
      <c r="B252"/>
      <c r="C252" s="29"/>
      <c r="D252" s="30"/>
      <c r="E252" s="32"/>
      <c r="F252" s="30"/>
      <c r="G252" s="32"/>
      <c r="H252" s="30"/>
      <c r="I252" s="30"/>
      <c r="J252" s="30"/>
      <c r="K252" s="32"/>
      <c r="L252" s="37"/>
      <c r="M252" s="37"/>
      <c r="N252" s="38"/>
      <c r="O252" s="38"/>
      <c r="P252" s="38"/>
      <c r="Q252" s="38"/>
      <c r="R252" s="38"/>
      <c r="S252" s="39"/>
      <c r="T252" s="39"/>
      <c r="U252"/>
      <c r="V252"/>
      <c r="W252"/>
      <c r="X252"/>
      <c r="Y252" s="41"/>
    </row>
    <row r="253" spans="1:25" ht="15" x14ac:dyDescent="0.25">
      <c r="A253"/>
      <c r="B253"/>
      <c r="C253" s="29"/>
      <c r="D253" s="30"/>
      <c r="E253" s="32"/>
      <c r="F253" s="30"/>
      <c r="G253" s="32"/>
      <c r="H253" s="30"/>
      <c r="I253" s="30"/>
      <c r="J253" s="30"/>
      <c r="K253" s="32"/>
      <c r="L253" s="37"/>
      <c r="M253" s="37"/>
      <c r="N253" s="38"/>
      <c r="O253" s="38"/>
      <c r="P253" s="38"/>
      <c r="Q253" s="38"/>
      <c r="R253" s="38"/>
      <c r="S253" s="39"/>
      <c r="T253" s="39"/>
      <c r="U253"/>
      <c r="V253"/>
      <c r="W253"/>
      <c r="X253"/>
      <c r="Y253" s="41"/>
    </row>
    <row r="254" spans="1:25" ht="15" x14ac:dyDescent="0.25">
      <c r="A254"/>
      <c r="B254"/>
      <c r="C254" s="29"/>
      <c r="D254" s="30"/>
      <c r="E254" s="32"/>
      <c r="F254" s="30"/>
      <c r="G254" s="32"/>
      <c r="H254" s="30"/>
      <c r="I254" s="30"/>
      <c r="J254" s="30"/>
      <c r="K254" s="32"/>
      <c r="L254" s="37"/>
      <c r="M254" s="37"/>
      <c r="N254" s="38"/>
      <c r="O254" s="38"/>
      <c r="P254" s="38"/>
      <c r="Q254" s="38"/>
      <c r="R254" s="38"/>
      <c r="S254" s="39"/>
      <c r="T254" s="39"/>
      <c r="U254"/>
      <c r="V254"/>
      <c r="W254"/>
      <c r="X254"/>
      <c r="Y254" s="41"/>
    </row>
    <row r="255" spans="1:25" ht="15" x14ac:dyDescent="0.25">
      <c r="A255"/>
      <c r="B255"/>
      <c r="C255" s="29"/>
      <c r="D255" s="30"/>
      <c r="E255" s="32"/>
      <c r="F255" s="30"/>
      <c r="G255" s="32"/>
      <c r="H255" s="30"/>
      <c r="I255" s="30"/>
      <c r="J255" s="30"/>
      <c r="K255" s="32"/>
      <c r="L255" s="37"/>
      <c r="M255" s="37"/>
      <c r="N255" s="38"/>
      <c r="O255" s="38"/>
      <c r="P255" s="38"/>
      <c r="Q255" s="38"/>
      <c r="R255" s="38"/>
      <c r="S255" s="39"/>
      <c r="T255" s="39"/>
      <c r="U255"/>
      <c r="V255"/>
      <c r="W255"/>
      <c r="X255"/>
      <c r="Y255" s="41"/>
    </row>
    <row r="256" spans="1:25" ht="15" x14ac:dyDescent="0.25">
      <c r="A256"/>
      <c r="B256"/>
      <c r="C256" s="29"/>
      <c r="D256" s="30"/>
      <c r="E256" s="32"/>
      <c r="F256" s="30"/>
      <c r="G256" s="32"/>
      <c r="H256" s="30"/>
      <c r="I256" s="30"/>
      <c r="J256" s="30"/>
      <c r="K256" s="32"/>
      <c r="L256" s="37"/>
      <c r="M256" s="37"/>
      <c r="N256" s="38"/>
      <c r="O256" s="38"/>
      <c r="P256" s="38"/>
      <c r="Q256" s="38"/>
      <c r="R256" s="38"/>
      <c r="S256" s="39"/>
      <c r="T256" s="39"/>
      <c r="U256"/>
      <c r="V256"/>
      <c r="W256"/>
      <c r="X256"/>
      <c r="Y256" s="41"/>
    </row>
    <row r="257" spans="1:25" ht="15" x14ac:dyDescent="0.25">
      <c r="A257"/>
      <c r="B257"/>
      <c r="C257" s="29"/>
      <c r="D257" s="30"/>
      <c r="E257" s="32"/>
      <c r="F257" s="30"/>
      <c r="G257" s="32"/>
      <c r="H257" s="30"/>
      <c r="I257" s="30"/>
      <c r="J257" s="30"/>
      <c r="K257" s="32"/>
      <c r="L257" s="37"/>
      <c r="M257" s="37"/>
      <c r="N257" s="38"/>
      <c r="O257" s="38"/>
      <c r="P257" s="38"/>
      <c r="Q257" s="38"/>
      <c r="R257" s="38"/>
      <c r="S257" s="39"/>
      <c r="T257" s="39"/>
      <c r="U257"/>
      <c r="V257"/>
      <c r="W257"/>
      <c r="X257"/>
      <c r="Y257" s="41"/>
    </row>
    <row r="258" spans="1:25" ht="15" x14ac:dyDescent="0.25">
      <c r="A258"/>
      <c r="B258"/>
      <c r="C258" s="29"/>
      <c r="D258" s="30"/>
      <c r="E258" s="32"/>
      <c r="F258" s="30"/>
      <c r="G258" s="32"/>
      <c r="H258" s="30"/>
      <c r="I258" s="30"/>
      <c r="J258" s="30"/>
      <c r="K258" s="32"/>
      <c r="L258" s="37"/>
      <c r="M258" s="37"/>
      <c r="N258" s="38"/>
      <c r="O258" s="38"/>
      <c r="P258" s="38"/>
      <c r="Q258" s="38"/>
      <c r="R258" s="38"/>
      <c r="S258" s="39"/>
      <c r="T258" s="39"/>
      <c r="U258"/>
      <c r="V258"/>
      <c r="W258"/>
      <c r="X258"/>
      <c r="Y258" s="41"/>
    </row>
    <row r="259" spans="1:25" ht="15" x14ac:dyDescent="0.25">
      <c r="A259"/>
      <c r="B259"/>
      <c r="C259" s="29"/>
      <c r="D259" s="30"/>
      <c r="E259" s="32"/>
      <c r="F259" s="30"/>
      <c r="G259" s="32"/>
      <c r="H259" s="30"/>
      <c r="I259" s="30"/>
      <c r="J259" s="30"/>
      <c r="K259" s="32"/>
      <c r="L259" s="37"/>
      <c r="M259" s="37"/>
      <c r="N259" s="38"/>
      <c r="O259" s="38"/>
      <c r="P259" s="38"/>
      <c r="Q259" s="38"/>
      <c r="R259" s="38"/>
      <c r="S259" s="39"/>
      <c r="T259" s="39"/>
      <c r="U259"/>
      <c r="V259"/>
      <c r="W259"/>
      <c r="X259"/>
      <c r="Y259" s="41"/>
    </row>
    <row r="260" spans="1:25" ht="15" x14ac:dyDescent="0.25">
      <c r="A260"/>
      <c r="B260"/>
      <c r="C260" s="29"/>
      <c r="D260" s="30"/>
      <c r="E260" s="32"/>
      <c r="F260" s="30"/>
      <c r="G260" s="32"/>
      <c r="H260" s="30"/>
      <c r="I260" s="30"/>
      <c r="J260" s="30"/>
      <c r="K260" s="32"/>
      <c r="L260" s="37"/>
      <c r="M260" s="37"/>
      <c r="N260" s="38"/>
      <c r="O260" s="38"/>
      <c r="P260" s="38"/>
      <c r="Q260" s="38"/>
      <c r="R260" s="38"/>
      <c r="S260" s="39"/>
      <c r="T260" s="39"/>
      <c r="U260"/>
      <c r="V260"/>
      <c r="W260"/>
      <c r="X260"/>
      <c r="Y260" s="41"/>
    </row>
    <row r="261" spans="1:25" ht="15" x14ac:dyDescent="0.25">
      <c r="A261"/>
      <c r="B261"/>
      <c r="C261" s="29"/>
      <c r="D261" s="30"/>
      <c r="E261" s="32"/>
      <c r="F261" s="30"/>
      <c r="G261" s="32"/>
      <c r="H261" s="30"/>
      <c r="I261" s="30"/>
      <c r="J261" s="30"/>
      <c r="K261" s="32"/>
      <c r="L261" s="37"/>
      <c r="M261" s="37"/>
      <c r="N261" s="38"/>
      <c r="O261" s="38"/>
      <c r="P261" s="38"/>
      <c r="Q261" s="38"/>
      <c r="R261" s="38"/>
      <c r="S261" s="39"/>
      <c r="T261" s="39"/>
      <c r="U261"/>
      <c r="V261"/>
      <c r="W261"/>
      <c r="X261"/>
      <c r="Y261" s="41"/>
    </row>
    <row r="262" spans="1:25" ht="15" x14ac:dyDescent="0.25">
      <c r="A262"/>
      <c r="B262"/>
      <c r="C262" s="29"/>
      <c r="D262" s="30"/>
      <c r="E262" s="32"/>
      <c r="F262" s="30"/>
      <c r="G262" s="32"/>
      <c r="H262" s="30"/>
      <c r="I262" s="30"/>
      <c r="J262" s="30"/>
      <c r="K262" s="32"/>
      <c r="L262" s="37"/>
      <c r="M262" s="37"/>
      <c r="N262" s="38"/>
      <c r="O262" s="38"/>
      <c r="P262" s="38"/>
      <c r="Q262" s="38"/>
      <c r="R262" s="38"/>
      <c r="S262" s="39"/>
      <c r="T262" s="39"/>
      <c r="U262"/>
      <c r="V262"/>
      <c r="W262"/>
      <c r="X262" s="48"/>
      <c r="Y262" s="41"/>
    </row>
    <row r="263" spans="1:25" ht="15" x14ac:dyDescent="0.25">
      <c r="A263"/>
      <c r="B263"/>
      <c r="C263" s="29"/>
      <c r="D263" s="30"/>
      <c r="E263" s="32"/>
      <c r="F263" s="30"/>
      <c r="G263" s="32"/>
      <c r="H263" s="30"/>
      <c r="I263" s="30"/>
      <c r="J263" s="30"/>
      <c r="K263" s="32"/>
      <c r="L263" s="37"/>
      <c r="M263" s="37"/>
      <c r="N263" s="38"/>
      <c r="O263" s="38"/>
      <c r="P263" s="38"/>
      <c r="Q263" s="38"/>
      <c r="R263" s="38"/>
      <c r="S263" s="39"/>
      <c r="T263" s="39"/>
      <c r="U263"/>
      <c r="V263"/>
      <c r="W263"/>
      <c r="X263" s="48"/>
      <c r="Y263" s="41"/>
    </row>
    <row r="264" spans="1:25" ht="15" x14ac:dyDescent="0.25">
      <c r="A264"/>
      <c r="B264"/>
      <c r="C264" s="29"/>
      <c r="D264" s="30"/>
      <c r="E264" s="32"/>
      <c r="F264" s="30"/>
      <c r="G264" s="32"/>
      <c r="H264" s="30"/>
      <c r="I264" s="30"/>
      <c r="J264" s="30"/>
      <c r="K264" s="32"/>
      <c r="L264" s="37"/>
      <c r="M264" s="37"/>
      <c r="N264" s="38"/>
      <c r="O264" s="38"/>
      <c r="P264" s="38"/>
      <c r="Q264" s="38"/>
      <c r="R264" s="38"/>
      <c r="S264" s="39"/>
      <c r="T264" s="39"/>
      <c r="U264"/>
      <c r="V264"/>
      <c r="W264"/>
      <c r="X264" s="48"/>
      <c r="Y264" s="41"/>
    </row>
    <row r="265" spans="1:25" ht="15" x14ac:dyDescent="0.25">
      <c r="A265"/>
      <c r="B265"/>
      <c r="C265" s="29"/>
      <c r="D265" s="30"/>
      <c r="E265" s="32"/>
      <c r="F265" s="30"/>
      <c r="G265" s="32"/>
      <c r="H265" s="30"/>
      <c r="I265" s="30"/>
      <c r="J265" s="30"/>
      <c r="K265" s="32"/>
      <c r="L265" s="37"/>
      <c r="M265" s="37"/>
      <c r="N265" s="38"/>
      <c r="O265" s="38"/>
      <c r="P265" s="38"/>
      <c r="Q265" s="38"/>
      <c r="R265" s="38"/>
      <c r="S265" s="39"/>
      <c r="T265" s="39"/>
      <c r="U265"/>
      <c r="V265"/>
      <c r="W265"/>
      <c r="X265" s="48"/>
      <c r="Y265" s="41"/>
    </row>
    <row r="266" spans="1:25" ht="15" x14ac:dyDescent="0.25">
      <c r="A266"/>
      <c r="B266"/>
      <c r="C266" s="29"/>
      <c r="D266" s="30"/>
      <c r="E266" s="32"/>
      <c r="F266" s="30"/>
      <c r="G266" s="32"/>
      <c r="H266" s="30"/>
      <c r="I266" s="30"/>
      <c r="J266" s="30"/>
      <c r="K266" s="32"/>
      <c r="L266" s="37"/>
      <c r="M266" s="37"/>
      <c r="N266" s="38"/>
      <c r="O266" s="38"/>
      <c r="P266" s="38"/>
      <c r="Q266" s="38"/>
      <c r="R266" s="38"/>
      <c r="S266" s="39"/>
      <c r="T266" s="39"/>
      <c r="U266"/>
      <c r="V266"/>
      <c r="W266"/>
      <c r="X266" s="48"/>
      <c r="Y266" s="41"/>
    </row>
    <row r="267" spans="1:25" ht="15" x14ac:dyDescent="0.25">
      <c r="A267"/>
      <c r="B267"/>
      <c r="C267" s="29"/>
      <c r="D267" s="30"/>
      <c r="E267" s="32"/>
      <c r="F267" s="30"/>
      <c r="G267" s="32"/>
      <c r="H267" s="30"/>
      <c r="I267" s="30"/>
      <c r="J267" s="30"/>
      <c r="K267" s="32"/>
      <c r="L267" s="37"/>
      <c r="M267" s="37"/>
      <c r="N267" s="38"/>
      <c r="O267" s="38"/>
      <c r="P267" s="38"/>
      <c r="Q267" s="38"/>
      <c r="R267" s="38"/>
      <c r="S267" s="39"/>
      <c r="T267" s="39"/>
      <c r="U267"/>
      <c r="V267"/>
      <c r="W267"/>
      <c r="X267" s="48"/>
      <c r="Y267" s="41"/>
    </row>
    <row r="268" spans="1:25" ht="15" x14ac:dyDescent="0.25">
      <c r="A268"/>
      <c r="B268"/>
      <c r="C268" s="29"/>
      <c r="D268" s="30"/>
      <c r="E268" s="32"/>
      <c r="F268" s="30"/>
      <c r="G268" s="32"/>
      <c r="H268" s="30"/>
      <c r="I268" s="30"/>
      <c r="J268" s="30"/>
      <c r="K268" s="32"/>
      <c r="L268" s="37"/>
      <c r="M268" s="37"/>
      <c r="N268" s="38"/>
      <c r="O268" s="38"/>
      <c r="P268" s="38"/>
      <c r="Q268" s="38"/>
      <c r="R268" s="38"/>
      <c r="S268" s="39"/>
      <c r="T268" s="39"/>
      <c r="U268"/>
      <c r="V268"/>
      <c r="W268"/>
      <c r="X268" s="48"/>
      <c r="Y268" s="41"/>
    </row>
    <row r="269" spans="1:25" ht="15" x14ac:dyDescent="0.25">
      <c r="A269"/>
      <c r="B269"/>
      <c r="C269" s="29"/>
      <c r="D269" s="30"/>
      <c r="E269" s="32"/>
      <c r="F269" s="30"/>
      <c r="G269" s="32"/>
      <c r="H269" s="30"/>
      <c r="I269" s="30"/>
      <c r="J269" s="30"/>
      <c r="K269" s="32"/>
      <c r="L269" s="37"/>
      <c r="M269" s="37"/>
      <c r="N269" s="38"/>
      <c r="O269" s="38"/>
      <c r="P269" s="38"/>
      <c r="Q269" s="38"/>
      <c r="R269" s="38"/>
      <c r="S269" s="39"/>
      <c r="T269" s="39"/>
      <c r="U269"/>
      <c r="V269"/>
      <c r="W269"/>
      <c r="X269" s="48"/>
      <c r="Y269" s="41"/>
    </row>
    <row r="270" spans="1:25" ht="15" x14ac:dyDescent="0.25">
      <c r="A270"/>
      <c r="B270"/>
      <c r="C270" s="29"/>
      <c r="D270" s="30"/>
      <c r="E270" s="32"/>
      <c r="F270" s="30"/>
      <c r="G270" s="32"/>
      <c r="H270" s="30"/>
      <c r="I270" s="30"/>
      <c r="J270" s="30"/>
      <c r="K270" s="32"/>
      <c r="L270" s="37"/>
      <c r="M270" s="37"/>
      <c r="N270" s="38"/>
      <c r="O270" s="38"/>
      <c r="P270" s="38"/>
      <c r="Q270" s="38"/>
      <c r="R270" s="38"/>
      <c r="S270" s="39"/>
      <c r="T270" s="39"/>
      <c r="U270"/>
      <c r="V270"/>
      <c r="W270"/>
      <c r="X270" s="48"/>
      <c r="Y270" s="41"/>
    </row>
    <row r="271" spans="1:25" ht="15" x14ac:dyDescent="0.25">
      <c r="A271"/>
      <c r="B271"/>
      <c r="C271" s="29"/>
      <c r="D271" s="30"/>
      <c r="E271" s="32"/>
      <c r="F271" s="30"/>
      <c r="G271" s="32"/>
      <c r="H271" s="30"/>
      <c r="I271" s="30"/>
      <c r="J271" s="30"/>
      <c r="K271" s="32"/>
      <c r="L271" s="37"/>
      <c r="M271" s="37"/>
      <c r="N271" s="38"/>
      <c r="O271" s="38"/>
      <c r="P271" s="38"/>
      <c r="Q271" s="38"/>
      <c r="R271" s="38"/>
      <c r="S271" s="39"/>
      <c r="T271" s="39"/>
      <c r="U271"/>
      <c r="V271"/>
      <c r="W271"/>
      <c r="X271" s="48"/>
      <c r="Y271" s="41"/>
    </row>
    <row r="272" spans="1:25" ht="15" x14ac:dyDescent="0.25">
      <c r="A272"/>
      <c r="B272"/>
      <c r="C272" s="29"/>
      <c r="D272" s="30"/>
      <c r="E272" s="32"/>
      <c r="F272" s="30"/>
      <c r="G272" s="32"/>
      <c r="H272" s="30"/>
      <c r="I272" s="30"/>
      <c r="J272" s="30"/>
      <c r="K272" s="32"/>
      <c r="L272" s="37"/>
      <c r="M272" s="37"/>
      <c r="N272" s="38"/>
      <c r="O272" s="38"/>
      <c r="P272" s="38"/>
      <c r="Q272" s="38"/>
      <c r="R272" s="38"/>
      <c r="S272" s="39"/>
      <c r="T272" s="39"/>
      <c r="U272"/>
      <c r="V272"/>
      <c r="W272"/>
      <c r="X272" s="48"/>
      <c r="Y272" s="41"/>
    </row>
    <row r="273" spans="1:25" s="35" customFormat="1" ht="15" x14ac:dyDescent="0.25">
      <c r="A273"/>
      <c r="B273"/>
      <c r="C273" s="29"/>
      <c r="D273" s="30"/>
      <c r="E273" s="32"/>
      <c r="F273" s="30"/>
      <c r="G273" s="32"/>
      <c r="H273" s="30"/>
      <c r="I273" s="30"/>
      <c r="J273" s="30"/>
      <c r="K273" s="32"/>
      <c r="L273" s="37"/>
      <c r="M273" s="37"/>
      <c r="N273" s="38"/>
      <c r="O273" s="38"/>
      <c r="P273" s="38"/>
      <c r="Q273" s="38"/>
      <c r="R273" s="38"/>
      <c r="S273" s="39"/>
      <c r="T273" s="39"/>
      <c r="U273"/>
      <c r="V273"/>
      <c r="W273"/>
      <c r="X273" s="48"/>
      <c r="Y273" s="41"/>
    </row>
    <row r="274" spans="1:25" ht="15" x14ac:dyDescent="0.25">
      <c r="A274"/>
      <c r="B274"/>
      <c r="C274" s="29"/>
      <c r="D274" s="30"/>
      <c r="E274" s="32"/>
      <c r="F274" s="30"/>
      <c r="G274" s="32"/>
      <c r="H274" s="30"/>
      <c r="I274" s="30"/>
      <c r="J274" s="30"/>
      <c r="K274" s="32"/>
      <c r="L274" s="37"/>
      <c r="M274" s="37"/>
      <c r="N274" s="38"/>
      <c r="O274" s="38"/>
      <c r="P274" s="38"/>
      <c r="Q274" s="38"/>
      <c r="R274" s="38"/>
      <c r="S274" s="39"/>
      <c r="T274" s="39"/>
      <c r="U274"/>
      <c r="V274"/>
      <c r="W274"/>
      <c r="X274" s="48"/>
      <c r="Y274" s="41"/>
    </row>
    <row r="275" spans="1:25" ht="15" x14ac:dyDescent="0.25">
      <c r="A275"/>
      <c r="B275"/>
      <c r="C275" s="29"/>
      <c r="D275" s="30"/>
      <c r="E275" s="32"/>
      <c r="F275" s="30"/>
      <c r="G275" s="32"/>
      <c r="H275" s="30"/>
      <c r="I275" s="30"/>
      <c r="J275" s="30"/>
      <c r="K275" s="32"/>
      <c r="L275" s="37"/>
      <c r="M275" s="37"/>
      <c r="N275" s="38"/>
      <c r="O275" s="38"/>
      <c r="P275" s="38"/>
      <c r="Q275" s="38"/>
      <c r="R275" s="38"/>
      <c r="S275" s="39"/>
      <c r="T275" s="39"/>
      <c r="U275"/>
      <c r="V275"/>
      <c r="W275"/>
      <c r="X275" s="48"/>
      <c r="Y275" s="41"/>
    </row>
    <row r="276" spans="1:25" ht="15" x14ac:dyDescent="0.25">
      <c r="A276"/>
      <c r="B276"/>
      <c r="C276" s="29"/>
      <c r="D276" s="30"/>
      <c r="E276" s="32"/>
      <c r="F276" s="30"/>
      <c r="G276" s="32"/>
      <c r="H276" s="30"/>
      <c r="I276" s="30"/>
      <c r="J276" s="30"/>
      <c r="K276" s="32"/>
      <c r="L276" s="37"/>
      <c r="M276" s="37"/>
      <c r="N276" s="38"/>
      <c r="O276" s="38"/>
      <c r="P276" s="38"/>
      <c r="Q276" s="38"/>
      <c r="R276" s="38"/>
      <c r="S276" s="39"/>
      <c r="T276" s="39"/>
      <c r="U276"/>
      <c r="V276"/>
      <c r="W276"/>
      <c r="X276" s="48"/>
      <c r="Y276" s="41"/>
    </row>
    <row r="277" spans="1:25" ht="15" x14ac:dyDescent="0.25">
      <c r="A277"/>
      <c r="B277"/>
      <c r="C277" s="29"/>
      <c r="D277" s="30"/>
      <c r="E277" s="32"/>
      <c r="F277" s="30"/>
      <c r="G277" s="32"/>
      <c r="H277" s="30"/>
      <c r="I277" s="30"/>
      <c r="J277" s="30"/>
      <c r="K277" s="32"/>
      <c r="L277" s="37"/>
      <c r="M277" s="37"/>
      <c r="N277" s="38"/>
      <c r="O277" s="38"/>
      <c r="P277" s="38"/>
      <c r="Q277" s="38"/>
      <c r="R277" s="38"/>
      <c r="S277" s="39"/>
      <c r="T277" s="39"/>
      <c r="U277"/>
      <c r="V277"/>
      <c r="W277"/>
      <c r="X277" s="48"/>
      <c r="Y277" s="41"/>
    </row>
    <row r="278" spans="1:25" ht="15" x14ac:dyDescent="0.25">
      <c r="A278"/>
      <c r="B278"/>
      <c r="C278" s="29"/>
      <c r="D278" s="30"/>
      <c r="E278" s="32"/>
      <c r="F278" s="30"/>
      <c r="G278" s="32"/>
      <c r="H278" s="30"/>
      <c r="I278" s="30"/>
      <c r="J278" s="30"/>
      <c r="K278" s="32"/>
      <c r="L278" s="37"/>
      <c r="M278" s="37"/>
      <c r="N278" s="38"/>
      <c r="O278" s="38"/>
      <c r="P278" s="38"/>
      <c r="Q278" s="38"/>
      <c r="R278" s="38"/>
      <c r="S278" s="39"/>
      <c r="T278" s="39"/>
      <c r="U278"/>
      <c r="V278"/>
      <c r="W278"/>
      <c r="X278" s="48"/>
      <c r="Y278" s="41"/>
    </row>
    <row r="279" spans="1:25" ht="15" x14ac:dyDescent="0.25">
      <c r="A279"/>
      <c r="B279"/>
      <c r="C279" s="29"/>
      <c r="D279" s="30"/>
      <c r="E279" s="32"/>
      <c r="F279" s="30"/>
      <c r="G279" s="32"/>
      <c r="H279" s="30"/>
      <c r="I279" s="30"/>
      <c r="J279" s="30"/>
      <c r="K279" s="32"/>
      <c r="L279" s="37"/>
      <c r="M279" s="37"/>
      <c r="N279" s="38"/>
      <c r="O279" s="38"/>
      <c r="P279" s="38"/>
      <c r="Q279" s="38"/>
      <c r="R279" s="38"/>
      <c r="S279" s="39"/>
      <c r="T279" s="39"/>
      <c r="U279"/>
      <c r="V279"/>
      <c r="W279"/>
      <c r="X279" s="48"/>
      <c r="Y279" s="41"/>
    </row>
    <row r="280" spans="1:25" ht="15" x14ac:dyDescent="0.25">
      <c r="A280"/>
      <c r="B280"/>
      <c r="C280" s="29"/>
      <c r="D280" s="30"/>
      <c r="E280" s="32"/>
      <c r="F280" s="30"/>
      <c r="G280" s="32"/>
      <c r="H280" s="30"/>
      <c r="I280" s="30"/>
      <c r="J280" s="30"/>
      <c r="K280" s="32"/>
      <c r="L280" s="37"/>
      <c r="M280" s="37"/>
      <c r="N280" s="38"/>
      <c r="O280" s="38"/>
      <c r="P280" s="38"/>
      <c r="Q280" s="38"/>
      <c r="R280" s="38"/>
      <c r="S280" s="39"/>
      <c r="T280" s="39"/>
      <c r="U280"/>
      <c r="V280"/>
      <c r="W280"/>
      <c r="X280" s="48"/>
      <c r="Y280" s="41"/>
    </row>
    <row r="281" spans="1:25" ht="15" x14ac:dyDescent="0.25">
      <c r="A281"/>
      <c r="B281"/>
      <c r="C281" s="29"/>
      <c r="D281" s="30"/>
      <c r="E281" s="32"/>
      <c r="F281" s="30"/>
      <c r="G281" s="32"/>
      <c r="H281" s="30"/>
      <c r="I281" s="30"/>
      <c r="J281" s="30"/>
      <c r="K281" s="32"/>
      <c r="L281" s="37"/>
      <c r="M281" s="37"/>
      <c r="N281" s="38"/>
      <c r="O281" s="38"/>
      <c r="P281" s="38"/>
      <c r="Q281" s="38"/>
      <c r="R281" s="38"/>
      <c r="S281" s="39"/>
      <c r="T281" s="39"/>
      <c r="U281"/>
      <c r="V281"/>
      <c r="W281"/>
      <c r="X281" s="48"/>
      <c r="Y281" s="41"/>
    </row>
    <row r="282" spans="1:25" ht="15" x14ac:dyDescent="0.25">
      <c r="A282"/>
      <c r="B282"/>
      <c r="C282" s="29"/>
      <c r="D282" s="30"/>
      <c r="E282" s="32"/>
      <c r="F282" s="30"/>
      <c r="G282" s="32"/>
      <c r="H282" s="30"/>
      <c r="I282" s="30"/>
      <c r="J282" s="30"/>
      <c r="K282" s="32"/>
      <c r="L282" s="37"/>
      <c r="M282" s="37"/>
      <c r="N282" s="38"/>
      <c r="O282" s="38"/>
      <c r="P282" s="38"/>
      <c r="Q282" s="38"/>
      <c r="R282" s="38"/>
      <c r="S282" s="39"/>
      <c r="T282" s="39"/>
      <c r="U282"/>
      <c r="V282"/>
      <c r="W282"/>
      <c r="X282" s="48"/>
      <c r="Y282" s="41"/>
    </row>
    <row r="283" spans="1:25" ht="15" x14ac:dyDescent="0.25">
      <c r="A283"/>
      <c r="B283"/>
      <c r="C283" s="29"/>
      <c r="D283" s="30"/>
      <c r="E283" s="32"/>
      <c r="F283" s="30"/>
      <c r="G283" s="32"/>
      <c r="H283" s="30"/>
      <c r="I283" s="30"/>
      <c r="J283" s="30"/>
      <c r="K283" s="32"/>
      <c r="L283" s="37"/>
      <c r="M283" s="37"/>
      <c r="N283" s="38"/>
      <c r="O283" s="38"/>
      <c r="P283" s="38"/>
      <c r="Q283" s="38"/>
      <c r="R283" s="38"/>
      <c r="S283" s="39"/>
      <c r="T283" s="39"/>
      <c r="U283"/>
      <c r="V283"/>
      <c r="W283"/>
      <c r="X283" s="48"/>
      <c r="Y283" s="41"/>
    </row>
    <row r="284" spans="1:25" ht="15" x14ac:dyDescent="0.25">
      <c r="A284"/>
      <c r="B284"/>
      <c r="C284" s="29"/>
      <c r="D284" s="30"/>
      <c r="E284" s="32"/>
      <c r="F284" s="30"/>
      <c r="G284" s="32"/>
      <c r="H284" s="30"/>
      <c r="I284" s="30"/>
      <c r="J284" s="30"/>
      <c r="K284" s="32"/>
      <c r="L284" s="37"/>
      <c r="M284" s="37"/>
      <c r="N284" s="38"/>
      <c r="O284" s="38"/>
      <c r="P284" s="38"/>
      <c r="Q284" s="38"/>
      <c r="R284" s="38"/>
      <c r="S284" s="39"/>
      <c r="T284" s="39"/>
      <c r="U284"/>
      <c r="V284"/>
      <c r="W284"/>
      <c r="X284" s="48"/>
      <c r="Y284" s="41"/>
    </row>
    <row r="285" spans="1:25" ht="15" x14ac:dyDescent="0.25">
      <c r="A285"/>
      <c r="B285"/>
      <c r="C285" s="29"/>
      <c r="D285" s="30"/>
      <c r="E285" s="32"/>
      <c r="F285" s="30"/>
      <c r="G285" s="32"/>
      <c r="H285" s="30"/>
      <c r="I285" s="30"/>
      <c r="J285" s="30"/>
      <c r="K285" s="32"/>
      <c r="L285" s="37"/>
      <c r="M285" s="37"/>
      <c r="N285" s="38"/>
      <c r="O285" s="38"/>
      <c r="P285" s="38"/>
      <c r="Q285" s="38"/>
      <c r="R285" s="38"/>
      <c r="S285" s="39"/>
      <c r="T285" s="39"/>
      <c r="U285"/>
      <c r="V285"/>
      <c r="W285"/>
      <c r="X285" s="48"/>
      <c r="Y285" s="41"/>
    </row>
    <row r="286" spans="1:25" ht="15" x14ac:dyDescent="0.25">
      <c r="A286"/>
      <c r="B286"/>
      <c r="C286" s="29"/>
      <c r="D286" s="30"/>
      <c r="E286" s="32"/>
      <c r="F286" s="30"/>
      <c r="G286" s="32"/>
      <c r="H286" s="30"/>
      <c r="I286" s="30"/>
      <c r="J286" s="30"/>
      <c r="K286" s="32"/>
      <c r="L286" s="37"/>
      <c r="M286" s="37"/>
      <c r="N286" s="38"/>
      <c r="O286" s="38"/>
      <c r="P286" s="38"/>
      <c r="Q286" s="38"/>
      <c r="R286" s="38"/>
      <c r="S286" s="39"/>
      <c r="T286" s="39"/>
      <c r="U286"/>
      <c r="V286"/>
      <c r="W286"/>
      <c r="X286" s="48"/>
      <c r="Y286" s="41"/>
    </row>
    <row r="287" spans="1:25" ht="15" x14ac:dyDescent="0.25">
      <c r="A287"/>
      <c r="B287"/>
      <c r="C287" s="29"/>
      <c r="D287" s="30"/>
      <c r="E287" s="32"/>
      <c r="F287" s="30"/>
      <c r="G287" s="32"/>
      <c r="H287" s="30"/>
      <c r="I287" s="30"/>
      <c r="J287" s="30"/>
      <c r="K287" s="32"/>
      <c r="L287" s="37"/>
      <c r="M287" s="37"/>
      <c r="N287" s="38"/>
      <c r="O287" s="38"/>
      <c r="P287" s="38"/>
      <c r="Q287" s="38"/>
      <c r="R287" s="38"/>
      <c r="S287" s="39"/>
      <c r="T287" s="39"/>
      <c r="U287"/>
      <c r="V287"/>
      <c r="W287"/>
      <c r="X287" s="48"/>
      <c r="Y287" s="41"/>
    </row>
    <row r="288" spans="1:25" ht="15" x14ac:dyDescent="0.25">
      <c r="A288"/>
      <c r="B288"/>
      <c r="C288" s="29"/>
      <c r="D288" s="30"/>
      <c r="E288" s="32"/>
      <c r="F288" s="30"/>
      <c r="G288" s="32"/>
      <c r="H288" s="30"/>
      <c r="I288" s="30"/>
      <c r="J288" s="30"/>
      <c r="K288" s="32"/>
      <c r="L288" s="37"/>
      <c r="M288" s="37"/>
      <c r="N288" s="38"/>
      <c r="O288" s="38"/>
      <c r="P288" s="38"/>
      <c r="Q288" s="38"/>
      <c r="R288" s="38"/>
      <c r="S288" s="39"/>
      <c r="T288" s="39"/>
      <c r="U288"/>
      <c r="V288"/>
      <c r="W288"/>
      <c r="X288" s="48"/>
      <c r="Y288" s="41"/>
    </row>
    <row r="289" spans="1:25" s="35" customFormat="1" ht="15" x14ac:dyDescent="0.25">
      <c r="A289"/>
      <c r="B289"/>
      <c r="C289" s="29"/>
      <c r="D289" s="30"/>
      <c r="E289" s="32"/>
      <c r="F289" s="30"/>
      <c r="G289" s="32"/>
      <c r="H289" s="30"/>
      <c r="I289" s="30"/>
      <c r="J289" s="30"/>
      <c r="K289" s="32"/>
      <c r="L289" s="37"/>
      <c r="M289" s="37"/>
      <c r="N289" s="38"/>
      <c r="O289" s="38"/>
      <c r="P289" s="38"/>
      <c r="Q289" s="38"/>
      <c r="R289" s="38"/>
      <c r="S289" s="39"/>
      <c r="T289" s="39"/>
      <c r="U289"/>
      <c r="V289"/>
      <c r="W289"/>
      <c r="X289" s="48"/>
      <c r="Y289" s="41"/>
    </row>
    <row r="290" spans="1:25" ht="15" x14ac:dyDescent="0.25">
      <c r="A290"/>
      <c r="B290"/>
      <c r="C290" s="29"/>
      <c r="D290" s="30"/>
      <c r="E290" s="32"/>
      <c r="F290" s="30"/>
      <c r="G290" s="32"/>
      <c r="H290" s="30"/>
      <c r="I290" s="30"/>
      <c r="J290" s="30"/>
      <c r="K290" s="32"/>
      <c r="L290" s="37"/>
      <c r="M290" s="37"/>
      <c r="N290" s="38"/>
      <c r="O290" s="38"/>
      <c r="P290" s="38"/>
      <c r="Q290" s="38"/>
      <c r="R290" s="38"/>
      <c r="S290" s="39"/>
      <c r="T290" s="39"/>
      <c r="U290"/>
      <c r="V290"/>
      <c r="W290"/>
      <c r="X290" s="48"/>
      <c r="Y290" s="41"/>
    </row>
    <row r="291" spans="1:25" ht="15" x14ac:dyDescent="0.25">
      <c r="A291"/>
      <c r="B291"/>
      <c r="C291" s="29"/>
      <c r="D291" s="30"/>
      <c r="E291" s="32"/>
      <c r="F291" s="30"/>
      <c r="G291" s="32"/>
      <c r="H291" s="30"/>
      <c r="I291" s="30"/>
      <c r="J291" s="30"/>
      <c r="K291" s="32"/>
      <c r="L291" s="37"/>
      <c r="M291" s="37"/>
      <c r="N291" s="38"/>
      <c r="O291" s="38"/>
      <c r="P291" s="38"/>
      <c r="Q291" s="38"/>
      <c r="R291" s="38"/>
      <c r="S291" s="39"/>
      <c r="T291" s="39"/>
      <c r="U291"/>
      <c r="V291"/>
      <c r="W291"/>
      <c r="X291" s="48"/>
      <c r="Y291" s="41"/>
    </row>
    <row r="292" spans="1:25" ht="15" x14ac:dyDescent="0.25">
      <c r="A292"/>
      <c r="B292"/>
      <c r="C292" s="29"/>
      <c r="D292" s="30"/>
      <c r="E292" s="32"/>
      <c r="F292" s="30"/>
      <c r="G292" s="32"/>
      <c r="H292" s="30"/>
      <c r="I292" s="30"/>
      <c r="J292" s="30"/>
      <c r="K292" s="32"/>
      <c r="L292" s="37"/>
      <c r="M292" s="37"/>
      <c r="N292" s="38"/>
      <c r="O292" s="38"/>
      <c r="P292" s="38"/>
      <c r="Q292" s="38"/>
      <c r="R292" s="38"/>
      <c r="S292" s="39"/>
      <c r="T292" s="39"/>
      <c r="U292"/>
      <c r="V292"/>
      <c r="W292"/>
      <c r="X292" s="48"/>
      <c r="Y292" s="41"/>
    </row>
    <row r="293" spans="1:25" ht="15" x14ac:dyDescent="0.25">
      <c r="A293"/>
      <c r="B293"/>
      <c r="C293" s="29"/>
      <c r="D293" s="30"/>
      <c r="E293" s="32"/>
      <c r="F293" s="30"/>
      <c r="G293" s="32"/>
      <c r="H293" s="30"/>
      <c r="I293" s="30"/>
      <c r="J293" s="30"/>
      <c r="K293" s="32"/>
      <c r="L293" s="37"/>
      <c r="M293" s="37"/>
      <c r="N293" s="38"/>
      <c r="O293" s="38"/>
      <c r="P293" s="38"/>
      <c r="Q293" s="38"/>
      <c r="R293" s="38"/>
      <c r="S293" s="39"/>
      <c r="T293" s="39"/>
      <c r="U293"/>
      <c r="V293"/>
      <c r="W293"/>
      <c r="X293" s="48"/>
      <c r="Y293" s="41"/>
    </row>
    <row r="294" spans="1:25" ht="15" x14ac:dyDescent="0.25">
      <c r="A294"/>
      <c r="B294"/>
      <c r="C294" s="29"/>
      <c r="D294" s="30"/>
      <c r="E294" s="32"/>
      <c r="F294" s="30"/>
      <c r="G294" s="32"/>
      <c r="H294" s="30"/>
      <c r="I294" s="30"/>
      <c r="J294" s="30"/>
      <c r="K294" s="32"/>
      <c r="L294" s="37"/>
      <c r="M294" s="37"/>
      <c r="N294" s="38"/>
      <c r="O294" s="38"/>
      <c r="P294" s="38"/>
      <c r="Q294" s="38"/>
      <c r="R294" s="38"/>
      <c r="S294" s="39"/>
      <c r="T294" s="39"/>
      <c r="U294"/>
      <c r="V294"/>
      <c r="W294"/>
      <c r="X294" s="48"/>
      <c r="Y294" s="41"/>
    </row>
    <row r="295" spans="1:25" ht="15" x14ac:dyDescent="0.25">
      <c r="A295"/>
      <c r="B295"/>
      <c r="C295" s="29"/>
      <c r="D295" s="30"/>
      <c r="E295" s="32"/>
      <c r="F295" s="30"/>
      <c r="G295" s="32"/>
      <c r="H295" s="30"/>
      <c r="I295" s="30"/>
      <c r="J295" s="30"/>
      <c r="K295" s="32"/>
      <c r="L295" s="37"/>
      <c r="M295" s="37"/>
      <c r="N295" s="38"/>
      <c r="O295" s="38"/>
      <c r="P295" s="38"/>
      <c r="Q295" s="38"/>
      <c r="R295" s="38"/>
      <c r="S295" s="39"/>
      <c r="T295" s="39"/>
      <c r="U295"/>
      <c r="V295"/>
      <c r="W295"/>
      <c r="X295" s="48"/>
      <c r="Y295" s="41"/>
    </row>
    <row r="296" spans="1:25" ht="15" x14ac:dyDescent="0.25">
      <c r="A296"/>
      <c r="B296"/>
      <c r="C296" s="29"/>
      <c r="D296" s="30"/>
      <c r="E296" s="32"/>
      <c r="F296" s="30"/>
      <c r="G296" s="32"/>
      <c r="H296" s="30"/>
      <c r="I296" s="30"/>
      <c r="J296" s="30"/>
      <c r="K296" s="32"/>
      <c r="L296" s="37"/>
      <c r="M296" s="37"/>
      <c r="N296" s="38"/>
      <c r="O296" s="38"/>
      <c r="P296" s="38"/>
      <c r="Q296" s="38"/>
      <c r="R296" s="38"/>
      <c r="S296" s="39"/>
      <c r="T296" s="39"/>
      <c r="U296"/>
      <c r="V296"/>
      <c r="W296"/>
      <c r="X296" s="48"/>
      <c r="Y296" s="41"/>
    </row>
    <row r="297" spans="1:25" ht="15" x14ac:dyDescent="0.25">
      <c r="A297"/>
      <c r="B297"/>
      <c r="C297" s="29"/>
      <c r="D297" s="30"/>
      <c r="E297" s="32"/>
      <c r="F297" s="30"/>
      <c r="G297" s="32"/>
      <c r="H297" s="30"/>
      <c r="I297" s="30"/>
      <c r="J297" s="30"/>
      <c r="K297" s="32"/>
      <c r="L297" s="37"/>
      <c r="M297" s="37"/>
      <c r="N297" s="38"/>
      <c r="O297" s="38"/>
      <c r="P297" s="38"/>
      <c r="Q297" s="38"/>
      <c r="R297" s="38"/>
      <c r="S297" s="39"/>
      <c r="T297" s="39"/>
      <c r="U297"/>
      <c r="V297"/>
      <c r="W297"/>
      <c r="X297" s="48"/>
      <c r="Y297" s="41"/>
    </row>
    <row r="298" spans="1:25" ht="15" x14ac:dyDescent="0.25">
      <c r="A298"/>
      <c r="B298"/>
      <c r="C298" s="29"/>
      <c r="D298" s="30"/>
      <c r="E298" s="32"/>
      <c r="F298" s="30"/>
      <c r="G298" s="32"/>
      <c r="H298" s="30"/>
      <c r="I298" s="30"/>
      <c r="J298" s="30"/>
      <c r="K298" s="32"/>
      <c r="L298" s="37"/>
      <c r="M298" s="37"/>
      <c r="N298" s="38"/>
      <c r="O298" s="38"/>
      <c r="P298" s="38"/>
      <c r="Q298" s="38"/>
      <c r="R298" s="38"/>
      <c r="S298" s="39"/>
      <c r="T298" s="39"/>
      <c r="U298"/>
      <c r="V298"/>
      <c r="W298"/>
      <c r="X298" s="48"/>
      <c r="Y298" s="41"/>
    </row>
    <row r="299" spans="1:25" ht="15" x14ac:dyDescent="0.25">
      <c r="A299"/>
      <c r="B299"/>
      <c r="C299" s="29"/>
      <c r="D299" s="30"/>
      <c r="E299" s="32"/>
      <c r="F299" s="30"/>
      <c r="G299" s="32"/>
      <c r="H299" s="30"/>
      <c r="I299" s="30"/>
      <c r="J299" s="30"/>
      <c r="K299" s="32"/>
      <c r="L299" s="37"/>
      <c r="M299" s="37"/>
      <c r="N299" s="38"/>
      <c r="O299" s="38"/>
      <c r="P299" s="38"/>
      <c r="Q299" s="38"/>
      <c r="R299" s="38"/>
      <c r="S299" s="39"/>
      <c r="T299" s="39"/>
      <c r="U299"/>
      <c r="V299"/>
      <c r="W299"/>
      <c r="X299" s="48"/>
      <c r="Y299" s="41"/>
    </row>
    <row r="300" spans="1:25" ht="15" x14ac:dyDescent="0.25">
      <c r="A300"/>
      <c r="B300"/>
      <c r="C300" s="29"/>
      <c r="D300" s="30"/>
      <c r="E300" s="32"/>
      <c r="F300" s="30"/>
      <c r="G300" s="32"/>
      <c r="H300" s="30"/>
      <c r="I300" s="30"/>
      <c r="J300" s="30"/>
      <c r="K300" s="32"/>
      <c r="L300" s="37"/>
      <c r="M300" s="37"/>
      <c r="N300" s="38"/>
      <c r="O300" s="38"/>
      <c r="P300" s="38"/>
      <c r="Q300" s="38"/>
      <c r="R300" s="38"/>
      <c r="S300" s="39"/>
      <c r="T300" s="39"/>
      <c r="U300"/>
      <c r="V300"/>
      <c r="W300"/>
      <c r="X300" s="48"/>
      <c r="Y300" s="41"/>
    </row>
    <row r="301" spans="1:25" ht="15" x14ac:dyDescent="0.25">
      <c r="A301"/>
      <c r="B301"/>
      <c r="C301" s="29"/>
      <c r="D301" s="30"/>
      <c r="E301" s="32"/>
      <c r="F301" s="30"/>
      <c r="G301" s="32"/>
      <c r="H301" s="30"/>
      <c r="I301" s="30"/>
      <c r="J301" s="30"/>
      <c r="K301" s="32"/>
      <c r="L301" s="37"/>
      <c r="M301" s="37"/>
      <c r="N301" s="38"/>
      <c r="O301" s="38"/>
      <c r="P301" s="38"/>
      <c r="Q301" s="38"/>
      <c r="R301" s="38"/>
      <c r="S301" s="39"/>
      <c r="T301" s="39"/>
      <c r="U301"/>
      <c r="V301"/>
      <c r="W301"/>
      <c r="X301" s="48"/>
      <c r="Y301" s="41"/>
    </row>
    <row r="302" spans="1:25" ht="15" x14ac:dyDescent="0.25">
      <c r="A302"/>
      <c r="B302"/>
      <c r="C302" s="29"/>
      <c r="D302" s="30"/>
      <c r="E302" s="32"/>
      <c r="F302" s="30"/>
      <c r="G302" s="32"/>
      <c r="H302" s="30"/>
      <c r="I302" s="30"/>
      <c r="J302" s="30"/>
      <c r="K302" s="32"/>
      <c r="L302" s="37"/>
      <c r="M302" s="37"/>
      <c r="N302" s="38"/>
      <c r="O302" s="38"/>
      <c r="P302" s="38"/>
      <c r="Q302" s="38"/>
      <c r="R302" s="38"/>
      <c r="S302" s="39"/>
      <c r="T302" s="39"/>
      <c r="U302"/>
      <c r="V302"/>
      <c r="W302"/>
      <c r="X302" s="48"/>
      <c r="Y302" s="41"/>
    </row>
    <row r="303" spans="1:25" ht="15" x14ac:dyDescent="0.25">
      <c r="A303"/>
      <c r="B303"/>
      <c r="C303" s="29"/>
      <c r="D303" s="30"/>
      <c r="E303" s="32"/>
      <c r="F303" s="30"/>
      <c r="G303" s="32"/>
      <c r="H303" s="30"/>
      <c r="I303" s="30"/>
      <c r="J303" s="30"/>
      <c r="K303" s="32"/>
      <c r="L303" s="37"/>
      <c r="M303" s="37"/>
      <c r="N303" s="38"/>
      <c r="O303" s="38"/>
      <c r="P303" s="38"/>
      <c r="Q303" s="38"/>
      <c r="R303" s="38"/>
      <c r="S303" s="39"/>
      <c r="T303" s="39"/>
      <c r="U303"/>
      <c r="V303"/>
      <c r="W303"/>
      <c r="X303" s="48"/>
      <c r="Y303" s="41"/>
    </row>
    <row r="304" spans="1:25" ht="15" x14ac:dyDescent="0.25">
      <c r="A304"/>
      <c r="B304"/>
      <c r="C304" s="29"/>
      <c r="D304" s="30"/>
      <c r="E304" s="32"/>
      <c r="F304" s="30"/>
      <c r="G304" s="32"/>
      <c r="H304" s="30"/>
      <c r="I304" s="30"/>
      <c r="J304" s="30"/>
      <c r="K304" s="32"/>
      <c r="L304" s="37"/>
      <c r="M304" s="37"/>
      <c r="N304" s="38"/>
      <c r="O304" s="38"/>
      <c r="P304" s="38"/>
      <c r="Q304" s="38"/>
      <c r="R304" s="38"/>
      <c r="S304" s="39"/>
      <c r="T304" s="39"/>
      <c r="U304"/>
      <c r="V304"/>
      <c r="W304"/>
      <c r="X304" s="48"/>
      <c r="Y304" s="41"/>
    </row>
    <row r="305" spans="1:25" ht="15" x14ac:dyDescent="0.25">
      <c r="A305"/>
      <c r="B305"/>
      <c r="C305" s="29"/>
      <c r="D305" s="30"/>
      <c r="E305" s="32"/>
      <c r="F305" s="30"/>
      <c r="G305" s="32"/>
      <c r="H305" s="30"/>
      <c r="I305" s="30"/>
      <c r="J305" s="30"/>
      <c r="K305" s="32"/>
      <c r="L305" s="37"/>
      <c r="M305" s="37"/>
      <c r="N305" s="38"/>
      <c r="O305" s="38"/>
      <c r="P305" s="38"/>
      <c r="Q305" s="38"/>
      <c r="R305" s="38"/>
      <c r="S305" s="39"/>
      <c r="T305" s="39"/>
      <c r="U305"/>
      <c r="V305"/>
      <c r="W305"/>
      <c r="X305" s="48"/>
      <c r="Y305" s="41"/>
    </row>
    <row r="306" spans="1:25" ht="15" x14ac:dyDescent="0.25">
      <c r="A306"/>
      <c r="B306"/>
      <c r="C306" s="29"/>
      <c r="D306" s="30"/>
      <c r="E306" s="32"/>
      <c r="F306" s="30"/>
      <c r="G306" s="32"/>
      <c r="H306" s="30"/>
      <c r="I306" s="30"/>
      <c r="J306" s="30"/>
      <c r="K306" s="32"/>
      <c r="L306" s="37"/>
      <c r="M306" s="37"/>
      <c r="N306" s="38"/>
      <c r="O306" s="38"/>
      <c r="P306" s="38"/>
      <c r="Q306" s="38"/>
      <c r="R306" s="38"/>
      <c r="S306" s="39"/>
      <c r="T306" s="39"/>
      <c r="U306"/>
      <c r="V306"/>
      <c r="W306"/>
      <c r="X306" s="48"/>
      <c r="Y306" s="41"/>
    </row>
    <row r="307" spans="1:25" ht="15" x14ac:dyDescent="0.25">
      <c r="A307"/>
      <c r="B307"/>
      <c r="C307" s="29"/>
      <c r="D307" s="30"/>
      <c r="E307" s="32"/>
      <c r="F307" s="30"/>
      <c r="G307" s="32"/>
      <c r="H307" s="30"/>
      <c r="I307" s="30"/>
      <c r="J307" s="30"/>
      <c r="K307" s="32"/>
      <c r="L307" s="37"/>
      <c r="M307" s="37"/>
      <c r="N307" s="38"/>
      <c r="O307" s="38"/>
      <c r="P307" s="38"/>
      <c r="Q307" s="38"/>
      <c r="R307" s="38"/>
      <c r="S307" s="39"/>
      <c r="T307" s="39"/>
      <c r="U307"/>
      <c r="V307"/>
      <c r="W307"/>
      <c r="X307" s="48"/>
      <c r="Y307" s="41"/>
    </row>
    <row r="308" spans="1:25" ht="15" x14ac:dyDescent="0.25">
      <c r="A308"/>
      <c r="B308"/>
      <c r="C308" s="29"/>
      <c r="D308" s="30"/>
      <c r="E308" s="32"/>
      <c r="F308" s="30"/>
      <c r="G308" s="32"/>
      <c r="H308" s="30"/>
      <c r="I308" s="30"/>
      <c r="J308" s="30"/>
      <c r="K308" s="32"/>
      <c r="L308" s="37"/>
      <c r="M308" s="37"/>
      <c r="N308" s="38"/>
      <c r="O308" s="38"/>
      <c r="P308" s="38"/>
      <c r="Q308" s="38"/>
      <c r="R308" s="38"/>
      <c r="S308" s="39"/>
      <c r="T308" s="39"/>
      <c r="U308"/>
      <c r="V308"/>
      <c r="W308"/>
      <c r="X308" s="48"/>
      <c r="Y308" s="41"/>
    </row>
    <row r="309" spans="1:25" ht="15" x14ac:dyDescent="0.25">
      <c r="A309"/>
      <c r="B309"/>
      <c r="C309" s="29"/>
      <c r="D309" s="30"/>
      <c r="E309" s="32"/>
      <c r="F309" s="30"/>
      <c r="G309" s="32"/>
      <c r="H309" s="30"/>
      <c r="I309" s="30"/>
      <c r="J309" s="30"/>
      <c r="K309" s="32"/>
      <c r="L309" s="37"/>
      <c r="M309" s="37"/>
      <c r="N309" s="38"/>
      <c r="O309" s="38"/>
      <c r="P309" s="38"/>
      <c r="Q309" s="38"/>
      <c r="R309" s="38"/>
      <c r="S309" s="39"/>
      <c r="T309" s="39"/>
      <c r="U309"/>
      <c r="V309"/>
      <c r="W309"/>
      <c r="X309" s="48"/>
      <c r="Y309" s="41"/>
    </row>
    <row r="310" spans="1:25" ht="15" x14ac:dyDescent="0.25">
      <c r="A310"/>
      <c r="B310"/>
      <c r="C310" s="29"/>
      <c r="D310" s="30"/>
      <c r="E310" s="32"/>
      <c r="F310" s="30"/>
      <c r="G310" s="32"/>
      <c r="H310" s="30"/>
      <c r="I310" s="30"/>
      <c r="J310" s="30"/>
      <c r="K310" s="32"/>
      <c r="L310" s="37"/>
      <c r="M310" s="37"/>
      <c r="N310" s="38"/>
      <c r="O310" s="38"/>
      <c r="P310" s="38"/>
      <c r="Q310" s="38"/>
      <c r="R310" s="38"/>
      <c r="S310" s="39"/>
      <c r="T310" s="39"/>
      <c r="U310"/>
      <c r="V310"/>
      <c r="W310"/>
      <c r="X310" s="48"/>
      <c r="Y310" s="41"/>
    </row>
    <row r="311" spans="1:25" ht="15" x14ac:dyDescent="0.25">
      <c r="A311"/>
      <c r="B311"/>
      <c r="C311" s="29"/>
      <c r="D311" s="30"/>
      <c r="E311" s="32"/>
      <c r="F311" s="30"/>
      <c r="G311" s="32"/>
      <c r="H311" s="30"/>
      <c r="I311" s="30"/>
      <c r="J311" s="30"/>
      <c r="K311" s="32"/>
      <c r="L311" s="37"/>
      <c r="M311" s="37"/>
      <c r="N311" s="38"/>
      <c r="O311" s="38"/>
      <c r="P311" s="38"/>
      <c r="Q311" s="38"/>
      <c r="R311" s="38"/>
      <c r="S311" s="39"/>
      <c r="T311" s="39"/>
      <c r="U311"/>
      <c r="V311"/>
      <c r="W311"/>
      <c r="X311" s="48"/>
      <c r="Y311" s="41"/>
    </row>
    <row r="312" spans="1:25" ht="15" x14ac:dyDescent="0.25">
      <c r="A312"/>
      <c r="B312"/>
      <c r="C312" s="29"/>
      <c r="D312" s="30"/>
      <c r="E312" s="32"/>
      <c r="F312" s="30"/>
      <c r="G312" s="32"/>
      <c r="H312" s="30"/>
      <c r="I312" s="30"/>
      <c r="J312" s="30"/>
      <c r="K312" s="32"/>
      <c r="L312" s="37"/>
      <c r="M312" s="37"/>
      <c r="N312" s="38"/>
      <c r="O312" s="38"/>
      <c r="P312" s="38"/>
      <c r="Q312" s="38"/>
      <c r="R312" s="38"/>
      <c r="S312" s="39"/>
      <c r="T312" s="39"/>
      <c r="U312"/>
      <c r="V312"/>
      <c r="W312"/>
      <c r="X312" s="48"/>
      <c r="Y312" s="41"/>
    </row>
    <row r="313" spans="1:25" ht="15" x14ac:dyDescent="0.25">
      <c r="A313"/>
      <c r="B313"/>
      <c r="C313" s="29"/>
      <c r="D313" s="30"/>
      <c r="E313" s="32"/>
      <c r="F313" s="30"/>
      <c r="G313" s="32"/>
      <c r="H313" s="30"/>
      <c r="I313" s="30"/>
      <c r="J313" s="30"/>
      <c r="K313" s="32"/>
      <c r="L313" s="37"/>
      <c r="M313" s="37"/>
      <c r="N313" s="38"/>
      <c r="O313" s="38"/>
      <c r="P313" s="38"/>
      <c r="Q313" s="38"/>
      <c r="R313" s="38"/>
      <c r="S313" s="39"/>
      <c r="T313" s="39"/>
      <c r="U313"/>
      <c r="V313"/>
      <c r="W313"/>
      <c r="X313" s="48"/>
      <c r="Y313" s="41"/>
    </row>
    <row r="314" spans="1:25" ht="15" x14ac:dyDescent="0.25">
      <c r="A314"/>
      <c r="B314"/>
      <c r="C314" s="29"/>
      <c r="D314" s="30"/>
      <c r="E314" s="32"/>
      <c r="F314" s="30"/>
      <c r="G314" s="32"/>
      <c r="H314" s="30"/>
      <c r="I314" s="30"/>
      <c r="J314" s="30"/>
      <c r="K314" s="32"/>
      <c r="L314" s="37"/>
      <c r="M314" s="37"/>
      <c r="N314" s="38"/>
      <c r="O314" s="38"/>
      <c r="P314" s="38"/>
      <c r="Q314" s="38"/>
      <c r="R314" s="38"/>
      <c r="S314" s="39"/>
      <c r="T314" s="39"/>
      <c r="U314"/>
      <c r="V314"/>
      <c r="W314"/>
      <c r="X314" s="48"/>
      <c r="Y314" s="41"/>
    </row>
    <row r="315" spans="1:25" s="35" customFormat="1" ht="15" x14ac:dyDescent="0.25">
      <c r="A315"/>
      <c r="B315"/>
      <c r="C315" s="29"/>
      <c r="D315" s="30"/>
      <c r="E315" s="32"/>
      <c r="F315" s="30"/>
      <c r="G315" s="32"/>
      <c r="H315" s="30"/>
      <c r="I315" s="30"/>
      <c r="J315" s="30"/>
      <c r="K315" s="32"/>
      <c r="L315" s="37"/>
      <c r="M315" s="37"/>
      <c r="N315" s="38"/>
      <c r="O315" s="38"/>
      <c r="P315" s="38"/>
      <c r="Q315" s="38"/>
      <c r="R315" s="38"/>
      <c r="S315" s="39"/>
      <c r="T315" s="39"/>
      <c r="U315"/>
      <c r="V315"/>
      <c r="W315"/>
      <c r="X315" s="48"/>
      <c r="Y315" s="41"/>
    </row>
    <row r="316" spans="1:25" ht="15" x14ac:dyDescent="0.25">
      <c r="A316"/>
      <c r="B316"/>
      <c r="C316" s="29"/>
      <c r="D316" s="30"/>
      <c r="E316" s="32"/>
      <c r="F316" s="30"/>
      <c r="G316" s="32"/>
      <c r="H316" s="30"/>
      <c r="I316" s="30"/>
      <c r="J316" s="30"/>
      <c r="K316" s="32"/>
      <c r="L316" s="37"/>
      <c r="M316" s="37"/>
      <c r="N316" s="38"/>
      <c r="O316" s="38"/>
      <c r="P316" s="38"/>
      <c r="Q316" s="38"/>
      <c r="R316" s="38"/>
      <c r="S316" s="39"/>
      <c r="T316" s="39"/>
      <c r="U316"/>
      <c r="V316"/>
      <c r="W316"/>
      <c r="X316" s="48"/>
      <c r="Y316" s="41"/>
    </row>
    <row r="317" spans="1:25" ht="15" x14ac:dyDescent="0.25">
      <c r="A317"/>
      <c r="B317"/>
      <c r="C317" s="29"/>
      <c r="D317" s="30"/>
      <c r="E317" s="32"/>
      <c r="F317" s="30"/>
      <c r="G317" s="32"/>
      <c r="H317" s="30"/>
      <c r="I317" s="30"/>
      <c r="J317" s="30"/>
      <c r="K317" s="32"/>
      <c r="L317" s="37"/>
      <c r="M317" s="37"/>
      <c r="N317" s="38"/>
      <c r="O317" s="38"/>
      <c r="P317" s="38"/>
      <c r="Q317" s="38"/>
      <c r="R317" s="38"/>
      <c r="S317" s="39"/>
      <c r="T317" s="39"/>
      <c r="U317"/>
      <c r="V317"/>
      <c r="W317"/>
      <c r="X317" s="48"/>
      <c r="Y317" s="41"/>
    </row>
    <row r="318" spans="1:25" ht="15" x14ac:dyDescent="0.25">
      <c r="A318"/>
      <c r="B318"/>
      <c r="C318" s="29"/>
      <c r="D318" s="30"/>
      <c r="E318" s="32"/>
      <c r="F318" s="30"/>
      <c r="G318" s="32"/>
      <c r="H318" s="30"/>
      <c r="I318" s="30"/>
      <c r="J318" s="30"/>
      <c r="K318" s="32"/>
      <c r="L318" s="37"/>
      <c r="M318" s="37"/>
      <c r="N318" s="38"/>
      <c r="O318" s="38"/>
      <c r="P318" s="38"/>
      <c r="Q318" s="38"/>
      <c r="R318" s="38"/>
      <c r="S318" s="39"/>
      <c r="T318" s="39"/>
      <c r="U318"/>
      <c r="V318"/>
      <c r="W318"/>
      <c r="X318" s="48"/>
      <c r="Y318" s="41"/>
    </row>
    <row r="319" spans="1:25" ht="15" x14ac:dyDescent="0.25">
      <c r="A319"/>
      <c r="B319"/>
      <c r="C319" s="29"/>
      <c r="D319" s="30"/>
      <c r="E319" s="32"/>
      <c r="F319" s="30"/>
      <c r="G319" s="32"/>
      <c r="H319" s="30"/>
      <c r="I319" s="30"/>
      <c r="J319" s="30"/>
      <c r="K319" s="32"/>
      <c r="L319" s="37"/>
      <c r="M319" s="37"/>
      <c r="N319" s="38"/>
      <c r="O319" s="38"/>
      <c r="P319" s="38"/>
      <c r="Q319" s="38"/>
      <c r="R319" s="38"/>
      <c r="S319" s="39"/>
      <c r="T319" s="39"/>
      <c r="U319"/>
      <c r="V319"/>
      <c r="W319"/>
      <c r="X319" s="48"/>
      <c r="Y319" s="41"/>
    </row>
    <row r="320" spans="1:25" ht="15" x14ac:dyDescent="0.25">
      <c r="A320"/>
      <c r="B320"/>
      <c r="C320" s="29"/>
      <c r="D320" s="30"/>
      <c r="E320" s="32"/>
      <c r="F320" s="30"/>
      <c r="G320" s="32"/>
      <c r="H320" s="30"/>
      <c r="I320" s="30"/>
      <c r="J320" s="30"/>
      <c r="K320" s="32"/>
      <c r="L320" s="37"/>
      <c r="M320" s="37"/>
      <c r="N320" s="38"/>
      <c r="O320" s="38"/>
      <c r="P320" s="38"/>
      <c r="Q320" s="38"/>
      <c r="R320" s="38"/>
      <c r="S320" s="39"/>
      <c r="T320" s="39"/>
      <c r="U320"/>
      <c r="V320"/>
      <c r="W320"/>
      <c r="X320" s="48"/>
      <c r="Y320" s="41"/>
    </row>
    <row r="321" spans="1:25" s="35" customFormat="1" ht="15" x14ac:dyDescent="0.25">
      <c r="A321"/>
      <c r="B321"/>
      <c r="C321" s="29"/>
      <c r="D321" s="30"/>
      <c r="E321" s="32"/>
      <c r="F321" s="30"/>
      <c r="G321" s="32"/>
      <c r="H321" s="30"/>
      <c r="I321" s="30"/>
      <c r="J321" s="30"/>
      <c r="K321" s="32"/>
      <c r="L321" s="37"/>
      <c r="M321" s="37"/>
      <c r="N321" s="38"/>
      <c r="O321" s="38"/>
      <c r="P321" s="38"/>
      <c r="Q321" s="38"/>
      <c r="R321" s="38"/>
      <c r="S321" s="39"/>
      <c r="T321" s="39"/>
      <c r="U321"/>
      <c r="V321"/>
      <c r="W321"/>
      <c r="X321" s="48"/>
      <c r="Y321" s="41"/>
    </row>
    <row r="322" spans="1:25" ht="15" x14ac:dyDescent="0.25">
      <c r="A322"/>
      <c r="B322"/>
      <c r="C322" s="29"/>
      <c r="D322" s="30"/>
      <c r="E322" s="32"/>
      <c r="F322" s="30"/>
      <c r="G322" s="32"/>
      <c r="H322" s="30"/>
      <c r="I322" s="30"/>
      <c r="J322" s="30"/>
      <c r="K322" s="32"/>
      <c r="L322" s="37"/>
      <c r="M322" s="37"/>
      <c r="N322" s="38"/>
      <c r="O322" s="38"/>
      <c r="P322" s="38"/>
      <c r="Q322" s="38"/>
      <c r="R322" s="38"/>
      <c r="S322" s="39"/>
      <c r="T322" s="39"/>
      <c r="U322"/>
      <c r="V322"/>
      <c r="W322"/>
      <c r="X322" s="48"/>
      <c r="Y322" s="41"/>
    </row>
    <row r="323" spans="1:25" ht="15" x14ac:dyDescent="0.25">
      <c r="A323"/>
      <c r="B323"/>
      <c r="C323" s="29"/>
      <c r="D323" s="30"/>
      <c r="E323" s="32"/>
      <c r="F323" s="30"/>
      <c r="G323" s="32"/>
      <c r="H323" s="30"/>
      <c r="I323" s="30"/>
      <c r="J323" s="30"/>
      <c r="K323" s="32"/>
      <c r="L323" s="37"/>
      <c r="M323" s="37"/>
      <c r="N323" s="38"/>
      <c r="O323" s="38"/>
      <c r="P323" s="38"/>
      <c r="Q323" s="38"/>
      <c r="R323" s="38"/>
      <c r="S323" s="39"/>
      <c r="T323" s="39"/>
      <c r="U323"/>
      <c r="V323"/>
      <c r="W323"/>
      <c r="X323" s="48"/>
      <c r="Y323" s="41"/>
    </row>
    <row r="324" spans="1:25" ht="15" x14ac:dyDescent="0.25">
      <c r="A324"/>
      <c r="B324"/>
      <c r="C324" s="29"/>
      <c r="D324" s="30"/>
      <c r="E324" s="32"/>
      <c r="F324" s="30"/>
      <c r="G324" s="32"/>
      <c r="H324" s="30"/>
      <c r="I324" s="30"/>
      <c r="J324" s="30"/>
      <c r="K324" s="32"/>
      <c r="L324" s="37"/>
      <c r="M324" s="37"/>
      <c r="N324" s="38"/>
      <c r="O324" s="38"/>
      <c r="P324" s="38"/>
      <c r="Q324" s="38"/>
      <c r="R324" s="38"/>
      <c r="S324" s="39"/>
      <c r="T324" s="39"/>
      <c r="U324"/>
      <c r="V324"/>
      <c r="W324"/>
      <c r="X324" s="48"/>
      <c r="Y324" s="41"/>
    </row>
    <row r="325" spans="1:25" ht="15" x14ac:dyDescent="0.25">
      <c r="A325"/>
      <c r="B325"/>
      <c r="C325" s="29"/>
      <c r="D325" s="30"/>
      <c r="E325" s="32"/>
      <c r="F325" s="30"/>
      <c r="G325" s="32"/>
      <c r="H325" s="30"/>
      <c r="I325" s="30"/>
      <c r="J325" s="30"/>
      <c r="K325" s="32"/>
      <c r="L325" s="37"/>
      <c r="M325" s="37"/>
      <c r="N325" s="38"/>
      <c r="O325" s="38"/>
      <c r="P325" s="38"/>
      <c r="Q325" s="38"/>
      <c r="R325" s="38"/>
      <c r="S325" s="39"/>
      <c r="T325" s="39"/>
      <c r="U325"/>
      <c r="V325"/>
      <c r="W325"/>
      <c r="X325" s="48"/>
      <c r="Y325" s="41"/>
    </row>
    <row r="326" spans="1:25" ht="15" x14ac:dyDescent="0.25">
      <c r="A326"/>
      <c r="B326"/>
      <c r="C326" s="29"/>
      <c r="D326" s="30"/>
      <c r="E326" s="32"/>
      <c r="F326" s="30"/>
      <c r="G326" s="32"/>
      <c r="H326" s="30"/>
      <c r="I326" s="30"/>
      <c r="J326" s="30"/>
      <c r="K326" s="32"/>
      <c r="L326" s="37"/>
      <c r="M326" s="37"/>
      <c r="N326" s="38"/>
      <c r="O326" s="38"/>
      <c r="P326" s="38"/>
      <c r="Q326" s="38"/>
      <c r="R326" s="38"/>
      <c r="S326" s="39"/>
      <c r="T326" s="39"/>
      <c r="U326"/>
      <c r="V326"/>
      <c r="W326"/>
      <c r="X326" s="48"/>
      <c r="Y326" s="41"/>
    </row>
    <row r="327" spans="1:25" ht="15" x14ac:dyDescent="0.25">
      <c r="A327"/>
      <c r="B327"/>
      <c r="C327" s="29"/>
      <c r="D327" s="30"/>
      <c r="E327" s="32"/>
      <c r="F327" s="30"/>
      <c r="G327" s="32"/>
      <c r="H327" s="30"/>
      <c r="I327" s="30"/>
      <c r="J327" s="30"/>
      <c r="K327" s="32"/>
      <c r="L327" s="37"/>
      <c r="M327" s="37"/>
      <c r="N327" s="38"/>
      <c r="O327" s="38"/>
      <c r="P327" s="38"/>
      <c r="Q327" s="38"/>
      <c r="R327" s="38"/>
      <c r="S327" s="39"/>
      <c r="T327" s="39"/>
      <c r="U327"/>
      <c r="V327"/>
      <c r="W327"/>
      <c r="X327" s="48"/>
      <c r="Y327" s="41"/>
    </row>
    <row r="328" spans="1:25" ht="15" x14ac:dyDescent="0.25">
      <c r="A328"/>
      <c r="B328"/>
      <c r="C328" s="29"/>
      <c r="D328" s="30"/>
      <c r="E328" s="32"/>
      <c r="F328" s="30"/>
      <c r="G328" s="32"/>
      <c r="H328" s="30"/>
      <c r="I328" s="30"/>
      <c r="J328" s="30"/>
      <c r="K328" s="32"/>
      <c r="L328" s="37"/>
      <c r="M328" s="37"/>
      <c r="N328" s="38"/>
      <c r="O328" s="38"/>
      <c r="P328" s="38"/>
      <c r="Q328" s="38"/>
      <c r="R328" s="38"/>
      <c r="S328" s="39"/>
      <c r="T328" s="39"/>
      <c r="U328"/>
      <c r="V328"/>
      <c r="W328"/>
      <c r="X328" s="48"/>
      <c r="Y328" s="41"/>
    </row>
    <row r="329" spans="1:25" ht="15" x14ac:dyDescent="0.25">
      <c r="A329"/>
      <c r="B329"/>
      <c r="C329" s="29"/>
      <c r="D329" s="30"/>
      <c r="E329" s="32"/>
      <c r="F329" s="30"/>
      <c r="G329" s="32"/>
      <c r="H329" s="30"/>
      <c r="I329" s="30"/>
      <c r="J329" s="30"/>
      <c r="K329" s="32"/>
      <c r="L329" s="37"/>
      <c r="M329" s="37"/>
      <c r="N329" s="38"/>
      <c r="O329" s="38"/>
      <c r="P329" s="38"/>
      <c r="Q329" s="38"/>
      <c r="R329" s="38"/>
      <c r="S329" s="39"/>
      <c r="T329" s="39"/>
      <c r="U329"/>
      <c r="V329"/>
      <c r="W329"/>
      <c r="X329" s="48"/>
      <c r="Y329" s="41"/>
    </row>
    <row r="330" spans="1:25" ht="15" x14ac:dyDescent="0.25">
      <c r="A330"/>
      <c r="B330"/>
      <c r="C330" s="29"/>
      <c r="D330" s="30"/>
      <c r="E330" s="32"/>
      <c r="F330" s="30"/>
      <c r="G330" s="32"/>
      <c r="H330" s="30"/>
      <c r="I330" s="30"/>
      <c r="J330" s="30"/>
      <c r="K330" s="32"/>
      <c r="L330" s="37"/>
      <c r="M330" s="37"/>
      <c r="N330" s="38"/>
      <c r="O330" s="38"/>
      <c r="P330" s="38"/>
      <c r="Q330" s="38"/>
      <c r="R330" s="38"/>
      <c r="S330" s="39"/>
      <c r="T330" s="39"/>
      <c r="U330"/>
      <c r="V330"/>
      <c r="W330"/>
      <c r="X330" s="48"/>
      <c r="Y330" s="41"/>
    </row>
    <row r="331" spans="1:25" ht="15" x14ac:dyDescent="0.25">
      <c r="A331"/>
      <c r="B331"/>
      <c r="C331" s="29"/>
      <c r="D331" s="30"/>
      <c r="E331" s="32"/>
      <c r="F331" s="30"/>
      <c r="G331" s="32"/>
      <c r="H331" s="30"/>
      <c r="I331" s="30"/>
      <c r="J331" s="30"/>
      <c r="K331" s="32"/>
      <c r="L331" s="37"/>
      <c r="M331" s="37"/>
      <c r="N331" s="38"/>
      <c r="O331" s="38"/>
      <c r="P331" s="38"/>
      <c r="Q331" s="38"/>
      <c r="R331" s="38"/>
      <c r="S331" s="39"/>
      <c r="T331" s="39"/>
      <c r="U331"/>
      <c r="V331"/>
      <c r="W331"/>
      <c r="X331" s="48"/>
      <c r="Y331" s="41"/>
    </row>
    <row r="332" spans="1:25" ht="15" x14ac:dyDescent="0.25">
      <c r="A332"/>
      <c r="B332"/>
      <c r="C332" s="29"/>
      <c r="D332" s="30"/>
      <c r="E332" s="32"/>
      <c r="F332" s="30"/>
      <c r="G332" s="32"/>
      <c r="H332" s="30"/>
      <c r="I332" s="30"/>
      <c r="J332" s="30"/>
      <c r="K332" s="32"/>
      <c r="L332" s="37"/>
      <c r="M332" s="37"/>
      <c r="N332" s="38"/>
      <c r="O332" s="38"/>
      <c r="P332" s="38"/>
      <c r="Q332" s="38"/>
      <c r="R332" s="38"/>
      <c r="S332" s="39"/>
      <c r="T332" s="39"/>
      <c r="U332"/>
      <c r="V332"/>
      <c r="W332"/>
      <c r="X332" s="48"/>
      <c r="Y332" s="41"/>
    </row>
    <row r="333" spans="1:25" ht="15" x14ac:dyDescent="0.25">
      <c r="A333"/>
      <c r="B333"/>
      <c r="C333" s="29"/>
      <c r="D333" s="30"/>
      <c r="E333" s="32"/>
      <c r="F333" s="30"/>
      <c r="G333" s="32"/>
      <c r="H333" s="30"/>
      <c r="I333" s="30"/>
      <c r="J333" s="30"/>
      <c r="K333" s="32"/>
      <c r="L333" s="37"/>
      <c r="M333" s="37"/>
      <c r="N333" s="38"/>
      <c r="O333" s="38"/>
      <c r="P333" s="38"/>
      <c r="Q333" s="38"/>
      <c r="R333" s="38"/>
      <c r="S333" s="39"/>
      <c r="T333" s="39"/>
      <c r="U333"/>
      <c r="V333"/>
      <c r="W333"/>
      <c r="X333" s="48"/>
      <c r="Y333" s="41"/>
    </row>
    <row r="334" spans="1:25" ht="15" x14ac:dyDescent="0.25">
      <c r="A334"/>
      <c r="B334"/>
      <c r="C334" s="29"/>
      <c r="D334" s="30"/>
      <c r="E334" s="32"/>
      <c r="F334" s="30"/>
      <c r="G334" s="32"/>
      <c r="H334" s="30"/>
      <c r="I334" s="30"/>
      <c r="J334" s="30"/>
      <c r="K334" s="32"/>
      <c r="L334" s="37"/>
      <c r="M334" s="37"/>
      <c r="N334" s="38"/>
      <c r="O334" s="38"/>
      <c r="P334" s="38"/>
      <c r="Q334" s="38"/>
      <c r="R334" s="38"/>
      <c r="S334" s="39"/>
      <c r="T334" s="39"/>
      <c r="U334"/>
      <c r="V334"/>
      <c r="W334"/>
      <c r="X334" s="48"/>
      <c r="Y334" s="41"/>
    </row>
    <row r="335" spans="1:25" ht="15" x14ac:dyDescent="0.25">
      <c r="A335"/>
      <c r="B335"/>
      <c r="C335" s="29"/>
      <c r="D335" s="30"/>
      <c r="E335" s="32"/>
      <c r="F335" s="30"/>
      <c r="G335" s="32"/>
      <c r="H335" s="30"/>
      <c r="I335" s="30"/>
      <c r="J335" s="30"/>
      <c r="K335" s="32"/>
      <c r="L335" s="37"/>
      <c r="M335" s="37"/>
      <c r="N335" s="38"/>
      <c r="O335" s="38"/>
      <c r="P335" s="38"/>
      <c r="Q335" s="38"/>
      <c r="R335" s="38"/>
      <c r="S335" s="39"/>
      <c r="T335" s="39"/>
      <c r="U335"/>
      <c r="V335"/>
      <c r="W335"/>
      <c r="X335" s="48"/>
      <c r="Y335" s="41"/>
    </row>
    <row r="336" spans="1:25" ht="15" x14ac:dyDescent="0.25">
      <c r="A336"/>
      <c r="B336"/>
      <c r="C336" s="29"/>
      <c r="D336" s="30"/>
      <c r="E336" s="32"/>
      <c r="F336" s="30"/>
      <c r="G336" s="32"/>
      <c r="H336" s="30"/>
      <c r="I336" s="30"/>
      <c r="J336" s="30"/>
      <c r="K336" s="32"/>
      <c r="L336" s="37"/>
      <c r="M336" s="37"/>
      <c r="N336" s="38"/>
      <c r="O336" s="38"/>
      <c r="P336" s="38"/>
      <c r="Q336" s="38"/>
      <c r="R336" s="38"/>
      <c r="S336" s="39"/>
      <c r="T336" s="39"/>
      <c r="U336"/>
      <c r="V336"/>
      <c r="W336"/>
      <c r="X336" s="48"/>
      <c r="Y336" s="41"/>
    </row>
    <row r="337" spans="1:25" ht="15" x14ac:dyDescent="0.25">
      <c r="A337"/>
      <c r="B337"/>
      <c r="C337" s="29"/>
      <c r="D337" s="30"/>
      <c r="E337" s="32"/>
      <c r="F337" s="30"/>
      <c r="G337" s="32"/>
      <c r="H337" s="30"/>
      <c r="I337" s="30"/>
      <c r="J337" s="30"/>
      <c r="K337" s="32"/>
      <c r="L337" s="37"/>
      <c r="M337" s="37"/>
      <c r="N337" s="38"/>
      <c r="O337" s="38"/>
      <c r="P337" s="38"/>
      <c r="Q337" s="38"/>
      <c r="R337" s="38"/>
      <c r="S337" s="39"/>
      <c r="T337" s="39"/>
      <c r="U337"/>
      <c r="V337"/>
      <c r="W337"/>
      <c r="X337" s="48"/>
      <c r="Y337" s="41"/>
    </row>
    <row r="338" spans="1:25" ht="15" x14ac:dyDescent="0.25">
      <c r="A338"/>
      <c r="B338"/>
      <c r="C338" s="29"/>
      <c r="D338" s="30"/>
      <c r="E338" s="32"/>
      <c r="F338" s="30"/>
      <c r="G338" s="32"/>
      <c r="H338" s="30"/>
      <c r="I338" s="30"/>
      <c r="J338" s="30"/>
      <c r="K338" s="32"/>
      <c r="L338" s="37"/>
      <c r="M338" s="37"/>
      <c r="N338" s="38"/>
      <c r="O338" s="38"/>
      <c r="P338" s="38"/>
      <c r="Q338" s="38"/>
      <c r="R338" s="38"/>
      <c r="S338" s="39"/>
      <c r="T338" s="39"/>
      <c r="U338"/>
      <c r="V338"/>
      <c r="W338"/>
      <c r="X338" s="48"/>
      <c r="Y338" s="41"/>
    </row>
    <row r="339" spans="1:25" ht="15" x14ac:dyDescent="0.25">
      <c r="A339"/>
      <c r="B339"/>
      <c r="C339" s="29"/>
      <c r="D339" s="30"/>
      <c r="E339" s="32"/>
      <c r="F339" s="30"/>
      <c r="G339" s="32"/>
      <c r="H339" s="30"/>
      <c r="I339" s="30"/>
      <c r="J339" s="30"/>
      <c r="K339" s="32"/>
      <c r="L339" s="37"/>
      <c r="M339" s="37"/>
      <c r="N339" s="38"/>
      <c r="O339" s="38"/>
      <c r="P339" s="38"/>
      <c r="Q339" s="38"/>
      <c r="R339" s="38"/>
      <c r="S339" s="39"/>
      <c r="T339" s="39"/>
      <c r="U339"/>
      <c r="V339"/>
      <c r="W339"/>
      <c r="X339" s="48"/>
      <c r="Y339" s="41"/>
    </row>
    <row r="340" spans="1:25" ht="15" x14ac:dyDescent="0.25">
      <c r="A340"/>
      <c r="B340"/>
      <c r="C340" s="29"/>
      <c r="D340" s="30"/>
      <c r="E340" s="32"/>
      <c r="F340" s="30"/>
      <c r="G340" s="32"/>
      <c r="H340" s="30"/>
      <c r="I340" s="30"/>
      <c r="J340" s="30"/>
      <c r="K340" s="32"/>
      <c r="L340" s="37"/>
      <c r="M340" s="37"/>
      <c r="N340" s="38"/>
      <c r="O340" s="38"/>
      <c r="P340" s="38"/>
      <c r="Q340" s="38"/>
      <c r="R340" s="38"/>
      <c r="S340" s="39"/>
      <c r="T340" s="39"/>
      <c r="U340"/>
      <c r="V340"/>
      <c r="W340"/>
      <c r="X340" s="48"/>
      <c r="Y340" s="41"/>
    </row>
    <row r="341" spans="1:25" ht="15" x14ac:dyDescent="0.25">
      <c r="A341"/>
      <c r="B341"/>
      <c r="C341" s="29"/>
      <c r="D341" s="30"/>
      <c r="E341" s="32"/>
      <c r="F341" s="30"/>
      <c r="G341" s="32"/>
      <c r="H341" s="30"/>
      <c r="I341" s="30"/>
      <c r="J341" s="30"/>
      <c r="K341" s="32"/>
      <c r="L341" s="37"/>
      <c r="M341" s="37"/>
      <c r="N341" s="38"/>
      <c r="O341" s="38"/>
      <c r="P341" s="38"/>
      <c r="Q341" s="38"/>
      <c r="R341" s="38"/>
      <c r="S341" s="39"/>
      <c r="T341" s="39"/>
      <c r="U341"/>
      <c r="V341"/>
      <c r="W341"/>
      <c r="X341" s="48"/>
      <c r="Y341" s="41"/>
    </row>
    <row r="342" spans="1:25" ht="15" x14ac:dyDescent="0.25">
      <c r="A342"/>
      <c r="B342"/>
      <c r="C342" s="29"/>
      <c r="D342" s="30"/>
      <c r="E342" s="32"/>
      <c r="F342" s="30"/>
      <c r="G342" s="32"/>
      <c r="H342" s="30"/>
      <c r="I342" s="30"/>
      <c r="J342" s="30"/>
      <c r="K342" s="32"/>
      <c r="L342" s="37"/>
      <c r="M342" s="37"/>
      <c r="N342" s="38"/>
      <c r="O342" s="38"/>
      <c r="P342" s="38"/>
      <c r="Q342" s="38"/>
      <c r="R342" s="38"/>
      <c r="S342" s="39"/>
      <c r="T342" s="39"/>
      <c r="U342"/>
      <c r="V342"/>
      <c r="W342"/>
      <c r="X342" s="48"/>
      <c r="Y342" s="41"/>
    </row>
    <row r="343" spans="1:25" ht="15" x14ac:dyDescent="0.25">
      <c r="A343"/>
      <c r="B343"/>
      <c r="C343" s="29"/>
      <c r="D343" s="30"/>
      <c r="E343" s="32"/>
      <c r="F343" s="30"/>
      <c r="G343" s="32"/>
      <c r="H343" s="30"/>
      <c r="I343" s="30"/>
      <c r="J343" s="30"/>
      <c r="K343" s="32"/>
      <c r="L343" s="37"/>
      <c r="M343" s="37"/>
      <c r="N343" s="38"/>
      <c r="O343" s="38"/>
      <c r="P343" s="38"/>
      <c r="Q343" s="38"/>
      <c r="R343" s="38"/>
      <c r="S343" s="39"/>
      <c r="T343" s="39"/>
      <c r="U343"/>
      <c r="V343"/>
      <c r="W343"/>
      <c r="X343" s="48"/>
      <c r="Y343" s="41"/>
    </row>
    <row r="344" spans="1:25" ht="15" x14ac:dyDescent="0.25">
      <c r="A344"/>
      <c r="B344"/>
      <c r="C344" s="29"/>
      <c r="D344" s="30"/>
      <c r="E344" s="32"/>
      <c r="F344" s="30"/>
      <c r="G344" s="32"/>
      <c r="H344" s="30"/>
      <c r="I344" s="30"/>
      <c r="J344" s="30"/>
      <c r="K344" s="32"/>
      <c r="L344" s="37"/>
      <c r="M344" s="37"/>
      <c r="N344" s="38"/>
      <c r="O344" s="38"/>
      <c r="P344" s="38"/>
      <c r="Q344" s="38"/>
      <c r="R344" s="38"/>
      <c r="S344" s="39"/>
      <c r="T344" s="39"/>
      <c r="U344"/>
      <c r="V344"/>
      <c r="W344"/>
      <c r="X344" s="48"/>
      <c r="Y344" s="41"/>
    </row>
    <row r="345" spans="1:25" ht="15" x14ac:dyDescent="0.25">
      <c r="A345"/>
      <c r="B345"/>
      <c r="C345" s="29"/>
      <c r="D345" s="30"/>
      <c r="E345" s="32"/>
      <c r="F345" s="30"/>
      <c r="G345" s="32"/>
      <c r="H345" s="30"/>
      <c r="I345" s="30"/>
      <c r="J345" s="30"/>
      <c r="K345" s="32"/>
      <c r="L345" s="37"/>
      <c r="M345" s="37"/>
      <c r="N345" s="38"/>
      <c r="O345" s="38"/>
      <c r="P345" s="38"/>
      <c r="Q345" s="38"/>
      <c r="R345" s="38"/>
      <c r="S345" s="39"/>
      <c r="T345" s="39"/>
      <c r="U345"/>
      <c r="V345"/>
      <c r="W345"/>
      <c r="X345" s="48"/>
      <c r="Y345" s="41"/>
    </row>
    <row r="346" spans="1:25" ht="15" x14ac:dyDescent="0.25">
      <c r="A346"/>
      <c r="B346"/>
      <c r="C346" s="29"/>
      <c r="D346" s="30"/>
      <c r="E346" s="32"/>
      <c r="F346" s="30"/>
      <c r="G346" s="32"/>
      <c r="H346" s="30"/>
      <c r="I346" s="30"/>
      <c r="J346" s="30"/>
      <c r="K346" s="32"/>
      <c r="L346" s="37"/>
      <c r="M346" s="37"/>
      <c r="N346" s="38"/>
      <c r="O346" s="38"/>
      <c r="P346" s="38"/>
      <c r="Q346" s="38"/>
      <c r="R346" s="38"/>
      <c r="S346" s="39"/>
      <c r="T346" s="39"/>
      <c r="U346"/>
      <c r="V346"/>
      <c r="W346"/>
      <c r="X346" s="48"/>
      <c r="Y346" s="41"/>
    </row>
    <row r="347" spans="1:25" ht="15" x14ac:dyDescent="0.25">
      <c r="A347"/>
      <c r="B347"/>
      <c r="C347" s="29"/>
      <c r="D347" s="30"/>
      <c r="E347" s="32"/>
      <c r="F347" s="30"/>
      <c r="G347" s="32"/>
      <c r="H347" s="30"/>
      <c r="I347" s="30"/>
      <c r="J347" s="30"/>
      <c r="K347" s="32"/>
      <c r="L347" s="37"/>
      <c r="M347" s="37"/>
      <c r="N347" s="38"/>
      <c r="O347" s="38"/>
      <c r="P347" s="38"/>
      <c r="Q347" s="38"/>
      <c r="R347" s="38"/>
      <c r="S347" s="39"/>
      <c r="T347" s="39"/>
      <c r="U347"/>
      <c r="V347"/>
      <c r="W347"/>
      <c r="X347" s="48"/>
      <c r="Y347" s="41"/>
    </row>
    <row r="348" spans="1:25" ht="15" x14ac:dyDescent="0.25">
      <c r="A348"/>
      <c r="B348"/>
      <c r="C348" s="29"/>
      <c r="D348" s="30"/>
      <c r="E348" s="32"/>
      <c r="F348" s="30"/>
      <c r="G348" s="32"/>
      <c r="H348" s="30"/>
      <c r="I348" s="30"/>
      <c r="J348" s="30"/>
      <c r="K348" s="32"/>
      <c r="L348" s="37"/>
      <c r="M348" s="37"/>
      <c r="N348" s="38"/>
      <c r="O348" s="38"/>
      <c r="P348" s="38"/>
      <c r="Q348" s="38"/>
      <c r="R348" s="38"/>
      <c r="S348" s="39"/>
      <c r="T348" s="39"/>
      <c r="U348"/>
      <c r="V348"/>
      <c r="W348"/>
      <c r="X348" s="48"/>
      <c r="Y348" s="41"/>
    </row>
    <row r="349" spans="1:25" ht="15" x14ac:dyDescent="0.25">
      <c r="A349"/>
      <c r="B349"/>
      <c r="C349" s="29"/>
      <c r="D349" s="30"/>
      <c r="E349" s="32"/>
      <c r="F349" s="30"/>
      <c r="G349" s="32"/>
      <c r="H349" s="30"/>
      <c r="I349" s="30"/>
      <c r="J349" s="30"/>
      <c r="K349" s="32"/>
      <c r="L349" s="37"/>
      <c r="M349" s="37"/>
      <c r="N349" s="38"/>
      <c r="O349" s="38"/>
      <c r="P349" s="38"/>
      <c r="Q349" s="38"/>
      <c r="R349" s="38"/>
      <c r="S349" s="39"/>
      <c r="T349" s="39"/>
      <c r="U349"/>
      <c r="V349"/>
      <c r="W349"/>
      <c r="X349" s="48"/>
      <c r="Y349" s="41"/>
    </row>
    <row r="350" spans="1:25" ht="15" x14ac:dyDescent="0.25">
      <c r="A350"/>
      <c r="B350"/>
      <c r="C350" s="29"/>
      <c r="D350" s="30"/>
      <c r="E350" s="32"/>
      <c r="F350" s="30"/>
      <c r="G350" s="32"/>
      <c r="H350" s="30"/>
      <c r="I350" s="30"/>
      <c r="J350" s="30"/>
      <c r="K350" s="32"/>
      <c r="L350" s="37"/>
      <c r="M350" s="37"/>
      <c r="N350" s="38"/>
      <c r="O350" s="38"/>
      <c r="P350" s="38"/>
      <c r="Q350" s="38"/>
      <c r="R350" s="38"/>
      <c r="S350" s="39"/>
      <c r="T350" s="39"/>
      <c r="U350"/>
      <c r="V350"/>
      <c r="W350"/>
      <c r="X350" s="48"/>
      <c r="Y350" s="41"/>
    </row>
    <row r="351" spans="1:25" s="35" customFormat="1" ht="15" x14ac:dyDescent="0.25">
      <c r="A351"/>
      <c r="B351"/>
      <c r="C351" s="29"/>
      <c r="D351" s="30"/>
      <c r="E351" s="32"/>
      <c r="F351" s="30"/>
      <c r="G351" s="32"/>
      <c r="H351" s="30"/>
      <c r="I351" s="30"/>
      <c r="J351" s="30"/>
      <c r="K351" s="32"/>
      <c r="L351" s="37"/>
      <c r="M351" s="37"/>
      <c r="N351" s="38"/>
      <c r="O351" s="38"/>
      <c r="P351" s="38"/>
      <c r="Q351" s="38"/>
      <c r="R351" s="38"/>
      <c r="S351" s="39"/>
      <c r="T351" s="39"/>
      <c r="U351"/>
      <c r="V351"/>
      <c r="W351"/>
      <c r="X351" s="48"/>
      <c r="Y351" s="41"/>
    </row>
    <row r="352" spans="1:25" ht="15" x14ac:dyDescent="0.25">
      <c r="A352"/>
      <c r="B352"/>
      <c r="C352" s="29"/>
      <c r="D352" s="30"/>
      <c r="E352" s="32"/>
      <c r="F352" s="30"/>
      <c r="G352" s="32"/>
      <c r="H352" s="30"/>
      <c r="I352" s="30"/>
      <c r="J352" s="30"/>
      <c r="K352" s="32"/>
      <c r="L352" s="37"/>
      <c r="M352" s="37"/>
      <c r="N352" s="38"/>
      <c r="O352" s="38"/>
      <c r="P352" s="38"/>
      <c r="Q352" s="38"/>
      <c r="R352" s="38"/>
      <c r="S352" s="39"/>
      <c r="T352" s="39"/>
      <c r="U352"/>
      <c r="V352"/>
      <c r="W352"/>
      <c r="X352" s="48"/>
      <c r="Y352" s="41"/>
    </row>
    <row r="353" spans="1:25" ht="15" x14ac:dyDescent="0.25">
      <c r="A353"/>
      <c r="B353"/>
      <c r="C353" s="29"/>
      <c r="D353" s="30"/>
      <c r="E353" s="32"/>
      <c r="F353" s="30"/>
      <c r="G353" s="32"/>
      <c r="H353" s="30"/>
      <c r="I353" s="30"/>
      <c r="J353" s="30"/>
      <c r="K353" s="32"/>
      <c r="L353" s="37"/>
      <c r="M353" s="37"/>
      <c r="N353" s="38"/>
      <c r="O353" s="38"/>
      <c r="P353" s="38"/>
      <c r="Q353" s="38"/>
      <c r="R353" s="38"/>
      <c r="S353" s="39"/>
      <c r="T353" s="39"/>
      <c r="U353"/>
      <c r="V353"/>
      <c r="W353"/>
      <c r="X353" s="48"/>
      <c r="Y353" s="41"/>
    </row>
    <row r="354" spans="1:25" ht="15" x14ac:dyDescent="0.25">
      <c r="A354"/>
      <c r="B354"/>
      <c r="C354" s="29"/>
      <c r="D354" s="30"/>
      <c r="E354" s="32"/>
      <c r="F354" s="30"/>
      <c r="G354" s="32"/>
      <c r="H354" s="30"/>
      <c r="I354" s="30"/>
      <c r="J354" s="30"/>
      <c r="K354" s="32"/>
      <c r="L354" s="37"/>
      <c r="M354" s="37"/>
      <c r="N354" s="38"/>
      <c r="O354" s="38"/>
      <c r="P354" s="38"/>
      <c r="Q354" s="38"/>
      <c r="R354" s="38"/>
      <c r="S354" s="39"/>
      <c r="T354" s="39"/>
      <c r="U354"/>
      <c r="V354"/>
      <c r="W354"/>
      <c r="X354" s="48"/>
      <c r="Y354" s="41"/>
    </row>
    <row r="355" spans="1:25" ht="15" x14ac:dyDescent="0.25">
      <c r="A355"/>
      <c r="B355"/>
      <c r="C355" s="29"/>
      <c r="D355" s="30"/>
      <c r="E355" s="32"/>
      <c r="F355" s="30"/>
      <c r="G355" s="32"/>
      <c r="H355" s="30"/>
      <c r="I355" s="30"/>
      <c r="J355" s="30"/>
      <c r="K355" s="32"/>
      <c r="L355" s="37"/>
      <c r="M355" s="37"/>
      <c r="N355" s="38"/>
      <c r="O355" s="38"/>
      <c r="P355" s="38"/>
      <c r="Q355" s="38"/>
      <c r="R355" s="38"/>
      <c r="S355" s="39"/>
      <c r="T355" s="39"/>
      <c r="U355"/>
      <c r="V355"/>
      <c r="W355"/>
      <c r="X355" s="48"/>
      <c r="Y355" s="41"/>
    </row>
    <row r="356" spans="1:25" ht="15" x14ac:dyDescent="0.25">
      <c r="A356"/>
      <c r="B356"/>
      <c r="C356" s="29"/>
      <c r="D356" s="30"/>
      <c r="E356" s="32"/>
      <c r="F356" s="30"/>
      <c r="G356" s="32"/>
      <c r="H356" s="30"/>
      <c r="I356" s="30"/>
      <c r="J356" s="30"/>
      <c r="K356" s="32"/>
      <c r="L356" s="37"/>
      <c r="M356" s="37"/>
      <c r="N356" s="38"/>
      <c r="O356" s="38"/>
      <c r="P356" s="38"/>
      <c r="Q356" s="38"/>
      <c r="R356" s="38"/>
      <c r="S356" s="39"/>
      <c r="T356" s="39"/>
      <c r="U356"/>
      <c r="V356"/>
      <c r="W356"/>
      <c r="X356" s="48"/>
      <c r="Y356" s="41"/>
    </row>
    <row r="357" spans="1:25" ht="15" x14ac:dyDescent="0.25">
      <c r="A357"/>
      <c r="B357"/>
      <c r="C357" s="29"/>
      <c r="D357" s="30"/>
      <c r="E357" s="32"/>
      <c r="F357" s="30"/>
      <c r="G357" s="32"/>
      <c r="H357" s="30"/>
      <c r="I357" s="30"/>
      <c r="J357" s="30"/>
      <c r="K357" s="32"/>
      <c r="L357" s="37"/>
      <c r="M357" s="37"/>
      <c r="N357" s="38"/>
      <c r="O357" s="38"/>
      <c r="P357" s="38"/>
      <c r="Q357" s="38"/>
      <c r="R357" s="38"/>
      <c r="S357" s="39"/>
      <c r="T357" s="39"/>
      <c r="U357"/>
      <c r="V357"/>
      <c r="W357"/>
      <c r="X357" s="48"/>
      <c r="Y357" s="41"/>
    </row>
    <row r="358" spans="1:25" ht="15" x14ac:dyDescent="0.25">
      <c r="A358"/>
      <c r="B358"/>
      <c r="C358" s="29"/>
      <c r="D358" s="30"/>
      <c r="E358" s="32"/>
      <c r="F358" s="30"/>
      <c r="G358" s="32"/>
      <c r="H358" s="30"/>
      <c r="I358" s="30"/>
      <c r="J358" s="30"/>
      <c r="K358" s="32"/>
      <c r="L358" s="37"/>
      <c r="M358" s="37"/>
      <c r="N358" s="38"/>
      <c r="O358" s="38"/>
      <c r="P358" s="38"/>
      <c r="Q358" s="38"/>
      <c r="R358" s="38"/>
      <c r="S358" s="39"/>
      <c r="T358" s="39"/>
      <c r="U358"/>
      <c r="V358"/>
      <c r="W358"/>
      <c r="X358" s="48"/>
      <c r="Y358" s="41"/>
    </row>
    <row r="359" spans="1:25" ht="15" x14ac:dyDescent="0.25">
      <c r="A359"/>
      <c r="B359"/>
      <c r="C359" s="29"/>
      <c r="D359" s="30"/>
      <c r="E359" s="32"/>
      <c r="F359" s="30"/>
      <c r="G359" s="32"/>
      <c r="H359" s="30"/>
      <c r="I359" s="30"/>
      <c r="J359" s="30"/>
      <c r="K359" s="32"/>
      <c r="L359" s="37"/>
      <c r="M359" s="37"/>
      <c r="N359" s="38"/>
      <c r="O359" s="38"/>
      <c r="P359" s="38"/>
      <c r="Q359" s="38"/>
      <c r="R359" s="38"/>
      <c r="S359" s="39"/>
      <c r="T359" s="39"/>
      <c r="U359"/>
      <c r="V359"/>
      <c r="W359"/>
      <c r="X359" s="48"/>
      <c r="Y359" s="41"/>
    </row>
    <row r="360" spans="1:25" ht="15" x14ac:dyDescent="0.25">
      <c r="A360"/>
      <c r="B360"/>
      <c r="C360" s="29"/>
      <c r="D360" s="30"/>
      <c r="E360" s="32"/>
      <c r="F360" s="30"/>
      <c r="G360" s="32"/>
      <c r="H360" s="30"/>
      <c r="I360" s="30"/>
      <c r="J360" s="30"/>
      <c r="K360" s="32"/>
      <c r="L360" s="37"/>
      <c r="M360" s="37"/>
      <c r="N360" s="38"/>
      <c r="O360" s="38"/>
      <c r="P360" s="38"/>
      <c r="Q360" s="38"/>
      <c r="R360" s="38"/>
      <c r="S360" s="39"/>
      <c r="T360" s="39"/>
      <c r="U360"/>
      <c r="V360"/>
      <c r="W360"/>
      <c r="X360" s="48"/>
      <c r="Y360" s="41"/>
    </row>
    <row r="361" spans="1:25" ht="15" x14ac:dyDescent="0.25">
      <c r="A361"/>
      <c r="B361"/>
      <c r="C361" s="29"/>
      <c r="D361" s="30"/>
      <c r="E361" s="32"/>
      <c r="F361" s="30"/>
      <c r="G361" s="32"/>
      <c r="H361" s="30"/>
      <c r="I361" s="30"/>
      <c r="J361" s="30"/>
      <c r="K361" s="32"/>
      <c r="L361" s="37"/>
      <c r="M361" s="37"/>
      <c r="N361" s="38"/>
      <c r="O361" s="38"/>
      <c r="P361" s="38"/>
      <c r="Q361" s="38"/>
      <c r="R361" s="38"/>
      <c r="S361" s="39"/>
      <c r="T361" s="39"/>
      <c r="U361"/>
      <c r="V361"/>
      <c r="W361"/>
      <c r="X361" s="48"/>
      <c r="Y361" s="41"/>
    </row>
    <row r="362" spans="1:25" ht="15" x14ac:dyDescent="0.25">
      <c r="A362"/>
      <c r="B362"/>
      <c r="C362" s="29"/>
      <c r="D362" s="30"/>
      <c r="E362" s="32"/>
      <c r="F362" s="30"/>
      <c r="G362" s="32"/>
      <c r="H362" s="30"/>
      <c r="I362" s="30"/>
      <c r="J362" s="30"/>
      <c r="K362" s="32"/>
      <c r="L362" s="37"/>
      <c r="M362" s="37"/>
      <c r="N362" s="38"/>
      <c r="O362" s="38"/>
      <c r="P362" s="38"/>
      <c r="Q362" s="38"/>
      <c r="R362" s="38"/>
      <c r="S362" s="39"/>
      <c r="T362" s="39"/>
      <c r="U362"/>
      <c r="V362"/>
      <c r="W362"/>
      <c r="X362" s="48"/>
      <c r="Y362" s="41"/>
    </row>
    <row r="363" spans="1:25" ht="15" x14ac:dyDescent="0.25">
      <c r="A363"/>
      <c r="B363"/>
      <c r="C363" s="29"/>
      <c r="D363" s="30"/>
      <c r="E363" s="32"/>
      <c r="F363" s="30"/>
      <c r="G363" s="32"/>
      <c r="H363" s="30"/>
      <c r="I363" s="30"/>
      <c r="J363" s="30"/>
      <c r="K363" s="32"/>
      <c r="L363" s="37"/>
      <c r="M363" s="37"/>
      <c r="N363" s="38"/>
      <c r="O363" s="38"/>
      <c r="P363" s="38"/>
      <c r="Q363" s="38"/>
      <c r="R363" s="38"/>
      <c r="S363" s="39"/>
      <c r="T363" s="39"/>
      <c r="U363"/>
      <c r="V363"/>
      <c r="W363"/>
      <c r="X363" s="48"/>
      <c r="Y363" s="41"/>
    </row>
    <row r="364" spans="1:25" ht="15" x14ac:dyDescent="0.25">
      <c r="A364"/>
      <c r="B364"/>
      <c r="C364" s="29"/>
      <c r="D364" s="30"/>
      <c r="E364" s="32"/>
      <c r="F364" s="30"/>
      <c r="G364" s="32"/>
      <c r="H364" s="30"/>
      <c r="I364" s="30"/>
      <c r="J364" s="30"/>
      <c r="K364" s="32"/>
      <c r="L364" s="37"/>
      <c r="M364" s="37"/>
      <c r="N364" s="38"/>
      <c r="O364" s="38"/>
      <c r="P364" s="38"/>
      <c r="Q364" s="38"/>
      <c r="R364" s="38"/>
      <c r="S364" s="39"/>
      <c r="T364" s="39"/>
      <c r="U364"/>
      <c r="V364"/>
      <c r="W364"/>
      <c r="X364" s="48"/>
      <c r="Y364" s="41"/>
    </row>
    <row r="365" spans="1:25" ht="15" x14ac:dyDescent="0.25">
      <c r="A365"/>
      <c r="B365"/>
      <c r="C365" s="29"/>
      <c r="D365" s="30"/>
      <c r="E365" s="32"/>
      <c r="F365" s="30"/>
      <c r="G365" s="32"/>
      <c r="H365" s="30"/>
      <c r="I365" s="30"/>
      <c r="J365" s="30"/>
      <c r="K365" s="32"/>
      <c r="L365" s="37"/>
      <c r="M365" s="37"/>
      <c r="N365" s="38"/>
      <c r="O365" s="38"/>
      <c r="P365" s="38"/>
      <c r="Q365" s="38"/>
      <c r="R365" s="38"/>
      <c r="S365" s="39"/>
      <c r="T365" s="39"/>
      <c r="U365"/>
      <c r="V365"/>
      <c r="W365"/>
      <c r="X365" s="48"/>
      <c r="Y365" s="41"/>
    </row>
    <row r="366" spans="1:25" ht="15" x14ac:dyDescent="0.25">
      <c r="A366"/>
      <c r="B366"/>
      <c r="C366" s="29"/>
      <c r="D366" s="30"/>
      <c r="E366" s="32"/>
      <c r="F366" s="30"/>
      <c r="G366" s="32"/>
      <c r="H366" s="30"/>
      <c r="I366" s="30"/>
      <c r="J366" s="30"/>
      <c r="K366" s="32"/>
      <c r="L366" s="37"/>
      <c r="M366" s="37"/>
      <c r="N366" s="38"/>
      <c r="O366" s="38"/>
      <c r="P366" s="38"/>
      <c r="Q366" s="38"/>
      <c r="R366" s="38"/>
      <c r="S366" s="39"/>
      <c r="T366" s="39"/>
      <c r="U366"/>
      <c r="V366"/>
      <c r="W366"/>
      <c r="X366" s="48"/>
      <c r="Y366" s="41"/>
    </row>
    <row r="367" spans="1:25" ht="15" x14ac:dyDescent="0.25">
      <c r="A367"/>
      <c r="B367"/>
      <c r="C367" s="29"/>
      <c r="D367" s="30"/>
      <c r="E367" s="32"/>
      <c r="F367" s="30"/>
      <c r="G367" s="32"/>
      <c r="H367" s="30"/>
      <c r="I367" s="30"/>
      <c r="J367" s="30"/>
      <c r="K367" s="32"/>
      <c r="L367" s="37"/>
      <c r="M367" s="37"/>
      <c r="N367" s="38"/>
      <c r="O367" s="38"/>
      <c r="P367" s="38"/>
      <c r="Q367" s="38"/>
      <c r="R367" s="38"/>
      <c r="S367" s="39"/>
      <c r="T367" s="39"/>
      <c r="U367"/>
      <c r="V367"/>
      <c r="W367"/>
      <c r="X367" s="48"/>
      <c r="Y367" s="41"/>
    </row>
    <row r="368" spans="1:25" ht="15" x14ac:dyDescent="0.25">
      <c r="A368"/>
      <c r="B368"/>
      <c r="C368" s="29"/>
      <c r="D368" s="30"/>
      <c r="E368" s="32"/>
      <c r="F368" s="30"/>
      <c r="G368" s="32"/>
      <c r="H368" s="30"/>
      <c r="I368" s="30"/>
      <c r="J368" s="30"/>
      <c r="K368" s="32"/>
      <c r="L368" s="37"/>
      <c r="M368" s="37"/>
      <c r="N368" s="38"/>
      <c r="O368" s="38"/>
      <c r="P368" s="38"/>
      <c r="Q368" s="38"/>
      <c r="R368" s="38"/>
      <c r="S368" s="39"/>
      <c r="T368" s="39"/>
      <c r="U368"/>
      <c r="V368"/>
      <c r="W368"/>
      <c r="X368" s="48"/>
      <c r="Y368" s="41"/>
    </row>
    <row r="369" spans="1:25" s="35" customFormat="1" ht="15" x14ac:dyDescent="0.25">
      <c r="A369"/>
      <c r="B369"/>
      <c r="C369" s="29"/>
      <c r="D369" s="30"/>
      <c r="E369" s="32"/>
      <c r="F369" s="30"/>
      <c r="G369" s="32"/>
      <c r="H369" s="30"/>
      <c r="I369" s="30"/>
      <c r="J369" s="30"/>
      <c r="K369" s="32"/>
      <c r="L369" s="37"/>
      <c r="M369" s="37"/>
      <c r="N369" s="38"/>
      <c r="O369" s="38"/>
      <c r="P369" s="38"/>
      <c r="Q369" s="38"/>
      <c r="R369" s="38"/>
      <c r="S369" s="39"/>
      <c r="T369" s="39"/>
      <c r="U369"/>
      <c r="V369"/>
      <c r="W369"/>
      <c r="X369" s="48"/>
      <c r="Y369" s="41"/>
    </row>
    <row r="370" spans="1:25" ht="15" x14ac:dyDescent="0.25">
      <c r="A370"/>
      <c r="B370"/>
      <c r="C370" s="29"/>
      <c r="D370" s="30"/>
      <c r="E370" s="32"/>
      <c r="F370" s="30"/>
      <c r="G370" s="32"/>
      <c r="H370" s="30"/>
      <c r="I370" s="30"/>
      <c r="J370" s="30"/>
      <c r="K370" s="32"/>
      <c r="L370" s="37"/>
      <c r="M370" s="37"/>
      <c r="N370" s="38"/>
      <c r="O370" s="38"/>
      <c r="P370" s="38"/>
      <c r="Q370" s="38"/>
      <c r="R370" s="38"/>
      <c r="S370" s="39"/>
      <c r="T370" s="39"/>
      <c r="U370"/>
      <c r="V370"/>
      <c r="W370"/>
      <c r="X370" s="48"/>
      <c r="Y370" s="41"/>
    </row>
    <row r="371" spans="1:25" ht="15" x14ac:dyDescent="0.25">
      <c r="A371"/>
      <c r="B371"/>
      <c r="C371" s="29"/>
      <c r="D371" s="30"/>
      <c r="E371" s="32"/>
      <c r="F371" s="30"/>
      <c r="G371" s="32"/>
      <c r="H371" s="30"/>
      <c r="I371" s="30"/>
      <c r="J371" s="30"/>
      <c r="K371" s="32"/>
      <c r="L371" s="37"/>
      <c r="M371" s="37"/>
      <c r="N371" s="38"/>
      <c r="O371" s="38"/>
      <c r="P371" s="38"/>
      <c r="Q371" s="38"/>
      <c r="R371" s="38"/>
      <c r="S371" s="39"/>
      <c r="T371" s="39"/>
      <c r="U371"/>
      <c r="V371"/>
      <c r="W371"/>
      <c r="X371" s="48"/>
      <c r="Y371" s="41"/>
    </row>
    <row r="372" spans="1:25" ht="15" x14ac:dyDescent="0.25">
      <c r="A372"/>
      <c r="B372"/>
      <c r="C372" s="29"/>
      <c r="D372" s="30"/>
      <c r="E372" s="32"/>
      <c r="F372" s="30"/>
      <c r="G372" s="32"/>
      <c r="H372" s="30"/>
      <c r="I372" s="30"/>
      <c r="J372" s="30"/>
      <c r="K372" s="32"/>
      <c r="L372" s="37"/>
      <c r="M372" s="37"/>
      <c r="N372" s="38"/>
      <c r="O372" s="38"/>
      <c r="P372" s="38"/>
      <c r="Q372" s="38"/>
      <c r="R372" s="38"/>
      <c r="S372" s="39"/>
      <c r="T372" s="39"/>
      <c r="U372"/>
      <c r="V372"/>
      <c r="W372"/>
      <c r="X372" s="48"/>
      <c r="Y372" s="41"/>
    </row>
    <row r="373" spans="1:25" ht="15" x14ac:dyDescent="0.25">
      <c r="A373"/>
      <c r="B373"/>
      <c r="C373" s="29"/>
      <c r="D373" s="30"/>
      <c r="E373" s="32"/>
      <c r="F373" s="30"/>
      <c r="G373" s="32"/>
      <c r="H373" s="30"/>
      <c r="I373" s="30"/>
      <c r="J373" s="30"/>
      <c r="K373" s="32"/>
      <c r="L373" s="37"/>
      <c r="M373" s="37"/>
      <c r="N373" s="38"/>
      <c r="O373" s="38"/>
      <c r="P373" s="38"/>
      <c r="Q373" s="38"/>
      <c r="R373" s="38"/>
      <c r="S373" s="39"/>
      <c r="T373" s="39"/>
      <c r="U373"/>
      <c r="V373"/>
      <c r="W373"/>
      <c r="X373" s="48"/>
      <c r="Y373" s="41"/>
    </row>
    <row r="374" spans="1:25" ht="15" x14ac:dyDescent="0.25">
      <c r="A374"/>
      <c r="B374"/>
      <c r="C374" s="29"/>
      <c r="D374" s="30"/>
      <c r="E374" s="32"/>
      <c r="F374" s="30"/>
      <c r="G374" s="32"/>
      <c r="H374" s="30"/>
      <c r="I374" s="30"/>
      <c r="J374" s="30"/>
      <c r="K374" s="32"/>
      <c r="L374" s="37"/>
      <c r="M374" s="37"/>
      <c r="N374" s="38"/>
      <c r="O374" s="38"/>
      <c r="P374" s="38"/>
      <c r="Q374" s="38"/>
      <c r="R374" s="38"/>
      <c r="S374" s="39"/>
      <c r="T374" s="39"/>
      <c r="U374"/>
      <c r="V374"/>
      <c r="W374"/>
      <c r="X374" s="48"/>
      <c r="Y374" s="41"/>
    </row>
    <row r="375" spans="1:25" ht="15" x14ac:dyDescent="0.25">
      <c r="A375"/>
      <c r="B375"/>
      <c r="C375" s="29"/>
      <c r="D375" s="30"/>
      <c r="E375" s="32"/>
      <c r="F375" s="30"/>
      <c r="G375" s="32"/>
      <c r="H375" s="30"/>
      <c r="I375" s="30"/>
      <c r="J375" s="30"/>
      <c r="K375" s="32"/>
      <c r="L375" s="37"/>
      <c r="M375" s="37"/>
      <c r="N375" s="38"/>
      <c r="O375" s="38"/>
      <c r="P375" s="38"/>
      <c r="Q375" s="38"/>
      <c r="R375" s="38"/>
      <c r="S375" s="39"/>
      <c r="T375" s="39"/>
      <c r="U375"/>
      <c r="V375"/>
      <c r="W375"/>
      <c r="X375" s="48"/>
      <c r="Y375" s="41"/>
    </row>
    <row r="376" spans="1:25" ht="15" x14ac:dyDescent="0.25">
      <c r="A376"/>
      <c r="B376"/>
      <c r="C376" s="29"/>
      <c r="D376" s="30"/>
      <c r="E376" s="32"/>
      <c r="F376" s="30"/>
      <c r="G376" s="32"/>
      <c r="H376" s="30"/>
      <c r="I376" s="30"/>
      <c r="J376" s="30"/>
      <c r="K376" s="32"/>
      <c r="L376" s="37"/>
      <c r="M376" s="37"/>
      <c r="N376" s="38"/>
      <c r="O376" s="38"/>
      <c r="P376" s="38"/>
      <c r="Q376" s="38"/>
      <c r="R376" s="38"/>
      <c r="S376" s="39"/>
      <c r="T376" s="39"/>
      <c r="U376"/>
      <c r="V376"/>
      <c r="W376"/>
      <c r="X376" s="48"/>
      <c r="Y376" s="41"/>
    </row>
    <row r="377" spans="1:25" ht="15" x14ac:dyDescent="0.25">
      <c r="A377"/>
      <c r="B377"/>
      <c r="C377" s="29"/>
      <c r="D377" s="30"/>
      <c r="E377" s="32"/>
      <c r="F377" s="30"/>
      <c r="G377" s="32"/>
      <c r="H377" s="30"/>
      <c r="I377" s="30"/>
      <c r="J377" s="30"/>
      <c r="K377" s="32"/>
      <c r="L377" s="37"/>
      <c r="M377" s="37"/>
      <c r="N377" s="38"/>
      <c r="O377" s="38"/>
      <c r="P377" s="38"/>
      <c r="Q377" s="38"/>
      <c r="R377" s="38"/>
      <c r="S377" s="39"/>
      <c r="T377" s="39"/>
      <c r="U377"/>
      <c r="V377"/>
      <c r="W377"/>
      <c r="X377" s="48"/>
      <c r="Y377" s="41"/>
    </row>
    <row r="378" spans="1:25" ht="15" x14ac:dyDescent="0.25">
      <c r="A378"/>
      <c r="B378"/>
      <c r="C378" s="29"/>
      <c r="D378" s="30"/>
      <c r="E378" s="32"/>
      <c r="F378" s="30"/>
      <c r="G378" s="32"/>
      <c r="H378" s="30"/>
      <c r="I378" s="30"/>
      <c r="J378" s="30"/>
      <c r="K378" s="32"/>
      <c r="L378" s="37"/>
      <c r="M378" s="37"/>
      <c r="N378" s="38"/>
      <c r="O378" s="38"/>
      <c r="P378" s="38"/>
      <c r="Q378" s="38"/>
      <c r="R378" s="38"/>
      <c r="S378" s="39"/>
      <c r="T378" s="39"/>
      <c r="U378"/>
      <c r="V378"/>
      <c r="W378"/>
      <c r="X378" s="48"/>
      <c r="Y378" s="41"/>
    </row>
    <row r="379" spans="1:25" ht="15" x14ac:dyDescent="0.25">
      <c r="A379"/>
      <c r="B379"/>
      <c r="C379" s="29"/>
      <c r="D379" s="30"/>
      <c r="E379" s="32"/>
      <c r="F379" s="30"/>
      <c r="G379" s="32"/>
      <c r="H379" s="30"/>
      <c r="I379" s="30"/>
      <c r="J379" s="30"/>
      <c r="K379" s="32"/>
      <c r="L379" s="37"/>
      <c r="M379" s="37"/>
      <c r="N379" s="38"/>
      <c r="O379" s="38"/>
      <c r="P379" s="38"/>
      <c r="Q379" s="38"/>
      <c r="R379" s="38"/>
      <c r="S379" s="39"/>
      <c r="T379" s="39"/>
      <c r="U379"/>
      <c r="V379"/>
      <c r="W379"/>
      <c r="X379" s="48"/>
      <c r="Y379" s="41"/>
    </row>
    <row r="380" spans="1:25" ht="15" x14ac:dyDescent="0.25">
      <c r="A380"/>
      <c r="B380"/>
      <c r="C380" s="29"/>
      <c r="D380" s="30"/>
      <c r="E380" s="32"/>
      <c r="F380" s="30"/>
      <c r="G380" s="32"/>
      <c r="H380" s="30"/>
      <c r="I380" s="30"/>
      <c r="J380" s="30"/>
      <c r="K380" s="32"/>
      <c r="L380" s="37"/>
      <c r="M380" s="37"/>
      <c r="N380" s="38"/>
      <c r="O380" s="38"/>
      <c r="P380" s="38"/>
      <c r="Q380" s="38"/>
      <c r="R380" s="38"/>
      <c r="S380" s="39"/>
      <c r="T380" s="39"/>
      <c r="U380"/>
      <c r="V380"/>
      <c r="W380"/>
      <c r="X380" s="48"/>
      <c r="Y380" s="41"/>
    </row>
    <row r="381" spans="1:25" ht="15" x14ac:dyDescent="0.25">
      <c r="A381"/>
      <c r="B381"/>
      <c r="C381" s="29"/>
      <c r="D381" s="30"/>
      <c r="E381" s="32"/>
      <c r="F381" s="30"/>
      <c r="G381" s="32"/>
      <c r="H381" s="30"/>
      <c r="I381" s="30"/>
      <c r="J381" s="30"/>
      <c r="K381" s="32"/>
      <c r="L381" s="37"/>
      <c r="M381" s="37"/>
      <c r="N381" s="38"/>
      <c r="O381" s="38"/>
      <c r="P381" s="38"/>
      <c r="Q381" s="38"/>
      <c r="R381" s="38"/>
      <c r="S381" s="39"/>
      <c r="T381" s="39"/>
      <c r="U381"/>
      <c r="V381"/>
      <c r="W381"/>
      <c r="X381" s="48"/>
      <c r="Y381" s="41"/>
    </row>
    <row r="382" spans="1:25" ht="15" x14ac:dyDescent="0.25">
      <c r="A382"/>
      <c r="B382"/>
      <c r="C382" s="29"/>
      <c r="D382" s="30"/>
      <c r="E382" s="32"/>
      <c r="F382" s="30"/>
      <c r="G382" s="32"/>
      <c r="H382" s="30"/>
      <c r="I382" s="30"/>
      <c r="J382" s="30"/>
      <c r="K382" s="32"/>
      <c r="L382" s="37"/>
      <c r="M382" s="37"/>
      <c r="N382" s="38"/>
      <c r="O382" s="38"/>
      <c r="P382" s="38"/>
      <c r="Q382" s="38"/>
      <c r="R382" s="38"/>
      <c r="S382" s="39"/>
      <c r="T382" s="39"/>
      <c r="U382"/>
      <c r="V382"/>
      <c r="W382"/>
      <c r="X382" s="48"/>
      <c r="Y382" s="41"/>
    </row>
    <row r="383" spans="1:25" ht="15" x14ac:dyDescent="0.25">
      <c r="A383"/>
      <c r="B383"/>
      <c r="C383" s="29"/>
      <c r="D383" s="30"/>
      <c r="E383" s="32"/>
      <c r="F383" s="30"/>
      <c r="G383" s="32"/>
      <c r="H383" s="30"/>
      <c r="I383" s="30"/>
      <c r="J383" s="30"/>
      <c r="K383" s="32"/>
      <c r="L383" s="37"/>
      <c r="M383" s="37"/>
      <c r="N383" s="38"/>
      <c r="O383" s="38"/>
      <c r="P383" s="38"/>
      <c r="Q383" s="38"/>
      <c r="R383" s="38"/>
      <c r="S383" s="39"/>
      <c r="T383" s="39"/>
      <c r="U383"/>
      <c r="V383"/>
      <c r="W383"/>
      <c r="X383" s="48"/>
      <c r="Y383" s="41"/>
    </row>
    <row r="384" spans="1:25" ht="15" x14ac:dyDescent="0.25">
      <c r="A384"/>
      <c r="B384"/>
      <c r="C384" s="29"/>
      <c r="D384" s="30"/>
      <c r="E384" s="32"/>
      <c r="F384" s="30"/>
      <c r="G384" s="32"/>
      <c r="H384" s="30"/>
      <c r="I384" s="30"/>
      <c r="J384" s="30"/>
      <c r="K384" s="32"/>
      <c r="L384" s="37"/>
      <c r="M384" s="37"/>
      <c r="N384" s="38"/>
      <c r="O384" s="38"/>
      <c r="P384" s="38"/>
      <c r="Q384" s="38"/>
      <c r="R384" s="38"/>
      <c r="S384" s="39"/>
      <c r="T384" s="39"/>
      <c r="U384"/>
      <c r="V384"/>
      <c r="W384"/>
      <c r="X384" s="48"/>
      <c r="Y384" s="41"/>
    </row>
    <row r="385" spans="1:25" ht="15" x14ac:dyDescent="0.25">
      <c r="A385"/>
      <c r="B385"/>
      <c r="C385" s="29"/>
      <c r="D385" s="30"/>
      <c r="E385" s="32"/>
      <c r="F385" s="30"/>
      <c r="G385" s="32"/>
      <c r="H385" s="30"/>
      <c r="I385" s="30"/>
      <c r="J385" s="30"/>
      <c r="K385" s="32"/>
      <c r="L385" s="37"/>
      <c r="M385" s="37"/>
      <c r="N385" s="38"/>
      <c r="O385" s="38"/>
      <c r="P385" s="38"/>
      <c r="Q385" s="38"/>
      <c r="R385" s="38"/>
      <c r="S385" s="39"/>
      <c r="T385" s="39"/>
      <c r="U385"/>
      <c r="V385"/>
      <c r="W385"/>
      <c r="X385" s="48"/>
      <c r="Y385" s="41"/>
    </row>
    <row r="386" spans="1:25" ht="15" x14ac:dyDescent="0.25">
      <c r="A386"/>
      <c r="B386"/>
      <c r="C386" s="29"/>
      <c r="D386" s="30"/>
      <c r="E386" s="32"/>
      <c r="F386" s="30"/>
      <c r="G386" s="32"/>
      <c r="H386" s="30"/>
      <c r="I386" s="30"/>
      <c r="J386" s="30"/>
      <c r="K386" s="32"/>
      <c r="L386" s="37"/>
      <c r="M386" s="37"/>
      <c r="N386" s="38"/>
      <c r="O386" s="38"/>
      <c r="P386" s="38"/>
      <c r="Q386" s="38"/>
      <c r="R386" s="38"/>
      <c r="S386" s="39"/>
      <c r="T386" s="39"/>
      <c r="U386"/>
      <c r="V386"/>
      <c r="W386"/>
      <c r="X386" s="48"/>
      <c r="Y386" s="41"/>
    </row>
    <row r="387" spans="1:25" ht="15" x14ac:dyDescent="0.25">
      <c r="A387"/>
      <c r="B387"/>
      <c r="C387" s="29"/>
      <c r="D387" s="30"/>
      <c r="E387" s="32"/>
      <c r="F387" s="30"/>
      <c r="G387" s="32"/>
      <c r="H387" s="30"/>
      <c r="I387" s="30"/>
      <c r="J387" s="30"/>
      <c r="K387" s="32"/>
      <c r="L387" s="37"/>
      <c r="M387" s="37"/>
      <c r="N387" s="38"/>
      <c r="O387" s="38"/>
      <c r="P387" s="38"/>
      <c r="Q387" s="38"/>
      <c r="R387" s="38"/>
      <c r="S387" s="39"/>
      <c r="T387" s="39"/>
      <c r="U387"/>
      <c r="V387"/>
      <c r="W387"/>
      <c r="X387" s="48"/>
      <c r="Y387" s="41"/>
    </row>
    <row r="388" spans="1:25" ht="15" x14ac:dyDescent="0.25">
      <c r="A388"/>
      <c r="B388"/>
      <c r="C388" s="29"/>
      <c r="D388" s="30"/>
      <c r="E388" s="32"/>
      <c r="F388" s="30"/>
      <c r="G388" s="32"/>
      <c r="H388" s="30"/>
      <c r="I388" s="30"/>
      <c r="J388" s="30"/>
      <c r="K388" s="32"/>
      <c r="L388" s="37"/>
      <c r="M388" s="37"/>
      <c r="N388" s="38"/>
      <c r="O388" s="38"/>
      <c r="P388" s="38"/>
      <c r="Q388" s="38"/>
      <c r="R388" s="38"/>
      <c r="S388" s="39"/>
      <c r="T388" s="39"/>
      <c r="U388"/>
      <c r="V388"/>
      <c r="W388"/>
      <c r="X388" s="48"/>
      <c r="Y388" s="41"/>
    </row>
    <row r="389" spans="1:25" ht="15" x14ac:dyDescent="0.25">
      <c r="A389"/>
      <c r="B389"/>
      <c r="C389" s="29"/>
      <c r="D389" s="30"/>
      <c r="E389" s="32"/>
      <c r="F389" s="30"/>
      <c r="G389" s="32"/>
      <c r="H389" s="30"/>
      <c r="I389" s="30"/>
      <c r="J389" s="30"/>
      <c r="K389" s="32"/>
      <c r="L389" s="37"/>
      <c r="M389" s="37"/>
      <c r="N389" s="38"/>
      <c r="O389" s="38"/>
      <c r="P389" s="38"/>
      <c r="Q389" s="38"/>
      <c r="R389" s="38"/>
      <c r="S389" s="39"/>
      <c r="T389" s="39"/>
      <c r="U389"/>
      <c r="V389"/>
      <c r="W389"/>
      <c r="X389" s="48"/>
      <c r="Y389" s="41"/>
    </row>
    <row r="390" spans="1:25" ht="15" x14ac:dyDescent="0.25">
      <c r="A390"/>
      <c r="B390"/>
      <c r="C390" s="29"/>
      <c r="D390" s="30"/>
      <c r="E390" s="32"/>
      <c r="F390" s="30"/>
      <c r="G390" s="32"/>
      <c r="H390" s="30"/>
      <c r="I390" s="30"/>
      <c r="J390" s="30"/>
      <c r="K390" s="32"/>
      <c r="L390" s="37"/>
      <c r="M390" s="37"/>
      <c r="N390" s="38"/>
      <c r="O390" s="38"/>
      <c r="P390" s="38"/>
      <c r="Q390" s="38"/>
      <c r="R390" s="38"/>
      <c r="S390" s="39"/>
      <c r="T390" s="39"/>
      <c r="U390"/>
      <c r="V390"/>
      <c r="W390"/>
      <c r="X390" s="48"/>
      <c r="Y390" s="41"/>
    </row>
    <row r="391" spans="1:25" ht="15" x14ac:dyDescent="0.25">
      <c r="A391"/>
      <c r="B391"/>
      <c r="C391" s="29"/>
      <c r="D391" s="30"/>
      <c r="E391" s="32"/>
      <c r="F391" s="30"/>
      <c r="G391" s="32"/>
      <c r="H391" s="30"/>
      <c r="I391" s="30"/>
      <c r="J391" s="30"/>
      <c r="K391" s="32"/>
      <c r="L391" s="37"/>
      <c r="M391" s="37"/>
      <c r="N391" s="38"/>
      <c r="O391" s="38"/>
      <c r="P391" s="38"/>
      <c r="Q391" s="38"/>
      <c r="R391" s="38"/>
      <c r="S391" s="39"/>
      <c r="T391" s="39"/>
      <c r="U391"/>
      <c r="V391"/>
      <c r="W391"/>
      <c r="X391" s="48"/>
      <c r="Y391" s="41"/>
    </row>
    <row r="392" spans="1:25" ht="15" x14ac:dyDescent="0.25">
      <c r="A392"/>
      <c r="B392"/>
      <c r="C392" s="29"/>
      <c r="D392" s="30"/>
      <c r="E392" s="32"/>
      <c r="F392" s="30"/>
      <c r="G392" s="32"/>
      <c r="H392" s="30"/>
      <c r="I392" s="30"/>
      <c r="J392" s="30"/>
      <c r="K392" s="32"/>
      <c r="L392" s="37"/>
      <c r="M392" s="37"/>
      <c r="N392" s="38"/>
      <c r="O392" s="38"/>
      <c r="P392" s="38"/>
      <c r="Q392" s="38"/>
      <c r="R392" s="38"/>
      <c r="S392" s="39"/>
      <c r="T392" s="39"/>
      <c r="U392"/>
      <c r="V392"/>
      <c r="W392"/>
      <c r="X392" s="48"/>
      <c r="Y392" s="41"/>
    </row>
    <row r="393" spans="1:25" ht="15" x14ac:dyDescent="0.25">
      <c r="A393"/>
      <c r="B393"/>
      <c r="C393" s="29"/>
      <c r="D393" s="30"/>
      <c r="E393" s="32"/>
      <c r="F393" s="30"/>
      <c r="G393" s="32"/>
      <c r="H393" s="30"/>
      <c r="I393" s="30"/>
      <c r="J393" s="30"/>
      <c r="K393" s="32"/>
      <c r="L393" s="37"/>
      <c r="M393" s="37"/>
      <c r="N393" s="38"/>
      <c r="O393" s="38"/>
      <c r="P393" s="38"/>
      <c r="Q393" s="38"/>
      <c r="R393" s="38"/>
      <c r="S393" s="39"/>
      <c r="T393" s="39"/>
      <c r="U393"/>
      <c r="V393"/>
      <c r="W393"/>
      <c r="X393" s="48"/>
      <c r="Y393" s="41"/>
    </row>
    <row r="394" spans="1:25" ht="15" x14ac:dyDescent="0.25">
      <c r="A394"/>
      <c r="B394"/>
      <c r="C394" s="29"/>
      <c r="D394" s="30"/>
      <c r="E394" s="32"/>
      <c r="F394" s="30"/>
      <c r="G394" s="32"/>
      <c r="H394" s="30"/>
      <c r="I394" s="30"/>
      <c r="J394" s="30"/>
      <c r="K394" s="32"/>
      <c r="L394" s="37"/>
      <c r="M394" s="37"/>
      <c r="N394" s="38"/>
      <c r="O394" s="38"/>
      <c r="P394" s="38"/>
      <c r="Q394" s="38"/>
      <c r="R394" s="38"/>
      <c r="S394" s="39"/>
      <c r="T394" s="39"/>
      <c r="U394"/>
      <c r="V394"/>
      <c r="W394"/>
      <c r="X394" s="48"/>
      <c r="Y394" s="41"/>
    </row>
    <row r="395" spans="1:25" ht="15" x14ac:dyDescent="0.25">
      <c r="A395"/>
      <c r="B395"/>
      <c r="C395" s="29"/>
      <c r="D395" s="30"/>
      <c r="E395" s="32"/>
      <c r="F395" s="30"/>
      <c r="G395" s="32"/>
      <c r="H395" s="30"/>
      <c r="I395" s="30"/>
      <c r="J395" s="30"/>
      <c r="K395" s="32"/>
      <c r="L395" s="37"/>
      <c r="M395" s="37"/>
      <c r="N395" s="38"/>
      <c r="O395" s="38"/>
      <c r="P395" s="38"/>
      <c r="Q395" s="38"/>
      <c r="R395" s="38"/>
      <c r="S395" s="39"/>
      <c r="T395" s="39"/>
      <c r="U395"/>
      <c r="V395"/>
      <c r="W395"/>
      <c r="X395" s="48"/>
      <c r="Y395" s="41"/>
    </row>
    <row r="396" spans="1:25" s="35" customFormat="1" ht="15" x14ac:dyDescent="0.25">
      <c r="A396"/>
      <c r="B396"/>
      <c r="C396" s="29"/>
      <c r="D396" s="30"/>
      <c r="E396" s="32"/>
      <c r="F396" s="30"/>
      <c r="G396" s="32"/>
      <c r="H396" s="30"/>
      <c r="I396" s="30"/>
      <c r="J396" s="30"/>
      <c r="K396" s="32"/>
      <c r="L396" s="37"/>
      <c r="M396" s="37"/>
      <c r="N396" s="38"/>
      <c r="O396" s="38"/>
      <c r="P396" s="38"/>
      <c r="Q396" s="38"/>
      <c r="R396" s="38"/>
      <c r="S396" s="39"/>
      <c r="T396" s="39"/>
      <c r="U396"/>
      <c r="V396"/>
      <c r="W396"/>
      <c r="X396" s="48"/>
      <c r="Y396" s="41"/>
    </row>
    <row r="397" spans="1:25" ht="15" x14ac:dyDescent="0.25">
      <c r="A397"/>
      <c r="B397"/>
      <c r="C397" s="29"/>
      <c r="D397" s="30"/>
      <c r="E397" s="32"/>
      <c r="F397" s="30"/>
      <c r="G397" s="32"/>
      <c r="H397" s="30"/>
      <c r="I397" s="30"/>
      <c r="J397" s="30"/>
      <c r="K397" s="32"/>
      <c r="L397" s="37"/>
      <c r="M397" s="37"/>
      <c r="N397" s="38"/>
      <c r="O397" s="38"/>
      <c r="P397" s="38"/>
      <c r="Q397" s="38"/>
      <c r="R397" s="38"/>
      <c r="S397" s="39"/>
      <c r="T397" s="39"/>
      <c r="U397"/>
      <c r="V397"/>
      <c r="W397"/>
      <c r="X397" s="48"/>
      <c r="Y397" s="41"/>
    </row>
    <row r="398" spans="1:25" ht="15" x14ac:dyDescent="0.25">
      <c r="A398"/>
      <c r="B398"/>
      <c r="C398" s="29"/>
      <c r="D398" s="30"/>
      <c r="E398" s="32"/>
      <c r="F398" s="30"/>
      <c r="G398" s="32"/>
      <c r="H398" s="30"/>
      <c r="I398" s="30"/>
      <c r="J398" s="30"/>
      <c r="K398" s="32"/>
      <c r="L398" s="37"/>
      <c r="M398" s="37"/>
      <c r="N398" s="38"/>
      <c r="O398" s="38"/>
      <c r="P398" s="38"/>
      <c r="Q398" s="38"/>
      <c r="R398" s="38"/>
      <c r="S398" s="39"/>
      <c r="T398" s="39"/>
      <c r="U398"/>
      <c r="V398"/>
      <c r="W398"/>
      <c r="X398" s="48"/>
      <c r="Y398" s="41"/>
    </row>
    <row r="399" spans="1:25" ht="15" x14ac:dyDescent="0.25">
      <c r="A399"/>
      <c r="B399"/>
      <c r="C399" s="29"/>
      <c r="D399" s="30"/>
      <c r="E399" s="32"/>
      <c r="F399" s="30"/>
      <c r="G399" s="32"/>
      <c r="H399" s="30"/>
      <c r="I399" s="30"/>
      <c r="J399" s="30"/>
      <c r="K399" s="32"/>
      <c r="L399" s="37"/>
      <c r="M399" s="37"/>
      <c r="N399" s="38"/>
      <c r="O399" s="38"/>
      <c r="P399" s="38"/>
      <c r="Q399" s="38"/>
      <c r="R399" s="38"/>
      <c r="S399" s="39"/>
      <c r="T399" s="39"/>
      <c r="U399"/>
      <c r="V399"/>
      <c r="W399"/>
      <c r="X399" s="48"/>
      <c r="Y399" s="41"/>
    </row>
    <row r="400" spans="1:25" ht="15" x14ac:dyDescent="0.25">
      <c r="A400"/>
      <c r="B400"/>
      <c r="C400" s="29"/>
      <c r="D400" s="30"/>
      <c r="E400" s="32"/>
      <c r="F400" s="30"/>
      <c r="G400" s="32"/>
      <c r="H400" s="30"/>
      <c r="I400" s="30"/>
      <c r="J400" s="30"/>
      <c r="K400" s="32"/>
      <c r="L400" s="37"/>
      <c r="M400" s="37"/>
      <c r="N400" s="38"/>
      <c r="O400" s="38"/>
      <c r="P400" s="38"/>
      <c r="Q400" s="38"/>
      <c r="R400" s="38"/>
      <c r="S400" s="39"/>
      <c r="T400" s="39"/>
      <c r="U400"/>
      <c r="V400"/>
      <c r="W400"/>
      <c r="X400" s="48"/>
      <c r="Y400" s="41"/>
    </row>
    <row r="401" spans="1:25" ht="15" x14ac:dyDescent="0.25">
      <c r="A401"/>
      <c r="B401"/>
      <c r="C401" s="29"/>
      <c r="D401" s="30"/>
      <c r="E401" s="32"/>
      <c r="F401" s="30"/>
      <c r="G401" s="32"/>
      <c r="H401" s="30"/>
      <c r="I401" s="30"/>
      <c r="J401" s="30"/>
      <c r="K401" s="32"/>
      <c r="L401" s="37"/>
      <c r="M401" s="37"/>
      <c r="N401" s="38"/>
      <c r="O401" s="38"/>
      <c r="P401" s="38"/>
      <c r="Q401" s="38"/>
      <c r="R401" s="38"/>
      <c r="S401" s="39"/>
      <c r="T401" s="39"/>
      <c r="U401"/>
      <c r="V401"/>
      <c r="W401"/>
      <c r="X401" s="48"/>
      <c r="Y401" s="41"/>
    </row>
    <row r="402" spans="1:25" ht="15" x14ac:dyDescent="0.25">
      <c r="A402"/>
      <c r="B402"/>
      <c r="C402" s="29"/>
      <c r="D402" s="30"/>
      <c r="E402" s="32"/>
      <c r="F402" s="30"/>
      <c r="G402" s="32"/>
      <c r="H402" s="30"/>
      <c r="I402" s="30"/>
      <c r="J402" s="30"/>
      <c r="K402" s="32"/>
      <c r="L402" s="37"/>
      <c r="M402" s="37"/>
      <c r="N402" s="38"/>
      <c r="O402" s="38"/>
      <c r="P402" s="38"/>
      <c r="Q402" s="38"/>
      <c r="R402" s="38"/>
      <c r="S402" s="39"/>
      <c r="T402" s="39"/>
      <c r="U402"/>
      <c r="V402"/>
      <c r="W402"/>
      <c r="X402" s="48"/>
      <c r="Y402" s="41"/>
    </row>
    <row r="403" spans="1:25" ht="15" x14ac:dyDescent="0.25">
      <c r="A403"/>
      <c r="B403"/>
      <c r="C403" s="29"/>
      <c r="D403" s="30"/>
      <c r="E403" s="32"/>
      <c r="F403" s="30"/>
      <c r="G403" s="32"/>
      <c r="H403" s="30"/>
      <c r="I403" s="30"/>
      <c r="J403" s="30"/>
      <c r="K403" s="32"/>
      <c r="L403" s="37"/>
      <c r="M403" s="37"/>
      <c r="N403" s="38"/>
      <c r="O403" s="38"/>
      <c r="P403" s="38"/>
      <c r="Q403" s="38"/>
      <c r="R403" s="38"/>
      <c r="S403" s="39"/>
      <c r="T403" s="39"/>
      <c r="U403"/>
      <c r="V403"/>
      <c r="W403"/>
      <c r="X403" s="48"/>
      <c r="Y403" s="41"/>
    </row>
    <row r="404" spans="1:25" ht="15" x14ac:dyDescent="0.25">
      <c r="A404"/>
      <c r="B404"/>
      <c r="C404" s="29"/>
      <c r="D404" s="30"/>
      <c r="E404" s="32"/>
      <c r="F404" s="30"/>
      <c r="G404" s="32"/>
      <c r="H404" s="30"/>
      <c r="I404" s="30"/>
      <c r="J404" s="30"/>
      <c r="K404" s="32"/>
      <c r="L404" s="37"/>
      <c r="M404" s="37"/>
      <c r="N404" s="38"/>
      <c r="O404" s="38"/>
      <c r="P404" s="38"/>
      <c r="Q404" s="38"/>
      <c r="R404" s="38"/>
      <c r="S404" s="39"/>
      <c r="T404" s="39"/>
      <c r="U404"/>
      <c r="V404"/>
      <c r="W404"/>
      <c r="X404" s="48"/>
      <c r="Y404" s="41"/>
    </row>
    <row r="405" spans="1:25" ht="15" x14ac:dyDescent="0.25">
      <c r="A405"/>
      <c r="B405"/>
      <c r="C405" s="29"/>
      <c r="D405" s="30"/>
      <c r="E405" s="32"/>
      <c r="F405" s="30"/>
      <c r="G405" s="32"/>
      <c r="H405" s="30"/>
      <c r="I405" s="30"/>
      <c r="J405" s="30"/>
      <c r="K405" s="32"/>
      <c r="L405" s="37"/>
      <c r="M405" s="37"/>
      <c r="N405" s="38"/>
      <c r="O405" s="38"/>
      <c r="P405" s="38"/>
      <c r="Q405" s="38"/>
      <c r="R405" s="38"/>
      <c r="S405" s="39"/>
      <c r="T405" s="39"/>
      <c r="U405"/>
      <c r="V405"/>
      <c r="W405"/>
      <c r="X405" s="48"/>
      <c r="Y405" s="41"/>
    </row>
    <row r="406" spans="1:25" ht="15" x14ac:dyDescent="0.25">
      <c r="A406"/>
      <c r="B406"/>
      <c r="C406" s="29"/>
      <c r="D406" s="30"/>
      <c r="E406" s="32"/>
      <c r="F406" s="30"/>
      <c r="G406" s="32"/>
      <c r="H406" s="30"/>
      <c r="I406" s="30"/>
      <c r="J406" s="30"/>
      <c r="K406" s="32"/>
      <c r="L406" s="37"/>
      <c r="M406" s="37"/>
      <c r="N406" s="38"/>
      <c r="O406" s="38"/>
      <c r="P406" s="38"/>
      <c r="Q406" s="38"/>
      <c r="R406" s="38"/>
      <c r="S406" s="39"/>
      <c r="T406" s="39"/>
      <c r="U406"/>
      <c r="V406"/>
      <c r="W406"/>
      <c r="X406" s="48"/>
      <c r="Y406" s="41"/>
    </row>
    <row r="407" spans="1:25" ht="15" x14ac:dyDescent="0.25">
      <c r="A407"/>
      <c r="B407"/>
      <c r="C407" s="29"/>
      <c r="D407" s="30"/>
      <c r="E407" s="32"/>
      <c r="F407" s="30"/>
      <c r="G407" s="32"/>
      <c r="H407" s="30"/>
      <c r="I407" s="30"/>
      <c r="J407" s="30"/>
      <c r="K407" s="32"/>
      <c r="L407" s="37"/>
      <c r="M407" s="37"/>
      <c r="N407" s="38"/>
      <c r="O407" s="38"/>
      <c r="P407" s="38"/>
      <c r="Q407" s="38"/>
      <c r="R407" s="38"/>
      <c r="S407" s="39"/>
      <c r="T407" s="39"/>
      <c r="U407"/>
      <c r="V407"/>
      <c r="W407"/>
      <c r="X407" s="48"/>
      <c r="Y407" s="41"/>
    </row>
    <row r="408" spans="1:25" ht="15" x14ac:dyDescent="0.25">
      <c r="A408"/>
      <c r="B408"/>
      <c r="C408" s="29"/>
      <c r="D408" s="30"/>
      <c r="E408" s="32"/>
      <c r="F408" s="30"/>
      <c r="G408" s="32"/>
      <c r="H408" s="30"/>
      <c r="I408" s="30"/>
      <c r="J408" s="30"/>
      <c r="K408" s="32"/>
      <c r="L408" s="37"/>
      <c r="M408" s="37"/>
      <c r="N408" s="38"/>
      <c r="O408" s="38"/>
      <c r="P408" s="38"/>
      <c r="Q408" s="38"/>
      <c r="R408" s="38"/>
      <c r="S408" s="39"/>
      <c r="T408" s="39"/>
      <c r="U408"/>
      <c r="V408"/>
      <c r="W408"/>
      <c r="X408" s="48"/>
      <c r="Y408" s="41"/>
    </row>
    <row r="409" spans="1:25" ht="15" x14ac:dyDescent="0.25">
      <c r="A409"/>
      <c r="B409"/>
      <c r="C409" s="29"/>
      <c r="D409" s="30"/>
      <c r="E409" s="32"/>
      <c r="F409" s="30"/>
      <c r="G409" s="32"/>
      <c r="H409" s="30"/>
      <c r="I409" s="30"/>
      <c r="J409" s="30"/>
      <c r="K409" s="32"/>
      <c r="L409" s="37"/>
      <c r="M409" s="37"/>
      <c r="N409" s="38"/>
      <c r="O409" s="38"/>
      <c r="P409" s="38"/>
      <c r="Q409" s="38"/>
      <c r="R409" s="38"/>
      <c r="S409" s="39"/>
      <c r="T409" s="39"/>
      <c r="U409"/>
      <c r="V409"/>
      <c r="W409"/>
      <c r="X409" s="48"/>
      <c r="Y409" s="41"/>
    </row>
    <row r="410" spans="1:25" ht="15" x14ac:dyDescent="0.25">
      <c r="A410"/>
      <c r="B410"/>
      <c r="C410" s="29"/>
      <c r="D410" s="30"/>
      <c r="E410" s="32"/>
      <c r="F410" s="30"/>
      <c r="G410" s="32"/>
      <c r="H410" s="30"/>
      <c r="I410" s="30"/>
      <c r="J410" s="30"/>
      <c r="K410" s="32"/>
      <c r="L410" s="37"/>
      <c r="M410" s="37"/>
      <c r="N410" s="38"/>
      <c r="O410" s="38"/>
      <c r="P410" s="38"/>
      <c r="Q410" s="38"/>
      <c r="R410" s="38"/>
      <c r="S410" s="39"/>
      <c r="T410" s="39"/>
      <c r="U410"/>
      <c r="V410"/>
      <c r="W410"/>
      <c r="X410" s="48"/>
      <c r="Y410" s="41"/>
    </row>
    <row r="411" spans="1:25" ht="15" x14ac:dyDescent="0.25">
      <c r="A411"/>
      <c r="B411"/>
      <c r="C411" s="29"/>
      <c r="D411" s="30"/>
      <c r="E411" s="32"/>
      <c r="F411" s="30"/>
      <c r="G411" s="32"/>
      <c r="H411" s="30"/>
      <c r="I411" s="30"/>
      <c r="J411" s="30"/>
      <c r="K411" s="32"/>
      <c r="L411" s="37"/>
      <c r="M411" s="37"/>
      <c r="N411" s="38"/>
      <c r="O411" s="38"/>
      <c r="P411" s="38"/>
      <c r="Q411" s="38"/>
      <c r="R411" s="38"/>
      <c r="S411" s="39"/>
      <c r="T411" s="39"/>
      <c r="U411"/>
      <c r="V411"/>
      <c r="W411"/>
      <c r="X411" s="48"/>
      <c r="Y411" s="41"/>
    </row>
    <row r="412" spans="1:25" ht="15" x14ac:dyDescent="0.25">
      <c r="A412"/>
      <c r="B412"/>
      <c r="C412" s="29"/>
      <c r="D412" s="30"/>
      <c r="E412" s="32"/>
      <c r="F412" s="30"/>
      <c r="G412" s="32"/>
      <c r="H412" s="30"/>
      <c r="I412" s="30"/>
      <c r="J412" s="30"/>
      <c r="K412" s="32"/>
      <c r="L412" s="37"/>
      <c r="M412" s="37"/>
      <c r="N412" s="38"/>
      <c r="O412" s="38"/>
      <c r="P412" s="38"/>
      <c r="Q412" s="38"/>
      <c r="R412" s="38"/>
      <c r="S412" s="39"/>
      <c r="T412" s="39"/>
      <c r="U412"/>
      <c r="V412"/>
      <c r="W412"/>
      <c r="X412" s="48"/>
      <c r="Y412" s="41"/>
    </row>
    <row r="413" spans="1:25" ht="15" x14ac:dyDescent="0.25">
      <c r="A413"/>
      <c r="B413"/>
      <c r="C413" s="29"/>
      <c r="D413" s="30"/>
      <c r="E413" s="32"/>
      <c r="F413" s="30"/>
      <c r="G413" s="32"/>
      <c r="H413" s="30"/>
      <c r="I413" s="30"/>
      <c r="J413" s="30"/>
      <c r="K413" s="32"/>
      <c r="L413" s="37"/>
      <c r="M413" s="37"/>
      <c r="N413" s="38"/>
      <c r="O413" s="38"/>
      <c r="P413" s="38"/>
      <c r="Q413" s="38"/>
      <c r="R413" s="38"/>
      <c r="S413" s="39"/>
      <c r="T413" s="39"/>
      <c r="U413"/>
      <c r="V413"/>
      <c r="W413"/>
      <c r="X413" s="48"/>
      <c r="Y413" s="41"/>
    </row>
    <row r="414" spans="1:25" ht="15" x14ac:dyDescent="0.25">
      <c r="A414"/>
      <c r="B414"/>
      <c r="C414" s="29"/>
      <c r="D414" s="30"/>
      <c r="E414" s="32"/>
      <c r="F414" s="30"/>
      <c r="G414" s="32"/>
      <c r="H414" s="30"/>
      <c r="I414" s="30"/>
      <c r="J414" s="30"/>
      <c r="K414" s="32"/>
      <c r="L414" s="37"/>
      <c r="M414" s="37"/>
      <c r="N414" s="38"/>
      <c r="O414" s="38"/>
      <c r="P414" s="38"/>
      <c r="Q414" s="38"/>
      <c r="R414" s="38"/>
      <c r="S414" s="39"/>
      <c r="T414" s="39"/>
      <c r="U414"/>
      <c r="V414"/>
      <c r="W414"/>
      <c r="X414" s="48"/>
      <c r="Y414" s="41"/>
    </row>
    <row r="415" spans="1:25" ht="15" x14ac:dyDescent="0.25">
      <c r="A415"/>
      <c r="B415"/>
      <c r="C415" s="29"/>
      <c r="D415" s="30"/>
      <c r="E415" s="32"/>
      <c r="F415" s="30"/>
      <c r="G415" s="32"/>
      <c r="H415" s="30"/>
      <c r="I415" s="30"/>
      <c r="J415" s="30"/>
      <c r="K415" s="32"/>
      <c r="L415" s="37"/>
      <c r="M415" s="37"/>
      <c r="N415" s="38"/>
      <c r="O415" s="38"/>
      <c r="P415" s="38"/>
      <c r="Q415" s="38"/>
      <c r="R415" s="38"/>
      <c r="S415" s="39"/>
      <c r="T415" s="39"/>
      <c r="U415"/>
      <c r="V415"/>
      <c r="W415"/>
      <c r="X415" s="48"/>
      <c r="Y415" s="41"/>
    </row>
    <row r="416" spans="1:25" ht="15" x14ac:dyDescent="0.25">
      <c r="A416"/>
      <c r="B416"/>
      <c r="C416" s="29"/>
      <c r="D416" s="30"/>
      <c r="E416" s="32"/>
      <c r="F416" s="30"/>
      <c r="G416" s="32"/>
      <c r="H416" s="30"/>
      <c r="I416" s="30"/>
      <c r="J416" s="30"/>
      <c r="K416" s="32"/>
      <c r="L416" s="37"/>
      <c r="M416" s="37"/>
      <c r="N416" s="38"/>
      <c r="O416" s="38"/>
      <c r="P416" s="38"/>
      <c r="Q416" s="38"/>
      <c r="R416" s="38"/>
      <c r="S416" s="39"/>
      <c r="T416" s="39"/>
      <c r="U416"/>
      <c r="V416"/>
      <c r="W416"/>
      <c r="X416" s="48"/>
      <c r="Y416" s="41"/>
    </row>
    <row r="417" spans="1:25" ht="15" x14ac:dyDescent="0.25">
      <c r="A417"/>
      <c r="B417"/>
      <c r="C417" s="29"/>
      <c r="D417" s="30"/>
      <c r="E417" s="32"/>
      <c r="F417" s="30"/>
      <c r="G417" s="32"/>
      <c r="H417" s="30"/>
      <c r="I417" s="30"/>
      <c r="J417" s="30"/>
      <c r="K417" s="32"/>
      <c r="L417" s="37"/>
      <c r="M417" s="37"/>
      <c r="N417" s="38"/>
      <c r="O417" s="38"/>
      <c r="P417" s="38"/>
      <c r="Q417" s="38"/>
      <c r="R417" s="38"/>
      <c r="S417" s="39"/>
      <c r="T417" s="39"/>
      <c r="U417"/>
      <c r="V417"/>
      <c r="W417"/>
      <c r="X417" s="48"/>
      <c r="Y417" s="41"/>
    </row>
    <row r="418" spans="1:25" s="35" customFormat="1" ht="15" x14ac:dyDescent="0.25">
      <c r="A418"/>
      <c r="B418"/>
      <c r="C418" s="29"/>
      <c r="D418" s="30"/>
      <c r="E418" s="32"/>
      <c r="F418" s="30"/>
      <c r="G418" s="32"/>
      <c r="H418" s="30"/>
      <c r="I418" s="30"/>
      <c r="J418" s="30"/>
      <c r="K418" s="32"/>
      <c r="L418" s="37"/>
      <c r="M418" s="37"/>
      <c r="N418" s="38"/>
      <c r="O418" s="38"/>
      <c r="P418" s="38"/>
      <c r="Q418" s="38"/>
      <c r="R418" s="38"/>
      <c r="S418" s="39"/>
      <c r="T418" s="39"/>
      <c r="U418"/>
      <c r="V418"/>
      <c r="W418"/>
      <c r="X418" s="48"/>
      <c r="Y418" s="41"/>
    </row>
    <row r="419" spans="1:25" s="35" customFormat="1" ht="15" x14ac:dyDescent="0.25">
      <c r="A419" s="28"/>
      <c r="B419" s="28"/>
      <c r="C419" s="29"/>
      <c r="D419" s="30"/>
      <c r="E419" s="32"/>
      <c r="F419" s="30"/>
      <c r="G419" s="32"/>
      <c r="H419" s="30"/>
      <c r="I419" s="30"/>
      <c r="J419" s="30"/>
      <c r="K419" s="32"/>
      <c r="L419" s="37"/>
      <c r="M419" s="37"/>
      <c r="N419" s="38"/>
      <c r="O419" s="38"/>
      <c r="P419" s="38"/>
      <c r="Q419" s="38"/>
      <c r="R419" s="38"/>
      <c r="S419" s="39"/>
      <c r="T419" s="39"/>
      <c r="U419" s="28"/>
      <c r="V419" s="28"/>
      <c r="W419" s="28"/>
      <c r="X419" s="49"/>
      <c r="Y419" s="41"/>
    </row>
    <row r="420" spans="1:25" ht="15" x14ac:dyDescent="0.25">
      <c r="A420"/>
      <c r="B420"/>
      <c r="C420" s="29"/>
      <c r="D420" s="30"/>
      <c r="E420" s="32"/>
      <c r="F420" s="30"/>
      <c r="G420" s="32"/>
      <c r="H420" s="30"/>
      <c r="I420" s="30"/>
      <c r="J420" s="30"/>
      <c r="K420" s="32"/>
      <c r="L420" s="37"/>
      <c r="M420" s="37"/>
      <c r="N420" s="38"/>
      <c r="O420" s="38"/>
      <c r="P420" s="38"/>
      <c r="Q420" s="38"/>
      <c r="R420" s="38"/>
      <c r="S420" s="39"/>
      <c r="T420" s="39"/>
      <c r="U420"/>
      <c r="V420"/>
      <c r="W420"/>
      <c r="X420" s="48"/>
      <c r="Y420" s="41"/>
    </row>
    <row r="421" spans="1:25" ht="15" x14ac:dyDescent="0.25">
      <c r="A421"/>
      <c r="B421"/>
      <c r="C421" s="29"/>
      <c r="D421" s="30"/>
      <c r="E421" s="32"/>
      <c r="F421" s="30"/>
      <c r="G421" s="32"/>
      <c r="H421" s="30"/>
      <c r="I421" s="30"/>
      <c r="J421" s="30"/>
      <c r="K421" s="32"/>
      <c r="L421" s="37"/>
      <c r="M421" s="37"/>
      <c r="N421" s="38"/>
      <c r="O421" s="38"/>
      <c r="P421" s="38"/>
      <c r="Q421" s="38"/>
      <c r="R421" s="38"/>
      <c r="S421" s="39"/>
      <c r="T421" s="39"/>
      <c r="U421"/>
      <c r="V421"/>
      <c r="W421"/>
      <c r="X421" s="48"/>
      <c r="Y421" s="41"/>
    </row>
    <row r="422" spans="1:25" ht="15" x14ac:dyDescent="0.25">
      <c r="A422"/>
      <c r="B422"/>
      <c r="C422" s="29"/>
      <c r="D422" s="30"/>
      <c r="E422" s="32"/>
      <c r="F422" s="30"/>
      <c r="G422" s="32"/>
      <c r="H422" s="30"/>
      <c r="I422" s="30"/>
      <c r="J422" s="30"/>
      <c r="K422" s="32"/>
      <c r="L422" s="37"/>
      <c r="M422" s="37"/>
      <c r="N422" s="38"/>
      <c r="O422" s="38"/>
      <c r="P422" s="38"/>
      <c r="Q422" s="38"/>
      <c r="R422" s="38"/>
      <c r="S422" s="39"/>
      <c r="T422" s="39"/>
      <c r="U422"/>
      <c r="V422"/>
      <c r="W422"/>
      <c r="X422" s="48"/>
      <c r="Y422" s="41"/>
    </row>
    <row r="423" spans="1:25" ht="15" x14ac:dyDescent="0.25">
      <c r="A423"/>
      <c r="B423"/>
      <c r="C423" s="29"/>
      <c r="D423" s="30"/>
      <c r="E423" s="32"/>
      <c r="F423" s="30"/>
      <c r="G423" s="32"/>
      <c r="H423" s="30"/>
      <c r="I423" s="30"/>
      <c r="J423" s="30"/>
      <c r="K423" s="32"/>
      <c r="L423" s="37"/>
      <c r="M423" s="37"/>
      <c r="N423" s="38"/>
      <c r="O423" s="38"/>
      <c r="P423" s="38"/>
      <c r="Q423" s="38"/>
      <c r="R423" s="38"/>
      <c r="S423" s="39"/>
      <c r="T423" s="39"/>
      <c r="U423"/>
      <c r="V423"/>
      <c r="W423"/>
      <c r="X423" s="48"/>
      <c r="Y423" s="41"/>
    </row>
    <row r="424" spans="1:25" ht="15" x14ac:dyDescent="0.25">
      <c r="A424"/>
      <c r="B424"/>
      <c r="C424" s="29"/>
      <c r="D424" s="30"/>
      <c r="E424" s="32"/>
      <c r="F424" s="30"/>
      <c r="G424" s="32"/>
      <c r="H424" s="30"/>
      <c r="I424" s="30"/>
      <c r="J424" s="30"/>
      <c r="K424" s="32"/>
      <c r="L424" s="37"/>
      <c r="M424" s="37"/>
      <c r="N424" s="38"/>
      <c r="O424" s="38"/>
      <c r="P424" s="38"/>
      <c r="Q424" s="38"/>
      <c r="R424" s="38"/>
      <c r="S424" s="39"/>
      <c r="T424" s="39"/>
      <c r="U424"/>
      <c r="V424"/>
      <c r="W424"/>
      <c r="X424" s="48"/>
      <c r="Y424" s="41"/>
    </row>
    <row r="425" spans="1:25" ht="15" x14ac:dyDescent="0.25">
      <c r="A425"/>
      <c r="B425"/>
      <c r="C425" s="29"/>
      <c r="D425" s="30"/>
      <c r="E425" s="32"/>
      <c r="F425" s="30"/>
      <c r="G425" s="32"/>
      <c r="H425" s="30"/>
      <c r="I425" s="30"/>
      <c r="J425" s="30"/>
      <c r="K425" s="32"/>
      <c r="L425" s="37"/>
      <c r="M425" s="37"/>
      <c r="N425" s="38"/>
      <c r="O425" s="38"/>
      <c r="P425" s="38"/>
      <c r="Q425" s="38"/>
      <c r="R425" s="38"/>
      <c r="S425" s="39"/>
      <c r="T425" s="39"/>
      <c r="U425"/>
      <c r="V425"/>
      <c r="W425"/>
      <c r="X425" s="48"/>
      <c r="Y425" s="41"/>
    </row>
    <row r="426" spans="1:25" ht="15" x14ac:dyDescent="0.25">
      <c r="A426"/>
      <c r="B426"/>
      <c r="C426" s="29"/>
      <c r="D426" s="30"/>
      <c r="E426" s="32"/>
      <c r="F426" s="30"/>
      <c r="G426" s="32"/>
      <c r="H426" s="30"/>
      <c r="I426" s="30"/>
      <c r="J426" s="30"/>
      <c r="K426" s="32"/>
      <c r="L426" s="37"/>
      <c r="M426" s="37"/>
      <c r="N426" s="38"/>
      <c r="O426" s="38"/>
      <c r="P426" s="38"/>
      <c r="Q426" s="38"/>
      <c r="R426" s="38"/>
      <c r="S426" s="39"/>
      <c r="T426" s="39"/>
      <c r="U426"/>
      <c r="V426"/>
      <c r="W426"/>
      <c r="X426" s="48"/>
      <c r="Y426" s="41"/>
    </row>
    <row r="427" spans="1:25" ht="15" x14ac:dyDescent="0.25">
      <c r="A427"/>
      <c r="B427"/>
      <c r="C427" s="29"/>
      <c r="D427" s="30"/>
      <c r="E427" s="32"/>
      <c r="F427" s="30"/>
      <c r="G427" s="32"/>
      <c r="H427" s="30"/>
      <c r="I427" s="30"/>
      <c r="J427" s="30"/>
      <c r="K427" s="32"/>
      <c r="L427" s="37"/>
      <c r="M427" s="37"/>
      <c r="N427" s="38"/>
      <c r="O427" s="38"/>
      <c r="P427" s="38"/>
      <c r="Q427" s="38"/>
      <c r="R427" s="38"/>
      <c r="S427" s="39"/>
      <c r="T427" s="39"/>
      <c r="U427"/>
      <c r="V427"/>
      <c r="W427"/>
      <c r="X427" s="48"/>
      <c r="Y427" s="41"/>
    </row>
    <row r="428" spans="1:25" ht="15" x14ac:dyDescent="0.25">
      <c r="A428"/>
      <c r="B428"/>
      <c r="C428" s="29"/>
      <c r="D428" s="30"/>
      <c r="E428" s="32"/>
      <c r="F428" s="30"/>
      <c r="G428" s="32"/>
      <c r="H428" s="30"/>
      <c r="I428" s="30"/>
      <c r="J428" s="30"/>
      <c r="K428" s="32"/>
      <c r="L428" s="37"/>
      <c r="M428" s="37"/>
      <c r="N428" s="38"/>
      <c r="O428" s="38"/>
      <c r="P428" s="38"/>
      <c r="Q428" s="38"/>
      <c r="R428" s="38"/>
      <c r="S428" s="39"/>
      <c r="T428" s="39"/>
      <c r="U428"/>
      <c r="V428"/>
      <c r="W428"/>
      <c r="X428" s="48"/>
      <c r="Y428" s="41"/>
    </row>
    <row r="429" spans="1:25" ht="15" x14ac:dyDescent="0.25">
      <c r="A429"/>
      <c r="B429"/>
      <c r="C429" s="29"/>
      <c r="D429" s="30"/>
      <c r="E429" s="32"/>
      <c r="F429" s="30"/>
      <c r="G429" s="32"/>
      <c r="H429" s="30"/>
      <c r="I429" s="30"/>
      <c r="J429" s="30"/>
      <c r="K429" s="32"/>
      <c r="L429" s="37"/>
      <c r="M429" s="37"/>
      <c r="N429" s="38"/>
      <c r="O429" s="38"/>
      <c r="P429" s="38"/>
      <c r="Q429" s="38"/>
      <c r="R429" s="38"/>
      <c r="S429" s="39"/>
      <c r="T429" s="39"/>
      <c r="U429"/>
      <c r="V429"/>
      <c r="W429"/>
      <c r="X429" s="48"/>
      <c r="Y429" s="41"/>
    </row>
    <row r="430" spans="1:25" ht="15" x14ac:dyDescent="0.25">
      <c r="A430"/>
      <c r="B430"/>
      <c r="C430" s="29"/>
      <c r="D430" s="30"/>
      <c r="E430" s="32"/>
      <c r="F430" s="30"/>
      <c r="G430" s="32"/>
      <c r="H430" s="30"/>
      <c r="I430" s="30"/>
      <c r="J430" s="30"/>
      <c r="K430" s="32"/>
      <c r="L430" s="37"/>
      <c r="M430" s="37"/>
      <c r="N430" s="38"/>
      <c r="O430" s="38"/>
      <c r="P430" s="38"/>
      <c r="Q430" s="38"/>
      <c r="R430" s="38"/>
      <c r="S430" s="39"/>
      <c r="T430" s="39"/>
      <c r="U430"/>
      <c r="V430"/>
      <c r="W430"/>
      <c r="X430" s="48"/>
      <c r="Y430" s="41"/>
    </row>
    <row r="431" spans="1:25" ht="15" x14ac:dyDescent="0.25">
      <c r="A431"/>
      <c r="B431"/>
      <c r="C431" s="29"/>
      <c r="D431" s="30"/>
      <c r="E431" s="32"/>
      <c r="F431" s="30"/>
      <c r="G431" s="32"/>
      <c r="H431" s="30"/>
      <c r="I431" s="30"/>
      <c r="J431" s="30"/>
      <c r="K431" s="32"/>
      <c r="L431" s="37"/>
      <c r="M431" s="37"/>
      <c r="N431" s="38"/>
      <c r="O431" s="38"/>
      <c r="P431" s="38"/>
      <c r="Q431" s="38"/>
      <c r="R431" s="38"/>
      <c r="S431" s="39"/>
      <c r="T431" s="39"/>
      <c r="U431"/>
      <c r="V431"/>
      <c r="W431"/>
      <c r="X431" s="48"/>
      <c r="Y431" s="41"/>
    </row>
    <row r="432" spans="1:25" ht="15" x14ac:dyDescent="0.25">
      <c r="A432"/>
      <c r="B432"/>
      <c r="C432" s="29"/>
      <c r="D432" s="30"/>
      <c r="E432" s="32"/>
      <c r="F432" s="30"/>
      <c r="G432" s="32"/>
      <c r="H432" s="30"/>
      <c r="I432" s="30"/>
      <c r="J432" s="30"/>
      <c r="K432" s="32"/>
      <c r="L432" s="37"/>
      <c r="M432" s="37"/>
      <c r="N432" s="38"/>
      <c r="O432" s="38"/>
      <c r="P432" s="38"/>
      <c r="Q432" s="38"/>
      <c r="R432" s="38"/>
      <c r="S432" s="39"/>
      <c r="T432" s="39"/>
      <c r="U432"/>
      <c r="V432"/>
      <c r="W432"/>
      <c r="X432" s="48"/>
      <c r="Y432" s="41"/>
    </row>
    <row r="433" spans="1:25" ht="15" x14ac:dyDescent="0.25">
      <c r="A433"/>
      <c r="B433"/>
      <c r="C433" s="29"/>
      <c r="D433" s="30"/>
      <c r="E433" s="32"/>
      <c r="F433" s="30"/>
      <c r="G433" s="32"/>
      <c r="H433" s="30"/>
      <c r="I433" s="30"/>
      <c r="J433" s="30"/>
      <c r="K433" s="32"/>
      <c r="L433" s="37"/>
      <c r="M433" s="37"/>
      <c r="N433" s="38"/>
      <c r="O433" s="38"/>
      <c r="P433" s="38"/>
      <c r="Q433" s="38"/>
      <c r="R433" s="38"/>
      <c r="S433" s="39"/>
      <c r="T433" s="39"/>
      <c r="U433"/>
      <c r="V433"/>
      <c r="W433"/>
      <c r="X433" s="48"/>
      <c r="Y433" s="41"/>
    </row>
    <row r="434" spans="1:25" ht="15" x14ac:dyDescent="0.25">
      <c r="A434"/>
      <c r="B434"/>
      <c r="C434" s="29"/>
      <c r="D434" s="30"/>
      <c r="E434" s="32"/>
      <c r="F434" s="30"/>
      <c r="G434" s="32"/>
      <c r="H434" s="30"/>
      <c r="I434" s="30"/>
      <c r="J434" s="30"/>
      <c r="K434" s="32"/>
      <c r="L434" s="37"/>
      <c r="M434" s="37"/>
      <c r="N434" s="38"/>
      <c r="O434" s="38"/>
      <c r="P434" s="38"/>
      <c r="Q434" s="38"/>
      <c r="R434" s="38"/>
      <c r="S434" s="39"/>
      <c r="T434" s="39"/>
      <c r="U434"/>
      <c r="V434"/>
      <c r="W434"/>
      <c r="X434" s="48"/>
      <c r="Y434" s="41"/>
    </row>
    <row r="435" spans="1:25" ht="15" x14ac:dyDescent="0.25">
      <c r="A435"/>
      <c r="B435"/>
      <c r="C435" s="29"/>
      <c r="D435" s="30"/>
      <c r="E435" s="32"/>
      <c r="F435" s="30"/>
      <c r="G435" s="32"/>
      <c r="H435" s="30"/>
      <c r="I435" s="30"/>
      <c r="J435" s="30"/>
      <c r="K435" s="32"/>
      <c r="L435" s="37"/>
      <c r="M435" s="37"/>
      <c r="N435" s="38"/>
      <c r="O435" s="38"/>
      <c r="P435" s="38"/>
      <c r="Q435" s="38"/>
      <c r="R435" s="38"/>
      <c r="S435" s="39"/>
      <c r="T435" s="39"/>
      <c r="U435"/>
      <c r="V435"/>
      <c r="W435"/>
      <c r="X435" s="48"/>
      <c r="Y435" s="41"/>
    </row>
    <row r="436" spans="1:25" ht="15" x14ac:dyDescent="0.25">
      <c r="A436"/>
      <c r="B436"/>
      <c r="C436" s="29"/>
      <c r="D436" s="30"/>
      <c r="E436" s="32"/>
      <c r="F436" s="30"/>
      <c r="G436" s="32"/>
      <c r="H436" s="30"/>
      <c r="I436" s="30"/>
      <c r="J436" s="30"/>
      <c r="K436" s="32"/>
      <c r="L436" s="37"/>
      <c r="M436" s="37"/>
      <c r="N436" s="38"/>
      <c r="O436" s="38"/>
      <c r="P436" s="38"/>
      <c r="Q436" s="38"/>
      <c r="R436" s="38"/>
      <c r="S436" s="39"/>
      <c r="T436" s="39"/>
      <c r="U436"/>
      <c r="V436"/>
      <c r="W436"/>
      <c r="X436" s="48"/>
      <c r="Y436" s="41"/>
    </row>
    <row r="437" spans="1:25" ht="15" x14ac:dyDescent="0.25">
      <c r="A437"/>
      <c r="B437"/>
      <c r="C437" s="29"/>
      <c r="D437" s="30"/>
      <c r="E437" s="32"/>
      <c r="F437" s="30"/>
      <c r="G437" s="32"/>
      <c r="H437" s="30"/>
      <c r="I437" s="30"/>
      <c r="J437" s="30"/>
      <c r="K437" s="32"/>
      <c r="L437" s="37"/>
      <c r="M437" s="37"/>
      <c r="N437" s="38"/>
      <c r="O437" s="38"/>
      <c r="P437" s="38"/>
      <c r="Q437" s="38"/>
      <c r="R437" s="38"/>
      <c r="S437" s="39"/>
      <c r="T437" s="39"/>
      <c r="U437"/>
      <c r="V437"/>
      <c r="W437"/>
      <c r="X437" s="48"/>
      <c r="Y437" s="41"/>
    </row>
    <row r="438" spans="1:25" ht="15" x14ac:dyDescent="0.25">
      <c r="A438"/>
      <c r="B438"/>
      <c r="C438" s="29"/>
      <c r="D438" s="30"/>
      <c r="E438" s="32"/>
      <c r="F438" s="30"/>
      <c r="G438" s="32"/>
      <c r="H438" s="30"/>
      <c r="I438" s="30"/>
      <c r="J438" s="30"/>
      <c r="K438" s="32"/>
      <c r="L438" s="37"/>
      <c r="M438" s="37"/>
      <c r="N438" s="38"/>
      <c r="O438" s="38"/>
      <c r="P438" s="38"/>
      <c r="Q438" s="38"/>
      <c r="R438" s="38"/>
      <c r="S438" s="39"/>
      <c r="T438" s="39"/>
      <c r="U438"/>
      <c r="V438"/>
      <c r="W438"/>
      <c r="X438" s="48"/>
      <c r="Y438" s="41"/>
    </row>
    <row r="439" spans="1:25" ht="15" x14ac:dyDescent="0.25">
      <c r="A439"/>
      <c r="B439"/>
      <c r="C439" s="29"/>
      <c r="D439" s="30"/>
      <c r="E439" s="32"/>
      <c r="F439" s="30"/>
      <c r="G439" s="32"/>
      <c r="H439" s="30"/>
      <c r="I439" s="30"/>
      <c r="J439" s="30"/>
      <c r="K439" s="32"/>
      <c r="L439" s="37"/>
      <c r="M439" s="37"/>
      <c r="N439" s="38"/>
      <c r="O439" s="38"/>
      <c r="P439" s="38"/>
      <c r="Q439" s="38"/>
      <c r="R439" s="38"/>
      <c r="S439" s="39"/>
      <c r="T439" s="39"/>
      <c r="U439"/>
      <c r="V439"/>
      <c r="W439"/>
      <c r="X439" s="48"/>
      <c r="Y439" s="41"/>
    </row>
    <row r="440" spans="1:25" ht="15" x14ac:dyDescent="0.25">
      <c r="A440"/>
      <c r="B440"/>
      <c r="C440" s="29"/>
      <c r="D440" s="30"/>
      <c r="E440" s="32"/>
      <c r="F440" s="30"/>
      <c r="G440" s="32"/>
      <c r="H440" s="30"/>
      <c r="I440" s="30"/>
      <c r="J440" s="30"/>
      <c r="K440" s="32"/>
      <c r="L440" s="37"/>
      <c r="M440" s="37"/>
      <c r="N440" s="38"/>
      <c r="O440" s="38"/>
      <c r="P440" s="38"/>
      <c r="Q440" s="38"/>
      <c r="R440" s="38"/>
      <c r="S440" s="39"/>
      <c r="T440" s="39"/>
      <c r="U440"/>
      <c r="V440"/>
      <c r="W440"/>
      <c r="X440" s="48"/>
      <c r="Y440" s="41"/>
    </row>
    <row r="441" spans="1:25" ht="15" x14ac:dyDescent="0.25">
      <c r="A441"/>
      <c r="B441"/>
      <c r="C441" s="29"/>
      <c r="D441" s="30"/>
      <c r="E441" s="32"/>
      <c r="F441" s="30"/>
      <c r="G441" s="32"/>
      <c r="H441" s="30"/>
      <c r="I441" s="30"/>
      <c r="J441" s="30"/>
      <c r="K441" s="32"/>
      <c r="L441" s="37"/>
      <c r="M441" s="37"/>
      <c r="N441" s="38"/>
      <c r="O441" s="38"/>
      <c r="P441" s="38"/>
      <c r="Q441" s="38"/>
      <c r="R441" s="38"/>
      <c r="S441" s="39"/>
      <c r="T441" s="39"/>
      <c r="U441"/>
      <c r="V441"/>
      <c r="W441"/>
      <c r="X441" s="48"/>
      <c r="Y441" s="41"/>
    </row>
    <row r="442" spans="1:25" ht="15" x14ac:dyDescent="0.25">
      <c r="A442"/>
      <c r="B442"/>
      <c r="C442" s="29"/>
      <c r="D442" s="30"/>
      <c r="E442" s="32"/>
      <c r="F442" s="30"/>
      <c r="G442" s="32"/>
      <c r="H442" s="30"/>
      <c r="I442" s="30"/>
      <c r="J442" s="30"/>
      <c r="K442" s="32"/>
      <c r="L442" s="37"/>
      <c r="M442" s="37"/>
      <c r="N442" s="38"/>
      <c r="O442" s="38"/>
      <c r="P442" s="38"/>
      <c r="Q442" s="38"/>
      <c r="R442" s="38"/>
      <c r="S442" s="39"/>
      <c r="T442" s="39"/>
      <c r="U442"/>
      <c r="V442"/>
      <c r="W442"/>
      <c r="X442" s="48"/>
      <c r="Y442" s="41"/>
    </row>
    <row r="443" spans="1:25" ht="15" x14ac:dyDescent="0.25">
      <c r="A443"/>
      <c r="B443"/>
      <c r="C443" s="29"/>
      <c r="D443" s="30"/>
      <c r="E443" s="32"/>
      <c r="F443" s="30"/>
      <c r="G443" s="32"/>
      <c r="H443" s="30"/>
      <c r="I443" s="30"/>
      <c r="J443" s="30"/>
      <c r="K443" s="32"/>
      <c r="L443" s="37"/>
      <c r="M443" s="37"/>
      <c r="N443" s="38"/>
      <c r="O443" s="38"/>
      <c r="P443" s="38"/>
      <c r="Q443" s="38"/>
      <c r="R443" s="38"/>
      <c r="S443" s="39"/>
      <c r="T443" s="39"/>
      <c r="U443"/>
      <c r="V443"/>
      <c r="W443"/>
      <c r="X443" s="48"/>
      <c r="Y443" s="41"/>
    </row>
    <row r="444" spans="1:25" ht="15" x14ac:dyDescent="0.25">
      <c r="A444"/>
      <c r="B444"/>
      <c r="C444" s="29"/>
      <c r="D444" s="30"/>
      <c r="E444" s="32"/>
      <c r="F444" s="30"/>
      <c r="G444" s="32"/>
      <c r="H444" s="30"/>
      <c r="I444" s="30"/>
      <c r="J444" s="30"/>
      <c r="K444" s="32"/>
      <c r="L444" s="37"/>
      <c r="M444" s="37"/>
      <c r="N444" s="38"/>
      <c r="O444" s="38"/>
      <c r="P444" s="38"/>
      <c r="Q444" s="38"/>
      <c r="R444" s="38"/>
      <c r="S444" s="39"/>
      <c r="T444" s="39"/>
      <c r="U444"/>
      <c r="V444"/>
      <c r="W444"/>
      <c r="X444" s="48"/>
      <c r="Y444" s="41"/>
    </row>
    <row r="445" spans="1:25" ht="15" x14ac:dyDescent="0.25">
      <c r="A445"/>
      <c r="B445"/>
      <c r="C445" s="29"/>
      <c r="D445" s="30"/>
      <c r="E445" s="32"/>
      <c r="F445" s="30"/>
      <c r="G445" s="32"/>
      <c r="H445" s="30"/>
      <c r="I445" s="30"/>
      <c r="J445" s="30"/>
      <c r="K445" s="32"/>
      <c r="L445" s="37"/>
      <c r="M445" s="37"/>
      <c r="N445" s="38"/>
      <c r="O445" s="38"/>
      <c r="P445" s="38"/>
      <c r="Q445" s="38"/>
      <c r="R445" s="38"/>
      <c r="S445" s="39"/>
      <c r="T445" s="39"/>
      <c r="U445"/>
      <c r="V445"/>
      <c r="W445"/>
      <c r="X445" s="48"/>
      <c r="Y445" s="41"/>
    </row>
    <row r="446" spans="1:25" ht="15" x14ac:dyDescent="0.25">
      <c r="A446"/>
      <c r="B446"/>
      <c r="C446" s="29"/>
      <c r="D446" s="30"/>
      <c r="E446" s="32"/>
      <c r="F446" s="30"/>
      <c r="G446" s="32"/>
      <c r="H446" s="30"/>
      <c r="I446" s="30"/>
      <c r="J446" s="30"/>
      <c r="K446" s="32"/>
      <c r="L446" s="37"/>
      <c r="M446" s="37"/>
      <c r="N446" s="38"/>
      <c r="O446" s="38"/>
      <c r="P446" s="38"/>
      <c r="Q446" s="38"/>
      <c r="R446" s="38"/>
      <c r="S446" s="39"/>
      <c r="T446" s="39"/>
      <c r="U446"/>
      <c r="V446"/>
      <c r="W446"/>
      <c r="X446" s="48"/>
      <c r="Y446" s="41"/>
    </row>
    <row r="447" spans="1:25" ht="15" x14ac:dyDescent="0.25">
      <c r="A447"/>
      <c r="B447"/>
      <c r="C447" s="29"/>
      <c r="D447" s="30"/>
      <c r="E447" s="32"/>
      <c r="F447" s="30"/>
      <c r="G447" s="32"/>
      <c r="H447" s="30"/>
      <c r="I447" s="30"/>
      <c r="J447" s="30"/>
      <c r="K447" s="32"/>
      <c r="L447" s="37"/>
      <c r="M447" s="37"/>
      <c r="N447" s="38"/>
      <c r="O447" s="38"/>
      <c r="P447" s="38"/>
      <c r="Q447" s="38"/>
      <c r="R447" s="38"/>
      <c r="S447" s="39"/>
      <c r="T447" s="39"/>
      <c r="U447"/>
      <c r="V447"/>
      <c r="W447"/>
      <c r="X447" s="48"/>
      <c r="Y447" s="41"/>
    </row>
    <row r="448" spans="1:25" ht="15" x14ac:dyDescent="0.25">
      <c r="A448"/>
      <c r="B448"/>
      <c r="C448" s="29"/>
      <c r="D448" s="30"/>
      <c r="E448" s="32"/>
      <c r="F448" s="30"/>
      <c r="G448" s="32"/>
      <c r="H448" s="30"/>
      <c r="I448" s="30"/>
      <c r="J448" s="30"/>
      <c r="K448" s="32"/>
      <c r="L448" s="37"/>
      <c r="M448" s="37"/>
      <c r="N448" s="38"/>
      <c r="O448" s="38"/>
      <c r="P448" s="38"/>
      <c r="Q448" s="38"/>
      <c r="R448" s="38"/>
      <c r="S448" s="39"/>
      <c r="T448" s="39"/>
      <c r="U448"/>
      <c r="V448"/>
      <c r="W448"/>
      <c r="X448" s="48"/>
      <c r="Y448" s="41"/>
    </row>
    <row r="449" spans="1:25" ht="15" x14ac:dyDescent="0.25">
      <c r="A449"/>
      <c r="B449"/>
      <c r="C449" s="29"/>
      <c r="D449" s="30"/>
      <c r="E449" s="32"/>
      <c r="F449" s="30"/>
      <c r="G449" s="32"/>
      <c r="H449" s="30"/>
      <c r="I449" s="30"/>
      <c r="J449" s="30"/>
      <c r="K449" s="32"/>
      <c r="L449" s="37"/>
      <c r="M449" s="37"/>
      <c r="N449" s="38"/>
      <c r="O449" s="38"/>
      <c r="P449" s="38"/>
      <c r="Q449" s="38"/>
      <c r="R449" s="38"/>
      <c r="S449" s="39"/>
      <c r="T449" s="39"/>
      <c r="U449"/>
      <c r="V449"/>
      <c r="W449"/>
      <c r="X449" s="48"/>
      <c r="Y449" s="41"/>
    </row>
    <row r="450" spans="1:25" ht="15" x14ac:dyDescent="0.25">
      <c r="A450"/>
      <c r="B450"/>
      <c r="C450" s="29"/>
      <c r="D450" s="30"/>
      <c r="E450" s="32"/>
      <c r="F450" s="30"/>
      <c r="G450" s="32"/>
      <c r="H450" s="30"/>
      <c r="I450" s="30"/>
      <c r="J450" s="30"/>
      <c r="K450" s="32"/>
      <c r="L450" s="37"/>
      <c r="M450" s="37"/>
      <c r="N450" s="38"/>
      <c r="O450" s="38"/>
      <c r="P450" s="38"/>
      <c r="Q450" s="38"/>
      <c r="R450" s="38"/>
      <c r="S450" s="39"/>
      <c r="T450" s="39"/>
      <c r="U450"/>
      <c r="V450"/>
      <c r="W450"/>
      <c r="X450" s="48"/>
      <c r="Y450" s="41"/>
    </row>
    <row r="451" spans="1:25" s="35" customFormat="1" ht="15" x14ac:dyDescent="0.25">
      <c r="A451" s="28"/>
      <c r="B451" s="28"/>
      <c r="C451" s="29"/>
      <c r="D451" s="30"/>
      <c r="E451" s="32"/>
      <c r="F451" s="30"/>
      <c r="G451" s="32"/>
      <c r="H451" s="30"/>
      <c r="I451" s="30"/>
      <c r="J451" s="30"/>
      <c r="K451" s="32"/>
      <c r="L451" s="37"/>
      <c r="M451" s="37"/>
      <c r="N451" s="38"/>
      <c r="O451" s="38"/>
      <c r="P451" s="38"/>
      <c r="Q451" s="38"/>
      <c r="R451" s="38"/>
      <c r="S451" s="39"/>
      <c r="T451" s="39"/>
      <c r="U451" s="28"/>
      <c r="V451" s="28"/>
      <c r="W451" s="28"/>
      <c r="X451" s="49"/>
      <c r="Y451" s="41"/>
    </row>
    <row r="452" spans="1:25" ht="15" x14ac:dyDescent="0.25">
      <c r="A452"/>
      <c r="B452"/>
      <c r="C452" s="29"/>
      <c r="D452" s="30"/>
      <c r="E452" s="32"/>
      <c r="F452" s="30"/>
      <c r="G452" s="32"/>
      <c r="H452" s="30"/>
      <c r="I452" s="30"/>
      <c r="J452" s="30"/>
      <c r="K452" s="32"/>
      <c r="L452" s="37"/>
      <c r="M452" s="37"/>
      <c r="N452" s="38"/>
      <c r="O452" s="38"/>
      <c r="P452" s="38"/>
      <c r="Q452" s="38"/>
      <c r="R452" s="38"/>
      <c r="S452" s="39"/>
      <c r="T452" s="39"/>
      <c r="U452"/>
      <c r="V452"/>
      <c r="W452"/>
      <c r="X452" s="48"/>
      <c r="Y452" s="41"/>
    </row>
    <row r="453" spans="1:25" ht="15" x14ac:dyDescent="0.25">
      <c r="A453"/>
      <c r="B453"/>
      <c r="C453" s="29"/>
      <c r="D453" s="30"/>
      <c r="E453" s="32"/>
      <c r="F453" s="30"/>
      <c r="G453" s="32"/>
      <c r="H453" s="30"/>
      <c r="I453" s="30"/>
      <c r="J453" s="30"/>
      <c r="K453" s="32"/>
      <c r="L453" s="37"/>
      <c r="M453" s="37"/>
      <c r="N453" s="38"/>
      <c r="O453" s="38"/>
      <c r="P453" s="38"/>
      <c r="Q453" s="38"/>
      <c r="R453" s="38"/>
      <c r="S453" s="39"/>
      <c r="T453" s="39"/>
      <c r="U453"/>
      <c r="V453"/>
      <c r="W453"/>
      <c r="X453" s="48"/>
      <c r="Y453" s="41"/>
    </row>
    <row r="454" spans="1:25" ht="15" x14ac:dyDescent="0.25">
      <c r="A454"/>
      <c r="B454"/>
      <c r="C454" s="29"/>
      <c r="D454" s="30"/>
      <c r="E454" s="32"/>
      <c r="F454" s="30"/>
      <c r="G454" s="32"/>
      <c r="H454" s="30"/>
      <c r="I454" s="30"/>
      <c r="J454" s="30"/>
      <c r="K454" s="32"/>
      <c r="L454" s="37"/>
      <c r="M454" s="37"/>
      <c r="N454" s="38"/>
      <c r="O454" s="38"/>
      <c r="P454" s="38"/>
      <c r="Q454" s="38"/>
      <c r="R454" s="38"/>
      <c r="S454" s="39"/>
      <c r="T454" s="39"/>
      <c r="U454"/>
      <c r="V454"/>
      <c r="W454"/>
      <c r="X454" s="48"/>
      <c r="Y454" s="41"/>
    </row>
    <row r="455" spans="1:25" s="35" customFormat="1" ht="15" x14ac:dyDescent="0.25">
      <c r="A455"/>
      <c r="B455"/>
      <c r="C455" s="29"/>
      <c r="D455" s="30"/>
      <c r="E455" s="32"/>
      <c r="F455" s="30"/>
      <c r="G455" s="32"/>
      <c r="H455" s="30"/>
      <c r="I455" s="30"/>
      <c r="J455" s="30"/>
      <c r="K455" s="32"/>
      <c r="L455" s="37"/>
      <c r="M455" s="37"/>
      <c r="N455" s="38"/>
      <c r="O455" s="38"/>
      <c r="P455" s="38"/>
      <c r="Q455" s="38"/>
      <c r="R455" s="38"/>
      <c r="S455" s="39"/>
      <c r="T455" s="39"/>
      <c r="U455"/>
      <c r="V455"/>
      <c r="W455"/>
      <c r="X455" s="48"/>
      <c r="Y455" s="41"/>
    </row>
    <row r="456" spans="1:25" ht="15" x14ac:dyDescent="0.25">
      <c r="A456"/>
      <c r="B456"/>
      <c r="C456" s="29"/>
      <c r="D456" s="30"/>
      <c r="E456" s="32"/>
      <c r="F456" s="30"/>
      <c r="G456" s="32"/>
      <c r="H456" s="30"/>
      <c r="I456" s="30"/>
      <c r="J456" s="30"/>
      <c r="K456" s="32"/>
      <c r="L456" s="37"/>
      <c r="M456" s="37"/>
      <c r="N456" s="38"/>
      <c r="O456" s="38"/>
      <c r="P456" s="38"/>
      <c r="Q456" s="38"/>
      <c r="R456" s="38"/>
      <c r="S456" s="39"/>
      <c r="T456" s="39"/>
      <c r="U456"/>
      <c r="V456"/>
      <c r="W456"/>
      <c r="X456" s="48"/>
      <c r="Y456" s="41"/>
    </row>
    <row r="457" spans="1:25" ht="15" x14ac:dyDescent="0.25">
      <c r="A457"/>
      <c r="B457"/>
      <c r="C457" s="29"/>
      <c r="D457" s="30"/>
      <c r="E457" s="32"/>
      <c r="F457" s="30"/>
      <c r="G457" s="32"/>
      <c r="H457" s="30"/>
      <c r="I457" s="30"/>
      <c r="J457" s="30"/>
      <c r="K457" s="32"/>
      <c r="L457" s="37"/>
      <c r="M457" s="37"/>
      <c r="N457" s="38"/>
      <c r="O457" s="38"/>
      <c r="P457" s="38"/>
      <c r="Q457" s="38"/>
      <c r="R457" s="38"/>
      <c r="S457" s="39"/>
      <c r="T457" s="39"/>
      <c r="U457"/>
      <c r="V457"/>
      <c r="W457"/>
      <c r="X457" s="48"/>
      <c r="Y457" s="41"/>
    </row>
    <row r="458" spans="1:25" ht="15" x14ac:dyDescent="0.25">
      <c r="A458"/>
      <c r="B458"/>
      <c r="C458" s="29"/>
      <c r="D458" s="30"/>
      <c r="E458" s="32"/>
      <c r="F458" s="30"/>
      <c r="G458" s="32"/>
      <c r="H458" s="30"/>
      <c r="I458" s="30"/>
      <c r="J458" s="30"/>
      <c r="K458" s="32"/>
      <c r="L458" s="37"/>
      <c r="M458" s="37"/>
      <c r="N458" s="38"/>
      <c r="O458" s="38"/>
      <c r="P458" s="38"/>
      <c r="Q458" s="38"/>
      <c r="R458" s="38"/>
      <c r="S458" s="39"/>
      <c r="T458" s="39"/>
      <c r="U458"/>
      <c r="V458"/>
      <c r="W458"/>
      <c r="X458" s="48"/>
      <c r="Y458" s="41"/>
    </row>
    <row r="459" spans="1:25" s="35" customFormat="1" ht="15" x14ac:dyDescent="0.25">
      <c r="A459"/>
      <c r="B459"/>
      <c r="C459" s="29"/>
      <c r="D459" s="30"/>
      <c r="E459" s="32"/>
      <c r="F459" s="30"/>
      <c r="G459" s="32"/>
      <c r="H459" s="30"/>
      <c r="I459" s="30"/>
      <c r="J459" s="30"/>
      <c r="K459" s="32"/>
      <c r="L459" s="37"/>
      <c r="M459" s="37"/>
      <c r="N459" s="38"/>
      <c r="O459" s="38"/>
      <c r="P459" s="38"/>
      <c r="Q459" s="38"/>
      <c r="R459" s="38"/>
      <c r="S459" s="39"/>
      <c r="T459" s="39"/>
      <c r="U459"/>
      <c r="V459"/>
      <c r="W459"/>
      <c r="X459" s="48"/>
      <c r="Y459" s="41"/>
    </row>
    <row r="460" spans="1:25" ht="15" x14ac:dyDescent="0.25">
      <c r="A460"/>
      <c r="B460"/>
      <c r="C460" s="29"/>
      <c r="D460" s="30"/>
      <c r="E460" s="32"/>
      <c r="F460" s="30"/>
      <c r="G460" s="32"/>
      <c r="H460" s="30"/>
      <c r="I460" s="30"/>
      <c r="J460" s="30"/>
      <c r="K460" s="32"/>
      <c r="L460" s="37"/>
      <c r="M460" s="37"/>
      <c r="N460" s="38"/>
      <c r="O460" s="38"/>
      <c r="P460" s="38"/>
      <c r="Q460" s="38"/>
      <c r="R460" s="38"/>
      <c r="S460" s="39"/>
      <c r="T460" s="39"/>
      <c r="U460"/>
      <c r="V460"/>
      <c r="W460"/>
      <c r="X460" s="48"/>
      <c r="Y460" s="41"/>
    </row>
    <row r="461" spans="1:25" ht="15" x14ac:dyDescent="0.25">
      <c r="A461"/>
      <c r="B461"/>
      <c r="C461" s="29"/>
      <c r="D461" s="30"/>
      <c r="E461" s="32"/>
      <c r="F461" s="30"/>
      <c r="G461" s="32"/>
      <c r="H461" s="30"/>
      <c r="I461" s="30"/>
      <c r="J461" s="30"/>
      <c r="K461" s="32"/>
      <c r="L461" s="37"/>
      <c r="M461" s="37"/>
      <c r="N461" s="38"/>
      <c r="O461" s="38"/>
      <c r="P461" s="38"/>
      <c r="Q461" s="38"/>
      <c r="R461" s="38"/>
      <c r="S461" s="39"/>
      <c r="T461" s="39"/>
      <c r="U461"/>
      <c r="V461"/>
      <c r="W461"/>
      <c r="X461" s="48"/>
      <c r="Y461" s="41"/>
    </row>
    <row r="462" spans="1:25" ht="15" x14ac:dyDescent="0.25">
      <c r="A462"/>
      <c r="B462"/>
      <c r="C462" s="29"/>
      <c r="D462" s="30"/>
      <c r="E462" s="32"/>
      <c r="F462" s="30"/>
      <c r="G462" s="32"/>
      <c r="H462" s="30"/>
      <c r="I462" s="30"/>
      <c r="J462" s="30"/>
      <c r="K462" s="32"/>
      <c r="L462" s="37"/>
      <c r="M462" s="37"/>
      <c r="N462" s="38"/>
      <c r="O462" s="38"/>
      <c r="P462" s="38"/>
      <c r="Q462" s="38"/>
      <c r="R462" s="38"/>
      <c r="S462" s="39"/>
      <c r="T462" s="39"/>
      <c r="U462"/>
      <c r="V462"/>
      <c r="W462"/>
      <c r="X462" s="48"/>
      <c r="Y462" s="41"/>
    </row>
    <row r="463" spans="1:25" ht="15" x14ac:dyDescent="0.25">
      <c r="A463"/>
      <c r="B463"/>
      <c r="C463" s="29"/>
      <c r="D463" s="30"/>
      <c r="E463" s="32"/>
      <c r="F463" s="30"/>
      <c r="G463" s="32"/>
      <c r="H463" s="30"/>
      <c r="I463" s="30"/>
      <c r="J463" s="30"/>
      <c r="K463" s="32"/>
      <c r="L463" s="37"/>
      <c r="M463" s="37"/>
      <c r="N463" s="38"/>
      <c r="O463" s="38"/>
      <c r="P463" s="38"/>
      <c r="Q463" s="38"/>
      <c r="R463" s="38"/>
      <c r="S463" s="39"/>
      <c r="T463" s="39"/>
      <c r="U463"/>
      <c r="V463"/>
      <c r="W463"/>
      <c r="X463" s="48"/>
      <c r="Y463" s="41"/>
    </row>
    <row r="464" spans="1:25" ht="15" x14ac:dyDescent="0.25">
      <c r="A464"/>
      <c r="B464"/>
      <c r="C464" s="29"/>
      <c r="D464" s="30"/>
      <c r="E464" s="32"/>
      <c r="F464" s="30"/>
      <c r="G464" s="32"/>
      <c r="H464" s="30"/>
      <c r="I464" s="30"/>
      <c r="J464" s="30"/>
      <c r="K464" s="32"/>
      <c r="L464" s="37"/>
      <c r="M464" s="37"/>
      <c r="N464" s="38"/>
      <c r="O464" s="38"/>
      <c r="P464" s="38"/>
      <c r="Q464" s="38"/>
      <c r="R464" s="38"/>
      <c r="S464" s="39"/>
      <c r="T464" s="39"/>
      <c r="U464"/>
      <c r="V464"/>
      <c r="W464"/>
      <c r="X464" s="48"/>
      <c r="Y464" s="41"/>
    </row>
    <row r="465" spans="1:25" ht="15" x14ac:dyDescent="0.25">
      <c r="A465"/>
      <c r="B465"/>
      <c r="C465" s="29"/>
      <c r="D465" s="30"/>
      <c r="E465" s="32"/>
      <c r="F465" s="30"/>
      <c r="G465" s="32"/>
      <c r="H465" s="30"/>
      <c r="I465" s="30"/>
      <c r="J465" s="30"/>
      <c r="K465" s="32"/>
      <c r="L465" s="37"/>
      <c r="M465" s="37"/>
      <c r="N465" s="38"/>
      <c r="O465" s="38"/>
      <c r="P465" s="38"/>
      <c r="Q465" s="38"/>
      <c r="R465" s="38"/>
      <c r="S465" s="39"/>
      <c r="T465" s="39"/>
      <c r="U465"/>
      <c r="V465"/>
      <c r="W465"/>
      <c r="X465" s="48"/>
      <c r="Y465" s="41"/>
    </row>
    <row r="466" spans="1:25" ht="15" x14ac:dyDescent="0.25">
      <c r="A466"/>
      <c r="B466"/>
      <c r="C466" s="29"/>
      <c r="D466" s="30"/>
      <c r="E466" s="32"/>
      <c r="F466" s="30"/>
      <c r="G466" s="32"/>
      <c r="H466" s="30"/>
      <c r="I466" s="30"/>
      <c r="J466" s="30"/>
      <c r="K466" s="32"/>
      <c r="L466" s="37"/>
      <c r="M466" s="37"/>
      <c r="N466" s="38"/>
      <c r="O466" s="38"/>
      <c r="P466" s="38"/>
      <c r="Q466" s="38"/>
      <c r="R466" s="38"/>
      <c r="S466" s="39"/>
      <c r="T466" s="39"/>
      <c r="U466"/>
      <c r="V466"/>
      <c r="W466"/>
      <c r="X466" s="48"/>
      <c r="Y466" s="41"/>
    </row>
    <row r="467" spans="1:25" ht="15" x14ac:dyDescent="0.25">
      <c r="A467"/>
      <c r="B467"/>
      <c r="C467" s="29"/>
      <c r="D467" s="30"/>
      <c r="E467" s="32"/>
      <c r="F467" s="30"/>
      <c r="G467" s="32"/>
      <c r="H467" s="30"/>
      <c r="I467" s="30"/>
      <c r="J467" s="30"/>
      <c r="K467" s="32"/>
      <c r="L467" s="37"/>
      <c r="M467" s="37"/>
      <c r="N467" s="38"/>
      <c r="O467" s="38"/>
      <c r="P467" s="38"/>
      <c r="Q467" s="38"/>
      <c r="R467" s="38"/>
      <c r="S467" s="39"/>
      <c r="T467" s="39"/>
      <c r="U467"/>
      <c r="V467"/>
      <c r="W467"/>
      <c r="X467" s="48"/>
      <c r="Y467" s="41"/>
    </row>
    <row r="468" spans="1:25" ht="15" x14ac:dyDescent="0.25">
      <c r="A468"/>
      <c r="B468"/>
      <c r="C468" s="29"/>
      <c r="D468" s="30"/>
      <c r="E468" s="32"/>
      <c r="F468" s="30"/>
      <c r="G468" s="32"/>
      <c r="H468" s="30"/>
      <c r="I468" s="30"/>
      <c r="J468" s="30"/>
      <c r="K468" s="32"/>
      <c r="L468" s="37"/>
      <c r="M468" s="37"/>
      <c r="N468" s="38"/>
      <c r="O468" s="38"/>
      <c r="P468" s="38"/>
      <c r="Q468" s="38"/>
      <c r="R468" s="38"/>
      <c r="S468" s="39"/>
      <c r="T468" s="39"/>
      <c r="U468"/>
      <c r="V468"/>
      <c r="W468"/>
      <c r="X468" s="48"/>
      <c r="Y468" s="41"/>
    </row>
    <row r="469" spans="1:25" ht="15" x14ac:dyDescent="0.25">
      <c r="A469"/>
      <c r="B469"/>
      <c r="C469" s="29"/>
      <c r="D469" s="30"/>
      <c r="E469" s="32"/>
      <c r="F469" s="30"/>
      <c r="G469" s="32"/>
      <c r="H469" s="30"/>
      <c r="I469" s="30"/>
      <c r="J469" s="30"/>
      <c r="K469" s="32"/>
      <c r="L469" s="37"/>
      <c r="M469" s="37"/>
      <c r="N469" s="38"/>
      <c r="O469" s="38"/>
      <c r="P469" s="38"/>
      <c r="Q469" s="38"/>
      <c r="R469" s="38"/>
      <c r="S469" s="39"/>
      <c r="T469" s="39"/>
      <c r="U469"/>
      <c r="V469"/>
      <c r="W469"/>
      <c r="X469" s="48"/>
      <c r="Y469" s="41"/>
    </row>
    <row r="470" spans="1:25" ht="15" x14ac:dyDescent="0.25">
      <c r="A470"/>
      <c r="B470"/>
      <c r="C470" s="29"/>
      <c r="D470" s="30"/>
      <c r="E470" s="32"/>
      <c r="F470" s="30"/>
      <c r="G470" s="32"/>
      <c r="H470" s="30"/>
      <c r="I470" s="30"/>
      <c r="J470" s="30"/>
      <c r="K470" s="32"/>
      <c r="L470" s="37"/>
      <c r="M470" s="37"/>
      <c r="N470" s="38"/>
      <c r="O470" s="38"/>
      <c r="P470" s="38"/>
      <c r="Q470" s="38"/>
      <c r="R470" s="38"/>
      <c r="S470" s="39"/>
      <c r="T470" s="39"/>
      <c r="U470"/>
      <c r="V470"/>
      <c r="W470"/>
      <c r="X470" s="48"/>
      <c r="Y470" s="41"/>
    </row>
    <row r="471" spans="1:25" ht="15" x14ac:dyDescent="0.25">
      <c r="A471"/>
      <c r="B471"/>
      <c r="C471" s="29"/>
      <c r="D471" s="30"/>
      <c r="E471" s="32"/>
      <c r="F471" s="30"/>
      <c r="G471" s="32"/>
      <c r="H471" s="30"/>
      <c r="I471" s="30"/>
      <c r="J471" s="30"/>
      <c r="K471" s="32"/>
      <c r="L471" s="37"/>
      <c r="M471" s="37"/>
      <c r="N471" s="38"/>
      <c r="O471" s="38"/>
      <c r="P471" s="38"/>
      <c r="Q471" s="38"/>
      <c r="R471" s="38"/>
      <c r="S471" s="39"/>
      <c r="T471" s="39"/>
      <c r="U471"/>
      <c r="V471"/>
      <c r="W471"/>
      <c r="X471" s="48"/>
      <c r="Y471" s="41"/>
    </row>
    <row r="472" spans="1:25" ht="15" x14ac:dyDescent="0.25">
      <c r="A472"/>
      <c r="B472"/>
      <c r="C472" s="29"/>
      <c r="D472" s="30"/>
      <c r="E472" s="32"/>
      <c r="F472" s="30"/>
      <c r="G472" s="32"/>
      <c r="H472" s="30"/>
      <c r="I472" s="30"/>
      <c r="J472" s="30"/>
      <c r="K472" s="32"/>
      <c r="L472" s="37"/>
      <c r="M472" s="37"/>
      <c r="N472" s="38"/>
      <c r="O472" s="38"/>
      <c r="P472" s="38"/>
      <c r="Q472" s="38"/>
      <c r="R472" s="38"/>
      <c r="S472" s="39"/>
      <c r="T472" s="39"/>
      <c r="U472"/>
      <c r="V472"/>
      <c r="W472"/>
      <c r="X472" s="48"/>
      <c r="Y472" s="41"/>
    </row>
    <row r="473" spans="1:25" ht="15" x14ac:dyDescent="0.25">
      <c r="A473"/>
      <c r="B473"/>
      <c r="C473" s="29"/>
      <c r="D473" s="30"/>
      <c r="E473" s="32"/>
      <c r="F473" s="30"/>
      <c r="G473" s="32"/>
      <c r="H473" s="30"/>
      <c r="I473" s="30"/>
      <c r="J473" s="30"/>
      <c r="K473" s="32"/>
      <c r="L473" s="37"/>
      <c r="M473" s="37"/>
      <c r="N473" s="38"/>
      <c r="O473" s="38"/>
      <c r="P473" s="38"/>
      <c r="Q473" s="38"/>
      <c r="R473" s="38"/>
      <c r="S473" s="39"/>
      <c r="T473" s="39"/>
      <c r="U473"/>
      <c r="V473"/>
      <c r="W473"/>
      <c r="X473" s="48"/>
      <c r="Y473" s="41"/>
    </row>
    <row r="474" spans="1:25" ht="15" x14ac:dyDescent="0.25">
      <c r="A474"/>
      <c r="B474"/>
      <c r="C474" s="29"/>
      <c r="D474" s="30"/>
      <c r="E474" s="32"/>
      <c r="F474" s="30"/>
      <c r="G474" s="32"/>
      <c r="H474" s="30"/>
      <c r="I474" s="30"/>
      <c r="J474" s="30"/>
      <c r="K474" s="32"/>
      <c r="L474" s="37"/>
      <c r="M474" s="37"/>
      <c r="N474" s="38"/>
      <c r="O474" s="38"/>
      <c r="P474" s="38"/>
      <c r="Q474" s="38"/>
      <c r="R474" s="38"/>
      <c r="S474" s="39"/>
      <c r="T474" s="39"/>
      <c r="U474"/>
      <c r="V474"/>
      <c r="W474"/>
      <c r="X474" s="48"/>
      <c r="Y474" s="41"/>
    </row>
    <row r="475" spans="1:25" ht="15" x14ac:dyDescent="0.25">
      <c r="A475"/>
      <c r="B475"/>
      <c r="C475" s="29"/>
      <c r="D475" s="30"/>
      <c r="E475" s="32"/>
      <c r="F475" s="30"/>
      <c r="G475" s="32"/>
      <c r="H475" s="30"/>
      <c r="I475" s="30"/>
      <c r="J475" s="30"/>
      <c r="K475" s="32"/>
      <c r="L475" s="37"/>
      <c r="M475" s="37"/>
      <c r="N475" s="38"/>
      <c r="O475" s="38"/>
      <c r="P475" s="38"/>
      <c r="Q475" s="38"/>
      <c r="R475" s="38"/>
      <c r="S475" s="39"/>
      <c r="T475" s="39"/>
      <c r="U475"/>
      <c r="V475"/>
      <c r="W475"/>
      <c r="X475" s="48"/>
      <c r="Y475" s="41"/>
    </row>
    <row r="476" spans="1:25" ht="15" x14ac:dyDescent="0.25">
      <c r="A476"/>
      <c r="B476"/>
      <c r="C476" s="29"/>
      <c r="D476" s="30"/>
      <c r="E476" s="32"/>
      <c r="F476" s="30"/>
      <c r="G476" s="32"/>
      <c r="H476" s="30"/>
      <c r="I476" s="30"/>
      <c r="J476" s="30"/>
      <c r="K476" s="32"/>
      <c r="L476" s="37"/>
      <c r="M476" s="37"/>
      <c r="N476" s="38"/>
      <c r="O476" s="38"/>
      <c r="P476" s="38"/>
      <c r="Q476" s="38"/>
      <c r="R476" s="38"/>
      <c r="S476" s="39"/>
      <c r="T476" s="39"/>
      <c r="U476"/>
      <c r="V476"/>
      <c r="W476"/>
      <c r="X476" s="48"/>
      <c r="Y476" s="41"/>
    </row>
    <row r="477" spans="1:25" ht="15" x14ac:dyDescent="0.25">
      <c r="A477"/>
      <c r="B477"/>
      <c r="C477" s="29"/>
      <c r="D477" s="30"/>
      <c r="E477" s="32"/>
      <c r="F477" s="30"/>
      <c r="G477" s="32"/>
      <c r="H477" s="30"/>
      <c r="I477" s="30"/>
      <c r="J477" s="30"/>
      <c r="K477" s="32"/>
      <c r="L477" s="37"/>
      <c r="M477" s="37"/>
      <c r="N477" s="38"/>
      <c r="O477" s="38"/>
      <c r="P477" s="38"/>
      <c r="Q477" s="38"/>
      <c r="R477" s="38"/>
      <c r="S477" s="39"/>
      <c r="T477" s="39"/>
      <c r="U477"/>
      <c r="V477"/>
      <c r="W477"/>
      <c r="X477" s="48"/>
      <c r="Y477" s="41"/>
    </row>
    <row r="478" spans="1:25" ht="15" x14ac:dyDescent="0.25">
      <c r="A478"/>
      <c r="B478"/>
      <c r="C478" s="29"/>
      <c r="D478" s="30"/>
      <c r="E478" s="32"/>
      <c r="F478" s="30"/>
      <c r="G478" s="32"/>
      <c r="H478" s="30"/>
      <c r="I478" s="30"/>
      <c r="J478" s="30"/>
      <c r="K478" s="32"/>
      <c r="L478" s="37"/>
      <c r="M478" s="37"/>
      <c r="N478" s="38"/>
      <c r="O478" s="38"/>
      <c r="P478" s="38"/>
      <c r="Q478" s="38"/>
      <c r="R478" s="38"/>
      <c r="S478" s="39"/>
      <c r="T478" s="39"/>
      <c r="U478"/>
      <c r="V478"/>
      <c r="W478"/>
      <c r="X478" s="48"/>
      <c r="Y478" s="41"/>
    </row>
    <row r="479" spans="1:25" ht="15" x14ac:dyDescent="0.25">
      <c r="A479"/>
      <c r="B479"/>
      <c r="C479" s="29"/>
      <c r="D479" s="30"/>
      <c r="E479" s="32"/>
      <c r="F479" s="30"/>
      <c r="G479" s="32"/>
      <c r="H479" s="30"/>
      <c r="I479" s="30"/>
      <c r="J479" s="30"/>
      <c r="K479" s="32"/>
      <c r="L479" s="37"/>
      <c r="M479" s="37"/>
      <c r="N479" s="38"/>
      <c r="O479" s="38"/>
      <c r="P479" s="38"/>
      <c r="Q479" s="38"/>
      <c r="R479" s="38"/>
      <c r="S479" s="39"/>
      <c r="T479" s="39"/>
      <c r="U479"/>
      <c r="V479"/>
      <c r="W479"/>
      <c r="X479" s="48"/>
      <c r="Y479" s="41"/>
    </row>
    <row r="480" spans="1:25" ht="15" x14ac:dyDescent="0.25">
      <c r="A480"/>
      <c r="B480"/>
      <c r="C480" s="29"/>
      <c r="D480" s="30"/>
      <c r="E480" s="32"/>
      <c r="F480" s="30"/>
      <c r="G480" s="32"/>
      <c r="H480" s="30"/>
      <c r="I480" s="30"/>
      <c r="J480" s="30"/>
      <c r="K480" s="32"/>
      <c r="L480" s="37"/>
      <c r="M480" s="37"/>
      <c r="N480" s="38"/>
      <c r="O480" s="38"/>
      <c r="P480" s="38"/>
      <c r="Q480" s="38"/>
      <c r="R480" s="38"/>
      <c r="S480" s="39"/>
      <c r="T480" s="39"/>
      <c r="U480"/>
      <c r="V480"/>
      <c r="W480"/>
      <c r="X480" s="48"/>
      <c r="Y480" s="41"/>
    </row>
    <row r="481" spans="1:25" ht="15" x14ac:dyDescent="0.25">
      <c r="A481"/>
      <c r="B481"/>
      <c r="C481" s="29"/>
      <c r="D481" s="30"/>
      <c r="E481" s="32"/>
      <c r="F481" s="30"/>
      <c r="G481" s="32"/>
      <c r="H481" s="30"/>
      <c r="I481" s="30"/>
      <c r="J481" s="30"/>
      <c r="K481" s="32"/>
      <c r="L481" s="37"/>
      <c r="M481" s="37"/>
      <c r="N481" s="38"/>
      <c r="O481" s="38"/>
      <c r="P481" s="38"/>
      <c r="Q481" s="38"/>
      <c r="R481" s="38"/>
      <c r="S481" s="39"/>
      <c r="T481" s="39"/>
      <c r="U481"/>
      <c r="V481"/>
      <c r="W481"/>
      <c r="X481" s="48"/>
      <c r="Y481" s="41"/>
    </row>
    <row r="482" spans="1:25" ht="15" x14ac:dyDescent="0.25">
      <c r="A482"/>
      <c r="B482"/>
      <c r="C482" s="29"/>
      <c r="D482" s="30"/>
      <c r="E482" s="32"/>
      <c r="F482" s="30"/>
      <c r="G482" s="32"/>
      <c r="H482" s="30"/>
      <c r="I482" s="30"/>
      <c r="J482" s="30"/>
      <c r="K482" s="32"/>
      <c r="L482" s="37"/>
      <c r="M482" s="37"/>
      <c r="N482" s="38"/>
      <c r="O482" s="38"/>
      <c r="P482" s="38"/>
      <c r="Q482" s="38"/>
      <c r="R482" s="38"/>
      <c r="S482" s="39"/>
      <c r="T482" s="39"/>
      <c r="U482"/>
      <c r="V482"/>
      <c r="W482"/>
      <c r="X482" s="48"/>
      <c r="Y482" s="41"/>
    </row>
    <row r="483" spans="1:25" ht="15" x14ac:dyDescent="0.25">
      <c r="A483"/>
      <c r="B483"/>
      <c r="C483" s="29"/>
      <c r="D483" s="30"/>
      <c r="E483" s="32"/>
      <c r="F483" s="30"/>
      <c r="G483" s="32"/>
      <c r="H483" s="30"/>
      <c r="I483" s="30"/>
      <c r="J483" s="30"/>
      <c r="K483" s="32"/>
      <c r="L483" s="37"/>
      <c r="M483" s="37"/>
      <c r="N483" s="38"/>
      <c r="O483" s="38"/>
      <c r="P483" s="38"/>
      <c r="Q483" s="38"/>
      <c r="R483" s="38"/>
      <c r="S483" s="39"/>
      <c r="T483" s="39"/>
      <c r="U483"/>
      <c r="V483"/>
      <c r="W483"/>
      <c r="X483" s="48"/>
      <c r="Y483" s="41"/>
    </row>
    <row r="484" spans="1:25" ht="15" x14ac:dyDescent="0.25">
      <c r="A484"/>
      <c r="B484"/>
      <c r="C484" s="29"/>
      <c r="D484" s="30"/>
      <c r="E484" s="32"/>
      <c r="F484" s="30"/>
      <c r="G484" s="32"/>
      <c r="H484" s="30"/>
      <c r="I484" s="30"/>
      <c r="J484" s="30"/>
      <c r="K484" s="32"/>
      <c r="L484" s="37"/>
      <c r="M484" s="37"/>
      <c r="N484" s="38"/>
      <c r="O484" s="38"/>
      <c r="P484" s="38"/>
      <c r="Q484" s="38"/>
      <c r="R484" s="38"/>
      <c r="S484" s="39"/>
      <c r="T484" s="39"/>
      <c r="U484"/>
      <c r="V484"/>
      <c r="W484"/>
      <c r="X484" s="48"/>
      <c r="Y484" s="41"/>
    </row>
    <row r="485" spans="1:25" ht="15" x14ac:dyDescent="0.25">
      <c r="A485"/>
      <c r="B485"/>
      <c r="C485" s="29"/>
      <c r="D485" s="30"/>
      <c r="E485" s="32"/>
      <c r="F485" s="30"/>
      <c r="G485" s="32"/>
      <c r="H485" s="30"/>
      <c r="I485" s="30"/>
      <c r="J485" s="30"/>
      <c r="K485" s="32"/>
      <c r="L485" s="37"/>
      <c r="M485" s="37"/>
      <c r="N485" s="38"/>
      <c r="O485" s="38"/>
      <c r="P485" s="38"/>
      <c r="Q485" s="38"/>
      <c r="R485" s="38"/>
      <c r="S485" s="39"/>
      <c r="T485" s="39"/>
      <c r="U485"/>
      <c r="V485"/>
      <c r="W485"/>
      <c r="X485" s="48"/>
      <c r="Y485" s="41"/>
    </row>
    <row r="486" spans="1:25" ht="15" x14ac:dyDescent="0.25">
      <c r="A486"/>
      <c r="B486"/>
      <c r="C486" s="29"/>
      <c r="D486" s="30"/>
      <c r="E486" s="32"/>
      <c r="F486" s="30"/>
      <c r="G486" s="32"/>
      <c r="H486" s="30"/>
      <c r="I486" s="30"/>
      <c r="J486" s="30"/>
      <c r="K486" s="32"/>
      <c r="L486" s="37"/>
      <c r="M486" s="37"/>
      <c r="N486" s="38"/>
      <c r="O486" s="38"/>
      <c r="P486" s="38"/>
      <c r="Q486" s="38"/>
      <c r="R486" s="38"/>
      <c r="S486" s="39"/>
      <c r="T486" s="39"/>
      <c r="U486"/>
      <c r="V486"/>
      <c r="W486"/>
      <c r="X486" s="48"/>
      <c r="Y486" s="41"/>
    </row>
    <row r="487" spans="1:25" ht="15" x14ac:dyDescent="0.25">
      <c r="A487"/>
      <c r="B487"/>
      <c r="C487" s="29"/>
      <c r="D487" s="30"/>
      <c r="E487" s="32"/>
      <c r="F487" s="30"/>
      <c r="G487" s="32"/>
      <c r="H487" s="30"/>
      <c r="I487" s="30"/>
      <c r="J487" s="30"/>
      <c r="K487" s="32"/>
      <c r="L487" s="37"/>
      <c r="M487" s="37"/>
      <c r="N487" s="38"/>
      <c r="O487" s="38"/>
      <c r="P487" s="38"/>
      <c r="Q487" s="38"/>
      <c r="R487" s="38"/>
      <c r="S487" s="39"/>
      <c r="T487" s="39"/>
      <c r="U487"/>
      <c r="V487"/>
      <c r="W487"/>
      <c r="X487" s="48"/>
      <c r="Y487" s="41"/>
    </row>
    <row r="488" spans="1:25" ht="15" x14ac:dyDescent="0.25">
      <c r="A488"/>
      <c r="B488"/>
      <c r="C488" s="29"/>
      <c r="D488" s="30"/>
      <c r="E488" s="32"/>
      <c r="F488" s="30"/>
      <c r="G488" s="32"/>
      <c r="H488" s="30"/>
      <c r="I488" s="30"/>
      <c r="J488" s="30"/>
      <c r="K488" s="32"/>
      <c r="L488" s="37"/>
      <c r="M488" s="37"/>
      <c r="N488" s="38"/>
      <c r="O488" s="38"/>
      <c r="P488" s="38"/>
      <c r="Q488" s="38"/>
      <c r="R488" s="38"/>
      <c r="S488" s="39"/>
      <c r="T488" s="39"/>
      <c r="U488"/>
      <c r="V488"/>
      <c r="W488"/>
      <c r="X488" s="48"/>
      <c r="Y488" s="41"/>
    </row>
    <row r="489" spans="1:25" ht="15" x14ac:dyDescent="0.25">
      <c r="A489"/>
      <c r="B489"/>
      <c r="C489" s="29"/>
      <c r="D489" s="30"/>
      <c r="E489" s="32"/>
      <c r="F489" s="30"/>
      <c r="G489" s="32"/>
      <c r="H489" s="30"/>
      <c r="I489" s="30"/>
      <c r="J489" s="30"/>
      <c r="K489" s="32"/>
      <c r="L489" s="37"/>
      <c r="M489" s="37"/>
      <c r="N489" s="38"/>
      <c r="O489" s="38"/>
      <c r="P489" s="38"/>
      <c r="Q489" s="38"/>
      <c r="R489" s="38"/>
      <c r="S489" s="39"/>
      <c r="T489" s="39"/>
      <c r="U489"/>
      <c r="V489"/>
      <c r="W489"/>
      <c r="X489" s="48"/>
      <c r="Y489" s="41"/>
    </row>
    <row r="490" spans="1:25" ht="15" x14ac:dyDescent="0.25">
      <c r="A490"/>
      <c r="B490"/>
      <c r="C490" s="29"/>
      <c r="D490" s="30"/>
      <c r="E490" s="32"/>
      <c r="F490" s="30"/>
      <c r="G490" s="32"/>
      <c r="H490" s="30"/>
      <c r="I490" s="30"/>
      <c r="J490" s="30"/>
      <c r="K490" s="32"/>
      <c r="L490" s="37"/>
      <c r="M490" s="37"/>
      <c r="N490" s="38"/>
      <c r="O490" s="38"/>
      <c r="P490" s="38"/>
      <c r="Q490" s="38"/>
      <c r="R490" s="38"/>
      <c r="S490" s="39"/>
      <c r="T490" s="39"/>
      <c r="U490"/>
      <c r="V490"/>
      <c r="W490"/>
      <c r="X490" s="48"/>
      <c r="Y490" s="41"/>
    </row>
    <row r="491" spans="1:25" ht="15" x14ac:dyDescent="0.25">
      <c r="A491"/>
      <c r="B491"/>
      <c r="C491" s="29"/>
      <c r="D491" s="30"/>
      <c r="E491" s="32"/>
      <c r="F491" s="30"/>
      <c r="G491" s="32"/>
      <c r="H491" s="30"/>
      <c r="I491" s="30"/>
      <c r="J491" s="30"/>
      <c r="K491" s="32"/>
      <c r="L491" s="37"/>
      <c r="M491" s="37"/>
      <c r="N491" s="38"/>
      <c r="O491" s="38"/>
      <c r="P491" s="38"/>
      <c r="Q491" s="38"/>
      <c r="R491" s="38"/>
      <c r="S491" s="39"/>
      <c r="T491" s="39"/>
      <c r="U491"/>
      <c r="V491"/>
      <c r="W491"/>
      <c r="X491" s="48"/>
      <c r="Y491" s="41"/>
    </row>
    <row r="492" spans="1:25" ht="15" x14ac:dyDescent="0.25">
      <c r="A492"/>
      <c r="B492"/>
      <c r="C492" s="29"/>
      <c r="D492" s="30"/>
      <c r="E492" s="32"/>
      <c r="F492" s="30"/>
      <c r="G492" s="32"/>
      <c r="H492" s="30"/>
      <c r="I492" s="30"/>
      <c r="J492" s="30"/>
      <c r="K492" s="32"/>
      <c r="L492" s="37"/>
      <c r="M492" s="37"/>
      <c r="N492" s="38"/>
      <c r="O492" s="38"/>
      <c r="P492" s="38"/>
      <c r="Q492" s="38"/>
      <c r="R492" s="38"/>
      <c r="S492" s="39"/>
      <c r="T492" s="39"/>
      <c r="U492"/>
      <c r="V492"/>
      <c r="W492"/>
      <c r="X492" s="48"/>
      <c r="Y492" s="41"/>
    </row>
    <row r="493" spans="1:25" ht="15" x14ac:dyDescent="0.25">
      <c r="A493"/>
      <c r="B493"/>
      <c r="C493" s="29"/>
      <c r="D493" s="30"/>
      <c r="E493" s="32"/>
      <c r="F493" s="30"/>
      <c r="G493" s="32"/>
      <c r="H493" s="30"/>
      <c r="I493" s="30"/>
      <c r="J493" s="30"/>
      <c r="K493" s="32"/>
      <c r="L493" s="37"/>
      <c r="M493" s="37"/>
      <c r="N493" s="38"/>
      <c r="O493" s="38"/>
      <c r="P493" s="38"/>
      <c r="Q493" s="38"/>
      <c r="R493" s="38"/>
      <c r="S493" s="39"/>
      <c r="T493" s="39"/>
      <c r="U493"/>
      <c r="V493"/>
      <c r="W493"/>
      <c r="X493" s="48"/>
      <c r="Y493" s="41"/>
    </row>
    <row r="494" spans="1:25" ht="15" x14ac:dyDescent="0.25">
      <c r="A494"/>
      <c r="B494"/>
      <c r="C494" s="29"/>
      <c r="D494" s="30"/>
      <c r="E494" s="32"/>
      <c r="F494" s="30"/>
      <c r="G494" s="32"/>
      <c r="H494" s="30"/>
      <c r="I494" s="30"/>
      <c r="J494" s="30"/>
      <c r="K494" s="32"/>
      <c r="L494" s="37"/>
      <c r="M494" s="37"/>
      <c r="N494" s="38"/>
      <c r="O494" s="38"/>
      <c r="P494" s="38"/>
      <c r="Q494" s="38"/>
      <c r="R494" s="38"/>
      <c r="S494" s="39"/>
      <c r="T494" s="39"/>
      <c r="U494"/>
      <c r="V494"/>
      <c r="W494"/>
      <c r="X494" s="48"/>
      <c r="Y494" s="41"/>
    </row>
    <row r="495" spans="1:25" ht="15" x14ac:dyDescent="0.25">
      <c r="A495"/>
      <c r="B495"/>
      <c r="C495" s="29"/>
      <c r="D495" s="30"/>
      <c r="E495" s="32"/>
      <c r="F495" s="30"/>
      <c r="G495" s="32"/>
      <c r="H495" s="30"/>
      <c r="I495" s="30"/>
      <c r="J495" s="30"/>
      <c r="K495" s="32"/>
      <c r="L495" s="37"/>
      <c r="M495" s="37"/>
      <c r="N495" s="38"/>
      <c r="O495" s="38"/>
      <c r="P495" s="38"/>
      <c r="Q495" s="38"/>
      <c r="R495" s="38"/>
      <c r="S495" s="39"/>
      <c r="T495" s="39"/>
      <c r="U495"/>
      <c r="V495"/>
      <c r="W495"/>
      <c r="X495" s="48"/>
      <c r="Y495" s="41"/>
    </row>
    <row r="496" spans="1:25" ht="15" x14ac:dyDescent="0.25">
      <c r="A496"/>
      <c r="B496"/>
      <c r="C496" s="29"/>
      <c r="D496" s="30"/>
      <c r="E496" s="32"/>
      <c r="F496" s="30"/>
      <c r="G496" s="32"/>
      <c r="H496" s="30"/>
      <c r="I496" s="30"/>
      <c r="J496" s="30"/>
      <c r="K496" s="32"/>
      <c r="L496" s="37"/>
      <c r="M496" s="37"/>
      <c r="N496" s="38"/>
      <c r="O496" s="38"/>
      <c r="P496" s="38"/>
      <c r="Q496" s="38"/>
      <c r="R496" s="38"/>
      <c r="S496" s="39"/>
      <c r="T496" s="39"/>
      <c r="U496"/>
      <c r="V496"/>
      <c r="W496"/>
      <c r="X496" s="48"/>
      <c r="Y496" s="41"/>
    </row>
    <row r="497" spans="1:25" ht="15" x14ac:dyDescent="0.25">
      <c r="A497"/>
      <c r="B497"/>
      <c r="C497" s="29"/>
      <c r="D497" s="30"/>
      <c r="E497" s="32"/>
      <c r="F497" s="30"/>
      <c r="G497" s="32"/>
      <c r="H497" s="30"/>
      <c r="I497" s="30"/>
      <c r="J497" s="30"/>
      <c r="K497" s="32"/>
      <c r="L497" s="37"/>
      <c r="M497" s="37"/>
      <c r="N497" s="38"/>
      <c r="O497" s="38"/>
      <c r="P497" s="38"/>
      <c r="Q497" s="38"/>
      <c r="R497" s="38"/>
      <c r="S497" s="39"/>
      <c r="T497" s="39"/>
      <c r="U497"/>
      <c r="V497"/>
      <c r="W497"/>
      <c r="X497" s="48"/>
      <c r="Y497" s="41"/>
    </row>
    <row r="498" spans="1:25" ht="15" x14ac:dyDescent="0.25">
      <c r="A498"/>
      <c r="B498"/>
      <c r="C498" s="29"/>
      <c r="D498" s="30"/>
      <c r="E498" s="32"/>
      <c r="F498" s="30"/>
      <c r="G498" s="32"/>
      <c r="H498" s="30"/>
      <c r="I498" s="30"/>
      <c r="J498" s="30"/>
      <c r="K498" s="32"/>
      <c r="L498" s="37"/>
      <c r="M498" s="37"/>
      <c r="N498" s="38"/>
      <c r="O498" s="38"/>
      <c r="P498" s="38"/>
      <c r="Q498" s="38"/>
      <c r="R498" s="38"/>
      <c r="S498" s="39"/>
      <c r="T498" s="39"/>
      <c r="U498"/>
      <c r="V498"/>
      <c r="W498"/>
      <c r="X498" s="48"/>
      <c r="Y498" s="41"/>
    </row>
    <row r="499" spans="1:25" ht="15" x14ac:dyDescent="0.25">
      <c r="A499"/>
      <c r="B499"/>
      <c r="C499" s="29"/>
      <c r="D499" s="30"/>
      <c r="E499" s="32"/>
      <c r="F499" s="30"/>
      <c r="G499" s="32"/>
      <c r="H499" s="30"/>
      <c r="I499" s="30"/>
      <c r="J499" s="30"/>
      <c r="K499" s="32"/>
      <c r="L499" s="37"/>
      <c r="M499" s="37"/>
      <c r="N499" s="38"/>
      <c r="O499" s="38"/>
      <c r="P499" s="38"/>
      <c r="Q499" s="38"/>
      <c r="R499" s="38"/>
      <c r="S499" s="39"/>
      <c r="T499" s="39"/>
      <c r="U499"/>
      <c r="V499"/>
      <c r="W499"/>
      <c r="X499" s="48"/>
      <c r="Y499" s="41"/>
    </row>
    <row r="500" spans="1:25" ht="15" x14ac:dyDescent="0.25">
      <c r="A500"/>
      <c r="B500"/>
      <c r="C500" s="29"/>
      <c r="D500" s="30"/>
      <c r="E500" s="32"/>
      <c r="F500" s="30"/>
      <c r="G500" s="32"/>
      <c r="H500" s="30"/>
      <c r="I500" s="30"/>
      <c r="J500" s="30"/>
      <c r="K500" s="32"/>
      <c r="L500" s="37"/>
      <c r="M500" s="37"/>
      <c r="N500" s="38"/>
      <c r="O500" s="38"/>
      <c r="P500" s="38"/>
      <c r="Q500" s="38"/>
      <c r="R500" s="38"/>
      <c r="S500" s="39"/>
      <c r="T500" s="39"/>
      <c r="U500"/>
      <c r="V500"/>
      <c r="W500"/>
      <c r="X500" s="48"/>
      <c r="Y500" s="41"/>
    </row>
    <row r="501" spans="1:25" ht="15" x14ac:dyDescent="0.25">
      <c r="A501"/>
      <c r="B501"/>
      <c r="C501" s="29"/>
      <c r="D501" s="30"/>
      <c r="E501" s="32"/>
      <c r="F501" s="30"/>
      <c r="G501" s="32"/>
      <c r="H501" s="30"/>
      <c r="I501" s="30"/>
      <c r="J501" s="30"/>
      <c r="K501" s="32"/>
      <c r="L501" s="37"/>
      <c r="M501" s="37"/>
      <c r="N501" s="38"/>
      <c r="O501" s="38"/>
      <c r="P501" s="38"/>
      <c r="Q501" s="38"/>
      <c r="R501" s="38"/>
      <c r="S501" s="39"/>
      <c r="T501" s="39"/>
      <c r="U501"/>
      <c r="V501"/>
      <c r="W501"/>
      <c r="X501" s="48"/>
      <c r="Y501" s="41"/>
    </row>
    <row r="502" spans="1:25" ht="15" x14ac:dyDescent="0.25">
      <c r="A502"/>
      <c r="B502"/>
      <c r="C502" s="29"/>
      <c r="D502" s="30"/>
      <c r="E502" s="32"/>
      <c r="F502" s="30"/>
      <c r="G502" s="32"/>
      <c r="H502" s="30"/>
      <c r="I502" s="30"/>
      <c r="J502" s="30"/>
      <c r="K502" s="32"/>
      <c r="L502" s="37"/>
      <c r="M502" s="37"/>
      <c r="N502" s="38"/>
      <c r="O502" s="38"/>
      <c r="P502" s="38"/>
      <c r="Q502" s="38"/>
      <c r="R502" s="38"/>
      <c r="S502" s="39"/>
      <c r="T502" s="39"/>
      <c r="U502"/>
      <c r="V502"/>
      <c r="W502"/>
      <c r="X502" s="48"/>
      <c r="Y502" s="41"/>
    </row>
    <row r="503" spans="1:25" ht="15" x14ac:dyDescent="0.25">
      <c r="A503"/>
      <c r="B503"/>
      <c r="C503" s="29"/>
      <c r="D503" s="30"/>
      <c r="E503" s="32"/>
      <c r="F503" s="30"/>
      <c r="G503" s="32"/>
      <c r="H503" s="30"/>
      <c r="I503" s="30"/>
      <c r="J503" s="30"/>
      <c r="K503" s="32"/>
      <c r="L503" s="37"/>
      <c r="M503" s="37"/>
      <c r="N503" s="38"/>
      <c r="O503" s="38"/>
      <c r="P503" s="38"/>
      <c r="Q503" s="38"/>
      <c r="R503" s="38"/>
      <c r="S503" s="39"/>
      <c r="T503" s="39"/>
      <c r="U503"/>
      <c r="V503"/>
      <c r="W503"/>
      <c r="X503" s="48"/>
      <c r="Y503" s="41"/>
    </row>
    <row r="504" spans="1:25" ht="15" x14ac:dyDescent="0.25">
      <c r="A504"/>
      <c r="B504"/>
      <c r="C504" s="29"/>
      <c r="D504" s="30"/>
      <c r="E504" s="32"/>
      <c r="F504" s="30"/>
      <c r="G504" s="32"/>
      <c r="H504" s="30"/>
      <c r="I504" s="30"/>
      <c r="J504" s="30"/>
      <c r="K504" s="32"/>
      <c r="L504" s="37"/>
      <c r="M504" s="37"/>
      <c r="N504" s="38"/>
      <c r="O504" s="38"/>
      <c r="P504" s="38"/>
      <c r="Q504" s="38"/>
      <c r="R504" s="38"/>
      <c r="S504" s="39"/>
      <c r="T504" s="39"/>
      <c r="U504"/>
      <c r="V504"/>
      <c r="W504"/>
      <c r="X504" s="48"/>
      <c r="Y504" s="41"/>
    </row>
    <row r="505" spans="1:25" ht="15" x14ac:dyDescent="0.25">
      <c r="A505"/>
      <c r="B505"/>
      <c r="C505" s="29"/>
      <c r="D505" s="30"/>
      <c r="E505" s="32"/>
      <c r="F505" s="30"/>
      <c r="G505" s="32"/>
      <c r="H505" s="30"/>
      <c r="I505" s="30"/>
      <c r="J505" s="30"/>
      <c r="K505" s="32"/>
      <c r="L505" s="37"/>
      <c r="M505" s="37"/>
      <c r="N505" s="38"/>
      <c r="O505" s="38"/>
      <c r="P505" s="38"/>
      <c r="Q505" s="38"/>
      <c r="R505" s="38"/>
      <c r="S505" s="39"/>
      <c r="T505" s="39"/>
      <c r="U505"/>
      <c r="V505"/>
      <c r="W505"/>
      <c r="X505" s="48"/>
      <c r="Y505" s="41"/>
    </row>
    <row r="506" spans="1:25" ht="15" x14ac:dyDescent="0.25">
      <c r="A506"/>
      <c r="B506"/>
      <c r="C506" s="29"/>
      <c r="D506" s="30"/>
      <c r="E506" s="32"/>
      <c r="F506" s="30"/>
      <c r="G506" s="32"/>
      <c r="H506" s="30"/>
      <c r="I506" s="30"/>
      <c r="J506" s="30"/>
      <c r="K506" s="32"/>
      <c r="L506" s="37"/>
      <c r="M506" s="37"/>
      <c r="N506" s="38"/>
      <c r="O506" s="38"/>
      <c r="P506" s="38"/>
      <c r="Q506" s="38"/>
      <c r="R506" s="38"/>
      <c r="S506" s="39"/>
      <c r="T506" s="39"/>
      <c r="U506"/>
      <c r="V506"/>
      <c r="W506"/>
      <c r="X506" s="48"/>
      <c r="Y506" s="41"/>
    </row>
    <row r="507" spans="1:25" ht="15" x14ac:dyDescent="0.25">
      <c r="A507"/>
      <c r="B507"/>
      <c r="C507" s="29"/>
      <c r="D507" s="30"/>
      <c r="E507" s="32"/>
      <c r="F507" s="30"/>
      <c r="G507" s="32"/>
      <c r="H507" s="30"/>
      <c r="I507" s="30"/>
      <c r="J507" s="30"/>
      <c r="K507" s="32"/>
      <c r="L507" s="37"/>
      <c r="M507" s="37"/>
      <c r="N507" s="38"/>
      <c r="O507" s="38"/>
      <c r="P507" s="38"/>
      <c r="Q507" s="38"/>
      <c r="R507" s="38"/>
      <c r="S507" s="39"/>
      <c r="T507" s="39"/>
      <c r="U507"/>
      <c r="V507"/>
      <c r="W507"/>
      <c r="X507" s="48"/>
      <c r="Y507" s="41"/>
    </row>
    <row r="508" spans="1:25" ht="15" x14ac:dyDescent="0.25">
      <c r="A508"/>
      <c r="B508"/>
      <c r="C508" s="29"/>
      <c r="D508" s="30"/>
      <c r="E508" s="32"/>
      <c r="F508" s="30"/>
      <c r="G508" s="32"/>
      <c r="H508" s="30"/>
      <c r="I508" s="30"/>
      <c r="J508" s="30"/>
      <c r="K508" s="32"/>
      <c r="L508" s="37"/>
      <c r="M508" s="37"/>
      <c r="N508" s="38"/>
      <c r="O508" s="38"/>
      <c r="P508" s="38"/>
      <c r="Q508" s="38"/>
      <c r="R508" s="38"/>
      <c r="S508" s="39"/>
      <c r="T508" s="39"/>
      <c r="U508"/>
      <c r="V508"/>
      <c r="W508"/>
      <c r="X508" s="48"/>
      <c r="Y508" s="41"/>
    </row>
    <row r="509" spans="1:25" ht="15" x14ac:dyDescent="0.25">
      <c r="A509"/>
      <c r="B509"/>
      <c r="C509" s="29"/>
      <c r="D509" s="30"/>
      <c r="E509" s="32"/>
      <c r="F509" s="30"/>
      <c r="G509" s="32"/>
      <c r="H509" s="30"/>
      <c r="I509" s="30"/>
      <c r="J509" s="30"/>
      <c r="K509" s="32"/>
      <c r="L509" s="37"/>
      <c r="M509" s="37"/>
      <c r="N509" s="38"/>
      <c r="O509" s="38"/>
      <c r="P509" s="38"/>
      <c r="Q509" s="38"/>
      <c r="R509" s="38"/>
      <c r="S509" s="39"/>
      <c r="T509" s="39"/>
      <c r="U509"/>
      <c r="V509"/>
      <c r="W509"/>
      <c r="X509" s="48"/>
      <c r="Y509" s="41"/>
    </row>
    <row r="510" spans="1:25" ht="15" x14ac:dyDescent="0.25">
      <c r="A510"/>
      <c r="B510"/>
      <c r="C510" s="29"/>
      <c r="D510" s="30"/>
      <c r="E510" s="32"/>
      <c r="F510" s="30"/>
      <c r="G510" s="32"/>
      <c r="H510" s="30"/>
      <c r="I510" s="30"/>
      <c r="J510" s="30"/>
      <c r="K510" s="32"/>
      <c r="L510" s="37"/>
      <c r="M510" s="37"/>
      <c r="N510" s="38"/>
      <c r="O510" s="38"/>
      <c r="P510" s="38"/>
      <c r="Q510" s="38"/>
      <c r="R510" s="38"/>
      <c r="S510" s="39"/>
      <c r="T510" s="39"/>
      <c r="U510"/>
      <c r="V510"/>
      <c r="W510"/>
      <c r="X510" s="48"/>
      <c r="Y510" s="41"/>
    </row>
    <row r="511" spans="1:25" ht="15" x14ac:dyDescent="0.25">
      <c r="A511"/>
      <c r="B511"/>
      <c r="C511" s="29"/>
      <c r="D511" s="30"/>
      <c r="E511" s="32"/>
      <c r="F511" s="30"/>
      <c r="G511" s="32"/>
      <c r="H511" s="30"/>
      <c r="I511" s="30"/>
      <c r="J511" s="30"/>
      <c r="K511" s="32"/>
      <c r="L511" s="37"/>
      <c r="M511" s="37"/>
      <c r="N511" s="38"/>
      <c r="O511" s="38"/>
      <c r="P511" s="38"/>
      <c r="Q511" s="38"/>
      <c r="R511" s="38"/>
      <c r="S511" s="39"/>
      <c r="T511" s="39"/>
      <c r="U511"/>
      <c r="V511"/>
      <c r="W511"/>
      <c r="X511" s="48"/>
      <c r="Y511" s="41"/>
    </row>
    <row r="512" spans="1:25" ht="15" x14ac:dyDescent="0.25">
      <c r="A512"/>
      <c r="B512"/>
      <c r="C512" s="29"/>
      <c r="D512" s="30"/>
      <c r="E512" s="32"/>
      <c r="F512" s="30"/>
      <c r="G512" s="32"/>
      <c r="H512" s="30"/>
      <c r="I512" s="30"/>
      <c r="J512" s="30"/>
      <c r="K512" s="32"/>
      <c r="L512" s="37"/>
      <c r="M512" s="37"/>
      <c r="N512" s="38"/>
      <c r="O512" s="38"/>
      <c r="P512" s="38"/>
      <c r="Q512" s="38"/>
      <c r="R512" s="38"/>
      <c r="S512" s="39"/>
      <c r="T512" s="39"/>
      <c r="U512"/>
      <c r="V512"/>
      <c r="W512"/>
      <c r="X512" s="48"/>
      <c r="Y512" s="41"/>
    </row>
    <row r="513" spans="1:25" ht="15" x14ac:dyDescent="0.25">
      <c r="A513"/>
      <c r="B513"/>
      <c r="C513" s="29"/>
      <c r="D513" s="30"/>
      <c r="E513" s="32"/>
      <c r="F513" s="30"/>
      <c r="G513" s="32"/>
      <c r="H513" s="30"/>
      <c r="I513" s="30"/>
      <c r="J513" s="30"/>
      <c r="K513" s="32"/>
      <c r="L513" s="37"/>
      <c r="M513" s="37"/>
      <c r="N513" s="38"/>
      <c r="O513" s="38"/>
      <c r="P513" s="38"/>
      <c r="Q513" s="38"/>
      <c r="R513" s="38"/>
      <c r="S513" s="39"/>
      <c r="T513" s="39"/>
      <c r="U513"/>
      <c r="V513"/>
      <c r="W513"/>
      <c r="X513" s="48"/>
      <c r="Y513" s="41"/>
    </row>
    <row r="514" spans="1:25" ht="15" x14ac:dyDescent="0.25">
      <c r="A514"/>
      <c r="B514"/>
      <c r="C514" s="29"/>
      <c r="D514" s="30"/>
      <c r="E514" s="32"/>
      <c r="F514" s="30"/>
      <c r="G514" s="32"/>
      <c r="H514" s="30"/>
      <c r="I514" s="30"/>
      <c r="J514" s="30"/>
      <c r="K514" s="32"/>
      <c r="L514" s="37"/>
      <c r="M514" s="37"/>
      <c r="N514" s="38"/>
      <c r="O514" s="38"/>
      <c r="P514" s="38"/>
      <c r="Q514" s="38"/>
      <c r="R514" s="38"/>
      <c r="S514" s="39"/>
      <c r="T514" s="39"/>
      <c r="U514"/>
      <c r="V514"/>
      <c r="W514"/>
      <c r="X514" s="48"/>
      <c r="Y514" s="41"/>
    </row>
    <row r="515" spans="1:25" ht="15" x14ac:dyDescent="0.25">
      <c r="A515"/>
      <c r="B515"/>
      <c r="C515" s="29"/>
      <c r="D515" s="30"/>
      <c r="E515" s="32"/>
      <c r="F515" s="30"/>
      <c r="G515" s="32"/>
      <c r="H515" s="30"/>
      <c r="I515" s="30"/>
      <c r="J515" s="30"/>
      <c r="K515" s="32"/>
      <c r="L515" s="37"/>
      <c r="M515" s="37"/>
      <c r="N515" s="38"/>
      <c r="O515" s="38"/>
      <c r="P515" s="38"/>
      <c r="Q515" s="38"/>
      <c r="R515" s="38"/>
      <c r="S515" s="39"/>
      <c r="T515" s="39"/>
      <c r="U515"/>
      <c r="V515"/>
      <c r="W515"/>
      <c r="X515" s="48"/>
      <c r="Y515" s="41"/>
    </row>
    <row r="516" spans="1:25" ht="15" x14ac:dyDescent="0.25">
      <c r="A516"/>
      <c r="B516"/>
      <c r="C516" s="29"/>
      <c r="D516" s="30"/>
      <c r="E516" s="32"/>
      <c r="F516" s="30"/>
      <c r="G516" s="32"/>
      <c r="H516" s="30"/>
      <c r="I516" s="30"/>
      <c r="J516" s="30"/>
      <c r="K516" s="32"/>
      <c r="L516" s="37"/>
      <c r="M516" s="37"/>
      <c r="N516" s="38"/>
      <c r="O516" s="38"/>
      <c r="P516" s="38"/>
      <c r="Q516" s="38"/>
      <c r="R516" s="38"/>
      <c r="S516" s="39"/>
      <c r="T516" s="39"/>
      <c r="U516"/>
      <c r="V516"/>
      <c r="W516"/>
      <c r="X516" s="48"/>
      <c r="Y516" s="41"/>
    </row>
    <row r="517" spans="1:25" ht="15" x14ac:dyDescent="0.25">
      <c r="A517"/>
      <c r="B517"/>
      <c r="C517" s="29"/>
      <c r="D517" s="30"/>
      <c r="E517" s="32"/>
      <c r="F517" s="30"/>
      <c r="G517" s="32"/>
      <c r="H517" s="30"/>
      <c r="I517" s="30"/>
      <c r="J517" s="30"/>
      <c r="K517" s="32"/>
      <c r="L517" s="37"/>
      <c r="M517" s="37"/>
      <c r="N517" s="38"/>
      <c r="O517" s="38"/>
      <c r="P517" s="38"/>
      <c r="Q517" s="38"/>
      <c r="R517" s="38"/>
      <c r="S517" s="39"/>
      <c r="T517" s="39"/>
      <c r="U517"/>
      <c r="V517"/>
      <c r="W517"/>
      <c r="X517" s="48"/>
      <c r="Y517" s="41"/>
    </row>
    <row r="518" spans="1:25" ht="15" x14ac:dyDescent="0.25">
      <c r="A518"/>
      <c r="B518"/>
      <c r="C518" s="29"/>
      <c r="D518" s="30"/>
      <c r="E518" s="32"/>
      <c r="F518" s="30"/>
      <c r="G518" s="32"/>
      <c r="H518" s="30"/>
      <c r="I518" s="30"/>
      <c r="J518" s="30"/>
      <c r="K518" s="32"/>
      <c r="L518" s="37"/>
      <c r="M518" s="37"/>
      <c r="N518" s="38"/>
      <c r="O518" s="38"/>
      <c r="P518" s="38"/>
      <c r="Q518" s="38"/>
      <c r="R518" s="38"/>
      <c r="S518" s="39"/>
      <c r="T518" s="39"/>
      <c r="U518"/>
      <c r="V518"/>
      <c r="W518"/>
      <c r="X518" s="48"/>
      <c r="Y518" s="41"/>
    </row>
    <row r="519" spans="1:25" ht="15" x14ac:dyDescent="0.25">
      <c r="A519"/>
      <c r="B519"/>
      <c r="C519" s="29"/>
      <c r="D519" s="30"/>
      <c r="E519" s="32"/>
      <c r="F519" s="30"/>
      <c r="G519" s="32"/>
      <c r="H519" s="30"/>
      <c r="I519" s="30"/>
      <c r="J519" s="30"/>
      <c r="K519" s="32"/>
      <c r="L519" s="37"/>
      <c r="M519" s="37"/>
      <c r="N519" s="38"/>
      <c r="O519" s="38"/>
      <c r="P519" s="38"/>
      <c r="Q519" s="38"/>
      <c r="R519" s="38"/>
      <c r="S519" s="39"/>
      <c r="T519" s="39"/>
      <c r="U519"/>
      <c r="V519"/>
      <c r="W519"/>
      <c r="X519" s="48"/>
      <c r="Y519" s="41"/>
    </row>
    <row r="520" spans="1:25" ht="15" x14ac:dyDescent="0.25">
      <c r="A520"/>
      <c r="B520"/>
      <c r="C520" s="29"/>
      <c r="D520" s="30"/>
      <c r="E520" s="32"/>
      <c r="F520" s="30"/>
      <c r="G520" s="32"/>
      <c r="H520" s="30"/>
      <c r="I520" s="30"/>
      <c r="J520" s="30"/>
      <c r="K520" s="32"/>
      <c r="L520" s="37"/>
      <c r="M520" s="37"/>
      <c r="N520" s="38"/>
      <c r="O520" s="38"/>
      <c r="P520" s="38"/>
      <c r="Q520" s="38"/>
      <c r="R520" s="38"/>
      <c r="S520" s="39"/>
      <c r="T520" s="39"/>
      <c r="U520"/>
      <c r="V520"/>
      <c r="W520"/>
      <c r="X520" s="48"/>
      <c r="Y520" s="41"/>
    </row>
    <row r="521" spans="1:25" ht="15" x14ac:dyDescent="0.25">
      <c r="A521"/>
      <c r="B521"/>
      <c r="C521" s="29"/>
      <c r="D521" s="30"/>
      <c r="E521" s="32"/>
      <c r="F521" s="30"/>
      <c r="G521" s="32"/>
      <c r="H521" s="30"/>
      <c r="I521" s="30"/>
      <c r="J521" s="30"/>
      <c r="K521" s="32"/>
      <c r="L521" s="37"/>
      <c r="M521" s="37"/>
      <c r="N521" s="38"/>
      <c r="O521" s="38"/>
      <c r="P521" s="38"/>
      <c r="Q521" s="38"/>
      <c r="R521" s="38"/>
      <c r="S521" s="39"/>
      <c r="T521" s="39"/>
      <c r="U521"/>
      <c r="V521"/>
      <c r="W521"/>
      <c r="X521" s="48"/>
      <c r="Y521" s="41"/>
    </row>
    <row r="522" spans="1:25" ht="15" x14ac:dyDescent="0.25">
      <c r="A522"/>
      <c r="B522"/>
      <c r="C522" s="29"/>
      <c r="D522" s="30"/>
      <c r="E522" s="32"/>
      <c r="F522" s="30"/>
      <c r="G522" s="32"/>
      <c r="H522" s="30"/>
      <c r="I522" s="30"/>
      <c r="J522" s="30"/>
      <c r="K522" s="32"/>
      <c r="L522" s="37"/>
      <c r="M522" s="37"/>
      <c r="N522" s="38"/>
      <c r="O522" s="38"/>
      <c r="P522" s="38"/>
      <c r="Q522" s="38"/>
      <c r="R522" s="38"/>
      <c r="S522" s="39"/>
      <c r="T522" s="39"/>
      <c r="U522"/>
      <c r="V522"/>
      <c r="W522"/>
      <c r="X522" s="48"/>
      <c r="Y522" s="41"/>
    </row>
    <row r="523" spans="1:25" ht="15" x14ac:dyDescent="0.25">
      <c r="A523"/>
      <c r="B523"/>
      <c r="C523" s="29"/>
      <c r="D523" s="30"/>
      <c r="E523" s="32"/>
      <c r="F523" s="30"/>
      <c r="G523" s="32"/>
      <c r="H523" s="30"/>
      <c r="I523" s="30"/>
      <c r="J523" s="30"/>
      <c r="K523" s="32"/>
      <c r="L523" s="37"/>
      <c r="M523" s="37"/>
      <c r="N523" s="38"/>
      <c r="O523" s="38"/>
      <c r="P523" s="38"/>
      <c r="Q523" s="38"/>
      <c r="R523" s="38"/>
      <c r="S523" s="39"/>
      <c r="T523" s="39"/>
      <c r="U523"/>
      <c r="V523"/>
      <c r="W523"/>
      <c r="X523" s="48"/>
      <c r="Y523" s="41"/>
    </row>
    <row r="524" spans="1:25" ht="15" x14ac:dyDescent="0.25">
      <c r="A524"/>
      <c r="B524"/>
      <c r="C524" s="29"/>
      <c r="D524" s="30"/>
      <c r="E524" s="32"/>
      <c r="F524" s="30"/>
      <c r="G524" s="32"/>
      <c r="H524" s="30"/>
      <c r="I524" s="30"/>
      <c r="J524" s="30"/>
      <c r="K524" s="32"/>
      <c r="L524" s="37"/>
      <c r="M524" s="37"/>
      <c r="N524" s="38"/>
      <c r="O524" s="38"/>
      <c r="P524" s="38"/>
      <c r="Q524" s="38"/>
      <c r="R524" s="38"/>
      <c r="S524" s="39"/>
      <c r="T524" s="39"/>
      <c r="U524"/>
      <c r="V524"/>
      <c r="W524"/>
      <c r="X524" s="48"/>
      <c r="Y524" s="41"/>
    </row>
    <row r="525" spans="1:25" ht="15" x14ac:dyDescent="0.25">
      <c r="A525"/>
      <c r="B525"/>
      <c r="C525" s="29"/>
      <c r="D525" s="30"/>
      <c r="E525" s="32"/>
      <c r="F525" s="30"/>
      <c r="G525" s="32"/>
      <c r="H525" s="30"/>
      <c r="I525" s="30"/>
      <c r="J525" s="30"/>
      <c r="K525" s="32"/>
      <c r="L525" s="37"/>
      <c r="M525" s="37"/>
      <c r="N525" s="38"/>
      <c r="O525" s="38"/>
      <c r="P525" s="38"/>
      <c r="Q525" s="38"/>
      <c r="R525" s="38"/>
      <c r="S525" s="39"/>
      <c r="T525" s="39"/>
      <c r="U525"/>
      <c r="V525"/>
      <c r="W525"/>
      <c r="X525" s="48"/>
      <c r="Y525" s="41"/>
    </row>
    <row r="526" spans="1:25" ht="15" x14ac:dyDescent="0.25">
      <c r="A526"/>
      <c r="B526"/>
      <c r="C526" s="29"/>
      <c r="D526" s="30"/>
      <c r="E526" s="32"/>
      <c r="F526" s="30"/>
      <c r="G526" s="32"/>
      <c r="H526" s="30"/>
      <c r="I526" s="30"/>
      <c r="J526" s="30"/>
      <c r="K526" s="32"/>
      <c r="L526" s="37"/>
      <c r="M526" s="37"/>
      <c r="N526" s="38"/>
      <c r="O526" s="38"/>
      <c r="P526" s="38"/>
      <c r="Q526" s="38"/>
      <c r="R526" s="38"/>
      <c r="S526" s="39"/>
      <c r="T526" s="39"/>
      <c r="U526"/>
      <c r="V526"/>
      <c r="W526"/>
      <c r="X526" s="48"/>
      <c r="Y526" s="41"/>
    </row>
    <row r="527" spans="1:25" ht="15" x14ac:dyDescent="0.25">
      <c r="A527"/>
      <c r="B527"/>
      <c r="C527" s="29"/>
      <c r="D527" s="30"/>
      <c r="E527" s="32"/>
      <c r="F527" s="30"/>
      <c r="G527" s="32"/>
      <c r="H527" s="30"/>
      <c r="I527" s="30"/>
      <c r="J527" s="30"/>
      <c r="K527" s="32"/>
      <c r="L527" s="37"/>
      <c r="M527" s="37"/>
      <c r="N527" s="38"/>
      <c r="O527" s="38"/>
      <c r="P527" s="38"/>
      <c r="Q527" s="38"/>
      <c r="R527" s="38"/>
      <c r="S527" s="39"/>
      <c r="T527" s="39"/>
      <c r="U527"/>
      <c r="V527"/>
      <c r="W527"/>
      <c r="X527" s="48"/>
      <c r="Y527" s="41"/>
    </row>
    <row r="528" spans="1:25" ht="15" x14ac:dyDescent="0.25">
      <c r="A528"/>
      <c r="B528"/>
      <c r="C528" s="29"/>
      <c r="D528" s="30"/>
      <c r="E528" s="32"/>
      <c r="F528" s="30"/>
      <c r="G528" s="32"/>
      <c r="H528" s="30"/>
      <c r="I528" s="30"/>
      <c r="J528" s="30"/>
      <c r="K528" s="32"/>
      <c r="L528" s="37"/>
      <c r="M528" s="37"/>
      <c r="N528" s="38"/>
      <c r="O528" s="38"/>
      <c r="P528" s="38"/>
      <c r="Q528" s="38"/>
      <c r="R528" s="38"/>
      <c r="S528" s="39"/>
      <c r="T528" s="39"/>
      <c r="U528"/>
      <c r="V528"/>
      <c r="W528"/>
      <c r="X528" s="48"/>
      <c r="Y528" s="41"/>
    </row>
    <row r="529" spans="1:25" ht="15" x14ac:dyDescent="0.25">
      <c r="A529"/>
      <c r="B529"/>
      <c r="C529" s="29"/>
      <c r="D529" s="30"/>
      <c r="E529" s="32"/>
      <c r="F529" s="30"/>
      <c r="G529" s="32"/>
      <c r="H529" s="30"/>
      <c r="I529" s="30"/>
      <c r="J529" s="30"/>
      <c r="K529" s="32"/>
      <c r="L529" s="37"/>
      <c r="M529" s="37"/>
      <c r="N529" s="38"/>
      <c r="O529" s="38"/>
      <c r="P529" s="38"/>
      <c r="Q529" s="38"/>
      <c r="R529" s="38"/>
      <c r="S529" s="39"/>
      <c r="T529" s="39"/>
      <c r="U529"/>
      <c r="V529"/>
      <c r="W529"/>
      <c r="X529" s="48"/>
      <c r="Y529" s="41"/>
    </row>
    <row r="530" spans="1:25" ht="15" x14ac:dyDescent="0.25">
      <c r="A530"/>
      <c r="B530"/>
      <c r="C530" s="29"/>
      <c r="D530" s="30"/>
      <c r="E530" s="32"/>
      <c r="F530" s="30"/>
      <c r="G530" s="32"/>
      <c r="H530" s="30"/>
      <c r="I530" s="30"/>
      <c r="J530" s="30"/>
      <c r="K530" s="32"/>
      <c r="L530" s="37"/>
      <c r="M530" s="37"/>
      <c r="N530" s="38"/>
      <c r="O530" s="38"/>
      <c r="P530" s="38"/>
      <c r="Q530" s="38"/>
      <c r="R530" s="38"/>
      <c r="S530" s="39"/>
      <c r="T530" s="39"/>
      <c r="U530"/>
      <c r="V530"/>
      <c r="W530"/>
      <c r="X530" s="48"/>
      <c r="Y530" s="41"/>
    </row>
    <row r="531" spans="1:25" ht="15" x14ac:dyDescent="0.25">
      <c r="A531"/>
      <c r="B531"/>
      <c r="C531" s="29"/>
      <c r="D531" s="30"/>
      <c r="E531" s="32"/>
      <c r="F531" s="30"/>
      <c r="G531" s="32"/>
      <c r="H531" s="30"/>
      <c r="I531" s="30"/>
      <c r="J531" s="30"/>
      <c r="K531" s="32"/>
      <c r="L531" s="37"/>
      <c r="M531" s="37"/>
      <c r="N531" s="38"/>
      <c r="O531" s="38"/>
      <c r="P531" s="38"/>
      <c r="Q531" s="38"/>
      <c r="R531" s="38"/>
      <c r="S531" s="39"/>
      <c r="T531" s="39"/>
      <c r="U531"/>
      <c r="V531"/>
      <c r="W531"/>
      <c r="X531" s="48"/>
      <c r="Y531" s="41"/>
    </row>
    <row r="532" spans="1:25" ht="15" x14ac:dyDescent="0.25">
      <c r="A532"/>
      <c r="B532"/>
      <c r="C532" s="29"/>
      <c r="D532" s="30"/>
      <c r="E532" s="32"/>
      <c r="F532" s="30"/>
      <c r="G532" s="32"/>
      <c r="H532" s="30"/>
      <c r="I532" s="30"/>
      <c r="J532" s="30"/>
      <c r="K532" s="32"/>
      <c r="L532" s="37"/>
      <c r="M532" s="37"/>
      <c r="N532" s="38"/>
      <c r="O532" s="38"/>
      <c r="P532" s="38"/>
      <c r="Q532" s="38"/>
      <c r="R532" s="38"/>
      <c r="S532" s="39"/>
      <c r="T532" s="39"/>
      <c r="U532"/>
      <c r="V532"/>
      <c r="W532"/>
      <c r="X532" s="48"/>
      <c r="Y532" s="41"/>
    </row>
    <row r="533" spans="1:25" ht="15" x14ac:dyDescent="0.25">
      <c r="A533"/>
      <c r="B533"/>
      <c r="C533" s="29"/>
      <c r="D533" s="30"/>
      <c r="E533" s="32"/>
      <c r="F533" s="30"/>
      <c r="G533" s="32"/>
      <c r="H533" s="30"/>
      <c r="I533" s="30"/>
      <c r="J533" s="30"/>
      <c r="K533" s="32"/>
      <c r="L533" s="37"/>
      <c r="M533" s="37"/>
      <c r="N533" s="38"/>
      <c r="O533" s="38"/>
      <c r="P533" s="38"/>
      <c r="Q533" s="38"/>
      <c r="R533" s="38"/>
      <c r="S533" s="39"/>
      <c r="T533" s="39"/>
      <c r="U533"/>
      <c r="V533"/>
      <c r="W533"/>
      <c r="X533" s="48"/>
      <c r="Y533" s="41"/>
    </row>
    <row r="534" spans="1:25" ht="15" x14ac:dyDescent="0.25">
      <c r="A534"/>
      <c r="B534"/>
      <c r="C534" s="29"/>
      <c r="D534" s="30"/>
      <c r="E534" s="32"/>
      <c r="F534" s="30"/>
      <c r="G534" s="32"/>
      <c r="H534" s="30"/>
      <c r="I534" s="30"/>
      <c r="J534" s="30"/>
      <c r="K534" s="32"/>
      <c r="L534" s="37"/>
      <c r="M534" s="37"/>
      <c r="N534" s="38"/>
      <c r="O534" s="38"/>
      <c r="P534" s="38"/>
      <c r="Q534" s="38"/>
      <c r="R534" s="38"/>
      <c r="S534" s="39"/>
      <c r="T534" s="39"/>
      <c r="U534"/>
      <c r="V534"/>
      <c r="W534"/>
      <c r="X534" s="48"/>
      <c r="Y534" s="41"/>
    </row>
    <row r="535" spans="1:25" ht="15" x14ac:dyDescent="0.25">
      <c r="A535"/>
      <c r="B535"/>
      <c r="C535" s="29"/>
      <c r="D535" s="30"/>
      <c r="E535" s="32"/>
      <c r="F535" s="30"/>
      <c r="G535" s="32"/>
      <c r="H535" s="30"/>
      <c r="I535" s="30"/>
      <c r="J535" s="30"/>
      <c r="K535" s="32"/>
      <c r="L535" s="37"/>
      <c r="M535" s="37"/>
      <c r="N535" s="38"/>
      <c r="O535" s="38"/>
      <c r="P535" s="38"/>
      <c r="Q535" s="38"/>
      <c r="R535" s="38"/>
      <c r="S535" s="39"/>
      <c r="T535" s="39"/>
      <c r="U535"/>
      <c r="V535"/>
      <c r="W535"/>
      <c r="X535" s="48"/>
      <c r="Y535" s="41"/>
    </row>
    <row r="536" spans="1:25" ht="15" x14ac:dyDescent="0.25">
      <c r="A536"/>
      <c r="B536"/>
      <c r="C536" s="29"/>
      <c r="D536" s="30"/>
      <c r="E536" s="32"/>
      <c r="F536" s="30"/>
      <c r="G536" s="32"/>
      <c r="H536" s="30"/>
      <c r="I536" s="30"/>
      <c r="J536" s="30"/>
      <c r="K536" s="32"/>
      <c r="L536" s="37"/>
      <c r="M536" s="37"/>
      <c r="N536" s="38"/>
      <c r="O536" s="38"/>
      <c r="P536" s="38"/>
      <c r="Q536" s="38"/>
      <c r="R536" s="38"/>
      <c r="S536" s="39"/>
      <c r="T536" s="39"/>
      <c r="U536"/>
      <c r="V536"/>
      <c r="W536"/>
      <c r="X536" s="48"/>
      <c r="Y536" s="41"/>
    </row>
    <row r="537" spans="1:25" ht="15" x14ac:dyDescent="0.25">
      <c r="A537"/>
      <c r="B537"/>
      <c r="C537" s="29"/>
      <c r="D537" s="30"/>
      <c r="E537" s="32"/>
      <c r="F537" s="30"/>
      <c r="G537" s="32"/>
      <c r="H537" s="30"/>
      <c r="I537" s="30"/>
      <c r="J537" s="30"/>
      <c r="K537" s="32"/>
      <c r="L537" s="37"/>
      <c r="M537" s="37"/>
      <c r="N537" s="38"/>
      <c r="O537" s="38"/>
      <c r="P537" s="38"/>
      <c r="Q537" s="38"/>
      <c r="R537" s="38"/>
      <c r="S537" s="39"/>
      <c r="T537" s="39"/>
      <c r="U537"/>
      <c r="V537"/>
      <c r="W537"/>
      <c r="X537" s="48"/>
      <c r="Y537" s="41"/>
    </row>
    <row r="538" spans="1:25" ht="15" x14ac:dyDescent="0.25">
      <c r="A538"/>
      <c r="B538"/>
      <c r="C538" s="29"/>
      <c r="D538" s="30"/>
      <c r="E538" s="32"/>
      <c r="F538" s="30"/>
      <c r="G538" s="32"/>
      <c r="H538" s="30"/>
      <c r="I538" s="30"/>
      <c r="J538" s="30"/>
      <c r="K538" s="32"/>
      <c r="L538" s="37"/>
      <c r="M538" s="37"/>
      <c r="N538" s="38"/>
      <c r="O538" s="38"/>
      <c r="P538" s="38"/>
      <c r="Q538" s="38"/>
      <c r="R538" s="38"/>
      <c r="S538" s="39"/>
      <c r="T538" s="39"/>
      <c r="U538"/>
      <c r="V538"/>
      <c r="W538"/>
      <c r="X538" s="48"/>
      <c r="Y538" s="41"/>
    </row>
    <row r="539" spans="1:25" ht="15" x14ac:dyDescent="0.25">
      <c r="A539"/>
      <c r="B539"/>
      <c r="C539" s="29"/>
      <c r="D539" s="30"/>
      <c r="E539" s="32"/>
      <c r="F539" s="30"/>
      <c r="G539" s="32"/>
      <c r="H539" s="30"/>
      <c r="I539" s="30"/>
      <c r="J539" s="30"/>
      <c r="K539" s="32"/>
      <c r="L539" s="37"/>
      <c r="M539" s="37"/>
      <c r="N539" s="38"/>
      <c r="O539" s="38"/>
      <c r="P539" s="38"/>
      <c r="Q539" s="38"/>
      <c r="R539" s="38"/>
      <c r="S539" s="39"/>
      <c r="T539" s="39"/>
      <c r="U539"/>
      <c r="V539"/>
      <c r="W539"/>
      <c r="X539" s="48"/>
      <c r="Y539" s="41"/>
    </row>
    <row r="540" spans="1:25" ht="15" x14ac:dyDescent="0.25">
      <c r="A540"/>
      <c r="B540"/>
      <c r="C540" s="29"/>
      <c r="D540" s="30"/>
      <c r="E540" s="32"/>
      <c r="F540" s="30"/>
      <c r="G540" s="32"/>
      <c r="H540" s="30"/>
      <c r="I540" s="30"/>
      <c r="J540" s="30"/>
      <c r="K540" s="32"/>
      <c r="L540" s="37"/>
      <c r="M540" s="37"/>
      <c r="N540" s="38"/>
      <c r="O540" s="38"/>
      <c r="P540" s="38"/>
      <c r="Q540" s="38"/>
      <c r="R540" s="38"/>
      <c r="S540" s="39"/>
      <c r="T540" s="39"/>
      <c r="U540"/>
      <c r="V540"/>
      <c r="W540"/>
      <c r="X540" s="48"/>
      <c r="Y540" s="41"/>
    </row>
    <row r="541" spans="1:25" ht="15" x14ac:dyDescent="0.25">
      <c r="A541"/>
      <c r="B541"/>
      <c r="C541" s="29"/>
      <c r="D541" s="30"/>
      <c r="E541" s="32"/>
      <c r="F541" s="30"/>
      <c r="G541" s="32"/>
      <c r="H541" s="30"/>
      <c r="I541" s="30"/>
      <c r="J541" s="30"/>
      <c r="K541" s="32"/>
      <c r="L541" s="37"/>
      <c r="M541" s="37"/>
      <c r="N541" s="38"/>
      <c r="O541" s="38"/>
      <c r="P541" s="38"/>
      <c r="Q541" s="38"/>
      <c r="R541" s="38"/>
      <c r="S541" s="39"/>
      <c r="T541" s="39"/>
      <c r="U541"/>
      <c r="V541"/>
      <c r="W541"/>
      <c r="X541" s="48"/>
      <c r="Y541" s="41"/>
    </row>
    <row r="542" spans="1:25" ht="15" x14ac:dyDescent="0.25">
      <c r="A542"/>
      <c r="B542"/>
      <c r="C542" s="29"/>
      <c r="D542" s="30"/>
      <c r="E542" s="32"/>
      <c r="F542" s="30"/>
      <c r="G542" s="32"/>
      <c r="H542" s="30"/>
      <c r="I542" s="30"/>
      <c r="J542" s="30"/>
      <c r="K542" s="32"/>
      <c r="L542" s="37"/>
      <c r="M542" s="37"/>
      <c r="N542" s="38"/>
      <c r="O542" s="38"/>
      <c r="P542" s="38"/>
      <c r="Q542" s="38"/>
      <c r="R542" s="38"/>
      <c r="S542" s="39"/>
      <c r="T542" s="39"/>
      <c r="U542"/>
      <c r="V542"/>
      <c r="W542"/>
      <c r="X542" s="48"/>
      <c r="Y542" s="41"/>
    </row>
    <row r="543" spans="1:25" ht="15" x14ac:dyDescent="0.25">
      <c r="A543"/>
      <c r="B543"/>
      <c r="C543" s="29"/>
      <c r="D543" s="30"/>
      <c r="E543" s="32"/>
      <c r="F543" s="30"/>
      <c r="G543" s="32"/>
      <c r="H543" s="30"/>
      <c r="I543" s="30"/>
      <c r="J543" s="30"/>
      <c r="K543" s="32"/>
      <c r="L543" s="37"/>
      <c r="M543" s="37"/>
      <c r="N543" s="38"/>
      <c r="O543" s="38"/>
      <c r="P543" s="38"/>
      <c r="Q543" s="38"/>
      <c r="R543" s="38"/>
      <c r="S543" s="39"/>
      <c r="T543" s="39"/>
      <c r="U543"/>
      <c r="V543"/>
      <c r="W543"/>
      <c r="X543" s="48"/>
      <c r="Y543" s="41"/>
    </row>
    <row r="544" spans="1:25" ht="15" x14ac:dyDescent="0.25">
      <c r="A544"/>
      <c r="B544"/>
      <c r="C544" s="29"/>
      <c r="D544" s="30"/>
      <c r="E544" s="32"/>
      <c r="F544" s="30"/>
      <c r="G544" s="32"/>
      <c r="H544" s="30"/>
      <c r="I544" s="30"/>
      <c r="J544" s="30"/>
      <c r="K544" s="32"/>
      <c r="L544" s="37"/>
      <c r="M544" s="37"/>
      <c r="N544" s="38"/>
      <c r="O544" s="38"/>
      <c r="P544" s="38"/>
      <c r="Q544" s="38"/>
      <c r="R544" s="38"/>
      <c r="S544" s="39"/>
      <c r="T544" s="39"/>
      <c r="U544"/>
      <c r="V544"/>
      <c r="W544"/>
      <c r="X544" s="48"/>
      <c r="Y544" s="41"/>
    </row>
    <row r="545" spans="1:25" ht="15" x14ac:dyDescent="0.25">
      <c r="A545"/>
      <c r="B545"/>
      <c r="C545" s="29"/>
      <c r="D545" s="30"/>
      <c r="E545" s="32"/>
      <c r="F545" s="30"/>
      <c r="G545" s="32"/>
      <c r="H545" s="30"/>
      <c r="I545" s="30"/>
      <c r="J545" s="30"/>
      <c r="K545" s="32"/>
      <c r="L545" s="37"/>
      <c r="M545" s="37"/>
      <c r="N545" s="38"/>
      <c r="O545" s="38"/>
      <c r="P545" s="38"/>
      <c r="Q545" s="38"/>
      <c r="R545" s="38"/>
      <c r="S545" s="39"/>
      <c r="T545" s="39"/>
      <c r="U545"/>
      <c r="V545"/>
      <c r="W545"/>
      <c r="X545" s="48"/>
      <c r="Y545" s="41"/>
    </row>
    <row r="546" spans="1:25" ht="15" x14ac:dyDescent="0.25">
      <c r="A546"/>
      <c r="B546"/>
      <c r="C546" s="29"/>
      <c r="D546" s="30"/>
      <c r="E546" s="32"/>
      <c r="F546" s="30"/>
      <c r="G546" s="32"/>
      <c r="H546" s="30"/>
      <c r="I546" s="30"/>
      <c r="J546" s="30"/>
      <c r="K546" s="32"/>
      <c r="L546" s="37"/>
      <c r="M546" s="37"/>
      <c r="N546" s="38"/>
      <c r="O546" s="38"/>
      <c r="P546" s="38"/>
      <c r="Q546" s="38"/>
      <c r="R546" s="38"/>
      <c r="S546" s="39"/>
      <c r="T546" s="39"/>
      <c r="U546"/>
      <c r="V546"/>
      <c r="W546"/>
      <c r="X546" s="48"/>
      <c r="Y546" s="41"/>
    </row>
    <row r="547" spans="1:25" ht="15" x14ac:dyDescent="0.25">
      <c r="A547"/>
      <c r="B547"/>
      <c r="C547" s="29"/>
      <c r="D547" s="30"/>
      <c r="E547" s="32"/>
      <c r="F547" s="30"/>
      <c r="G547" s="32"/>
      <c r="H547" s="30"/>
      <c r="I547" s="30"/>
      <c r="J547" s="30"/>
      <c r="K547" s="32"/>
      <c r="L547" s="37"/>
      <c r="M547" s="37"/>
      <c r="N547" s="38"/>
      <c r="O547" s="38"/>
      <c r="P547" s="38"/>
      <c r="Q547" s="38"/>
      <c r="R547" s="38"/>
      <c r="S547" s="39"/>
      <c r="T547" s="39"/>
      <c r="U547"/>
      <c r="V547"/>
      <c r="W547"/>
      <c r="X547" s="48"/>
      <c r="Y547" s="41"/>
    </row>
    <row r="548" spans="1:25" ht="15" x14ac:dyDescent="0.25">
      <c r="A548"/>
      <c r="B548"/>
      <c r="C548" s="29"/>
      <c r="D548" s="30"/>
      <c r="E548" s="32"/>
      <c r="F548" s="30"/>
      <c r="G548" s="32"/>
      <c r="H548" s="30"/>
      <c r="I548" s="30"/>
      <c r="J548" s="30"/>
      <c r="K548" s="32"/>
      <c r="L548" s="37"/>
      <c r="M548" s="37"/>
      <c r="N548" s="38"/>
      <c r="O548" s="38"/>
      <c r="P548" s="38"/>
      <c r="Q548" s="38"/>
      <c r="R548" s="38"/>
      <c r="S548" s="39"/>
      <c r="T548" s="39"/>
      <c r="U548"/>
      <c r="V548"/>
      <c r="W548"/>
      <c r="X548" s="48"/>
      <c r="Y548" s="41"/>
    </row>
    <row r="549" spans="1:25" ht="15" x14ac:dyDescent="0.25">
      <c r="A549"/>
      <c r="B549"/>
      <c r="C549" s="29"/>
      <c r="D549" s="30"/>
      <c r="E549" s="32"/>
      <c r="F549" s="30"/>
      <c r="G549" s="32"/>
      <c r="H549" s="30"/>
      <c r="I549" s="30"/>
      <c r="J549" s="30"/>
      <c r="K549" s="32"/>
      <c r="L549" s="37"/>
      <c r="M549" s="37"/>
      <c r="N549" s="38"/>
      <c r="O549" s="38"/>
      <c r="P549" s="38"/>
      <c r="Q549" s="38"/>
      <c r="R549" s="38"/>
      <c r="S549" s="39"/>
      <c r="T549" s="39"/>
      <c r="U549"/>
      <c r="V549"/>
      <c r="W549"/>
      <c r="X549" s="48"/>
      <c r="Y549" s="41"/>
    </row>
    <row r="550" spans="1:25" ht="15" x14ac:dyDescent="0.25">
      <c r="A550"/>
      <c r="B550"/>
      <c r="C550" s="29"/>
      <c r="D550" s="30"/>
      <c r="E550" s="32"/>
      <c r="F550" s="30"/>
      <c r="G550" s="32"/>
      <c r="H550" s="30"/>
      <c r="I550" s="30"/>
      <c r="J550" s="30"/>
      <c r="K550" s="32"/>
      <c r="L550" s="37"/>
      <c r="M550" s="37"/>
      <c r="N550" s="38"/>
      <c r="O550" s="38"/>
      <c r="P550" s="38"/>
      <c r="Q550" s="38"/>
      <c r="R550" s="38"/>
      <c r="S550" s="39"/>
      <c r="T550" s="39"/>
      <c r="U550"/>
      <c r="V550"/>
      <c r="W550"/>
      <c r="X550" s="48"/>
      <c r="Y550" s="41"/>
    </row>
    <row r="551" spans="1:25" ht="15" x14ac:dyDescent="0.25">
      <c r="A551"/>
      <c r="B551"/>
      <c r="C551" s="29"/>
      <c r="D551" s="30"/>
      <c r="E551" s="32"/>
      <c r="F551" s="30"/>
      <c r="G551" s="32"/>
      <c r="H551" s="30"/>
      <c r="I551" s="30"/>
      <c r="J551" s="30"/>
      <c r="K551" s="32"/>
      <c r="L551" s="37"/>
      <c r="M551" s="37"/>
      <c r="N551" s="38"/>
      <c r="O551" s="38"/>
      <c r="P551" s="38"/>
      <c r="Q551" s="38"/>
      <c r="R551" s="38"/>
      <c r="S551" s="39"/>
      <c r="T551" s="39"/>
      <c r="U551"/>
      <c r="V551"/>
      <c r="W551"/>
      <c r="X551" s="48"/>
      <c r="Y551" s="41"/>
    </row>
    <row r="552" spans="1:25" ht="15" x14ac:dyDescent="0.25">
      <c r="A552"/>
      <c r="B552"/>
      <c r="C552" s="29"/>
      <c r="D552" s="30"/>
      <c r="E552" s="32"/>
      <c r="F552" s="30"/>
      <c r="G552" s="32"/>
      <c r="H552" s="30"/>
      <c r="I552" s="30"/>
      <c r="J552" s="30"/>
      <c r="K552" s="32"/>
      <c r="L552" s="37"/>
      <c r="M552" s="37"/>
      <c r="N552" s="38"/>
      <c r="O552" s="38"/>
      <c r="P552" s="38"/>
      <c r="Q552" s="38"/>
      <c r="R552" s="38"/>
      <c r="S552" s="39"/>
      <c r="T552" s="39"/>
      <c r="U552"/>
      <c r="V552"/>
      <c r="W552"/>
      <c r="X552" s="48"/>
      <c r="Y552" s="41"/>
    </row>
    <row r="553" spans="1:25" ht="15" x14ac:dyDescent="0.25">
      <c r="A553"/>
      <c r="B553"/>
      <c r="C553" s="29"/>
      <c r="D553" s="30"/>
      <c r="E553" s="32"/>
      <c r="F553" s="30"/>
      <c r="G553" s="32"/>
      <c r="H553" s="30"/>
      <c r="I553" s="30"/>
      <c r="J553" s="30"/>
      <c r="K553" s="32"/>
      <c r="L553" s="37"/>
      <c r="M553" s="37"/>
      <c r="N553" s="38"/>
      <c r="O553" s="38"/>
      <c r="P553" s="38"/>
      <c r="Q553" s="38"/>
      <c r="R553" s="38"/>
      <c r="S553" s="39"/>
      <c r="T553" s="39"/>
      <c r="U553"/>
      <c r="V553"/>
      <c r="W553"/>
      <c r="X553" s="48"/>
      <c r="Y553" s="41"/>
    </row>
    <row r="554" spans="1:25" ht="15" x14ac:dyDescent="0.25">
      <c r="A554"/>
      <c r="B554"/>
      <c r="C554" s="29"/>
      <c r="D554" s="30"/>
      <c r="E554" s="32"/>
      <c r="F554" s="30"/>
      <c r="G554" s="32"/>
      <c r="H554" s="30"/>
      <c r="I554" s="30"/>
      <c r="J554" s="30"/>
      <c r="K554" s="32"/>
      <c r="L554" s="37"/>
      <c r="M554" s="37"/>
      <c r="N554" s="38"/>
      <c r="O554" s="38"/>
      <c r="P554" s="38"/>
      <c r="Q554" s="38"/>
      <c r="R554" s="38"/>
      <c r="S554" s="39"/>
      <c r="T554" s="39"/>
      <c r="U554"/>
      <c r="V554"/>
      <c r="W554"/>
      <c r="X554" s="48"/>
      <c r="Y554" s="41"/>
    </row>
    <row r="555" spans="1:25" ht="15" x14ac:dyDescent="0.25">
      <c r="A555"/>
      <c r="B555"/>
      <c r="C555" s="29"/>
      <c r="D555" s="30"/>
      <c r="E555" s="32"/>
      <c r="F555" s="30"/>
      <c r="G555" s="32"/>
      <c r="H555" s="30"/>
      <c r="I555" s="30"/>
      <c r="J555" s="30"/>
      <c r="K555" s="32"/>
      <c r="L555" s="37"/>
      <c r="M555" s="37"/>
      <c r="N555" s="38"/>
      <c r="O555" s="38"/>
      <c r="P555" s="38"/>
      <c r="Q555" s="38"/>
      <c r="R555" s="38"/>
      <c r="S555" s="39"/>
      <c r="T555" s="39"/>
      <c r="U555"/>
      <c r="V555"/>
      <c r="W555"/>
      <c r="X555" s="48"/>
      <c r="Y555" s="41"/>
    </row>
    <row r="556" spans="1:25" ht="15" x14ac:dyDescent="0.25">
      <c r="A556"/>
      <c r="B556"/>
      <c r="C556" s="29"/>
      <c r="D556" s="30"/>
      <c r="E556" s="32"/>
      <c r="F556" s="30"/>
      <c r="G556" s="32"/>
      <c r="H556" s="30"/>
      <c r="I556" s="30"/>
      <c r="J556" s="30"/>
      <c r="K556" s="32"/>
      <c r="L556" s="37"/>
      <c r="M556" s="37"/>
      <c r="N556" s="38"/>
      <c r="O556" s="38"/>
      <c r="P556" s="38"/>
      <c r="Q556" s="38"/>
      <c r="R556" s="38"/>
      <c r="S556" s="39"/>
      <c r="T556" s="39"/>
      <c r="U556"/>
      <c r="V556"/>
      <c r="W556"/>
      <c r="X556" s="48"/>
      <c r="Y556" s="41"/>
    </row>
    <row r="557" spans="1:25" ht="15" x14ac:dyDescent="0.25">
      <c r="A557"/>
      <c r="B557"/>
      <c r="C557" s="29"/>
      <c r="D557" s="30"/>
      <c r="E557" s="32"/>
      <c r="F557" s="30"/>
      <c r="G557" s="32"/>
      <c r="H557" s="30"/>
      <c r="I557" s="30"/>
      <c r="J557" s="30"/>
      <c r="K557" s="32"/>
      <c r="L557" s="37"/>
      <c r="M557" s="37"/>
      <c r="N557" s="38"/>
      <c r="O557" s="38"/>
      <c r="P557" s="38"/>
      <c r="Q557" s="38"/>
      <c r="R557" s="38"/>
      <c r="S557" s="39"/>
      <c r="T557" s="39"/>
      <c r="U557"/>
      <c r="V557"/>
      <c r="W557"/>
      <c r="X557" s="48"/>
      <c r="Y557" s="41"/>
    </row>
    <row r="558" spans="1:25" ht="15" x14ac:dyDescent="0.25">
      <c r="A558"/>
      <c r="B558"/>
      <c r="C558" s="29"/>
      <c r="D558" s="30"/>
      <c r="E558" s="32"/>
      <c r="F558" s="30"/>
      <c r="G558" s="32"/>
      <c r="H558" s="30"/>
      <c r="I558" s="30"/>
      <c r="J558" s="30"/>
      <c r="K558" s="32"/>
      <c r="L558" s="37"/>
      <c r="M558" s="37"/>
      <c r="N558" s="38"/>
      <c r="O558" s="38"/>
      <c r="P558" s="38"/>
      <c r="Q558" s="38"/>
      <c r="R558" s="38"/>
      <c r="S558" s="39"/>
      <c r="T558" s="39"/>
      <c r="U558"/>
      <c r="V558"/>
      <c r="W558"/>
      <c r="X558" s="48"/>
      <c r="Y558" s="41"/>
    </row>
    <row r="559" spans="1:25" s="35" customFormat="1" ht="15" x14ac:dyDescent="0.25">
      <c r="A559"/>
      <c r="B559"/>
      <c r="C559" s="29"/>
      <c r="D559" s="30"/>
      <c r="E559" s="32"/>
      <c r="F559" s="30"/>
      <c r="G559" s="32"/>
      <c r="H559" s="30"/>
      <c r="I559" s="30"/>
      <c r="J559" s="30"/>
      <c r="K559" s="32"/>
      <c r="L559" s="37"/>
      <c r="M559" s="37"/>
      <c r="N559" s="38"/>
      <c r="O559" s="38"/>
      <c r="P559" s="38"/>
      <c r="Q559" s="38"/>
      <c r="R559" s="38"/>
      <c r="S559" s="39"/>
      <c r="T559" s="39"/>
      <c r="U559"/>
      <c r="V559"/>
      <c r="W559"/>
      <c r="X559" s="48"/>
      <c r="Y559" s="41"/>
    </row>
    <row r="560" spans="1:25" s="35" customFormat="1" ht="15" x14ac:dyDescent="0.25">
      <c r="A560"/>
      <c r="B560"/>
      <c r="C560" s="29"/>
      <c r="D560" s="30"/>
      <c r="E560" s="32"/>
      <c r="F560" s="30"/>
      <c r="G560" s="32"/>
      <c r="H560" s="30"/>
      <c r="I560" s="30"/>
      <c r="J560" s="30"/>
      <c r="K560" s="32"/>
      <c r="L560" s="37"/>
      <c r="M560" s="37"/>
      <c r="N560" s="38"/>
      <c r="O560" s="38"/>
      <c r="P560" s="38"/>
      <c r="Q560" s="38"/>
      <c r="R560" s="38"/>
      <c r="S560" s="39"/>
      <c r="T560" s="39"/>
      <c r="U560"/>
      <c r="V560"/>
      <c r="W560"/>
      <c r="X560" s="48"/>
      <c r="Y560" s="41"/>
    </row>
    <row r="561" spans="1:25" ht="15" x14ac:dyDescent="0.25">
      <c r="A561"/>
      <c r="B561"/>
      <c r="C561" s="29"/>
      <c r="D561" s="30"/>
      <c r="E561" s="32"/>
      <c r="F561" s="30"/>
      <c r="G561" s="32"/>
      <c r="H561" s="30"/>
      <c r="I561" s="30"/>
      <c r="J561" s="30"/>
      <c r="K561" s="32"/>
      <c r="L561" s="37"/>
      <c r="M561" s="37"/>
      <c r="N561" s="38"/>
      <c r="O561" s="38"/>
      <c r="P561" s="38"/>
      <c r="Q561" s="38"/>
      <c r="R561" s="38"/>
      <c r="S561" s="39"/>
      <c r="T561" s="39"/>
      <c r="U561"/>
      <c r="V561"/>
      <c r="W561"/>
      <c r="X561" s="48"/>
      <c r="Y561" s="41"/>
    </row>
    <row r="562" spans="1:25" ht="15" x14ac:dyDescent="0.25">
      <c r="A562"/>
      <c r="B562"/>
      <c r="C562" s="29"/>
      <c r="D562" s="30"/>
      <c r="E562" s="32"/>
      <c r="F562" s="30"/>
      <c r="G562" s="32"/>
      <c r="H562" s="30"/>
      <c r="I562" s="30"/>
      <c r="J562" s="30"/>
      <c r="K562" s="32"/>
      <c r="L562" s="37"/>
      <c r="M562" s="37"/>
      <c r="N562" s="38"/>
      <c r="O562" s="38"/>
      <c r="P562" s="38"/>
      <c r="Q562" s="38"/>
      <c r="R562" s="38"/>
      <c r="S562" s="39"/>
      <c r="T562" s="39"/>
      <c r="U562"/>
      <c r="V562"/>
      <c r="W562"/>
      <c r="X562" s="48"/>
      <c r="Y562" s="41"/>
    </row>
    <row r="563" spans="1:25" ht="15" x14ac:dyDescent="0.25">
      <c r="A563"/>
      <c r="B563"/>
      <c r="C563" s="29"/>
      <c r="D563" s="30"/>
      <c r="E563" s="32"/>
      <c r="F563" s="30"/>
      <c r="G563" s="32"/>
      <c r="H563" s="30"/>
      <c r="I563" s="30"/>
      <c r="J563" s="30"/>
      <c r="K563" s="32"/>
      <c r="L563" s="37"/>
      <c r="M563" s="37"/>
      <c r="N563" s="38"/>
      <c r="O563" s="38"/>
      <c r="P563" s="38"/>
      <c r="Q563" s="38"/>
      <c r="R563" s="38"/>
      <c r="S563" s="39"/>
      <c r="T563" s="39"/>
      <c r="U563"/>
      <c r="V563"/>
      <c r="W563"/>
      <c r="X563" s="48"/>
      <c r="Y563" s="41"/>
    </row>
    <row r="564" spans="1:25" ht="15" x14ac:dyDescent="0.25">
      <c r="A564"/>
      <c r="B564"/>
      <c r="C564" s="29"/>
      <c r="D564" s="30"/>
      <c r="E564" s="32"/>
      <c r="F564" s="30"/>
      <c r="G564" s="32"/>
      <c r="H564" s="30"/>
      <c r="I564" s="30"/>
      <c r="J564" s="30"/>
      <c r="K564" s="32"/>
      <c r="L564" s="37"/>
      <c r="M564" s="37"/>
      <c r="N564" s="38"/>
      <c r="O564" s="38"/>
      <c r="P564" s="38"/>
      <c r="Q564" s="38"/>
      <c r="R564" s="38"/>
      <c r="S564" s="39"/>
      <c r="T564" s="39"/>
      <c r="U564"/>
      <c r="V564"/>
      <c r="W564"/>
      <c r="X564" s="48"/>
      <c r="Y564" s="41"/>
    </row>
    <row r="565" spans="1:25" ht="15" x14ac:dyDescent="0.25">
      <c r="A565"/>
      <c r="B565"/>
      <c r="C565" s="29"/>
      <c r="D565" s="30"/>
      <c r="E565" s="32"/>
      <c r="F565" s="30"/>
      <c r="G565" s="32"/>
      <c r="H565" s="30"/>
      <c r="I565" s="30"/>
      <c r="J565" s="30"/>
      <c r="K565" s="32"/>
      <c r="L565" s="37"/>
      <c r="M565" s="37"/>
      <c r="N565" s="38"/>
      <c r="O565" s="38"/>
      <c r="P565" s="38"/>
      <c r="Q565" s="38"/>
      <c r="R565" s="38"/>
      <c r="S565" s="39"/>
      <c r="T565" s="39"/>
      <c r="U565"/>
      <c r="V565"/>
      <c r="W565"/>
      <c r="X565" s="48"/>
      <c r="Y565" s="41"/>
    </row>
    <row r="566" spans="1:25" ht="15" x14ac:dyDescent="0.25">
      <c r="A566"/>
      <c r="B566"/>
      <c r="C566" s="29"/>
      <c r="D566" s="30"/>
      <c r="E566" s="32"/>
      <c r="F566" s="30"/>
      <c r="G566" s="32"/>
      <c r="H566" s="30"/>
      <c r="I566" s="30"/>
      <c r="J566" s="30"/>
      <c r="K566" s="32"/>
      <c r="L566" s="37"/>
      <c r="M566" s="37"/>
      <c r="N566" s="38"/>
      <c r="O566" s="38"/>
      <c r="P566" s="38"/>
      <c r="Q566" s="38"/>
      <c r="R566" s="38"/>
      <c r="S566" s="39"/>
      <c r="T566" s="39"/>
      <c r="U566"/>
      <c r="V566"/>
      <c r="W566"/>
      <c r="X566" s="48"/>
      <c r="Y566" s="41"/>
    </row>
    <row r="567" spans="1:25" ht="15" x14ac:dyDescent="0.25">
      <c r="A567"/>
      <c r="B567"/>
      <c r="C567" s="29"/>
      <c r="D567" s="30"/>
      <c r="E567" s="32"/>
      <c r="F567" s="30"/>
      <c r="G567" s="32"/>
      <c r="H567" s="30"/>
      <c r="I567" s="30"/>
      <c r="J567" s="30"/>
      <c r="K567" s="32"/>
      <c r="L567" s="37"/>
      <c r="M567" s="37"/>
      <c r="N567" s="38"/>
      <c r="O567" s="38"/>
      <c r="P567" s="38"/>
      <c r="Q567" s="38"/>
      <c r="R567" s="38"/>
      <c r="S567" s="39"/>
      <c r="T567" s="39"/>
      <c r="U567"/>
      <c r="V567"/>
      <c r="W567"/>
      <c r="X567" s="48"/>
      <c r="Y567" s="41"/>
    </row>
    <row r="568" spans="1:25" ht="15" x14ac:dyDescent="0.25">
      <c r="A568"/>
      <c r="B568"/>
      <c r="C568" s="29"/>
      <c r="D568" s="30"/>
      <c r="E568" s="32"/>
      <c r="F568" s="30"/>
      <c r="G568" s="32"/>
      <c r="H568" s="30"/>
      <c r="I568" s="30"/>
      <c r="J568" s="30"/>
      <c r="K568" s="32"/>
      <c r="L568" s="37"/>
      <c r="M568" s="37"/>
      <c r="N568" s="38"/>
      <c r="O568" s="38"/>
      <c r="P568" s="38"/>
      <c r="Q568" s="38"/>
      <c r="R568" s="38"/>
      <c r="S568" s="39"/>
      <c r="T568" s="39"/>
      <c r="U568"/>
      <c r="V568"/>
      <c r="W568"/>
      <c r="X568" s="48"/>
      <c r="Y568" s="41"/>
    </row>
    <row r="569" spans="1:25" ht="15" x14ac:dyDescent="0.25">
      <c r="A569"/>
      <c r="B569"/>
      <c r="C569" s="29"/>
      <c r="D569" s="30"/>
      <c r="E569" s="32"/>
      <c r="F569" s="30"/>
      <c r="G569" s="32"/>
      <c r="H569" s="30"/>
      <c r="I569" s="30"/>
      <c r="J569" s="30"/>
      <c r="K569" s="32"/>
      <c r="L569" s="37"/>
      <c r="M569" s="37"/>
      <c r="N569" s="38"/>
      <c r="O569" s="38"/>
      <c r="P569" s="38"/>
      <c r="Q569" s="38"/>
      <c r="R569" s="38"/>
      <c r="S569" s="39"/>
      <c r="T569" s="39"/>
      <c r="U569"/>
      <c r="V569"/>
      <c r="W569"/>
      <c r="X569" s="48"/>
      <c r="Y569" s="41"/>
    </row>
    <row r="570" spans="1:25" ht="15" x14ac:dyDescent="0.25">
      <c r="A570"/>
      <c r="B570"/>
      <c r="C570" s="29"/>
      <c r="D570" s="30"/>
      <c r="E570" s="32"/>
      <c r="F570" s="30"/>
      <c r="G570" s="32"/>
      <c r="H570" s="30"/>
      <c r="I570" s="30"/>
      <c r="J570" s="30"/>
      <c r="K570" s="32"/>
      <c r="L570" s="37"/>
      <c r="M570" s="37"/>
      <c r="N570" s="38"/>
      <c r="O570" s="38"/>
      <c r="P570" s="38"/>
      <c r="Q570" s="38"/>
      <c r="R570" s="38"/>
      <c r="S570" s="39"/>
      <c r="T570" s="39"/>
      <c r="U570"/>
      <c r="V570"/>
      <c r="W570"/>
      <c r="X570" s="48"/>
      <c r="Y570" s="41"/>
    </row>
    <row r="571" spans="1:25" ht="15" x14ac:dyDescent="0.25">
      <c r="A571"/>
      <c r="B571"/>
      <c r="C571" s="29"/>
      <c r="D571" s="30"/>
      <c r="E571" s="32"/>
      <c r="F571" s="30"/>
      <c r="G571" s="32"/>
      <c r="H571" s="30"/>
      <c r="I571" s="30"/>
      <c r="J571" s="30"/>
      <c r="K571" s="32"/>
      <c r="L571" s="37"/>
      <c r="M571" s="37"/>
      <c r="N571" s="38"/>
      <c r="O571" s="38"/>
      <c r="P571" s="38"/>
      <c r="Q571" s="38"/>
      <c r="R571" s="38"/>
      <c r="S571" s="39"/>
      <c r="T571" s="39"/>
      <c r="U571"/>
      <c r="V571"/>
      <c r="W571"/>
      <c r="X571" s="48"/>
      <c r="Y571" s="41"/>
    </row>
    <row r="572" spans="1:25" ht="15" x14ac:dyDescent="0.25">
      <c r="A572"/>
      <c r="B572"/>
      <c r="C572" s="29"/>
      <c r="D572" s="30"/>
      <c r="E572" s="32"/>
      <c r="F572" s="30"/>
      <c r="G572" s="32"/>
      <c r="H572" s="30"/>
      <c r="I572" s="30"/>
      <c r="J572" s="30"/>
      <c r="K572" s="32"/>
      <c r="L572" s="37"/>
      <c r="M572" s="37"/>
      <c r="N572" s="38"/>
      <c r="O572" s="38"/>
      <c r="P572" s="38"/>
      <c r="Q572" s="38"/>
      <c r="R572" s="38"/>
      <c r="S572" s="39"/>
      <c r="T572" s="39"/>
      <c r="U572"/>
      <c r="V572"/>
      <c r="W572"/>
      <c r="X572" s="48"/>
      <c r="Y572" s="41"/>
    </row>
    <row r="573" spans="1:25" ht="15" x14ac:dyDescent="0.25">
      <c r="A573"/>
      <c r="B573"/>
      <c r="C573" s="29"/>
      <c r="D573" s="30"/>
      <c r="E573" s="32"/>
      <c r="F573" s="30"/>
      <c r="G573" s="32"/>
      <c r="H573" s="30"/>
      <c r="I573" s="30"/>
      <c r="J573" s="30"/>
      <c r="K573" s="32"/>
      <c r="L573" s="37"/>
      <c r="M573" s="37"/>
      <c r="N573" s="38"/>
      <c r="O573" s="38"/>
      <c r="P573" s="38"/>
      <c r="Q573" s="38"/>
      <c r="R573" s="38"/>
      <c r="S573" s="39"/>
      <c r="T573" s="39"/>
      <c r="U573"/>
      <c r="V573"/>
      <c r="W573"/>
      <c r="X573" s="48"/>
      <c r="Y573" s="41"/>
    </row>
    <row r="574" spans="1:25" ht="15" x14ac:dyDescent="0.25">
      <c r="A574"/>
      <c r="B574"/>
      <c r="C574" s="29"/>
      <c r="D574" s="30"/>
      <c r="E574" s="32"/>
      <c r="F574" s="30"/>
      <c r="G574" s="32"/>
      <c r="H574" s="30"/>
      <c r="I574" s="30"/>
      <c r="J574" s="30"/>
      <c r="K574" s="32"/>
      <c r="L574" s="37"/>
      <c r="M574" s="37"/>
      <c r="N574" s="38"/>
      <c r="O574" s="38"/>
      <c r="P574" s="38"/>
      <c r="Q574" s="38"/>
      <c r="R574" s="38"/>
      <c r="S574" s="39"/>
      <c r="T574" s="39"/>
      <c r="U574"/>
      <c r="V574"/>
      <c r="W574"/>
      <c r="X574" s="48"/>
      <c r="Y574" s="41"/>
    </row>
    <row r="575" spans="1:25" ht="15" x14ac:dyDescent="0.25">
      <c r="A575"/>
      <c r="B575"/>
      <c r="C575" s="29"/>
      <c r="D575" s="30"/>
      <c r="E575" s="32"/>
      <c r="F575" s="30"/>
      <c r="G575" s="32"/>
      <c r="H575" s="30"/>
      <c r="I575" s="30"/>
      <c r="J575" s="30"/>
      <c r="K575" s="32"/>
      <c r="L575" s="37"/>
      <c r="M575" s="37"/>
      <c r="N575" s="38"/>
      <c r="O575" s="38"/>
      <c r="P575" s="38"/>
      <c r="Q575" s="38"/>
      <c r="R575" s="38"/>
      <c r="S575" s="39"/>
      <c r="T575" s="39"/>
      <c r="U575"/>
      <c r="V575"/>
      <c r="W575"/>
      <c r="X575" s="48"/>
      <c r="Y575" s="41"/>
    </row>
    <row r="576" spans="1:25" ht="15" x14ac:dyDescent="0.25">
      <c r="A576"/>
      <c r="B576"/>
      <c r="C576" s="29"/>
      <c r="D576" s="30"/>
      <c r="E576" s="32"/>
      <c r="F576" s="30"/>
      <c r="G576" s="32"/>
      <c r="H576" s="30"/>
      <c r="I576" s="30"/>
      <c r="J576" s="30"/>
      <c r="K576" s="32"/>
      <c r="L576" s="37"/>
      <c r="M576" s="37"/>
      <c r="N576" s="38"/>
      <c r="O576" s="38"/>
      <c r="P576" s="38"/>
      <c r="Q576" s="38"/>
      <c r="R576" s="38"/>
      <c r="S576" s="39"/>
      <c r="T576" s="39"/>
      <c r="U576"/>
      <c r="V576"/>
      <c r="W576"/>
      <c r="X576" s="48"/>
      <c r="Y576" s="41"/>
    </row>
    <row r="577" spans="1:25" ht="15" x14ac:dyDescent="0.25">
      <c r="A577"/>
      <c r="B577"/>
      <c r="C577" s="29"/>
      <c r="D577" s="30"/>
      <c r="E577" s="32"/>
      <c r="F577" s="30"/>
      <c r="G577" s="32"/>
      <c r="H577" s="30"/>
      <c r="I577" s="30"/>
      <c r="J577" s="30"/>
      <c r="K577" s="32"/>
      <c r="L577" s="37"/>
      <c r="M577" s="37"/>
      <c r="N577" s="38"/>
      <c r="O577" s="38"/>
      <c r="P577" s="38"/>
      <c r="Q577" s="38"/>
      <c r="R577" s="38"/>
      <c r="S577" s="39"/>
      <c r="T577" s="39"/>
      <c r="U577"/>
      <c r="V577"/>
      <c r="W577"/>
      <c r="X577" s="48"/>
      <c r="Y577" s="41"/>
    </row>
    <row r="578" spans="1:25" ht="15" x14ac:dyDescent="0.25">
      <c r="A578"/>
      <c r="B578"/>
      <c r="C578" s="29"/>
      <c r="D578" s="30"/>
      <c r="E578" s="32"/>
      <c r="F578" s="30"/>
      <c r="G578" s="32"/>
      <c r="H578" s="30"/>
      <c r="I578" s="30"/>
      <c r="J578" s="30"/>
      <c r="K578" s="32"/>
      <c r="L578" s="37"/>
      <c r="M578" s="37"/>
      <c r="N578" s="38"/>
      <c r="O578" s="38"/>
      <c r="P578" s="38"/>
      <c r="Q578" s="38"/>
      <c r="R578" s="38"/>
      <c r="S578" s="39"/>
      <c r="T578" s="39"/>
      <c r="U578"/>
      <c r="V578"/>
      <c r="W578"/>
      <c r="X578" s="48"/>
      <c r="Y578" s="41"/>
    </row>
    <row r="579" spans="1:25" ht="15" x14ac:dyDescent="0.25">
      <c r="A579"/>
      <c r="B579"/>
      <c r="C579" s="29"/>
      <c r="D579" s="30"/>
      <c r="E579" s="32"/>
      <c r="F579" s="30"/>
      <c r="G579" s="32"/>
      <c r="H579" s="30"/>
      <c r="I579" s="30"/>
      <c r="J579" s="30"/>
      <c r="K579" s="32"/>
      <c r="L579" s="37"/>
      <c r="M579" s="37"/>
      <c r="N579" s="38"/>
      <c r="O579" s="38"/>
      <c r="P579" s="38"/>
      <c r="Q579" s="38"/>
      <c r="R579" s="38"/>
      <c r="S579" s="39"/>
      <c r="T579" s="39"/>
      <c r="U579"/>
      <c r="V579"/>
      <c r="W579"/>
      <c r="X579" s="48"/>
      <c r="Y579" s="41"/>
    </row>
    <row r="580" spans="1:25" s="35" customFormat="1" ht="15" x14ac:dyDescent="0.25">
      <c r="A580"/>
      <c r="B580"/>
      <c r="C580" s="29"/>
      <c r="D580" s="30"/>
      <c r="E580" s="32"/>
      <c r="F580" s="30"/>
      <c r="G580" s="32"/>
      <c r="H580" s="30"/>
      <c r="I580" s="30"/>
      <c r="J580" s="30"/>
      <c r="K580" s="32"/>
      <c r="L580" s="37"/>
      <c r="M580" s="37"/>
      <c r="N580" s="38"/>
      <c r="O580" s="38"/>
      <c r="P580" s="38"/>
      <c r="Q580" s="38"/>
      <c r="R580" s="38"/>
      <c r="S580" s="39"/>
      <c r="T580" s="39"/>
      <c r="U580"/>
      <c r="V580"/>
      <c r="W580"/>
      <c r="X580" s="48"/>
      <c r="Y580" s="41"/>
    </row>
    <row r="581" spans="1:25" ht="15" x14ac:dyDescent="0.25">
      <c r="A581"/>
      <c r="B581"/>
      <c r="C581" s="29"/>
      <c r="D581" s="30"/>
      <c r="E581" s="32"/>
      <c r="F581" s="30"/>
      <c r="G581" s="32"/>
      <c r="H581" s="30"/>
      <c r="I581" s="30"/>
      <c r="J581" s="30"/>
      <c r="K581" s="32"/>
      <c r="L581" s="37"/>
      <c r="M581" s="37"/>
      <c r="N581" s="38"/>
      <c r="O581" s="38"/>
      <c r="P581" s="38"/>
      <c r="Q581" s="38"/>
      <c r="R581" s="38"/>
      <c r="S581" s="39"/>
      <c r="T581" s="39"/>
      <c r="U581"/>
      <c r="V581"/>
      <c r="W581"/>
      <c r="X581" s="48"/>
      <c r="Y581" s="41"/>
    </row>
    <row r="582" spans="1:25" ht="15" x14ac:dyDescent="0.25">
      <c r="A582"/>
      <c r="B582"/>
      <c r="C582" s="29"/>
      <c r="D582" s="30"/>
      <c r="E582" s="32"/>
      <c r="F582" s="30"/>
      <c r="G582" s="32"/>
      <c r="H582" s="30"/>
      <c r="I582" s="30"/>
      <c r="J582" s="30"/>
      <c r="K582" s="32"/>
      <c r="L582" s="37"/>
      <c r="M582" s="37"/>
      <c r="N582" s="38"/>
      <c r="O582" s="38"/>
      <c r="P582" s="38"/>
      <c r="Q582" s="38"/>
      <c r="R582" s="38"/>
      <c r="S582" s="39"/>
      <c r="T582" s="39"/>
      <c r="U582"/>
      <c r="V582"/>
      <c r="W582"/>
      <c r="X582" s="48"/>
      <c r="Y582" s="41"/>
    </row>
    <row r="583" spans="1:25" ht="15" x14ac:dyDescent="0.25">
      <c r="A583"/>
      <c r="B583"/>
      <c r="C583" s="29"/>
      <c r="D583" s="30"/>
      <c r="E583" s="32"/>
      <c r="F583" s="30"/>
      <c r="G583" s="32"/>
      <c r="H583" s="30"/>
      <c r="I583" s="30"/>
      <c r="J583" s="30"/>
      <c r="K583" s="32"/>
      <c r="L583" s="37"/>
      <c r="M583" s="37"/>
      <c r="N583" s="38"/>
      <c r="O583" s="38"/>
      <c r="P583" s="38"/>
      <c r="Q583" s="38"/>
      <c r="R583" s="38"/>
      <c r="S583" s="39"/>
      <c r="T583" s="39"/>
      <c r="U583"/>
      <c r="V583"/>
      <c r="W583"/>
      <c r="X583" s="48"/>
      <c r="Y583" s="41"/>
    </row>
    <row r="584" spans="1:25" ht="15" x14ac:dyDescent="0.25">
      <c r="A584"/>
      <c r="B584"/>
      <c r="C584" s="29"/>
      <c r="D584" s="30"/>
      <c r="E584" s="32"/>
      <c r="F584" s="30"/>
      <c r="G584" s="32"/>
      <c r="H584" s="30"/>
      <c r="I584" s="30"/>
      <c r="J584" s="30"/>
      <c r="K584" s="32"/>
      <c r="L584" s="37"/>
      <c r="M584" s="37"/>
      <c r="N584" s="38"/>
      <c r="O584" s="38"/>
      <c r="P584" s="38"/>
      <c r="Q584" s="38"/>
      <c r="R584" s="38"/>
      <c r="S584" s="39"/>
      <c r="T584" s="39"/>
      <c r="U584"/>
      <c r="V584"/>
      <c r="W584"/>
      <c r="X584" s="48"/>
      <c r="Y584" s="41"/>
    </row>
    <row r="585" spans="1:25" ht="15" x14ac:dyDescent="0.25">
      <c r="A585"/>
      <c r="B585"/>
      <c r="C585" s="29"/>
      <c r="D585" s="30"/>
      <c r="E585" s="32"/>
      <c r="F585" s="30"/>
      <c r="G585" s="32"/>
      <c r="H585" s="30"/>
      <c r="I585" s="30"/>
      <c r="J585" s="30"/>
      <c r="K585" s="32"/>
      <c r="L585" s="37"/>
      <c r="M585" s="37"/>
      <c r="N585" s="38"/>
      <c r="O585" s="38"/>
      <c r="P585" s="38"/>
      <c r="Q585" s="38"/>
      <c r="R585" s="38"/>
      <c r="S585" s="39"/>
      <c r="T585" s="39"/>
      <c r="U585"/>
      <c r="V585"/>
      <c r="W585"/>
      <c r="X585" s="48"/>
      <c r="Y585" s="41"/>
    </row>
    <row r="586" spans="1:25" ht="15" x14ac:dyDescent="0.25">
      <c r="A586"/>
      <c r="B586"/>
      <c r="C586" s="29"/>
      <c r="D586" s="30"/>
      <c r="E586" s="32"/>
      <c r="F586" s="30"/>
      <c r="G586" s="32"/>
      <c r="H586" s="30"/>
      <c r="I586" s="30"/>
      <c r="J586" s="30"/>
      <c r="K586" s="32"/>
      <c r="L586" s="37"/>
      <c r="M586" s="37"/>
      <c r="N586" s="38"/>
      <c r="O586" s="38"/>
      <c r="P586" s="38"/>
      <c r="Q586" s="38"/>
      <c r="R586" s="38"/>
      <c r="S586" s="39"/>
      <c r="T586" s="39"/>
      <c r="U586"/>
      <c r="V586"/>
      <c r="W586"/>
      <c r="X586" s="48"/>
      <c r="Y586" s="41"/>
    </row>
    <row r="587" spans="1:25" ht="15" x14ac:dyDescent="0.25">
      <c r="A587"/>
      <c r="B587"/>
      <c r="C587" s="29"/>
      <c r="D587" s="30"/>
      <c r="E587" s="32"/>
      <c r="F587" s="30"/>
      <c r="G587" s="32"/>
      <c r="H587" s="30"/>
      <c r="I587" s="30"/>
      <c r="J587" s="30"/>
      <c r="K587" s="32"/>
      <c r="L587" s="37"/>
      <c r="M587" s="37"/>
      <c r="N587" s="38"/>
      <c r="O587" s="38"/>
      <c r="P587" s="38"/>
      <c r="Q587" s="38"/>
      <c r="R587" s="38"/>
      <c r="S587" s="39"/>
      <c r="T587" s="39"/>
      <c r="U587"/>
      <c r="V587"/>
      <c r="W587"/>
      <c r="X587" s="48"/>
      <c r="Y587" s="41"/>
    </row>
    <row r="588" spans="1:25" ht="15" x14ac:dyDescent="0.25">
      <c r="A588"/>
      <c r="B588"/>
      <c r="C588" s="29"/>
      <c r="D588" s="30"/>
      <c r="E588" s="32"/>
      <c r="F588" s="30"/>
      <c r="G588" s="32"/>
      <c r="H588" s="30"/>
      <c r="I588" s="30"/>
      <c r="J588" s="30"/>
      <c r="K588" s="32"/>
      <c r="L588" s="37"/>
      <c r="M588" s="37"/>
      <c r="N588" s="38"/>
      <c r="O588" s="38"/>
      <c r="P588" s="38"/>
      <c r="Q588" s="38"/>
      <c r="R588" s="38"/>
      <c r="S588" s="39"/>
      <c r="T588" s="39"/>
      <c r="U588"/>
      <c r="V588"/>
      <c r="W588"/>
      <c r="X588" s="48"/>
      <c r="Y588" s="41"/>
    </row>
    <row r="589" spans="1:25" ht="15" x14ac:dyDescent="0.25">
      <c r="A589"/>
      <c r="B589"/>
      <c r="C589" s="29"/>
      <c r="D589" s="30"/>
      <c r="E589" s="32"/>
      <c r="F589" s="30"/>
      <c r="G589" s="32"/>
      <c r="H589" s="30"/>
      <c r="I589" s="30"/>
      <c r="J589" s="30"/>
      <c r="K589" s="32"/>
      <c r="L589" s="37"/>
      <c r="M589" s="37"/>
      <c r="N589" s="38"/>
      <c r="O589" s="38"/>
      <c r="P589" s="38"/>
      <c r="Q589" s="38"/>
      <c r="R589" s="38"/>
      <c r="S589" s="39"/>
      <c r="T589" s="39"/>
      <c r="U589"/>
      <c r="V589"/>
      <c r="W589"/>
      <c r="X589" s="48"/>
      <c r="Y589" s="41"/>
    </row>
    <row r="590" spans="1:25" ht="15" x14ac:dyDescent="0.25">
      <c r="A590"/>
      <c r="B590"/>
      <c r="C590" s="29"/>
      <c r="D590" s="30"/>
      <c r="E590" s="32"/>
      <c r="F590" s="30"/>
      <c r="G590" s="32"/>
      <c r="H590" s="30"/>
      <c r="I590" s="30"/>
      <c r="J590" s="30"/>
      <c r="K590" s="32"/>
      <c r="L590" s="37"/>
      <c r="M590" s="37"/>
      <c r="N590" s="38"/>
      <c r="O590" s="38"/>
      <c r="P590" s="38"/>
      <c r="Q590" s="38"/>
      <c r="R590" s="38"/>
      <c r="S590" s="39"/>
      <c r="T590" s="39"/>
      <c r="U590"/>
      <c r="V590"/>
      <c r="W590"/>
      <c r="X590" s="48"/>
      <c r="Y590" s="41"/>
    </row>
    <row r="591" spans="1:25" ht="15" x14ac:dyDescent="0.25">
      <c r="A591"/>
      <c r="B591"/>
      <c r="C591" s="29"/>
      <c r="D591" s="30"/>
      <c r="E591" s="32"/>
      <c r="F591" s="30"/>
      <c r="G591" s="32"/>
      <c r="H591" s="30"/>
      <c r="I591" s="30"/>
      <c r="J591" s="30"/>
      <c r="K591" s="32"/>
      <c r="L591" s="37"/>
      <c r="M591" s="37"/>
      <c r="N591" s="38"/>
      <c r="O591" s="38"/>
      <c r="P591" s="38"/>
      <c r="Q591" s="38"/>
      <c r="R591" s="38"/>
      <c r="S591" s="39"/>
      <c r="T591" s="39"/>
      <c r="U591"/>
      <c r="V591"/>
      <c r="W591"/>
      <c r="X591" s="48"/>
      <c r="Y591" s="41"/>
    </row>
    <row r="592" spans="1:25" ht="15" x14ac:dyDescent="0.25">
      <c r="A592"/>
      <c r="B592"/>
      <c r="C592" s="29"/>
      <c r="D592" s="30"/>
      <c r="E592" s="32"/>
      <c r="F592" s="30"/>
      <c r="G592" s="32"/>
      <c r="H592" s="30"/>
      <c r="I592" s="30"/>
      <c r="J592" s="30"/>
      <c r="K592" s="32"/>
      <c r="L592" s="37"/>
      <c r="M592" s="37"/>
      <c r="N592" s="38"/>
      <c r="O592" s="38"/>
      <c r="P592" s="38"/>
      <c r="Q592" s="38"/>
      <c r="R592" s="38"/>
      <c r="S592" s="39"/>
      <c r="T592" s="39"/>
      <c r="U592"/>
      <c r="V592"/>
      <c r="W592"/>
      <c r="X592" s="48"/>
      <c r="Y592" s="41"/>
    </row>
    <row r="593" spans="1:25" ht="15" x14ac:dyDescent="0.25">
      <c r="A593"/>
      <c r="B593"/>
      <c r="C593" s="29"/>
      <c r="D593" s="30"/>
      <c r="E593" s="32"/>
      <c r="F593" s="30"/>
      <c r="G593" s="32"/>
      <c r="H593" s="30"/>
      <c r="I593" s="30"/>
      <c r="J593" s="30"/>
      <c r="K593" s="32"/>
      <c r="L593" s="37"/>
      <c r="M593" s="37"/>
      <c r="N593" s="38"/>
      <c r="O593" s="38"/>
      <c r="P593" s="38"/>
      <c r="Q593" s="38"/>
      <c r="R593" s="38"/>
      <c r="S593" s="39"/>
      <c r="T593" s="39"/>
      <c r="U593"/>
      <c r="V593"/>
      <c r="W593"/>
      <c r="X593" s="48"/>
      <c r="Y593" s="41"/>
    </row>
    <row r="594" spans="1:25" ht="15" x14ac:dyDescent="0.25">
      <c r="A594"/>
      <c r="B594"/>
      <c r="C594" s="29"/>
      <c r="D594" s="30"/>
      <c r="E594" s="32"/>
      <c r="F594" s="30"/>
      <c r="G594" s="32"/>
      <c r="H594" s="30"/>
      <c r="I594" s="30"/>
      <c r="J594" s="30"/>
      <c r="K594" s="32"/>
      <c r="L594" s="37"/>
      <c r="M594" s="37"/>
      <c r="N594" s="38"/>
      <c r="O594" s="38"/>
      <c r="P594" s="38"/>
      <c r="Q594" s="38"/>
      <c r="R594" s="38"/>
      <c r="S594" s="39"/>
      <c r="T594" s="39"/>
      <c r="U594"/>
      <c r="V594"/>
      <c r="W594"/>
      <c r="X594" s="48"/>
      <c r="Y594" s="41"/>
    </row>
    <row r="595" spans="1:25" ht="15" x14ac:dyDescent="0.25">
      <c r="A595"/>
      <c r="B595"/>
      <c r="C595" s="29"/>
      <c r="D595" s="30"/>
      <c r="E595" s="32"/>
      <c r="F595" s="30"/>
      <c r="G595" s="32"/>
      <c r="H595" s="30"/>
      <c r="I595" s="30"/>
      <c r="J595" s="30"/>
      <c r="K595" s="32"/>
      <c r="L595" s="37"/>
      <c r="M595" s="37"/>
      <c r="N595" s="38"/>
      <c r="O595" s="38"/>
      <c r="P595" s="38"/>
      <c r="Q595" s="38"/>
      <c r="R595" s="38"/>
      <c r="S595" s="39"/>
      <c r="T595" s="39"/>
      <c r="U595"/>
      <c r="V595"/>
      <c r="W595"/>
      <c r="X595" s="48"/>
      <c r="Y595" s="41"/>
    </row>
    <row r="596" spans="1:25" ht="15" x14ac:dyDescent="0.25">
      <c r="A596"/>
      <c r="B596"/>
      <c r="C596" s="29"/>
      <c r="D596" s="30"/>
      <c r="E596" s="32"/>
      <c r="F596" s="30"/>
      <c r="G596" s="32"/>
      <c r="H596" s="30"/>
      <c r="I596" s="30"/>
      <c r="J596" s="30"/>
      <c r="K596" s="32"/>
      <c r="L596" s="37"/>
      <c r="M596" s="37"/>
      <c r="N596" s="38"/>
      <c r="O596" s="38"/>
      <c r="P596" s="38"/>
      <c r="Q596" s="38"/>
      <c r="R596" s="38"/>
      <c r="S596" s="39"/>
      <c r="T596" s="39"/>
      <c r="U596"/>
      <c r="V596"/>
      <c r="W596"/>
      <c r="X596" s="48"/>
      <c r="Y596" s="41"/>
    </row>
    <row r="597" spans="1:25" ht="15" x14ac:dyDescent="0.25">
      <c r="A597"/>
      <c r="B597"/>
      <c r="C597" s="29"/>
      <c r="D597" s="30"/>
      <c r="E597" s="32"/>
      <c r="F597" s="30"/>
      <c r="G597" s="32"/>
      <c r="H597" s="30"/>
      <c r="I597" s="30"/>
      <c r="J597" s="30"/>
      <c r="K597" s="32"/>
      <c r="L597" s="37"/>
      <c r="M597" s="37"/>
      <c r="N597" s="38"/>
      <c r="O597" s="38"/>
      <c r="P597" s="38"/>
      <c r="Q597" s="38"/>
      <c r="R597" s="38"/>
      <c r="S597" s="39"/>
      <c r="T597" s="39"/>
      <c r="U597"/>
      <c r="V597"/>
      <c r="W597"/>
      <c r="X597" s="48"/>
      <c r="Y597" s="41"/>
    </row>
    <row r="598" spans="1:25" ht="15" x14ac:dyDescent="0.25">
      <c r="A598"/>
      <c r="B598"/>
      <c r="C598" s="29"/>
      <c r="D598" s="30"/>
      <c r="E598" s="32"/>
      <c r="F598" s="30"/>
      <c r="G598" s="32"/>
      <c r="H598" s="30"/>
      <c r="I598" s="30"/>
      <c r="J598" s="30"/>
      <c r="K598" s="32"/>
      <c r="L598" s="37"/>
      <c r="M598" s="37"/>
      <c r="N598" s="38"/>
      <c r="O598" s="38"/>
      <c r="P598" s="38"/>
      <c r="Q598" s="38"/>
      <c r="R598" s="38"/>
      <c r="S598" s="39"/>
      <c r="T598" s="39"/>
      <c r="U598"/>
      <c r="V598"/>
      <c r="W598"/>
      <c r="X598" s="48"/>
      <c r="Y598" s="41"/>
    </row>
    <row r="599" spans="1:25" ht="15" x14ac:dyDescent="0.25">
      <c r="A599"/>
      <c r="B599"/>
      <c r="C599" s="29"/>
      <c r="D599" s="30"/>
      <c r="E599" s="32"/>
      <c r="F599" s="30"/>
      <c r="G599" s="32"/>
      <c r="H599" s="30"/>
      <c r="I599" s="30"/>
      <c r="J599" s="30"/>
      <c r="K599" s="32"/>
      <c r="L599" s="37"/>
      <c r="M599" s="37"/>
      <c r="N599" s="38"/>
      <c r="O599" s="38"/>
      <c r="P599" s="38"/>
      <c r="Q599" s="38"/>
      <c r="R599" s="38"/>
      <c r="S599" s="39"/>
      <c r="T599" s="39"/>
      <c r="U599"/>
      <c r="V599"/>
      <c r="W599"/>
      <c r="X599" s="48"/>
      <c r="Y599" s="41"/>
    </row>
    <row r="600" spans="1:25" ht="15" x14ac:dyDescent="0.25">
      <c r="A600"/>
      <c r="B600"/>
      <c r="C600" s="29"/>
      <c r="D600" s="30"/>
      <c r="E600" s="32"/>
      <c r="F600" s="30"/>
      <c r="G600" s="32"/>
      <c r="H600" s="30"/>
      <c r="I600" s="30"/>
      <c r="J600" s="30"/>
      <c r="K600" s="32"/>
      <c r="L600" s="37"/>
      <c r="M600" s="37"/>
      <c r="N600" s="38"/>
      <c r="O600" s="38"/>
      <c r="P600" s="38"/>
      <c r="Q600" s="38"/>
      <c r="R600" s="38"/>
      <c r="S600" s="39"/>
      <c r="T600" s="39"/>
      <c r="U600"/>
      <c r="V600"/>
      <c r="W600"/>
      <c r="X600" s="48"/>
      <c r="Y600" s="41"/>
    </row>
    <row r="601" spans="1:25" ht="15" x14ac:dyDescent="0.25">
      <c r="A601"/>
      <c r="B601"/>
      <c r="C601" s="29"/>
      <c r="D601" s="30"/>
      <c r="E601" s="32"/>
      <c r="F601" s="30"/>
      <c r="G601" s="32"/>
      <c r="H601" s="30"/>
      <c r="I601" s="30"/>
      <c r="J601" s="30"/>
      <c r="K601" s="32"/>
      <c r="L601" s="37"/>
      <c r="M601" s="37"/>
      <c r="N601" s="38"/>
      <c r="O601" s="38"/>
      <c r="P601" s="38"/>
      <c r="Q601" s="38"/>
      <c r="R601" s="38"/>
      <c r="S601" s="39"/>
      <c r="T601" s="39"/>
      <c r="U601"/>
      <c r="V601"/>
      <c r="W601"/>
      <c r="X601" s="48"/>
      <c r="Y601" s="41"/>
    </row>
    <row r="602" spans="1:25" ht="15" x14ac:dyDescent="0.25">
      <c r="A602"/>
      <c r="B602"/>
      <c r="C602" s="29"/>
      <c r="D602" s="30"/>
      <c r="E602" s="32"/>
      <c r="F602" s="30"/>
      <c r="G602" s="32"/>
      <c r="H602" s="30"/>
      <c r="I602" s="30"/>
      <c r="J602" s="30"/>
      <c r="K602" s="32"/>
      <c r="L602" s="37"/>
      <c r="M602" s="37"/>
      <c r="N602" s="38"/>
      <c r="O602" s="38"/>
      <c r="P602" s="38"/>
      <c r="Q602" s="38"/>
      <c r="R602" s="38"/>
      <c r="S602" s="39"/>
      <c r="T602" s="39"/>
      <c r="U602"/>
      <c r="V602"/>
      <c r="W602"/>
      <c r="X602" s="48"/>
      <c r="Y602" s="41"/>
    </row>
    <row r="603" spans="1:25" ht="15" x14ac:dyDescent="0.25">
      <c r="A603"/>
      <c r="B603"/>
      <c r="C603" s="29"/>
      <c r="D603" s="30"/>
      <c r="E603" s="32"/>
      <c r="F603" s="30"/>
      <c r="G603" s="32"/>
      <c r="H603" s="30"/>
      <c r="I603" s="30"/>
      <c r="J603" s="30"/>
      <c r="K603" s="32"/>
      <c r="L603" s="37"/>
      <c r="M603" s="37"/>
      <c r="N603" s="38"/>
      <c r="O603" s="38"/>
      <c r="P603" s="38"/>
      <c r="Q603" s="38"/>
      <c r="R603" s="38"/>
      <c r="S603" s="39"/>
      <c r="T603" s="39"/>
      <c r="U603"/>
      <c r="V603"/>
      <c r="W603"/>
      <c r="X603" s="48"/>
      <c r="Y603" s="41"/>
    </row>
    <row r="604" spans="1:25" ht="15" x14ac:dyDescent="0.25">
      <c r="A604"/>
      <c r="B604"/>
      <c r="C604" s="29"/>
      <c r="D604" s="30"/>
      <c r="E604" s="32"/>
      <c r="F604" s="30"/>
      <c r="G604" s="32"/>
      <c r="H604" s="30"/>
      <c r="I604" s="30"/>
      <c r="J604" s="30"/>
      <c r="K604" s="32"/>
      <c r="L604" s="37"/>
      <c r="M604" s="37"/>
      <c r="N604" s="38"/>
      <c r="O604" s="38"/>
      <c r="P604" s="38"/>
      <c r="Q604" s="38"/>
      <c r="R604" s="38"/>
      <c r="S604" s="39"/>
      <c r="T604" s="39"/>
      <c r="U604"/>
      <c r="V604"/>
      <c r="W604"/>
      <c r="X604" s="48"/>
      <c r="Y604" s="41"/>
    </row>
    <row r="605" spans="1:25" ht="15" x14ac:dyDescent="0.25">
      <c r="A605"/>
      <c r="B605"/>
      <c r="C605" s="29"/>
      <c r="D605" s="30"/>
      <c r="E605" s="32"/>
      <c r="F605" s="30"/>
      <c r="G605" s="32"/>
      <c r="H605" s="30"/>
      <c r="I605" s="30"/>
      <c r="J605" s="30"/>
      <c r="K605" s="32"/>
      <c r="L605" s="37"/>
      <c r="M605" s="37"/>
      <c r="N605" s="38"/>
      <c r="O605" s="38"/>
      <c r="P605" s="38"/>
      <c r="Q605" s="38"/>
      <c r="R605" s="38"/>
      <c r="S605" s="39"/>
      <c r="T605" s="39"/>
      <c r="U605"/>
      <c r="V605"/>
      <c r="W605"/>
      <c r="X605" s="48"/>
      <c r="Y605" s="41"/>
    </row>
    <row r="606" spans="1:25" ht="15" x14ac:dyDescent="0.25">
      <c r="A606"/>
      <c r="B606"/>
      <c r="C606" s="29"/>
      <c r="D606" s="30"/>
      <c r="E606" s="32"/>
      <c r="F606" s="30"/>
      <c r="G606" s="32"/>
      <c r="H606" s="30"/>
      <c r="I606" s="30"/>
      <c r="J606" s="30"/>
      <c r="K606" s="32"/>
      <c r="L606" s="37"/>
      <c r="M606" s="37"/>
      <c r="N606" s="38"/>
      <c r="O606" s="38"/>
      <c r="P606" s="38"/>
      <c r="Q606" s="38"/>
      <c r="R606" s="38"/>
      <c r="S606" s="39"/>
      <c r="T606" s="39"/>
      <c r="U606"/>
      <c r="V606"/>
      <c r="W606"/>
      <c r="X606" s="48"/>
      <c r="Y606" s="41"/>
    </row>
    <row r="607" spans="1:25" ht="15" x14ac:dyDescent="0.25">
      <c r="A607"/>
      <c r="B607"/>
      <c r="C607" s="29"/>
      <c r="D607" s="30"/>
      <c r="E607" s="32"/>
      <c r="F607" s="30"/>
      <c r="G607" s="32"/>
      <c r="H607" s="30"/>
      <c r="I607" s="30"/>
      <c r="J607" s="30"/>
      <c r="K607" s="32"/>
      <c r="L607" s="37"/>
      <c r="M607" s="37"/>
      <c r="N607" s="38"/>
      <c r="O607" s="38"/>
      <c r="P607" s="38"/>
      <c r="Q607" s="38"/>
      <c r="R607" s="38"/>
      <c r="S607" s="39"/>
      <c r="T607" s="39"/>
      <c r="U607"/>
      <c r="V607"/>
      <c r="W607"/>
      <c r="X607" s="48"/>
      <c r="Y607" s="41"/>
    </row>
    <row r="608" spans="1:25" ht="15" x14ac:dyDescent="0.25">
      <c r="A608"/>
      <c r="B608"/>
      <c r="C608" s="29"/>
      <c r="D608" s="30"/>
      <c r="E608" s="32"/>
      <c r="F608" s="30"/>
      <c r="G608" s="32"/>
      <c r="H608" s="30"/>
      <c r="I608" s="30"/>
      <c r="J608" s="30"/>
      <c r="K608" s="32"/>
      <c r="L608" s="37"/>
      <c r="M608" s="37"/>
      <c r="N608" s="38"/>
      <c r="O608" s="38"/>
      <c r="P608" s="38"/>
      <c r="Q608" s="38"/>
      <c r="R608" s="38"/>
      <c r="S608" s="39"/>
      <c r="T608" s="39"/>
      <c r="U608"/>
      <c r="V608"/>
      <c r="W608"/>
      <c r="X608" s="48"/>
      <c r="Y608" s="41"/>
    </row>
    <row r="609" spans="1:25" ht="15" x14ac:dyDescent="0.25">
      <c r="A609"/>
      <c r="B609"/>
      <c r="C609" s="29"/>
      <c r="D609" s="30"/>
      <c r="E609" s="32"/>
      <c r="F609" s="30"/>
      <c r="G609" s="32"/>
      <c r="H609" s="30"/>
      <c r="I609" s="30"/>
      <c r="J609" s="30"/>
      <c r="K609" s="32"/>
      <c r="L609" s="37"/>
      <c r="M609" s="37"/>
      <c r="N609" s="38"/>
      <c r="O609" s="38"/>
      <c r="P609" s="38"/>
      <c r="Q609" s="38"/>
      <c r="R609" s="38"/>
      <c r="S609" s="39"/>
      <c r="T609" s="39"/>
      <c r="U609"/>
      <c r="V609"/>
      <c r="W609"/>
      <c r="X609" s="48"/>
      <c r="Y609" s="41"/>
    </row>
    <row r="610" spans="1:25" ht="15" x14ac:dyDescent="0.25">
      <c r="A610"/>
      <c r="B610"/>
      <c r="C610" s="29"/>
      <c r="D610" s="30"/>
      <c r="E610" s="32"/>
      <c r="F610" s="30"/>
      <c r="G610" s="32"/>
      <c r="H610" s="30"/>
      <c r="I610" s="30"/>
      <c r="J610" s="30"/>
      <c r="K610" s="32"/>
      <c r="L610" s="37"/>
      <c r="M610" s="37"/>
      <c r="N610" s="38"/>
      <c r="O610" s="38"/>
      <c r="P610" s="38"/>
      <c r="Q610" s="38"/>
      <c r="R610" s="38"/>
      <c r="S610" s="39"/>
      <c r="T610" s="39"/>
      <c r="U610"/>
      <c r="V610"/>
      <c r="W610"/>
      <c r="X610" s="48"/>
      <c r="Y610" s="41"/>
    </row>
    <row r="611" spans="1:25" ht="15" x14ac:dyDescent="0.25">
      <c r="A611"/>
      <c r="B611"/>
      <c r="C611" s="29"/>
      <c r="D611" s="30"/>
      <c r="E611" s="32"/>
      <c r="F611" s="30"/>
      <c r="G611" s="32"/>
      <c r="H611" s="30"/>
      <c r="I611" s="30"/>
      <c r="J611" s="30"/>
      <c r="K611" s="32"/>
      <c r="L611" s="37"/>
      <c r="M611" s="37"/>
      <c r="N611" s="38"/>
      <c r="O611" s="38"/>
      <c r="P611" s="38"/>
      <c r="Q611" s="38"/>
      <c r="R611" s="38"/>
      <c r="S611" s="39"/>
      <c r="T611" s="39"/>
      <c r="U611"/>
      <c r="V611"/>
      <c r="W611"/>
      <c r="X611" s="48"/>
      <c r="Y611" s="41"/>
    </row>
    <row r="612" spans="1:25" ht="15" x14ac:dyDescent="0.25">
      <c r="A612"/>
      <c r="B612"/>
      <c r="C612" s="29"/>
      <c r="D612" s="30"/>
      <c r="E612" s="32"/>
      <c r="F612" s="30"/>
      <c r="G612" s="32"/>
      <c r="H612" s="30"/>
      <c r="I612" s="30"/>
      <c r="J612" s="30"/>
      <c r="K612" s="32"/>
      <c r="L612" s="37"/>
      <c r="M612" s="37"/>
      <c r="N612" s="38"/>
      <c r="O612" s="38"/>
      <c r="P612" s="38"/>
      <c r="Q612" s="38"/>
      <c r="R612" s="38"/>
      <c r="S612" s="39"/>
      <c r="T612" s="39"/>
      <c r="U612"/>
      <c r="V612"/>
      <c r="W612"/>
      <c r="X612" s="48"/>
      <c r="Y612" s="41"/>
    </row>
    <row r="613" spans="1:25" ht="15" x14ac:dyDescent="0.25">
      <c r="A613"/>
      <c r="B613"/>
      <c r="C613" s="29"/>
      <c r="D613" s="30"/>
      <c r="E613" s="32"/>
      <c r="F613" s="30"/>
      <c r="G613" s="32"/>
      <c r="H613" s="30"/>
      <c r="I613" s="30"/>
      <c r="J613" s="30"/>
      <c r="K613" s="32"/>
      <c r="L613" s="37"/>
      <c r="M613" s="37"/>
      <c r="N613" s="38"/>
      <c r="O613" s="38"/>
      <c r="P613" s="38"/>
      <c r="Q613" s="38"/>
      <c r="R613" s="38"/>
      <c r="S613" s="39"/>
      <c r="T613" s="39"/>
      <c r="U613"/>
      <c r="V613"/>
      <c r="W613"/>
      <c r="X613" s="48"/>
      <c r="Y613" s="41"/>
    </row>
    <row r="614" spans="1:25" ht="15" x14ac:dyDescent="0.25">
      <c r="A614"/>
      <c r="B614"/>
      <c r="C614" s="29"/>
      <c r="D614" s="30"/>
      <c r="E614" s="32"/>
      <c r="F614" s="30"/>
      <c r="G614" s="32"/>
      <c r="H614" s="30"/>
      <c r="I614" s="30"/>
      <c r="J614" s="30"/>
      <c r="K614" s="32"/>
      <c r="L614" s="37"/>
      <c r="M614" s="37"/>
      <c r="N614" s="38"/>
      <c r="O614" s="38"/>
      <c r="P614" s="38"/>
      <c r="Q614" s="38"/>
      <c r="R614" s="38"/>
      <c r="S614" s="39"/>
      <c r="T614" s="39"/>
      <c r="U614"/>
      <c r="V614"/>
      <c r="W614"/>
      <c r="X614" s="48"/>
      <c r="Y614" s="41"/>
    </row>
    <row r="615" spans="1:25" ht="15" x14ac:dyDescent="0.25">
      <c r="A615"/>
      <c r="B615"/>
      <c r="C615" s="29"/>
      <c r="D615" s="30"/>
      <c r="E615" s="32"/>
      <c r="F615" s="30"/>
      <c r="G615" s="32"/>
      <c r="H615" s="30"/>
      <c r="I615" s="30"/>
      <c r="J615" s="30"/>
      <c r="K615" s="32"/>
      <c r="L615" s="37"/>
      <c r="M615" s="37"/>
      <c r="N615" s="38"/>
      <c r="O615" s="38"/>
      <c r="P615" s="38"/>
      <c r="Q615" s="38"/>
      <c r="R615" s="38"/>
      <c r="S615" s="39"/>
      <c r="T615" s="39"/>
      <c r="U615"/>
      <c r="V615"/>
      <c r="W615"/>
      <c r="X615" s="48"/>
      <c r="Y615" s="41"/>
    </row>
    <row r="616" spans="1:25" ht="15" x14ac:dyDescent="0.25">
      <c r="A616"/>
      <c r="B616"/>
      <c r="C616" s="29"/>
      <c r="D616" s="30"/>
      <c r="E616" s="32"/>
      <c r="F616" s="30"/>
      <c r="G616" s="32"/>
      <c r="H616" s="30"/>
      <c r="I616" s="30"/>
      <c r="J616" s="30"/>
      <c r="K616" s="32"/>
      <c r="L616" s="37"/>
      <c r="M616" s="37"/>
      <c r="N616" s="38"/>
      <c r="O616" s="38"/>
      <c r="P616" s="38"/>
      <c r="Q616" s="38"/>
      <c r="R616" s="38"/>
      <c r="S616" s="39"/>
      <c r="T616" s="39"/>
      <c r="U616"/>
      <c r="V616"/>
      <c r="W616"/>
      <c r="X616" s="48"/>
      <c r="Y616" s="41"/>
    </row>
    <row r="617" spans="1:25" ht="15" x14ac:dyDescent="0.25">
      <c r="A617"/>
      <c r="B617"/>
      <c r="C617" s="29"/>
      <c r="D617" s="30"/>
      <c r="E617" s="32"/>
      <c r="F617" s="30"/>
      <c r="G617" s="32"/>
      <c r="H617" s="30"/>
      <c r="I617" s="30"/>
      <c r="J617" s="30"/>
      <c r="K617" s="32"/>
      <c r="L617" s="37"/>
      <c r="M617" s="37"/>
      <c r="N617" s="38"/>
      <c r="O617" s="38"/>
      <c r="P617" s="38"/>
      <c r="Q617" s="38"/>
      <c r="R617" s="38"/>
      <c r="S617" s="39"/>
      <c r="T617" s="39"/>
      <c r="U617"/>
      <c r="V617"/>
      <c r="W617"/>
      <c r="X617" s="48"/>
      <c r="Y617" s="41"/>
    </row>
    <row r="618" spans="1:25" ht="15" x14ac:dyDescent="0.25">
      <c r="A618"/>
      <c r="B618"/>
      <c r="C618" s="29"/>
      <c r="D618" s="30"/>
      <c r="E618" s="32"/>
      <c r="F618" s="30"/>
      <c r="G618" s="32"/>
      <c r="H618" s="30"/>
      <c r="I618" s="30"/>
      <c r="J618" s="30"/>
      <c r="K618" s="32"/>
      <c r="L618" s="37"/>
      <c r="M618" s="37"/>
      <c r="N618" s="38"/>
      <c r="O618" s="38"/>
      <c r="P618" s="38"/>
      <c r="Q618" s="38"/>
      <c r="R618" s="38"/>
      <c r="S618" s="39"/>
      <c r="T618" s="39"/>
      <c r="U618"/>
      <c r="V618"/>
      <c r="W618"/>
      <c r="X618" s="48"/>
      <c r="Y618" s="41"/>
    </row>
    <row r="619" spans="1:25" ht="15" x14ac:dyDescent="0.25">
      <c r="A619"/>
      <c r="B619"/>
      <c r="C619" s="29"/>
      <c r="D619" s="30"/>
      <c r="E619" s="32"/>
      <c r="F619" s="30"/>
      <c r="G619" s="32"/>
      <c r="H619" s="30"/>
      <c r="I619" s="30"/>
      <c r="J619" s="30"/>
      <c r="K619" s="32"/>
      <c r="L619" s="37"/>
      <c r="M619" s="37"/>
      <c r="N619" s="38"/>
      <c r="O619" s="38"/>
      <c r="P619" s="38"/>
      <c r="Q619" s="38"/>
      <c r="R619" s="38"/>
      <c r="S619" s="39"/>
      <c r="T619" s="39"/>
      <c r="U619"/>
      <c r="V619"/>
      <c r="W619"/>
      <c r="X619" s="48"/>
      <c r="Y619" s="41"/>
    </row>
    <row r="620" spans="1:25" ht="15" x14ac:dyDescent="0.25">
      <c r="A620"/>
      <c r="B620"/>
      <c r="C620" s="29"/>
      <c r="D620" s="30"/>
      <c r="E620" s="32"/>
      <c r="F620" s="30"/>
      <c r="G620" s="32"/>
      <c r="H620" s="30"/>
      <c r="I620" s="30"/>
      <c r="J620" s="30"/>
      <c r="K620" s="32"/>
      <c r="L620" s="37"/>
      <c r="M620" s="37"/>
      <c r="N620" s="38"/>
      <c r="O620" s="38"/>
      <c r="P620" s="38"/>
      <c r="Q620" s="38"/>
      <c r="R620" s="38"/>
      <c r="S620" s="39"/>
      <c r="T620" s="39"/>
      <c r="U620"/>
      <c r="V620"/>
      <c r="W620"/>
      <c r="X620" s="48"/>
      <c r="Y620" s="41"/>
    </row>
    <row r="621" spans="1:25" ht="15" x14ac:dyDescent="0.25">
      <c r="A621"/>
      <c r="B621"/>
      <c r="C621" s="29"/>
      <c r="D621" s="30"/>
      <c r="E621" s="32"/>
      <c r="F621" s="30"/>
      <c r="G621" s="32"/>
      <c r="H621" s="30"/>
      <c r="I621" s="30"/>
      <c r="J621" s="30"/>
      <c r="K621" s="32"/>
      <c r="L621" s="37"/>
      <c r="M621" s="37"/>
      <c r="N621" s="38"/>
      <c r="O621" s="38"/>
      <c r="P621" s="38"/>
      <c r="Q621" s="38"/>
      <c r="R621" s="38"/>
      <c r="S621" s="39"/>
      <c r="T621" s="39"/>
      <c r="U621"/>
      <c r="V621"/>
      <c r="W621"/>
      <c r="X621" s="48"/>
      <c r="Y621" s="41"/>
    </row>
    <row r="622" spans="1:25" ht="15" x14ac:dyDescent="0.25">
      <c r="A622"/>
      <c r="B622"/>
      <c r="C622" s="29"/>
      <c r="D622" s="30"/>
      <c r="E622" s="32"/>
      <c r="F622" s="30"/>
      <c r="G622" s="32"/>
      <c r="H622" s="30"/>
      <c r="I622" s="30"/>
      <c r="J622" s="30"/>
      <c r="K622" s="32"/>
      <c r="L622" s="37"/>
      <c r="M622" s="37"/>
      <c r="N622" s="38"/>
      <c r="O622" s="38"/>
      <c r="P622" s="38"/>
      <c r="Q622" s="38"/>
      <c r="R622" s="38"/>
      <c r="S622" s="39"/>
      <c r="T622" s="39"/>
      <c r="U622"/>
      <c r="V622"/>
      <c r="W622"/>
      <c r="X622" s="48"/>
      <c r="Y622" s="41"/>
    </row>
    <row r="623" spans="1:25" ht="15" x14ac:dyDescent="0.25">
      <c r="A623"/>
      <c r="B623"/>
      <c r="C623" s="29"/>
      <c r="D623" s="30"/>
      <c r="E623" s="32"/>
      <c r="F623" s="30"/>
      <c r="G623" s="32"/>
      <c r="H623" s="30"/>
      <c r="I623" s="30"/>
      <c r="J623" s="30"/>
      <c r="K623" s="32"/>
      <c r="L623" s="37"/>
      <c r="M623" s="37"/>
      <c r="N623" s="38"/>
      <c r="O623" s="38"/>
      <c r="P623" s="38"/>
      <c r="Q623" s="38"/>
      <c r="R623" s="38"/>
      <c r="S623" s="39"/>
      <c r="T623" s="39"/>
      <c r="U623"/>
      <c r="V623"/>
      <c r="W623"/>
      <c r="X623" s="48"/>
      <c r="Y623" s="41"/>
    </row>
    <row r="624" spans="1:25" ht="15" x14ac:dyDescent="0.25">
      <c r="A624"/>
      <c r="B624"/>
      <c r="C624" s="29"/>
      <c r="D624" s="30"/>
      <c r="E624" s="32"/>
      <c r="F624" s="30"/>
      <c r="G624" s="32"/>
      <c r="H624" s="30"/>
      <c r="I624" s="30"/>
      <c r="J624" s="30"/>
      <c r="K624" s="32"/>
      <c r="L624" s="37"/>
      <c r="M624" s="37"/>
      <c r="N624" s="38"/>
      <c r="O624" s="38"/>
      <c r="P624" s="38"/>
      <c r="Q624" s="38"/>
      <c r="R624" s="38"/>
      <c r="S624" s="39"/>
      <c r="T624" s="39"/>
      <c r="U624"/>
      <c r="V624"/>
      <c r="W624"/>
      <c r="X624" s="48"/>
      <c r="Y624" s="41"/>
    </row>
    <row r="625" spans="1:25" ht="15" x14ac:dyDescent="0.25">
      <c r="A625"/>
      <c r="B625"/>
      <c r="C625" s="29"/>
      <c r="D625" s="30"/>
      <c r="E625" s="32"/>
      <c r="F625" s="30"/>
      <c r="G625" s="32"/>
      <c r="H625" s="30"/>
      <c r="I625" s="30"/>
      <c r="J625" s="30"/>
      <c r="K625" s="32"/>
      <c r="L625" s="37"/>
      <c r="M625" s="37"/>
      <c r="N625" s="38"/>
      <c r="O625" s="38"/>
      <c r="P625" s="38"/>
      <c r="Q625" s="38"/>
      <c r="R625" s="38"/>
      <c r="S625" s="39"/>
      <c r="T625" s="39"/>
      <c r="U625"/>
      <c r="V625"/>
      <c r="W625"/>
      <c r="X625" s="48"/>
      <c r="Y625" s="41"/>
    </row>
    <row r="626" spans="1:25" ht="15" x14ac:dyDescent="0.25">
      <c r="A626"/>
      <c r="B626"/>
      <c r="C626" s="29"/>
      <c r="D626" s="30"/>
      <c r="E626" s="32"/>
      <c r="F626" s="30"/>
      <c r="G626" s="32"/>
      <c r="H626" s="30"/>
      <c r="I626" s="30"/>
      <c r="J626" s="30"/>
      <c r="K626" s="32"/>
      <c r="L626" s="37"/>
      <c r="M626" s="37"/>
      <c r="N626" s="38"/>
      <c r="O626" s="38"/>
      <c r="P626" s="38"/>
      <c r="Q626" s="38"/>
      <c r="R626" s="38"/>
      <c r="S626" s="39"/>
      <c r="T626" s="39"/>
      <c r="U626"/>
      <c r="V626"/>
      <c r="W626"/>
      <c r="X626" s="48"/>
      <c r="Y626" s="41"/>
    </row>
    <row r="627" spans="1:25" ht="15" x14ac:dyDescent="0.25">
      <c r="A627"/>
      <c r="B627"/>
      <c r="C627" s="29"/>
      <c r="D627" s="30"/>
      <c r="E627" s="32"/>
      <c r="F627" s="30"/>
      <c r="G627" s="32"/>
      <c r="H627" s="30"/>
      <c r="I627" s="30"/>
      <c r="J627" s="30"/>
      <c r="K627" s="32"/>
      <c r="L627" s="37"/>
      <c r="M627" s="37"/>
      <c r="N627" s="38"/>
      <c r="O627" s="38"/>
      <c r="P627" s="38"/>
      <c r="Q627" s="38"/>
      <c r="R627" s="38"/>
      <c r="S627" s="39"/>
      <c r="T627" s="39"/>
      <c r="U627"/>
      <c r="V627"/>
      <c r="W627"/>
      <c r="X627" s="48"/>
      <c r="Y627" s="41"/>
    </row>
    <row r="628" spans="1:25" ht="15" x14ac:dyDescent="0.25">
      <c r="A628"/>
      <c r="B628"/>
      <c r="C628" s="29"/>
      <c r="D628" s="30"/>
      <c r="E628" s="32"/>
      <c r="F628" s="30"/>
      <c r="G628" s="32"/>
      <c r="H628" s="30"/>
      <c r="I628" s="30"/>
      <c r="J628" s="30"/>
      <c r="K628" s="32"/>
      <c r="L628" s="37"/>
      <c r="M628" s="37"/>
      <c r="N628" s="38"/>
      <c r="O628" s="38"/>
      <c r="P628" s="38"/>
      <c r="Q628" s="38"/>
      <c r="R628" s="38"/>
      <c r="S628" s="39"/>
      <c r="T628" s="39"/>
      <c r="U628"/>
      <c r="V628"/>
      <c r="W628"/>
      <c r="X628" s="48"/>
      <c r="Y628" s="41"/>
    </row>
    <row r="629" spans="1:25" ht="15" x14ac:dyDescent="0.25">
      <c r="A629"/>
      <c r="B629"/>
      <c r="C629" s="29"/>
      <c r="D629" s="30"/>
      <c r="E629" s="32"/>
      <c r="F629" s="30"/>
      <c r="G629" s="32"/>
      <c r="H629" s="30"/>
      <c r="I629" s="30"/>
      <c r="J629" s="30"/>
      <c r="K629" s="32"/>
      <c r="L629" s="37"/>
      <c r="M629" s="37"/>
      <c r="N629" s="38"/>
      <c r="O629" s="38"/>
      <c r="P629" s="38"/>
      <c r="Q629" s="38"/>
      <c r="R629" s="38"/>
      <c r="S629" s="39"/>
      <c r="T629" s="39"/>
      <c r="U629"/>
      <c r="V629"/>
      <c r="W629"/>
      <c r="X629" s="48"/>
      <c r="Y629" s="41"/>
    </row>
    <row r="630" spans="1:25" ht="15" x14ac:dyDescent="0.25">
      <c r="A630"/>
      <c r="B630"/>
      <c r="C630" s="29"/>
      <c r="D630" s="30"/>
      <c r="E630" s="32"/>
      <c r="F630" s="30"/>
      <c r="G630" s="32"/>
      <c r="H630" s="30"/>
      <c r="I630" s="30"/>
      <c r="J630" s="30"/>
      <c r="K630" s="32"/>
      <c r="L630" s="37"/>
      <c r="M630" s="37"/>
      <c r="N630" s="38"/>
      <c r="O630" s="38"/>
      <c r="P630" s="38"/>
      <c r="Q630" s="38"/>
      <c r="R630" s="38"/>
      <c r="S630" s="39"/>
      <c r="T630" s="39"/>
      <c r="U630"/>
      <c r="V630"/>
      <c r="W630"/>
      <c r="X630" s="48"/>
      <c r="Y630" s="41"/>
    </row>
    <row r="631" spans="1:25" ht="15" x14ac:dyDescent="0.25">
      <c r="A631"/>
      <c r="B631"/>
      <c r="C631" s="29"/>
      <c r="D631" s="30"/>
      <c r="E631" s="32"/>
      <c r="F631" s="30"/>
      <c r="G631" s="32"/>
      <c r="H631" s="30"/>
      <c r="I631" s="30"/>
      <c r="J631" s="30"/>
      <c r="K631" s="32"/>
      <c r="L631" s="37"/>
      <c r="M631" s="37"/>
      <c r="N631" s="38"/>
      <c r="O631" s="38"/>
      <c r="P631" s="38"/>
      <c r="Q631" s="38"/>
      <c r="R631" s="38"/>
      <c r="S631" s="39"/>
      <c r="T631" s="39"/>
      <c r="U631"/>
      <c r="V631"/>
      <c r="W631"/>
      <c r="X631" s="48"/>
      <c r="Y631" s="41"/>
    </row>
    <row r="632" spans="1:25" ht="15" x14ac:dyDescent="0.25">
      <c r="A632"/>
      <c r="B632"/>
      <c r="C632" s="29"/>
      <c r="D632" s="30"/>
      <c r="E632" s="32"/>
      <c r="F632" s="30"/>
      <c r="G632" s="32"/>
      <c r="H632" s="30"/>
      <c r="I632" s="30"/>
      <c r="J632" s="30"/>
      <c r="K632" s="32"/>
      <c r="L632" s="37"/>
      <c r="M632" s="37"/>
      <c r="N632" s="38"/>
      <c r="O632" s="38"/>
      <c r="P632" s="38"/>
      <c r="Q632" s="38"/>
      <c r="R632" s="38"/>
      <c r="S632" s="39"/>
      <c r="T632" s="39"/>
      <c r="U632"/>
      <c r="V632"/>
      <c r="W632"/>
      <c r="X632" s="48"/>
      <c r="Y632" s="41"/>
    </row>
    <row r="633" spans="1:25" ht="15" x14ac:dyDescent="0.25">
      <c r="A633"/>
      <c r="B633"/>
      <c r="C633" s="29"/>
      <c r="D633" s="30"/>
      <c r="E633" s="32"/>
      <c r="F633" s="30"/>
      <c r="G633" s="32"/>
      <c r="H633" s="30"/>
      <c r="I633" s="30"/>
      <c r="J633" s="30"/>
      <c r="K633" s="32"/>
      <c r="L633" s="37"/>
      <c r="M633" s="37"/>
      <c r="N633" s="38"/>
      <c r="O633" s="38"/>
      <c r="P633" s="38"/>
      <c r="Q633" s="38"/>
      <c r="R633" s="38"/>
      <c r="S633" s="39"/>
      <c r="T633" s="39"/>
      <c r="U633"/>
      <c r="V633"/>
      <c r="W633"/>
      <c r="X633" s="48"/>
      <c r="Y633" s="41"/>
    </row>
    <row r="634" spans="1:25" ht="15" x14ac:dyDescent="0.25">
      <c r="A634"/>
      <c r="B634"/>
      <c r="C634" s="29"/>
      <c r="D634" s="30"/>
      <c r="E634" s="32"/>
      <c r="F634" s="30"/>
      <c r="G634" s="32"/>
      <c r="H634" s="30"/>
      <c r="I634" s="30"/>
      <c r="J634" s="30"/>
      <c r="K634" s="32"/>
      <c r="L634" s="37"/>
      <c r="M634" s="37"/>
      <c r="N634" s="38"/>
      <c r="O634" s="38"/>
      <c r="P634" s="38"/>
      <c r="Q634" s="38"/>
      <c r="R634" s="38"/>
      <c r="S634" s="39"/>
      <c r="T634" s="39"/>
      <c r="U634"/>
      <c r="V634"/>
      <c r="W634"/>
      <c r="X634" s="48"/>
      <c r="Y634" s="41"/>
    </row>
    <row r="635" spans="1:25" s="35" customFormat="1" ht="15" x14ac:dyDescent="0.25">
      <c r="A635"/>
      <c r="B635"/>
      <c r="C635" s="29"/>
      <c r="D635" s="30"/>
      <c r="E635" s="32"/>
      <c r="F635" s="30"/>
      <c r="G635" s="32"/>
      <c r="H635" s="30"/>
      <c r="I635" s="30"/>
      <c r="J635" s="30"/>
      <c r="K635" s="32"/>
      <c r="L635" s="37"/>
      <c r="M635" s="37"/>
      <c r="N635" s="38"/>
      <c r="O635" s="38"/>
      <c r="P635" s="38"/>
      <c r="Q635" s="38"/>
      <c r="R635" s="38"/>
      <c r="S635" s="39"/>
      <c r="T635" s="39"/>
      <c r="U635"/>
      <c r="V635"/>
      <c r="W635"/>
      <c r="X635" s="48"/>
      <c r="Y635" s="41"/>
    </row>
    <row r="636" spans="1:25" ht="15" x14ac:dyDescent="0.25">
      <c r="A636"/>
      <c r="B636"/>
      <c r="C636" s="29"/>
      <c r="D636" s="30"/>
      <c r="E636" s="32"/>
      <c r="F636" s="30"/>
      <c r="G636" s="32"/>
      <c r="H636" s="30"/>
      <c r="I636" s="30"/>
      <c r="J636" s="30"/>
      <c r="K636" s="32"/>
      <c r="L636" s="37"/>
      <c r="M636" s="37"/>
      <c r="N636" s="38"/>
      <c r="O636" s="38"/>
      <c r="P636" s="38"/>
      <c r="Q636" s="38"/>
      <c r="R636" s="38"/>
      <c r="S636" s="39"/>
      <c r="T636" s="39"/>
      <c r="U636"/>
      <c r="V636"/>
      <c r="W636"/>
      <c r="X636" s="48"/>
      <c r="Y636" s="41"/>
    </row>
    <row r="637" spans="1:25" ht="15" x14ac:dyDescent="0.25">
      <c r="A637"/>
      <c r="B637"/>
      <c r="C637" s="29"/>
      <c r="D637" s="30"/>
      <c r="E637" s="32"/>
      <c r="F637" s="30"/>
      <c r="G637" s="32"/>
      <c r="H637" s="30"/>
      <c r="I637" s="30"/>
      <c r="J637" s="30"/>
      <c r="K637" s="32"/>
      <c r="L637" s="37"/>
      <c r="M637" s="37"/>
      <c r="N637" s="38"/>
      <c r="O637" s="38"/>
      <c r="P637" s="38"/>
      <c r="Q637" s="38"/>
      <c r="R637" s="38"/>
      <c r="S637" s="39"/>
      <c r="T637" s="39"/>
      <c r="U637"/>
      <c r="V637"/>
      <c r="W637"/>
      <c r="X637" s="48"/>
      <c r="Y637" s="41"/>
    </row>
    <row r="638" spans="1:25" ht="15" x14ac:dyDescent="0.25">
      <c r="A638"/>
      <c r="B638"/>
      <c r="C638" s="29"/>
      <c r="D638" s="30"/>
      <c r="E638" s="32"/>
      <c r="F638" s="30"/>
      <c r="G638" s="32"/>
      <c r="H638" s="30"/>
      <c r="I638" s="30"/>
      <c r="J638" s="30"/>
      <c r="K638" s="32"/>
      <c r="L638" s="37"/>
      <c r="M638" s="37"/>
      <c r="N638" s="38"/>
      <c r="O638" s="38"/>
      <c r="P638" s="38"/>
      <c r="Q638" s="38"/>
      <c r="R638" s="38"/>
      <c r="S638" s="39"/>
      <c r="T638" s="39"/>
      <c r="U638"/>
      <c r="V638"/>
      <c r="W638"/>
      <c r="X638" s="48"/>
      <c r="Y638" s="41"/>
    </row>
    <row r="639" spans="1:25" ht="15" x14ac:dyDescent="0.25">
      <c r="A639"/>
      <c r="B639"/>
      <c r="C639" s="29"/>
      <c r="D639" s="30"/>
      <c r="E639" s="32"/>
      <c r="F639" s="30"/>
      <c r="G639" s="32"/>
      <c r="H639" s="30"/>
      <c r="I639" s="30"/>
      <c r="J639" s="30"/>
      <c r="K639" s="32"/>
      <c r="L639" s="37"/>
      <c r="M639" s="37"/>
      <c r="N639" s="38"/>
      <c r="O639" s="38"/>
      <c r="P639" s="38"/>
      <c r="Q639" s="38"/>
      <c r="R639" s="38"/>
      <c r="S639" s="39"/>
      <c r="T639" s="39"/>
      <c r="U639"/>
      <c r="V639"/>
      <c r="W639"/>
      <c r="X639" s="48"/>
      <c r="Y639" s="41"/>
    </row>
    <row r="640" spans="1:25" ht="15" x14ac:dyDescent="0.25">
      <c r="A640"/>
      <c r="B640"/>
      <c r="C640" s="29"/>
      <c r="D640" s="30"/>
      <c r="E640" s="32"/>
      <c r="F640" s="30"/>
      <c r="G640" s="32"/>
      <c r="H640" s="30"/>
      <c r="I640" s="30"/>
      <c r="J640" s="30"/>
      <c r="K640" s="32"/>
      <c r="L640" s="37"/>
      <c r="M640" s="37"/>
      <c r="N640" s="38"/>
      <c r="O640" s="38"/>
      <c r="P640" s="38"/>
      <c r="Q640" s="38"/>
      <c r="R640" s="38"/>
      <c r="S640" s="39"/>
      <c r="T640" s="39"/>
      <c r="U640"/>
      <c r="V640"/>
      <c r="W640"/>
      <c r="X640" s="48"/>
      <c r="Y640" s="41"/>
    </row>
    <row r="641" spans="1:25" ht="15" x14ac:dyDescent="0.25">
      <c r="A641"/>
      <c r="B641"/>
      <c r="C641" s="29"/>
      <c r="D641" s="30"/>
      <c r="E641" s="32"/>
      <c r="F641" s="30"/>
      <c r="G641" s="32"/>
      <c r="H641" s="30"/>
      <c r="I641" s="30"/>
      <c r="J641" s="30"/>
      <c r="K641" s="32"/>
      <c r="L641" s="37"/>
      <c r="M641" s="37"/>
      <c r="N641" s="38"/>
      <c r="O641" s="38"/>
      <c r="P641" s="38"/>
      <c r="Q641" s="38"/>
      <c r="R641" s="38"/>
      <c r="S641" s="39"/>
      <c r="T641" s="39"/>
      <c r="U641"/>
      <c r="V641"/>
      <c r="W641"/>
      <c r="X641" s="48"/>
      <c r="Y641" s="41"/>
    </row>
    <row r="642" spans="1:25" ht="15" x14ac:dyDescent="0.25">
      <c r="A642"/>
      <c r="B642"/>
      <c r="C642" s="29"/>
      <c r="D642" s="30"/>
      <c r="E642" s="32"/>
      <c r="F642" s="30"/>
      <c r="G642" s="32"/>
      <c r="H642" s="30"/>
      <c r="I642" s="30"/>
      <c r="J642" s="30"/>
      <c r="K642" s="32"/>
      <c r="L642" s="37"/>
      <c r="M642" s="37"/>
      <c r="N642" s="38"/>
      <c r="O642" s="38"/>
      <c r="P642" s="38"/>
      <c r="Q642" s="38"/>
      <c r="R642" s="38"/>
      <c r="S642" s="39"/>
      <c r="T642" s="39"/>
      <c r="U642"/>
      <c r="V642"/>
      <c r="W642"/>
      <c r="X642" s="48"/>
      <c r="Y642" s="41"/>
    </row>
    <row r="643" spans="1:25" ht="15" x14ac:dyDescent="0.25">
      <c r="A643"/>
      <c r="B643"/>
      <c r="C643" s="29"/>
      <c r="D643" s="30"/>
      <c r="E643" s="32"/>
      <c r="F643" s="30"/>
      <c r="G643" s="32"/>
      <c r="H643" s="30"/>
      <c r="I643" s="30"/>
      <c r="J643" s="30"/>
      <c r="K643" s="32"/>
      <c r="L643" s="37"/>
      <c r="M643" s="37"/>
      <c r="N643" s="38"/>
      <c r="O643" s="38"/>
      <c r="P643" s="38"/>
      <c r="Q643" s="38"/>
      <c r="R643" s="38"/>
      <c r="S643" s="39"/>
      <c r="T643" s="39"/>
      <c r="U643"/>
      <c r="V643"/>
      <c r="W643"/>
      <c r="X643" s="48"/>
      <c r="Y643" s="41"/>
    </row>
    <row r="644" spans="1:25" ht="15" x14ac:dyDescent="0.25">
      <c r="A644"/>
      <c r="B644"/>
      <c r="C644" s="29"/>
      <c r="D644" s="30"/>
      <c r="E644" s="32"/>
      <c r="F644" s="30"/>
      <c r="G644" s="32"/>
      <c r="H644" s="30"/>
      <c r="I644" s="30"/>
      <c r="J644" s="30"/>
      <c r="K644" s="32"/>
      <c r="L644" s="37"/>
      <c r="M644" s="37"/>
      <c r="N644" s="38"/>
      <c r="O644" s="38"/>
      <c r="P644" s="38"/>
      <c r="Q644" s="38"/>
      <c r="R644" s="38"/>
      <c r="S644" s="39"/>
      <c r="T644" s="39"/>
      <c r="U644"/>
      <c r="V644"/>
      <c r="W644"/>
      <c r="X644" s="48"/>
      <c r="Y644" s="41"/>
    </row>
    <row r="645" spans="1:25" ht="15" x14ac:dyDescent="0.25">
      <c r="A645"/>
      <c r="B645"/>
      <c r="C645" s="29"/>
      <c r="D645" s="30"/>
      <c r="E645" s="32"/>
      <c r="F645" s="30"/>
      <c r="G645" s="32"/>
      <c r="H645" s="30"/>
      <c r="I645" s="30"/>
      <c r="J645" s="30"/>
      <c r="K645" s="32"/>
      <c r="L645" s="37"/>
      <c r="M645" s="37"/>
      <c r="N645" s="38"/>
      <c r="O645" s="38"/>
      <c r="P645" s="38"/>
      <c r="Q645" s="38"/>
      <c r="R645" s="38"/>
      <c r="S645" s="39"/>
      <c r="T645" s="39"/>
      <c r="U645"/>
      <c r="V645"/>
      <c r="W645"/>
      <c r="X645" s="48"/>
      <c r="Y645" s="41"/>
    </row>
    <row r="646" spans="1:25" ht="15" x14ac:dyDescent="0.25">
      <c r="A646"/>
      <c r="B646"/>
      <c r="C646" s="29"/>
      <c r="D646" s="30"/>
      <c r="E646" s="32"/>
      <c r="F646" s="30"/>
      <c r="G646" s="32"/>
      <c r="H646" s="30"/>
      <c r="I646" s="30"/>
      <c r="J646" s="30"/>
      <c r="K646" s="32"/>
      <c r="L646" s="37"/>
      <c r="M646" s="37"/>
      <c r="N646" s="38"/>
      <c r="O646" s="38"/>
      <c r="P646" s="38"/>
      <c r="Q646" s="38"/>
      <c r="R646" s="38"/>
      <c r="S646" s="39"/>
      <c r="T646" s="39"/>
      <c r="U646"/>
      <c r="V646"/>
      <c r="W646"/>
      <c r="X646" s="48"/>
      <c r="Y646" s="41"/>
    </row>
    <row r="647" spans="1:25" s="35" customFormat="1" ht="15" x14ac:dyDescent="0.25">
      <c r="A647" s="28"/>
      <c r="B647" s="28"/>
      <c r="C647" s="29"/>
      <c r="D647" s="30"/>
      <c r="E647" s="32"/>
      <c r="F647" s="30"/>
      <c r="G647" s="32"/>
      <c r="H647" s="30"/>
      <c r="I647" s="30"/>
      <c r="J647" s="30"/>
      <c r="K647" s="32"/>
      <c r="L647" s="37"/>
      <c r="M647" s="37"/>
      <c r="N647" s="38"/>
      <c r="O647" s="38"/>
      <c r="P647" s="38"/>
      <c r="Q647" s="38"/>
      <c r="R647" s="38"/>
      <c r="S647" s="39"/>
      <c r="T647" s="39"/>
      <c r="U647" s="28"/>
      <c r="V647" s="28"/>
      <c r="W647" s="28"/>
      <c r="X647" s="49"/>
      <c r="Y647" s="41"/>
    </row>
    <row r="648" spans="1:25" ht="15" x14ac:dyDescent="0.25">
      <c r="A648"/>
      <c r="B648"/>
      <c r="C648" s="29"/>
      <c r="D648" s="30"/>
      <c r="E648" s="32"/>
      <c r="F648" s="30"/>
      <c r="G648" s="32"/>
      <c r="H648" s="30"/>
      <c r="I648" s="30"/>
      <c r="J648" s="30"/>
      <c r="K648" s="32"/>
      <c r="L648" s="37"/>
      <c r="M648" s="37"/>
      <c r="N648" s="38"/>
      <c r="O648" s="38"/>
      <c r="P648" s="38"/>
      <c r="Q648" s="38"/>
      <c r="R648" s="38"/>
      <c r="S648" s="39"/>
      <c r="T648" s="39"/>
      <c r="U648"/>
      <c r="V648"/>
      <c r="W648"/>
      <c r="X648" s="48"/>
      <c r="Y648" s="41"/>
    </row>
    <row r="649" spans="1:25" ht="15" x14ac:dyDescent="0.25">
      <c r="A649"/>
      <c r="B649"/>
      <c r="C649" s="29"/>
      <c r="D649" s="30"/>
      <c r="E649" s="32"/>
      <c r="F649" s="30"/>
      <c r="G649" s="32"/>
      <c r="H649" s="30"/>
      <c r="I649" s="30"/>
      <c r="J649" s="30"/>
      <c r="K649" s="32"/>
      <c r="L649" s="37"/>
      <c r="M649" s="37"/>
      <c r="N649" s="38"/>
      <c r="O649" s="38"/>
      <c r="P649" s="38"/>
      <c r="Q649" s="38"/>
      <c r="R649" s="38"/>
      <c r="S649" s="39"/>
      <c r="T649" s="39"/>
      <c r="U649"/>
      <c r="V649"/>
      <c r="W649"/>
      <c r="X649" s="48"/>
      <c r="Y649" s="41"/>
    </row>
    <row r="650" spans="1:25" ht="15" x14ac:dyDescent="0.25">
      <c r="A650"/>
      <c r="B650"/>
      <c r="C650" s="29"/>
      <c r="D650" s="30"/>
      <c r="E650" s="32"/>
      <c r="F650" s="30"/>
      <c r="G650" s="32"/>
      <c r="H650" s="30"/>
      <c r="I650" s="30"/>
      <c r="J650" s="30"/>
      <c r="K650" s="32"/>
      <c r="L650" s="37"/>
      <c r="M650" s="37"/>
      <c r="N650" s="38"/>
      <c r="O650" s="38"/>
      <c r="P650" s="38"/>
      <c r="Q650" s="38"/>
      <c r="R650" s="38"/>
      <c r="S650" s="39"/>
      <c r="T650" s="39"/>
      <c r="U650"/>
      <c r="V650"/>
      <c r="W650"/>
      <c r="X650" s="48"/>
      <c r="Y650" s="41"/>
    </row>
    <row r="651" spans="1:25" ht="15" x14ac:dyDescent="0.25">
      <c r="A651"/>
      <c r="B651"/>
      <c r="C651" s="29"/>
      <c r="D651" s="30"/>
      <c r="E651" s="32"/>
      <c r="F651" s="30"/>
      <c r="G651" s="32"/>
      <c r="H651" s="30"/>
      <c r="I651" s="30"/>
      <c r="J651" s="30"/>
      <c r="K651" s="32"/>
      <c r="L651" s="37"/>
      <c r="M651" s="37"/>
      <c r="N651" s="38"/>
      <c r="O651" s="38"/>
      <c r="P651" s="38"/>
      <c r="Q651" s="38"/>
      <c r="R651" s="38"/>
      <c r="S651" s="39"/>
      <c r="T651" s="39"/>
      <c r="U651"/>
      <c r="V651"/>
      <c r="W651"/>
      <c r="X651" s="48"/>
      <c r="Y651" s="41"/>
    </row>
    <row r="652" spans="1:25" ht="15" x14ac:dyDescent="0.25">
      <c r="A652"/>
      <c r="B652"/>
      <c r="C652" s="29"/>
      <c r="D652" s="30"/>
      <c r="E652" s="32"/>
      <c r="F652" s="30"/>
      <c r="G652" s="32"/>
      <c r="H652" s="30"/>
      <c r="I652" s="30"/>
      <c r="J652" s="30"/>
      <c r="K652" s="32"/>
      <c r="L652" s="37"/>
      <c r="M652" s="37"/>
      <c r="N652" s="38"/>
      <c r="O652" s="38"/>
      <c r="P652" s="38"/>
      <c r="Q652" s="38"/>
      <c r="R652" s="38"/>
      <c r="S652" s="39"/>
      <c r="T652" s="39"/>
      <c r="U652"/>
      <c r="V652"/>
      <c r="W652"/>
      <c r="X652" s="48"/>
      <c r="Y652" s="41"/>
    </row>
    <row r="653" spans="1:25" ht="15" x14ac:dyDescent="0.25">
      <c r="A653"/>
      <c r="B653"/>
      <c r="C653" s="29"/>
      <c r="D653" s="30"/>
      <c r="E653" s="32"/>
      <c r="F653" s="30"/>
      <c r="G653" s="32"/>
      <c r="H653" s="30"/>
      <c r="I653" s="30"/>
      <c r="J653" s="30"/>
      <c r="K653" s="32"/>
      <c r="L653" s="37"/>
      <c r="M653" s="37"/>
      <c r="N653" s="38"/>
      <c r="O653" s="38"/>
      <c r="P653" s="38"/>
      <c r="Q653" s="38"/>
      <c r="R653" s="38"/>
      <c r="S653" s="39"/>
      <c r="T653" s="39"/>
      <c r="U653"/>
      <c r="V653"/>
      <c r="W653"/>
      <c r="X653" s="48"/>
      <c r="Y653" s="41"/>
    </row>
    <row r="654" spans="1:25" ht="15" x14ac:dyDescent="0.25">
      <c r="A654"/>
      <c r="B654"/>
      <c r="C654" s="29"/>
      <c r="D654" s="30"/>
      <c r="E654" s="32"/>
      <c r="F654" s="30"/>
      <c r="G654" s="32"/>
      <c r="H654" s="30"/>
      <c r="I654" s="30"/>
      <c r="J654" s="30"/>
      <c r="K654" s="32"/>
      <c r="L654" s="37"/>
      <c r="M654" s="37"/>
      <c r="N654" s="38"/>
      <c r="O654" s="38"/>
      <c r="P654" s="38"/>
      <c r="Q654" s="38"/>
      <c r="R654" s="38"/>
      <c r="S654" s="39"/>
      <c r="T654" s="39"/>
      <c r="U654"/>
      <c r="V654"/>
      <c r="W654"/>
      <c r="X654" s="48"/>
      <c r="Y654" s="41"/>
    </row>
    <row r="655" spans="1:25" ht="15" x14ac:dyDescent="0.25">
      <c r="A655"/>
      <c r="B655"/>
      <c r="C655" s="29"/>
      <c r="D655" s="30"/>
      <c r="E655" s="32"/>
      <c r="F655" s="30"/>
      <c r="G655" s="32"/>
      <c r="H655" s="30"/>
      <c r="I655" s="30"/>
      <c r="J655" s="30"/>
      <c r="K655" s="32"/>
      <c r="L655" s="37"/>
      <c r="M655" s="37"/>
      <c r="N655" s="38"/>
      <c r="O655" s="38"/>
      <c r="P655" s="38"/>
      <c r="Q655" s="38"/>
      <c r="R655" s="38"/>
      <c r="S655" s="39"/>
      <c r="T655" s="39"/>
      <c r="U655"/>
      <c r="V655"/>
      <c r="W655"/>
      <c r="X655" s="48"/>
      <c r="Y655" s="41"/>
    </row>
    <row r="656" spans="1:25" ht="15" x14ac:dyDescent="0.25">
      <c r="A656"/>
      <c r="B656"/>
      <c r="C656" s="29"/>
      <c r="D656" s="30"/>
      <c r="E656" s="32"/>
      <c r="F656" s="30"/>
      <c r="G656" s="32"/>
      <c r="H656" s="30"/>
      <c r="I656" s="30"/>
      <c r="J656" s="30"/>
      <c r="K656" s="32"/>
      <c r="L656" s="37"/>
      <c r="M656" s="37"/>
      <c r="N656" s="38"/>
      <c r="O656" s="38"/>
      <c r="P656" s="38"/>
      <c r="Q656" s="38"/>
      <c r="R656" s="38"/>
      <c r="S656" s="39"/>
      <c r="T656" s="39"/>
      <c r="U656"/>
      <c r="V656"/>
      <c r="W656"/>
      <c r="X656" s="48"/>
    </row>
    <row r="657" spans="1:24" ht="15" x14ac:dyDescent="0.25">
      <c r="A657"/>
      <c r="B657"/>
      <c r="C657" s="29"/>
      <c r="D657" s="30"/>
      <c r="E657" s="32"/>
      <c r="F657" s="30"/>
      <c r="G657" s="32"/>
      <c r="H657" s="30"/>
      <c r="I657" s="30"/>
      <c r="J657" s="30"/>
      <c r="K657" s="32"/>
      <c r="L657" s="37"/>
      <c r="M657" s="37"/>
      <c r="N657" s="38"/>
      <c r="O657" s="38"/>
      <c r="P657" s="38"/>
      <c r="Q657" s="38"/>
      <c r="R657" s="38"/>
      <c r="S657" s="39"/>
      <c r="T657" s="39"/>
      <c r="U657"/>
      <c r="V657"/>
      <c r="W657"/>
      <c r="X657" s="48"/>
    </row>
    <row r="658" spans="1:24" ht="15" x14ac:dyDescent="0.25">
      <c r="A658"/>
      <c r="B658"/>
      <c r="C658" s="29"/>
      <c r="D658" s="30"/>
      <c r="E658" s="32"/>
      <c r="F658" s="30"/>
      <c r="G658" s="32"/>
      <c r="H658" s="30"/>
      <c r="I658" s="30"/>
      <c r="J658" s="30"/>
      <c r="K658" s="32"/>
      <c r="L658" s="37"/>
      <c r="M658" s="37"/>
      <c r="N658" s="38"/>
      <c r="O658" s="38"/>
      <c r="P658" s="38"/>
      <c r="Q658" s="38"/>
      <c r="R658" s="38"/>
      <c r="S658" s="39"/>
      <c r="T658" s="39"/>
      <c r="U658"/>
      <c r="V658"/>
      <c r="W658"/>
      <c r="X658" s="48"/>
    </row>
    <row r="659" spans="1:24" ht="15" x14ac:dyDescent="0.25">
      <c r="A659"/>
      <c r="B659"/>
      <c r="C659" s="29"/>
      <c r="D659" s="30"/>
      <c r="E659" s="32"/>
      <c r="F659" s="30"/>
      <c r="G659" s="32"/>
      <c r="H659" s="30"/>
      <c r="I659" s="30"/>
      <c r="J659" s="30"/>
      <c r="K659" s="32"/>
      <c r="L659" s="37"/>
      <c r="M659" s="37"/>
      <c r="N659" s="38"/>
      <c r="O659" s="38"/>
      <c r="P659" s="38"/>
      <c r="Q659" s="38"/>
      <c r="R659" s="38"/>
      <c r="S659" s="39"/>
      <c r="T659" s="39"/>
      <c r="U659"/>
      <c r="V659"/>
      <c r="W659"/>
      <c r="X659" s="48"/>
    </row>
    <row r="660" spans="1:24" ht="15" x14ac:dyDescent="0.25">
      <c r="A660"/>
      <c r="B660"/>
      <c r="C660" s="29"/>
      <c r="D660" s="17"/>
      <c r="E660" s="22"/>
      <c r="F660" s="17"/>
      <c r="G660" s="22"/>
      <c r="H660" s="17"/>
      <c r="I660" s="17"/>
      <c r="J660" s="17"/>
      <c r="K660" s="22"/>
      <c r="L660" s="37"/>
      <c r="M660" s="37"/>
      <c r="N660" s="38"/>
      <c r="O660" s="38"/>
      <c r="P660" s="38"/>
      <c r="Q660" s="38"/>
      <c r="R660" s="38"/>
      <c r="S660" s="39"/>
      <c r="T660" s="39"/>
      <c r="U660"/>
      <c r="V660"/>
      <c r="W660"/>
      <c r="X660" s="48"/>
    </row>
    <row r="661" spans="1:24" ht="15" x14ac:dyDescent="0.25">
      <c r="A661"/>
      <c r="B661"/>
      <c r="C661" s="29"/>
      <c r="D661" s="17"/>
      <c r="E661" s="22"/>
      <c r="F661" s="17"/>
      <c r="G661" s="22"/>
      <c r="H661" s="17"/>
      <c r="I661" s="17"/>
      <c r="J661" s="17"/>
      <c r="K661" s="22"/>
      <c r="L661" s="37"/>
      <c r="M661" s="37"/>
      <c r="N661" s="38"/>
      <c r="O661" s="38"/>
      <c r="P661" s="38"/>
      <c r="Q661" s="38"/>
      <c r="R661" s="38"/>
      <c r="S661" s="39"/>
      <c r="T661" s="39"/>
      <c r="U661"/>
      <c r="V661"/>
      <c r="W661"/>
      <c r="X661" s="48"/>
    </row>
    <row r="662" spans="1:24" ht="15" x14ac:dyDescent="0.25">
      <c r="A662"/>
      <c r="B662"/>
      <c r="C662" s="29"/>
      <c r="D662" s="17"/>
      <c r="E662" s="22"/>
      <c r="F662" s="17"/>
      <c r="G662" s="22"/>
      <c r="H662" s="17"/>
      <c r="I662" s="17"/>
      <c r="J662" s="17"/>
      <c r="K662" s="22"/>
      <c r="L662" s="37"/>
      <c r="M662" s="37"/>
      <c r="N662" s="38"/>
      <c r="O662" s="38"/>
      <c r="P662" s="38"/>
      <c r="Q662" s="38"/>
      <c r="R662" s="38"/>
      <c r="S662" s="39"/>
      <c r="T662" s="39"/>
      <c r="U662"/>
      <c r="V662"/>
      <c r="W662"/>
      <c r="X662" s="48"/>
    </row>
    <row r="663" spans="1:24" ht="15" x14ac:dyDescent="0.25">
      <c r="A663"/>
      <c r="B663"/>
      <c r="C663" s="29"/>
      <c r="D663" s="17"/>
      <c r="E663" s="22"/>
      <c r="F663" s="17"/>
      <c r="G663" s="22"/>
      <c r="H663" s="17"/>
      <c r="I663" s="17"/>
      <c r="J663" s="17"/>
      <c r="K663" s="22"/>
      <c r="L663" s="37"/>
      <c r="M663" s="37"/>
      <c r="N663" s="38"/>
      <c r="O663" s="38"/>
      <c r="P663" s="38"/>
      <c r="Q663" s="38"/>
      <c r="R663" s="38"/>
      <c r="S663" s="39"/>
      <c r="T663" s="39"/>
      <c r="U663"/>
      <c r="V663"/>
      <c r="W663"/>
      <c r="X663" s="48"/>
    </row>
    <row r="664" spans="1:24" ht="15" x14ac:dyDescent="0.25">
      <c r="A664"/>
      <c r="B664"/>
      <c r="C664" s="29"/>
      <c r="D664" s="17"/>
      <c r="E664" s="22"/>
      <c r="F664" s="17"/>
      <c r="G664" s="22"/>
      <c r="H664" s="17"/>
      <c r="I664" s="17"/>
      <c r="J664" s="17"/>
      <c r="K664" s="22"/>
      <c r="L664" s="37"/>
      <c r="M664" s="37"/>
      <c r="N664" s="38"/>
      <c r="O664" s="38"/>
      <c r="P664" s="38"/>
      <c r="Q664" s="38"/>
      <c r="R664" s="38"/>
      <c r="S664" s="39"/>
      <c r="T664" s="39"/>
      <c r="U664"/>
      <c r="V664"/>
      <c r="W664"/>
      <c r="X664" s="48"/>
    </row>
    <row r="665" spans="1:24" ht="15" x14ac:dyDescent="0.25">
      <c r="A665"/>
      <c r="B665"/>
      <c r="C665" s="29"/>
      <c r="D665" s="17"/>
      <c r="E665" s="22"/>
      <c r="F665" s="17"/>
      <c r="G665" s="22"/>
      <c r="H665" s="17"/>
      <c r="I665" s="17"/>
      <c r="J665" s="17"/>
      <c r="K665" s="22"/>
      <c r="L665" s="37"/>
      <c r="M665" s="37"/>
      <c r="N665" s="38"/>
      <c r="O665" s="38"/>
      <c r="P665" s="38"/>
      <c r="Q665" s="38"/>
      <c r="R665" s="38"/>
      <c r="S665" s="39"/>
      <c r="T665" s="39"/>
      <c r="U665"/>
      <c r="V665"/>
      <c r="W665"/>
      <c r="X665" s="48"/>
    </row>
    <row r="666" spans="1:24" ht="15" x14ac:dyDescent="0.25">
      <c r="A666"/>
      <c r="B666"/>
      <c r="C666" s="29"/>
      <c r="D666" s="17"/>
      <c r="E666" s="22"/>
      <c r="F666" s="17"/>
      <c r="G666" s="22"/>
      <c r="H666" s="17"/>
      <c r="I666" s="17"/>
      <c r="J666" s="17"/>
      <c r="K666" s="22"/>
      <c r="L666" s="37"/>
      <c r="M666" s="37"/>
      <c r="N666" s="38"/>
      <c r="O666" s="38"/>
      <c r="P666" s="38"/>
      <c r="Q666" s="38"/>
      <c r="R666" s="38"/>
      <c r="S666" s="39"/>
      <c r="T666" s="39"/>
      <c r="U666"/>
      <c r="V666"/>
      <c r="W666"/>
      <c r="X666" s="48"/>
    </row>
    <row r="667" spans="1:24" ht="15" x14ac:dyDescent="0.25">
      <c r="A667"/>
      <c r="B667"/>
      <c r="C667" s="29"/>
      <c r="D667" s="17"/>
      <c r="E667" s="22"/>
      <c r="F667" s="17"/>
      <c r="G667" s="22"/>
      <c r="H667" s="17"/>
      <c r="I667" s="17"/>
      <c r="J667" s="17"/>
      <c r="K667" s="22"/>
      <c r="L667" s="37"/>
      <c r="M667" s="37"/>
      <c r="N667" s="38"/>
      <c r="O667" s="38"/>
      <c r="P667" s="38"/>
      <c r="Q667" s="38"/>
      <c r="R667" s="38"/>
      <c r="S667" s="39"/>
      <c r="T667" s="39"/>
      <c r="U667"/>
      <c r="V667"/>
      <c r="W667"/>
      <c r="X667" s="48"/>
    </row>
    <row r="668" spans="1:24" ht="15" x14ac:dyDescent="0.25">
      <c r="A668"/>
      <c r="B668"/>
      <c r="C668" s="29"/>
      <c r="D668" s="17"/>
      <c r="E668" s="22"/>
      <c r="F668" s="17"/>
      <c r="G668" s="22"/>
      <c r="H668" s="17"/>
      <c r="I668" s="17"/>
      <c r="J668" s="17"/>
      <c r="K668" s="22"/>
      <c r="L668" s="37"/>
      <c r="M668" s="37"/>
      <c r="N668" s="38"/>
      <c r="O668" s="38"/>
      <c r="P668" s="38"/>
      <c r="Q668" s="38"/>
      <c r="R668" s="38"/>
      <c r="S668" s="39"/>
      <c r="T668" s="39"/>
      <c r="U668"/>
      <c r="V668"/>
      <c r="W668"/>
      <c r="X668" s="48"/>
    </row>
    <row r="669" spans="1:24" ht="15" x14ac:dyDescent="0.25">
      <c r="A669"/>
      <c r="B669"/>
      <c r="C669" s="29"/>
      <c r="D669" s="17"/>
      <c r="E669" s="22"/>
      <c r="F669" s="17"/>
      <c r="G669" s="22"/>
      <c r="H669" s="17"/>
      <c r="I669" s="17"/>
      <c r="J669" s="17"/>
      <c r="K669" s="22"/>
      <c r="L669" s="37"/>
      <c r="M669" s="37"/>
      <c r="N669" s="38"/>
      <c r="O669" s="38"/>
      <c r="P669" s="38"/>
      <c r="Q669" s="38"/>
      <c r="R669" s="38"/>
      <c r="S669" s="39"/>
      <c r="T669" s="39"/>
      <c r="U669"/>
      <c r="V669"/>
      <c r="W669"/>
      <c r="X669" s="48"/>
    </row>
    <row r="670" spans="1:24" ht="15" x14ac:dyDescent="0.25">
      <c r="A670"/>
      <c r="B670"/>
      <c r="C670" s="29"/>
      <c r="D670" s="17"/>
      <c r="E670" s="22"/>
      <c r="F670" s="17"/>
      <c r="G670" s="22"/>
      <c r="H670" s="17"/>
      <c r="I670" s="17"/>
      <c r="J670" s="17"/>
      <c r="K670" s="22"/>
      <c r="L670" s="37"/>
      <c r="M670" s="37"/>
      <c r="N670" s="38"/>
      <c r="O670" s="38"/>
      <c r="P670" s="38"/>
      <c r="Q670" s="38"/>
      <c r="R670" s="38"/>
      <c r="S670" s="39"/>
      <c r="T670" s="39"/>
      <c r="U670"/>
      <c r="V670"/>
      <c r="W670"/>
      <c r="X670" s="48"/>
    </row>
    <row r="671" spans="1:24" ht="15" x14ac:dyDescent="0.25">
      <c r="A671"/>
      <c r="B671"/>
      <c r="C671" s="29"/>
      <c r="D671" s="17"/>
      <c r="E671" s="22"/>
      <c r="F671" s="17"/>
      <c r="G671" s="22"/>
      <c r="H671" s="17"/>
      <c r="I671" s="17"/>
      <c r="J671" s="17"/>
      <c r="K671" s="22"/>
      <c r="L671" s="37"/>
      <c r="M671" s="37"/>
      <c r="N671" s="38"/>
      <c r="O671" s="38"/>
      <c r="P671" s="38"/>
      <c r="Q671" s="38"/>
      <c r="R671" s="38"/>
      <c r="S671" s="39"/>
      <c r="T671" s="39"/>
      <c r="U671"/>
      <c r="V671"/>
      <c r="W671"/>
      <c r="X671" s="48"/>
    </row>
    <row r="672" spans="1:24" ht="15" x14ac:dyDescent="0.25">
      <c r="A672"/>
      <c r="B672"/>
      <c r="C672" s="29"/>
      <c r="D672" s="17"/>
      <c r="E672" s="22"/>
      <c r="F672" s="17"/>
      <c r="G672" s="22"/>
      <c r="H672" s="17"/>
      <c r="I672" s="17"/>
      <c r="J672" s="17"/>
      <c r="K672" s="22"/>
      <c r="L672" s="37"/>
      <c r="M672" s="37"/>
      <c r="N672" s="38"/>
      <c r="O672" s="38"/>
      <c r="P672" s="38"/>
      <c r="Q672" s="38"/>
      <c r="R672" s="38"/>
      <c r="S672" s="39"/>
      <c r="T672" s="39"/>
      <c r="U672"/>
      <c r="V672"/>
      <c r="W672"/>
      <c r="X672" s="48"/>
    </row>
    <row r="673" spans="1:24" ht="15" x14ac:dyDescent="0.25">
      <c r="A673"/>
      <c r="B673"/>
      <c r="C673" s="29"/>
      <c r="D673" s="17"/>
      <c r="E673" s="22"/>
      <c r="F673" s="17"/>
      <c r="G673" s="22"/>
      <c r="H673" s="17"/>
      <c r="I673" s="17"/>
      <c r="J673" s="17"/>
      <c r="K673" s="22"/>
      <c r="L673" s="37"/>
      <c r="M673" s="37"/>
      <c r="N673" s="38"/>
      <c r="O673" s="38"/>
      <c r="P673" s="38"/>
      <c r="Q673" s="38"/>
      <c r="R673" s="38"/>
      <c r="S673" s="39"/>
      <c r="T673" s="39"/>
      <c r="U673"/>
      <c r="V673"/>
      <c r="W673"/>
      <c r="X673" s="48"/>
    </row>
    <row r="674" spans="1:24" ht="15" x14ac:dyDescent="0.25">
      <c r="A674"/>
      <c r="B674"/>
      <c r="C674" s="29"/>
      <c r="D674" s="17"/>
      <c r="E674" s="22"/>
      <c r="F674" s="17"/>
      <c r="G674" s="22"/>
      <c r="H674" s="17"/>
      <c r="I674" s="17"/>
      <c r="J674" s="17"/>
      <c r="K674" s="22"/>
      <c r="L674" s="37"/>
      <c r="M674" s="37"/>
      <c r="N674" s="38"/>
      <c r="O674" s="38"/>
      <c r="P674" s="38"/>
      <c r="Q674" s="38"/>
      <c r="R674" s="38"/>
      <c r="S674" s="39"/>
      <c r="T674" s="39"/>
      <c r="U674"/>
      <c r="V674"/>
      <c r="W674"/>
      <c r="X674" s="48"/>
    </row>
    <row r="675" spans="1:24" ht="15" x14ac:dyDescent="0.25">
      <c r="A675"/>
      <c r="B675"/>
      <c r="C675" s="29"/>
      <c r="D675" s="17"/>
      <c r="E675" s="22"/>
      <c r="F675" s="17"/>
      <c r="G675" s="22"/>
      <c r="H675" s="17"/>
      <c r="I675" s="17"/>
      <c r="J675" s="17"/>
      <c r="K675" s="22"/>
      <c r="L675" s="37"/>
      <c r="M675" s="37"/>
      <c r="N675" s="38"/>
      <c r="O675" s="38"/>
      <c r="P675" s="38"/>
      <c r="Q675" s="38"/>
      <c r="R675" s="38"/>
      <c r="S675" s="39"/>
      <c r="T675" s="39"/>
      <c r="U675"/>
      <c r="V675"/>
      <c r="W675"/>
      <c r="X675" s="48"/>
    </row>
    <row r="676" spans="1:24" ht="15" x14ac:dyDescent="0.25">
      <c r="A676"/>
      <c r="B676"/>
      <c r="C676" s="29"/>
      <c r="D676" s="17"/>
      <c r="E676" s="22"/>
      <c r="F676" s="17"/>
      <c r="G676" s="22"/>
      <c r="H676" s="17"/>
      <c r="I676" s="17"/>
      <c r="J676" s="17"/>
      <c r="K676" s="22"/>
      <c r="L676" s="37"/>
      <c r="M676" s="37"/>
      <c r="N676" s="38"/>
      <c r="O676" s="38"/>
      <c r="P676" s="38"/>
      <c r="Q676" s="38"/>
      <c r="R676" s="38"/>
      <c r="S676" s="39"/>
      <c r="T676" s="39"/>
      <c r="U676"/>
      <c r="V676"/>
      <c r="W676"/>
      <c r="X676" s="48"/>
    </row>
    <row r="677" spans="1:24" ht="15" x14ac:dyDescent="0.25">
      <c r="A677"/>
      <c r="B677"/>
      <c r="C677" s="29"/>
      <c r="D677" s="17"/>
      <c r="E677" s="22"/>
      <c r="F677" s="17"/>
      <c r="G677" s="22"/>
      <c r="H677" s="17"/>
      <c r="I677" s="17"/>
      <c r="J677" s="17"/>
      <c r="K677" s="22"/>
      <c r="L677" s="37"/>
      <c r="M677" s="37"/>
      <c r="N677" s="38"/>
      <c r="O677" s="38"/>
      <c r="P677" s="38"/>
      <c r="Q677" s="38"/>
      <c r="R677" s="38"/>
      <c r="S677" s="39"/>
      <c r="T677" s="39"/>
      <c r="U677"/>
      <c r="V677"/>
      <c r="W677"/>
      <c r="X677" s="48"/>
    </row>
    <row r="678" spans="1:24" ht="15" x14ac:dyDescent="0.25">
      <c r="A678"/>
      <c r="B678"/>
      <c r="C678" s="29"/>
      <c r="D678" s="17"/>
      <c r="E678" s="22"/>
      <c r="F678" s="17"/>
      <c r="G678" s="22"/>
      <c r="H678" s="17"/>
      <c r="I678" s="17"/>
      <c r="J678" s="17"/>
      <c r="K678" s="22"/>
      <c r="L678" s="37"/>
      <c r="M678" s="37"/>
      <c r="N678" s="38"/>
      <c r="O678" s="38"/>
      <c r="P678" s="38"/>
      <c r="Q678" s="38"/>
      <c r="R678" s="38"/>
      <c r="S678" s="39"/>
      <c r="T678" s="39"/>
      <c r="U678"/>
      <c r="V678"/>
      <c r="W678"/>
      <c r="X678" s="48"/>
    </row>
    <row r="679" spans="1:24" ht="15" x14ac:dyDescent="0.25">
      <c r="A679"/>
      <c r="B679"/>
      <c r="C679" s="29"/>
      <c r="D679" s="17"/>
      <c r="E679" s="22"/>
      <c r="F679" s="17"/>
      <c r="G679" s="22"/>
      <c r="H679" s="17"/>
      <c r="I679" s="17"/>
      <c r="J679" s="17"/>
      <c r="K679" s="22"/>
      <c r="L679" s="37"/>
      <c r="M679" s="37"/>
      <c r="N679" s="38"/>
      <c r="O679" s="38"/>
      <c r="P679" s="38"/>
      <c r="Q679" s="38"/>
      <c r="R679" s="38"/>
      <c r="S679" s="39"/>
      <c r="T679" s="39"/>
      <c r="U679"/>
      <c r="V679"/>
      <c r="W679"/>
      <c r="X679" s="48"/>
    </row>
    <row r="680" spans="1:24" ht="15" x14ac:dyDescent="0.25">
      <c r="A680"/>
      <c r="B680"/>
      <c r="C680" s="29"/>
      <c r="D680" s="17"/>
      <c r="E680" s="22"/>
      <c r="F680" s="17"/>
      <c r="G680" s="22"/>
      <c r="H680" s="17"/>
      <c r="I680" s="17"/>
      <c r="J680" s="17"/>
      <c r="K680" s="22"/>
      <c r="L680" s="37"/>
      <c r="M680" s="37"/>
      <c r="N680" s="38"/>
      <c r="O680" s="38"/>
      <c r="P680" s="38"/>
      <c r="Q680" s="38"/>
      <c r="R680" s="38"/>
      <c r="S680" s="39"/>
      <c r="T680" s="39"/>
      <c r="U680"/>
      <c r="V680"/>
      <c r="W680"/>
      <c r="X680" s="48"/>
    </row>
    <row r="681" spans="1:24" ht="15" x14ac:dyDescent="0.25">
      <c r="A681"/>
      <c r="B681"/>
      <c r="C681" s="29"/>
      <c r="D681" s="17"/>
      <c r="E681" s="22"/>
      <c r="F681" s="17"/>
      <c r="G681" s="22"/>
      <c r="H681" s="17"/>
      <c r="I681" s="17"/>
      <c r="J681" s="17"/>
      <c r="K681" s="22"/>
      <c r="L681" s="37"/>
      <c r="M681" s="37"/>
      <c r="N681" s="38"/>
      <c r="O681" s="38"/>
      <c r="P681" s="38"/>
      <c r="Q681" s="38"/>
      <c r="R681" s="38"/>
      <c r="S681" s="39"/>
      <c r="T681" s="39"/>
      <c r="U681"/>
      <c r="V681"/>
      <c r="W681"/>
      <c r="X681" s="48"/>
    </row>
    <row r="682" spans="1:24" ht="15" x14ac:dyDescent="0.25">
      <c r="A682"/>
      <c r="B682"/>
      <c r="C682" s="29"/>
      <c r="D682" s="17"/>
      <c r="E682" s="22"/>
      <c r="F682" s="17"/>
      <c r="G682" s="22"/>
      <c r="H682" s="17"/>
      <c r="I682" s="17"/>
      <c r="J682" s="17"/>
      <c r="K682" s="22"/>
      <c r="L682" s="37"/>
      <c r="M682" s="37"/>
      <c r="N682" s="38"/>
      <c r="O682" s="38"/>
      <c r="P682" s="38"/>
      <c r="Q682" s="38"/>
      <c r="R682" s="38"/>
      <c r="S682" s="39"/>
      <c r="T682" s="39"/>
      <c r="U682"/>
      <c r="V682"/>
      <c r="W682"/>
      <c r="X682" s="48"/>
    </row>
    <row r="683" spans="1:24" ht="15" x14ac:dyDescent="0.25">
      <c r="A683"/>
      <c r="B683"/>
      <c r="C683" s="29"/>
      <c r="D683" s="17"/>
      <c r="E683" s="22"/>
      <c r="F683" s="17"/>
      <c r="G683" s="22"/>
      <c r="H683" s="17"/>
      <c r="I683" s="17"/>
      <c r="J683" s="17"/>
      <c r="K683" s="22"/>
      <c r="L683" s="37"/>
      <c r="M683" s="37"/>
      <c r="N683" s="38"/>
      <c r="O683" s="38"/>
      <c r="P683" s="38"/>
      <c r="Q683" s="38"/>
      <c r="R683" s="38"/>
      <c r="S683" s="39"/>
      <c r="T683" s="39"/>
      <c r="U683"/>
      <c r="V683"/>
      <c r="W683"/>
      <c r="X683" s="48"/>
    </row>
    <row r="684" spans="1:24" ht="15" x14ac:dyDescent="0.25">
      <c r="A684"/>
      <c r="B684"/>
      <c r="C684" s="29"/>
      <c r="D684" s="17"/>
      <c r="E684" s="22"/>
      <c r="F684" s="17"/>
      <c r="G684" s="22"/>
      <c r="H684" s="17"/>
      <c r="I684" s="17"/>
      <c r="J684" s="17"/>
      <c r="K684" s="22"/>
      <c r="L684" s="37"/>
      <c r="M684" s="37"/>
      <c r="N684" s="38"/>
      <c r="O684" s="38"/>
      <c r="P684" s="38"/>
      <c r="Q684" s="38"/>
      <c r="R684" s="38"/>
      <c r="S684" s="39"/>
      <c r="T684" s="39"/>
      <c r="U684"/>
      <c r="V684"/>
      <c r="W684"/>
      <c r="X684" s="48"/>
    </row>
    <row r="685" spans="1:24" ht="15" x14ac:dyDescent="0.25">
      <c r="A685"/>
      <c r="B685"/>
      <c r="C685" s="29"/>
      <c r="D685" s="17"/>
      <c r="E685" s="22"/>
      <c r="F685" s="17"/>
      <c r="G685" s="22"/>
      <c r="H685" s="17"/>
      <c r="I685" s="17"/>
      <c r="J685" s="17"/>
      <c r="K685" s="22"/>
      <c r="L685" s="37"/>
      <c r="M685" s="37"/>
      <c r="N685" s="38"/>
      <c r="O685" s="38"/>
      <c r="P685" s="38"/>
      <c r="Q685" s="38"/>
      <c r="R685" s="38"/>
      <c r="S685" s="39"/>
      <c r="T685" s="39"/>
      <c r="U685"/>
      <c r="V685"/>
      <c r="W685"/>
      <c r="X685" s="48"/>
    </row>
    <row r="686" spans="1:24" ht="15" x14ac:dyDescent="0.25">
      <c r="A686"/>
      <c r="B686"/>
      <c r="C686" s="29"/>
      <c r="D686" s="17"/>
      <c r="E686" s="22"/>
      <c r="F686" s="17"/>
      <c r="G686" s="22"/>
      <c r="H686" s="17"/>
      <c r="I686" s="17"/>
      <c r="J686" s="17"/>
      <c r="K686" s="22"/>
      <c r="L686" s="37"/>
      <c r="M686" s="37"/>
      <c r="N686" s="38"/>
      <c r="O686" s="38"/>
      <c r="P686" s="38"/>
      <c r="Q686" s="38"/>
      <c r="R686" s="38"/>
      <c r="S686" s="39"/>
      <c r="T686" s="39"/>
      <c r="U686"/>
      <c r="V686"/>
      <c r="W686"/>
      <c r="X686" s="48"/>
    </row>
    <row r="687" spans="1:24" ht="15" x14ac:dyDescent="0.25">
      <c r="A687"/>
      <c r="B687"/>
      <c r="C687" s="29"/>
      <c r="D687" s="17"/>
      <c r="E687" s="22"/>
      <c r="F687" s="17"/>
      <c r="G687" s="22"/>
      <c r="H687" s="17"/>
      <c r="I687" s="17"/>
      <c r="J687" s="17"/>
      <c r="K687" s="22"/>
      <c r="L687" s="37"/>
      <c r="M687" s="37"/>
      <c r="N687" s="38"/>
      <c r="O687" s="38"/>
      <c r="P687" s="38"/>
      <c r="Q687" s="38"/>
      <c r="R687" s="38"/>
      <c r="S687" s="39"/>
      <c r="T687" s="39"/>
      <c r="U687"/>
      <c r="V687"/>
      <c r="W687"/>
      <c r="X687" s="48"/>
    </row>
    <row r="688" spans="1:24" ht="15" x14ac:dyDescent="0.25">
      <c r="A688"/>
      <c r="B688"/>
      <c r="C688" s="29"/>
      <c r="D688" s="17"/>
      <c r="E688" s="22"/>
      <c r="F688" s="17"/>
      <c r="G688" s="22"/>
      <c r="H688" s="17"/>
      <c r="I688" s="17"/>
      <c r="J688" s="17"/>
      <c r="K688" s="22"/>
      <c r="L688" s="37"/>
      <c r="M688" s="37"/>
      <c r="N688" s="38"/>
      <c r="O688" s="38"/>
      <c r="P688" s="38"/>
      <c r="Q688" s="38"/>
      <c r="R688" s="38"/>
      <c r="S688" s="39"/>
      <c r="T688" s="39"/>
      <c r="U688"/>
      <c r="V688"/>
      <c r="W688"/>
      <c r="X688" s="48"/>
    </row>
    <row r="689" spans="1:24" ht="15" x14ac:dyDescent="0.25">
      <c r="A689"/>
      <c r="B689"/>
      <c r="C689" s="29"/>
      <c r="D689" s="17"/>
      <c r="E689" s="22"/>
      <c r="F689" s="17"/>
      <c r="G689" s="22"/>
      <c r="H689" s="17"/>
      <c r="I689" s="17"/>
      <c r="J689" s="17"/>
      <c r="K689" s="22"/>
      <c r="L689" s="37"/>
      <c r="M689" s="37"/>
      <c r="N689" s="38"/>
      <c r="O689" s="38"/>
      <c r="P689" s="38"/>
      <c r="Q689" s="38"/>
      <c r="R689" s="38"/>
      <c r="S689" s="39"/>
      <c r="T689" s="39"/>
      <c r="U689"/>
      <c r="V689"/>
      <c r="W689"/>
      <c r="X689" s="48"/>
    </row>
    <row r="690" spans="1:24" x14ac:dyDescent="0.2">
      <c r="C690" s="29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29" t="str">
        <f t="shared" ref="C691:C751" si="35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29" t="str">
        <f t="shared" si="35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29" t="str">
        <f t="shared" si="35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29" t="str">
        <f t="shared" si="35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29" t="str">
        <f t="shared" si="35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29" t="str">
        <f t="shared" si="35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29" t="str">
        <f t="shared" si="35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29" t="str">
        <f t="shared" si="35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29" t="str">
        <f t="shared" si="35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29" t="str">
        <f t="shared" si="35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29" t="str">
        <f t="shared" si="35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29" t="str">
        <f t="shared" si="35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29" t="str">
        <f t="shared" si="35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29" t="str">
        <f t="shared" si="35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9" t="str">
        <f t="shared" si="35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9" t="str">
        <f t="shared" si="35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9" t="str">
        <f t="shared" si="35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9" t="str">
        <f t="shared" si="35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9" t="str">
        <f t="shared" si="35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9" t="str">
        <f t="shared" si="35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9" t="str">
        <f t="shared" si="35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9" t="str">
        <f t="shared" si="35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9" t="str">
        <f t="shared" si="35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9" t="str">
        <f t="shared" si="35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9" t="str">
        <f t="shared" si="35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9" t="str">
        <f t="shared" si="35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9" t="str">
        <f t="shared" si="35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9" t="str">
        <f t="shared" si="35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9" t="str">
        <f t="shared" si="35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9" t="str">
        <f t="shared" si="35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9" t="str">
        <f t="shared" si="35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9" t="str">
        <f t="shared" si="35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9" t="str">
        <f t="shared" si="35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9" t="str">
        <f t="shared" si="35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9" t="str">
        <f t="shared" si="35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9" t="str">
        <f t="shared" si="35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9" t="str">
        <f t="shared" si="35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9" t="str">
        <f t="shared" si="35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9" t="str">
        <f t="shared" si="35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9" t="str">
        <f t="shared" si="35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9" t="str">
        <f t="shared" si="35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9" t="str">
        <f t="shared" si="35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9" t="str">
        <f t="shared" si="35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9" t="str">
        <f t="shared" si="35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9" t="str">
        <f t="shared" si="35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9" t="str">
        <f t="shared" si="35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9" t="str">
        <f t="shared" si="35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9" t="str">
        <f t="shared" si="35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9" t="str">
        <f t="shared" si="35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9" t="str">
        <f t="shared" si="35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9" t="str">
        <f t="shared" si="35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9" t="str">
        <f t="shared" si="35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9" t="str">
        <f t="shared" si="35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9" t="str">
        <f t="shared" si="35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9" t="str">
        <f t="shared" si="35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9" t="str">
        <f t="shared" si="35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9" t="str">
        <f t="shared" si="35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9" t="str">
        <f t="shared" si="35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9" t="str">
        <f t="shared" si="35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9" t="str">
        <f t="shared" si="35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9" t="str">
        <f t="shared" si="35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9" t="str">
        <f t="shared" ref="C752:C815" si="36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9" t="str">
        <f t="shared" si="36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9" t="str">
        <f t="shared" si="36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9" t="str">
        <f t="shared" si="36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9" t="str">
        <f t="shared" si="36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9" t="str">
        <f t="shared" si="36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9" t="str">
        <f t="shared" si="36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9" t="str">
        <f t="shared" si="36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9" t="str">
        <f t="shared" si="36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9" t="str">
        <f t="shared" si="36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9" t="str">
        <f t="shared" si="36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9" t="str">
        <f t="shared" si="36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9" t="str">
        <f t="shared" si="36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9" t="str">
        <f t="shared" si="36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9" t="str">
        <f t="shared" si="36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9" t="str">
        <f t="shared" si="36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9" t="str">
        <f t="shared" si="36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9" t="str">
        <f t="shared" si="36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9" t="str">
        <f t="shared" si="36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9" t="str">
        <f t="shared" si="36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9" t="str">
        <f t="shared" si="36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9" t="str">
        <f t="shared" si="36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9" t="str">
        <f t="shared" si="36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9" t="str">
        <f t="shared" si="36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9" t="str">
        <f t="shared" si="36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9" t="str">
        <f t="shared" si="36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9" t="str">
        <f t="shared" si="36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9" t="str">
        <f t="shared" si="36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9" t="str">
        <f t="shared" si="36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9" t="str">
        <f t="shared" si="36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9" t="str">
        <f t="shared" si="36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9" t="str">
        <f t="shared" si="36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9" t="str">
        <f t="shared" si="36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9" t="str">
        <f t="shared" si="36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9" t="str">
        <f t="shared" si="36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9" t="str">
        <f t="shared" si="36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9" t="str">
        <f t="shared" si="36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9" t="str">
        <f t="shared" si="36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9" t="str">
        <f t="shared" si="36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9" t="str">
        <f t="shared" si="36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9" t="str">
        <f t="shared" si="36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9" t="str">
        <f t="shared" si="36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9" t="str">
        <f t="shared" si="36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9" t="str">
        <f t="shared" si="36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9" t="str">
        <f t="shared" si="36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9" t="str">
        <f t="shared" si="36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9" t="str">
        <f t="shared" si="36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9" t="str">
        <f t="shared" si="36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9" t="str">
        <f t="shared" si="36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9" t="str">
        <f t="shared" si="36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9" t="str">
        <f t="shared" si="36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9" t="str">
        <f t="shared" si="36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9" t="str">
        <f t="shared" si="36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9" t="str">
        <f t="shared" si="36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9" t="str">
        <f t="shared" si="36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9" t="str">
        <f t="shared" si="36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9" t="str">
        <f t="shared" si="36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9" t="str">
        <f t="shared" si="36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9" t="str">
        <f t="shared" si="36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9" t="str">
        <f t="shared" si="36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9" t="str">
        <f t="shared" si="36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9" t="str">
        <f t="shared" si="36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9" t="str">
        <f t="shared" si="36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9" t="str">
        <f t="shared" si="36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9" t="str">
        <f t="shared" ref="C816:C879" si="37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9" t="str">
        <f t="shared" si="37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9" t="str">
        <f t="shared" si="37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9" t="str">
        <f t="shared" si="37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9" t="str">
        <f t="shared" si="37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9" t="str">
        <f t="shared" si="37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9" t="str">
        <f t="shared" si="37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9" t="str">
        <f t="shared" si="37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9" t="str">
        <f t="shared" si="37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9" t="str">
        <f t="shared" si="37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9" t="str">
        <f t="shared" si="37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9" t="str">
        <f t="shared" si="37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9" t="str">
        <f t="shared" si="37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9" t="str">
        <f t="shared" si="37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9" t="str">
        <f t="shared" si="37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9" t="str">
        <f t="shared" si="37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9" t="str">
        <f t="shared" si="37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9" t="str">
        <f t="shared" si="37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9" t="str">
        <f t="shared" si="37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9" t="str">
        <f t="shared" si="37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9" t="str">
        <f t="shared" si="37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9" t="str">
        <f t="shared" si="37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9" t="str">
        <f t="shared" si="37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9" t="str">
        <f t="shared" si="37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9" t="str">
        <f t="shared" si="37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9" t="str">
        <f t="shared" si="37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9" t="str">
        <f t="shared" si="37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9" t="str">
        <f t="shared" si="37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9" t="str">
        <f t="shared" si="37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9" t="str">
        <f t="shared" si="37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9" t="str">
        <f t="shared" si="37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9" t="str">
        <f t="shared" si="37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9" t="str">
        <f t="shared" si="37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9" t="str">
        <f t="shared" si="37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9" t="str">
        <f t="shared" si="37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9" t="str">
        <f t="shared" si="37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9" t="str">
        <f t="shared" si="37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9" t="str">
        <f t="shared" si="37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9" t="str">
        <f t="shared" si="37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9" t="str">
        <f t="shared" si="37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9" t="str">
        <f t="shared" si="37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9" t="str">
        <f t="shared" si="37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9" t="str">
        <f t="shared" si="37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9" t="str">
        <f t="shared" si="37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9" t="str">
        <f t="shared" si="37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9" t="str">
        <f t="shared" si="37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9" t="str">
        <f t="shared" si="37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9" t="str">
        <f t="shared" si="37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9" t="str">
        <f t="shared" si="37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9" t="str">
        <f t="shared" si="37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9" t="str">
        <f t="shared" si="37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9" t="str">
        <f t="shared" si="37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9" t="str">
        <f t="shared" si="37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9" t="str">
        <f t="shared" si="37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9" t="str">
        <f t="shared" si="37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9" t="str">
        <f t="shared" si="37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9" t="str">
        <f t="shared" si="37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9" t="str">
        <f t="shared" si="37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9" t="str">
        <f t="shared" si="37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9" t="str">
        <f t="shared" si="37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9" t="str">
        <f t="shared" si="37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9" t="str">
        <f t="shared" si="37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9" t="str">
        <f t="shared" si="37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9" t="str">
        <f t="shared" si="37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9" t="str">
        <f t="shared" ref="C880:C943" si="38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9" t="str">
        <f t="shared" si="38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9" t="str">
        <f t="shared" si="38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9" t="str">
        <f t="shared" si="38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9" t="str">
        <f t="shared" si="38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9" t="str">
        <f t="shared" si="38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9" t="str">
        <f t="shared" si="38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9" t="str">
        <f t="shared" si="38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9" t="str">
        <f t="shared" si="38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9" t="str">
        <f t="shared" si="38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9" t="str">
        <f t="shared" si="38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9" t="str">
        <f t="shared" si="38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9" t="str">
        <f t="shared" si="38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9" t="str">
        <f t="shared" si="38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9" t="str">
        <f t="shared" si="38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9" t="str">
        <f t="shared" si="38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9" t="str">
        <f t="shared" si="38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9" t="str">
        <f t="shared" si="38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9" t="str">
        <f t="shared" si="38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9" t="str">
        <f t="shared" si="38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9" t="str">
        <f t="shared" si="38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9" t="str">
        <f t="shared" si="38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9" t="str">
        <f t="shared" si="38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9" t="str">
        <f t="shared" si="38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9" t="str">
        <f t="shared" si="38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9" t="str">
        <f t="shared" si="38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9" t="str">
        <f t="shared" si="38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9" t="str">
        <f t="shared" si="38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9" t="str">
        <f t="shared" si="38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9" t="str">
        <f t="shared" si="38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9" t="str">
        <f t="shared" si="38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9" t="str">
        <f t="shared" si="38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9" t="str">
        <f t="shared" si="38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9" t="str">
        <f t="shared" si="38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9" t="str">
        <f t="shared" si="38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9" t="str">
        <f t="shared" si="38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9" t="str">
        <f t="shared" si="38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9" t="str">
        <f t="shared" si="38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9" t="str">
        <f t="shared" si="38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9" t="str">
        <f t="shared" si="38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9" t="str">
        <f t="shared" si="38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9" t="str">
        <f t="shared" si="38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9" t="str">
        <f t="shared" si="38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9" t="str">
        <f t="shared" si="38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9" t="str">
        <f t="shared" si="38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9" t="str">
        <f t="shared" si="38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9" t="str">
        <f t="shared" si="38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9" t="str">
        <f t="shared" si="38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9" t="str">
        <f t="shared" si="38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9" t="str">
        <f t="shared" si="38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9" t="str">
        <f t="shared" si="38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9" t="str">
        <f t="shared" si="38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9" t="str">
        <f t="shared" si="38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9" t="str">
        <f t="shared" si="38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9" t="str">
        <f t="shared" si="38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9" t="str">
        <f t="shared" si="38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9" t="str">
        <f t="shared" si="38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9" t="str">
        <f t="shared" si="38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9" t="str">
        <f t="shared" si="38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9" t="str">
        <f t="shared" si="38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9" t="str">
        <f t="shared" si="38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9" t="str">
        <f t="shared" si="38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9" t="str">
        <f t="shared" si="38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9" t="str">
        <f t="shared" si="38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9" t="str">
        <f t="shared" ref="C944:C1002" si="39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9" t="str">
        <f t="shared" si="39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9" t="str">
        <f t="shared" si="39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9" t="str">
        <f t="shared" si="39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9" t="str">
        <f t="shared" si="39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9" t="str">
        <f t="shared" si="39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9" t="str">
        <f t="shared" si="39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9" t="str">
        <f t="shared" si="39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9" t="str">
        <f t="shared" si="39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9" t="str">
        <f t="shared" si="39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9" t="str">
        <f t="shared" si="39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9" t="str">
        <f t="shared" si="39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9" t="str">
        <f t="shared" si="39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9" t="str">
        <f t="shared" si="39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9" t="str">
        <f t="shared" si="39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9" t="str">
        <f t="shared" si="39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9" t="str">
        <f t="shared" si="39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9" t="str">
        <f t="shared" si="39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9" t="str">
        <f t="shared" si="39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9" t="str">
        <f t="shared" si="39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9" t="str">
        <f t="shared" si="39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9" t="str">
        <f t="shared" si="39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9" t="str">
        <f t="shared" si="39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9" t="str">
        <f t="shared" si="39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9" t="str">
        <f t="shared" si="39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9" t="str">
        <f t="shared" si="39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9" t="str">
        <f t="shared" si="39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9" t="str">
        <f t="shared" si="39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9" t="str">
        <f t="shared" si="39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9" t="str">
        <f t="shared" si="39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9" t="str">
        <f t="shared" si="39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9" t="str">
        <f t="shared" si="39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9" t="str">
        <f t="shared" si="39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9" t="str">
        <f t="shared" si="39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9" t="str">
        <f t="shared" si="39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9" t="str">
        <f t="shared" si="39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9" t="str">
        <f t="shared" si="39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9" t="str">
        <f t="shared" si="39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9" t="str">
        <f t="shared" si="39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9" t="str">
        <f t="shared" si="39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9" t="str">
        <f t="shared" si="39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9" t="str">
        <f t="shared" si="39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9" t="str">
        <f t="shared" si="39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9" t="str">
        <f t="shared" si="39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9" t="str">
        <f t="shared" si="39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9" t="str">
        <f t="shared" si="39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9" t="str">
        <f t="shared" si="39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9" t="str">
        <f t="shared" si="39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9" t="str">
        <f t="shared" si="39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9" t="str">
        <f t="shared" si="39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9" t="str">
        <f t="shared" si="39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9" t="str">
        <f t="shared" si="39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9" t="str">
        <f t="shared" si="39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9" t="str">
        <f t="shared" si="39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9" t="str">
        <f t="shared" si="39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9" t="str">
        <f t="shared" si="39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9" t="str">
        <f t="shared" si="39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9" t="str">
        <f t="shared" si="39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9" t="str">
        <f t="shared" si="39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AL995"/>
  <sheetViews>
    <sheetView zoomScale="82" zoomScaleNormal="82" workbookViewId="0">
      <pane ySplit="2" topLeftCell="A143" activePane="bottomLeft" state="frozen"/>
      <selection pane="bottomLeft" activeCell="S3" sqref="S3:S186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47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7" width="6.140625" style="4" customWidth="1"/>
    <col min="28" max="28" width="5.42578125" style="4" customWidth="1"/>
    <col min="29" max="29" width="5.28515625" style="4" customWidth="1"/>
    <col min="30" max="31" width="10" style="27"/>
    <col min="32" max="33" width="10" style="4"/>
    <col min="34" max="34" width="10" style="36"/>
    <col min="35" max="35" width="10" style="27"/>
    <col min="36" max="16384" width="10" style="4"/>
  </cols>
  <sheetData>
    <row r="1" spans="1:36" s="13" customFormat="1" x14ac:dyDescent="0.2">
      <c r="A1" s="54" t="s">
        <v>9</v>
      </c>
      <c r="B1" s="54"/>
      <c r="C1" s="55"/>
      <c r="D1" s="18"/>
      <c r="E1" s="56" t="s">
        <v>25</v>
      </c>
      <c r="F1" s="54"/>
      <c r="G1" s="55"/>
      <c r="H1" s="56" t="s">
        <v>23</v>
      </c>
      <c r="I1" s="54"/>
      <c r="J1" s="55"/>
      <c r="K1" s="56" t="s">
        <v>11</v>
      </c>
      <c r="L1" s="54"/>
      <c r="M1" s="55"/>
      <c r="N1" s="56" t="s">
        <v>35</v>
      </c>
      <c r="O1" s="54"/>
      <c r="P1" s="54"/>
      <c r="Q1" s="13" t="s">
        <v>32</v>
      </c>
      <c r="R1" s="13" t="s">
        <v>33</v>
      </c>
      <c r="S1" s="46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6" t="s">
        <v>56</v>
      </c>
      <c r="AE1" s="26" t="s">
        <v>57</v>
      </c>
      <c r="AF1" s="13" t="s">
        <v>54</v>
      </c>
      <c r="AG1" s="13" t="s">
        <v>55</v>
      </c>
      <c r="AH1" s="42" t="s">
        <v>53</v>
      </c>
      <c r="AI1" s="26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4.93</v>
      </c>
      <c r="B3">
        <v>4.24</v>
      </c>
      <c r="C3">
        <v>1.67</v>
      </c>
      <c r="D3" s="20">
        <f>IF(OR($A3="",$B3="",$C3=""),"",(1/A3)+(1/B3)+(1/C3)-1)</f>
        <v>3.7491208405646681E-2</v>
      </c>
      <c r="E3" s="17">
        <f>IF(OR($A3="",$B3="",$C3=""),"",A3*'MPTO_working_3-way'!$I2)</f>
        <v>5.1148316574398383</v>
      </c>
      <c r="F3" s="21">
        <f>IF(OR($A3="",$B3="",$C3=""),"",B3*'MPTO_working_3-way'!$I2)</f>
        <v>4.3989627236399418</v>
      </c>
      <c r="G3" s="22">
        <f>IF(OR($A3="",$B3="",$C3=""),"",C3*'MPTO_working_3-way'!$I2)</f>
        <v>1.7326103180374299</v>
      </c>
      <c r="H3" s="17">
        <f>IF(OR($A3="",$B3="",$C3=""),"",'MPTO_working_3-way'!E2)</f>
        <v>5.2536822670255381</v>
      </c>
      <c r="I3" s="21">
        <f>IF(OR($A3="",$B3="",$C3=""),"",'MPTO_working_3-way'!F2)</f>
        <v>4.4772379812970593</v>
      </c>
      <c r="J3" s="22">
        <f>IF(OR($A3="",$B3="",$C3=""),"",'MPTO_working_3-way'!G2)</f>
        <v>1.7055959686808215</v>
      </c>
      <c r="K3" s="17">
        <f>IF(OR($A3="",$B3="",$C3=""),"",'OddsRatio_working_3-way'!H2)</f>
        <v>5.1936420700770798</v>
      </c>
      <c r="L3" s="21">
        <f>IF(OR($A3="",$B3="",$C3=""),"",'OddsRatio_working_3-way'!I2)</f>
        <v>4.4573537676971364</v>
      </c>
      <c r="M3" s="22">
        <f>IF(OR($A3="",$B3="",$C3=""),"",'OddsRatio_working_3-way'!J2)</f>
        <v>1.714946612455889</v>
      </c>
      <c r="N3" s="23">
        <f>(1/E3)* 100</f>
        <v>19.550985584157758</v>
      </c>
      <c r="O3" s="24">
        <f>(1/F3)* 100</f>
        <v>22.732631823089093</v>
      </c>
      <c r="P3" s="24">
        <f>(1/G3)* 100</f>
        <v>57.716382592753135</v>
      </c>
      <c r="Q3" t="s">
        <v>95</v>
      </c>
      <c r="R3" t="s">
        <v>207</v>
      </c>
      <c r="S3" t="s">
        <v>452</v>
      </c>
      <c r="T3" s="35">
        <v>100</v>
      </c>
      <c r="U3" s="35">
        <f>(1/A4)*((T3*A4)-T3)</f>
        <v>88.358556461001157</v>
      </c>
      <c r="V3" s="35">
        <f>(1/B4)*((T3*B4)-T3)</f>
        <v>84.276729559748418</v>
      </c>
      <c r="W3" s="35">
        <f>(1/C4)*((T3*C4)-T3)</f>
        <v>24.81203007518797</v>
      </c>
      <c r="X3" s="35">
        <f>((1/B4)+(1/C4))*T3</f>
        <v>90.911240365063591</v>
      </c>
      <c r="Y3" s="35">
        <f>((1/A4)+(1/C4))*T3</f>
        <v>86.829413463810852</v>
      </c>
      <c r="Z3" s="35">
        <f>((1/A4)+(1/B4))*T3</f>
        <v>27.364713979250411</v>
      </c>
      <c r="AA3" s="35">
        <f t="shared" ref="AA3" si="0">U3-X3</f>
        <v>-2.5526839040624338</v>
      </c>
      <c r="AB3" s="35">
        <f t="shared" ref="AB3" si="1">V3-Y3</f>
        <v>-2.5526839040624338</v>
      </c>
      <c r="AC3" s="35">
        <f t="shared" ref="AC3" si="2">W3-Z3</f>
        <v>-2.5526839040624409</v>
      </c>
      <c r="AD3" s="27"/>
      <c r="AE3" s="27"/>
      <c r="AF3">
        <v>1.65</v>
      </c>
      <c r="AG3">
        <v>2.3199999999999998</v>
      </c>
      <c r="AH3" s="41"/>
      <c r="AI3" s="27"/>
      <c r="AJ3" t="s">
        <v>220</v>
      </c>
    </row>
    <row r="4" spans="1:36" ht="15" x14ac:dyDescent="0.25">
      <c r="A4">
        <v>8.59</v>
      </c>
      <c r="B4">
        <v>6.36</v>
      </c>
      <c r="C4">
        <v>1.33</v>
      </c>
      <c r="D4" s="20">
        <f t="shared" ref="D4:D67" si="3">IF(OR($A4="",$B4="",$C4=""),"",(1/A4)+(1/B4)+(1/C4)-1)</f>
        <v>2.552683904062425E-2</v>
      </c>
      <c r="E4" s="17">
        <f>IF(OR($A4="",$B4="",$C4=""),"",A4*'MPTO_working_3-way'!$I3)</f>
        <v>8.809275547358963</v>
      </c>
      <c r="F4" s="21">
        <f>IF(OR($A4="",$B4="",$C4=""),"",B4*'MPTO_working_3-way'!$I3)</f>
        <v>6.5223506962983704</v>
      </c>
      <c r="G4" s="22">
        <f>IF(OR($A4="",$B4="",$C4=""),"",C4*'MPTO_working_3-way'!$I3)</f>
        <v>1.3639506959240304</v>
      </c>
      <c r="H4" s="17">
        <f>IF(OR($A4="",$B4="",$C4=""),"",'MPTO_working_3-way'!E3)</f>
        <v>9.267369147462464</v>
      </c>
      <c r="I4" s="21">
        <f>IF(OR($A4="",$B4="",$C4=""),"",'MPTO_working_3-way'!F3)</f>
        <v>6.7238752777204374</v>
      </c>
      <c r="J4" s="22">
        <f>IF(OR($A4="",$B4="",$C4=""),"",'MPTO_working_3-way'!G3)</f>
        <v>1.3452237609526279</v>
      </c>
      <c r="K4" s="17">
        <f>IF(OR($A4="",$B4="",$C4=""),"",'OddsRatio_working_3-way'!H3)</f>
        <v>9.0660205515044296</v>
      </c>
      <c r="L4" s="21">
        <f>IF(OR($A4="",$B4="",$C4=""),"",'OddsRatio_working_3-way'!I3)</f>
        <v>6.6961620758977265</v>
      </c>
      <c r="M4" s="22">
        <f>IF(OR($A4="",$B4="",$C4=""),"",'OddsRatio_working_3-way'!J3)</f>
        <v>1.3506965457175839</v>
      </c>
      <c r="N4" s="23">
        <f t="shared" ref="N4" si="4">(1/E4)* 100</f>
        <v>11.351671254054505</v>
      </c>
      <c r="O4" s="24">
        <f t="shared" ref="O4" si="5">(1/F4)* 100</f>
        <v>15.331895608856636</v>
      </c>
      <c r="P4" s="24">
        <f t="shared" ref="P4" si="6">(1/G4)* 100</f>
        <v>73.316433137088865</v>
      </c>
      <c r="Q4" t="s">
        <v>370</v>
      </c>
      <c r="R4" t="s">
        <v>371</v>
      </c>
      <c r="S4" t="s">
        <v>452</v>
      </c>
      <c r="T4" s="35">
        <v>100</v>
      </c>
      <c r="U4" s="35">
        <f t="shared" ref="U4" si="7">(1/A5)*((T4*A5)-T4)</f>
        <v>56.896551724137922</v>
      </c>
      <c r="V4" s="35">
        <f t="shared" ref="V4" si="8">(1/B5)*((T4*B5)-T4)</f>
        <v>72.602739726027394</v>
      </c>
      <c r="W4" s="35">
        <f t="shared" ref="W4" si="9">(1/C5)*((T4*C5)-T4)</f>
        <v>67.637540453074436</v>
      </c>
      <c r="X4" s="35">
        <f t="shared" ref="X4" si="10">((1/B5)+(1/C5))*T4</f>
        <v>59.759719820898169</v>
      </c>
      <c r="Y4" s="35">
        <f t="shared" ref="Y4" si="11">((1/A5)+(1/C5))*T4</f>
        <v>75.465907822787642</v>
      </c>
      <c r="Z4" s="35">
        <f t="shared" ref="Z4" si="12">((1/A5)+(1/B5))*T4</f>
        <v>70.500708549834684</v>
      </c>
      <c r="AA4" s="35">
        <f t="shared" ref="AA4" si="13">U4-X4</f>
        <v>-2.8631680967602477</v>
      </c>
      <c r="AB4" s="35">
        <f t="shared" ref="AB4" si="14">V4-Y4</f>
        <v>-2.8631680967602477</v>
      </c>
      <c r="AC4" s="35">
        <f t="shared" ref="AC4" si="15">W4-Z4</f>
        <v>-2.8631680967602477</v>
      </c>
      <c r="AD4" s="4"/>
      <c r="AE4" s="4"/>
      <c r="AF4">
        <v>1.35</v>
      </c>
      <c r="AG4">
        <v>3.41</v>
      </c>
      <c r="AH4" s="4"/>
      <c r="AI4" s="4"/>
      <c r="AJ4" t="s">
        <v>456</v>
      </c>
    </row>
    <row r="5" spans="1:36" s="12" customFormat="1" ht="15" x14ac:dyDescent="0.25">
      <c r="A5">
        <v>2.3199999999999998</v>
      </c>
      <c r="B5">
        <v>3.65</v>
      </c>
      <c r="C5">
        <v>3.09</v>
      </c>
      <c r="D5" s="20">
        <f t="shared" si="3"/>
        <v>2.8631680967602602E-2</v>
      </c>
      <c r="E5" s="17">
        <f>IF(OR($A5="",$B5="",$C5=""),"",A5*'MPTO_working_3-way'!$I4)</f>
        <v>2.386425499844838</v>
      </c>
      <c r="F5" s="21">
        <f>IF(OR($A5="",$B5="",$C5=""),"",B5*'MPTO_working_3-way'!$I4)</f>
        <v>3.7545056355317494</v>
      </c>
      <c r="G5" s="22">
        <f>IF(OR($A5="",$B5="",$C5=""),"",C5*'MPTO_working_3-way'!$I4)</f>
        <v>3.178471894189892</v>
      </c>
      <c r="H5" s="17">
        <f>IF(OR($A5="",$B5="",$C5=""),"",'MPTO_working_3-way'!E4)</f>
        <v>2.3725322127090593</v>
      </c>
      <c r="I5" s="21">
        <f>IF(OR($A5="",$B5="",$C5=""),"",'MPTO_working_3-way'!F4)</f>
        <v>3.7817376315325473</v>
      </c>
      <c r="J5" s="22">
        <f>IF(OR($A5="",$B5="",$C5=""),"",'MPTO_working_3-way'!G4)</f>
        <v>3.1838950760946547</v>
      </c>
      <c r="K5" s="17">
        <f>IF(OR($A5="",$B5="",$C5=""),"",'OddsRatio_working_3-way'!H4)</f>
        <v>2.3786498297979053</v>
      </c>
      <c r="L5" s="21">
        <f>IF(OR($A5="",$B5="",$C5=""),"",'OddsRatio_working_3-way'!I4)</f>
        <v>3.7677439764882195</v>
      </c>
      <c r="M5" s="22">
        <f>IF(OR($A5="",$B5="",$C5=""),"",'OddsRatio_working_3-way'!J4)</f>
        <v>3.1828622305133494</v>
      </c>
      <c r="N5" s="23">
        <f t="shared" ref="N5:N68" si="16">(1/E5)* 100</f>
        <v>41.903675604581778</v>
      </c>
      <c r="O5" s="24">
        <f t="shared" ref="O5:O68" si="17">(1/F5)* 100</f>
        <v>26.634665041816358</v>
      </c>
      <c r="P5" s="24">
        <f t="shared" ref="P5:P68" si="18">(1/G5)* 100</f>
        <v>31.461659353601849</v>
      </c>
      <c r="Q5" t="s">
        <v>372</v>
      </c>
      <c r="R5" t="s">
        <v>373</v>
      </c>
      <c r="S5" t="s">
        <v>452</v>
      </c>
      <c r="T5" s="35">
        <v>100</v>
      </c>
      <c r="U5" s="35">
        <f t="shared" ref="U5:U68" si="19">(1/A6)*((T5*A6)-T5)</f>
        <v>67.426710097719877</v>
      </c>
      <c r="V5" s="35">
        <f t="shared" ref="V5:V68" si="20">(1/B6)*((T5*B6)-T5)</f>
        <v>73.821989528795811</v>
      </c>
      <c r="W5" s="35">
        <f t="shared" ref="W5:W68" si="21">(1/C6)*((T5*C6)-T5)</f>
        <v>55.947136563876647</v>
      </c>
      <c r="X5" s="35">
        <f t="shared" ref="X5:X68" si="22">((1/B6)+(1/C6))*T5</f>
        <v>70.230873907327535</v>
      </c>
      <c r="Y5" s="35">
        <f t="shared" ref="Y5:Y68" si="23">((1/A6)+(1/C6))*T5</f>
        <v>76.626153338403483</v>
      </c>
      <c r="Z5" s="35">
        <f t="shared" ref="Z5:Z68" si="24">((1/A6)+(1/B6))*T5</f>
        <v>58.751300373484327</v>
      </c>
      <c r="AA5" s="35">
        <f t="shared" ref="AA5:AA68" si="25">U5-X5</f>
        <v>-2.8041638096076582</v>
      </c>
      <c r="AB5" s="35">
        <f t="shared" ref="AB5:AB68" si="26">V5-Y5</f>
        <v>-2.8041638096076724</v>
      </c>
      <c r="AC5" s="35">
        <f t="shared" ref="AC5:AC68" si="27">W5-Z5</f>
        <v>-2.8041638096076795</v>
      </c>
      <c r="AD5" s="27"/>
      <c r="AE5" s="27"/>
      <c r="AF5">
        <v>1.69</v>
      </c>
      <c r="AG5">
        <v>2.2599999999999998</v>
      </c>
      <c r="AH5" s="36"/>
      <c r="AI5" s="27"/>
      <c r="AJ5" t="s">
        <v>457</v>
      </c>
    </row>
    <row r="6" spans="1:36" s="12" customFormat="1" ht="15" x14ac:dyDescent="0.25">
      <c r="A6">
        <v>3.07</v>
      </c>
      <c r="B6">
        <v>3.82</v>
      </c>
      <c r="C6">
        <v>2.27</v>
      </c>
      <c r="D6" s="20">
        <f t="shared" si="3"/>
        <v>2.8041638096076849E-2</v>
      </c>
      <c r="E6" s="17">
        <f>IF(OR($A6="",$B6="",$C6=""),"",A6*'MPTO_working_3-way'!$I5)</f>
        <v>3.1560878289549557</v>
      </c>
      <c r="F6" s="21">
        <f>IF(OR($A6="",$B6="",$C6=""),"",B6*'MPTO_working_3-way'!$I5)</f>
        <v>3.9271190575270132</v>
      </c>
      <c r="G6" s="22">
        <f>IF(OR($A6="",$B6="",$C6=""),"",C6*'MPTO_working_3-way'!$I5)</f>
        <v>2.3336545184780944</v>
      </c>
      <c r="H6" s="17">
        <f>IF(OR($A6="",$B6="",$C6=""),"",'MPTO_working_3-way'!E5)</f>
        <v>3.1606992453368727</v>
      </c>
      <c r="I6" s="21">
        <f>IF(OR($A6="",$B6="",$C6=""),"",'MPTO_working_3-way'!F5)</f>
        <v>3.9614488905317304</v>
      </c>
      <c r="J6" s="22">
        <f>IF(OR($A6="",$B6="",$C6=""),"",'MPTO_working_3-way'!G5)</f>
        <v>2.3192093855626221</v>
      </c>
      <c r="K6" s="17">
        <f>IF(OR($A6="",$B6="",$C6=""),"",'OddsRatio_working_3-way'!H5)</f>
        <v>3.1605384287030018</v>
      </c>
      <c r="L6" s="21">
        <f>IF(OR($A6="",$B6="",$C6=""),"",'OddsRatio_working_3-way'!I5)</f>
        <v>3.9433422072185826</v>
      </c>
      <c r="M6" s="22">
        <f>IF(OR($A6="",$B6="",$C6=""),"",'OddsRatio_working_3-way'!J5)</f>
        <v>2.3255477316197171</v>
      </c>
      <c r="N6" s="23">
        <f t="shared" si="16"/>
        <v>31.684796310979728</v>
      </c>
      <c r="O6" s="24">
        <f t="shared" si="17"/>
        <v>25.463959338928738</v>
      </c>
      <c r="P6" s="24">
        <f t="shared" si="18"/>
        <v>42.851244350091527</v>
      </c>
      <c r="Q6" t="s">
        <v>374</v>
      </c>
      <c r="R6" t="s">
        <v>375</v>
      </c>
      <c r="S6" t="s">
        <v>452</v>
      </c>
      <c r="T6" s="35">
        <v>100</v>
      </c>
      <c r="U6" s="35">
        <f t="shared" si="19"/>
        <v>49.238578680203041</v>
      </c>
      <c r="V6" s="35">
        <f t="shared" si="20"/>
        <v>71.264367816091948</v>
      </c>
      <c r="W6" s="35">
        <f t="shared" si="21"/>
        <v>77.116704805491992</v>
      </c>
      <c r="X6" s="35">
        <f t="shared" si="22"/>
        <v>51.618927378416046</v>
      </c>
      <c r="Y6" s="35">
        <f t="shared" si="23"/>
        <v>73.644716514304946</v>
      </c>
      <c r="Z6" s="35">
        <f t="shared" si="24"/>
        <v>79.49705350370499</v>
      </c>
      <c r="AA6" s="35">
        <f t="shared" si="25"/>
        <v>-2.3803486982130053</v>
      </c>
      <c r="AB6" s="35">
        <f t="shared" si="26"/>
        <v>-2.3803486982129982</v>
      </c>
      <c r="AC6" s="35">
        <f t="shared" si="27"/>
        <v>-2.3803486982129982</v>
      </c>
      <c r="AD6" s="27"/>
      <c r="AE6" s="27"/>
      <c r="AF6">
        <v>1.6</v>
      </c>
      <c r="AG6">
        <v>2.4500000000000002</v>
      </c>
      <c r="AH6" s="36"/>
      <c r="AI6" s="27"/>
      <c r="AJ6" t="s">
        <v>457</v>
      </c>
    </row>
    <row r="7" spans="1:36" s="12" customFormat="1" ht="15" x14ac:dyDescent="0.25">
      <c r="A7">
        <v>1.97</v>
      </c>
      <c r="B7">
        <v>3.48</v>
      </c>
      <c r="C7">
        <v>4.37</v>
      </c>
      <c r="D7" s="20">
        <f t="shared" si="3"/>
        <v>2.3803486982129973E-2</v>
      </c>
      <c r="E7" s="17">
        <f>IF(OR($A7="",$B7="",$C7=""),"",A7*'MPTO_working_3-way'!$I6)</f>
        <v>2.0168928693547961</v>
      </c>
      <c r="F7" s="21">
        <f>IF(OR($A7="",$B7="",$C7=""),"",B7*'MPTO_working_3-way'!$I6)</f>
        <v>3.5628361346978124</v>
      </c>
      <c r="G7" s="22">
        <f>IF(OR($A7="",$B7="",$C7=""),"",C7*'MPTO_working_3-way'!$I6)</f>
        <v>4.4740212381119084</v>
      </c>
      <c r="H7" s="17">
        <f>IF(OR($A7="",$B7="",$C7=""),"",'MPTO_working_3-way'!E6)</f>
        <v>2.0012819510238238</v>
      </c>
      <c r="I7" s="21">
        <f>IF(OR($A7="",$B7="",$C7=""),"",'MPTO_working_3-way'!F6)</f>
        <v>3.5788184970262287</v>
      </c>
      <c r="J7" s="22">
        <f>IF(OR($A7="",$B7="",$C7=""),"",'MPTO_working_3-way'!G6)</f>
        <v>4.5269669006317814</v>
      </c>
      <c r="K7" s="17">
        <f>IF(OR($A7="",$B7="",$C7=""),"",'OddsRatio_working_3-way'!H6)</f>
        <v>2.0074870254111006</v>
      </c>
      <c r="L7" s="21">
        <f>IF(OR($A7="",$B7="",$C7=""),"",'OddsRatio_working_3-way'!I6)</f>
        <v>3.575843116514978</v>
      </c>
      <c r="M7" s="22">
        <f>IF(OR($A7="",$B7="",$C7=""),"",'OddsRatio_working_3-way'!J6)</f>
        <v>4.5002384284901114</v>
      </c>
      <c r="N7" s="23">
        <f t="shared" si="16"/>
        <v>49.581215502036059</v>
      </c>
      <c r="O7" s="24">
        <f t="shared" si="17"/>
        <v>28.067527166382483</v>
      </c>
      <c r="P7" s="24">
        <f t="shared" si="18"/>
        <v>22.351257331581468</v>
      </c>
      <c r="Q7" t="s">
        <v>246</v>
      </c>
      <c r="R7" t="s">
        <v>252</v>
      </c>
      <c r="S7" t="s">
        <v>452</v>
      </c>
      <c r="T7" s="35">
        <v>100</v>
      </c>
      <c r="U7" s="35">
        <f t="shared" si="19"/>
        <v>53.703703703703695</v>
      </c>
      <c r="V7" s="35">
        <f t="shared" si="20"/>
        <v>71.910112359550567</v>
      </c>
      <c r="W7" s="35">
        <f t="shared" si="21"/>
        <v>71.590909090909093</v>
      </c>
      <c r="X7" s="35">
        <f t="shared" si="22"/>
        <v>56.498978549540354</v>
      </c>
      <c r="Y7" s="35">
        <f t="shared" si="23"/>
        <v>74.705387205387197</v>
      </c>
      <c r="Z7" s="35">
        <f t="shared" si="24"/>
        <v>74.386183936745738</v>
      </c>
      <c r="AA7" s="35">
        <f t="shared" si="25"/>
        <v>-2.7952748458366585</v>
      </c>
      <c r="AB7" s="35">
        <f t="shared" si="26"/>
        <v>-2.7952748458366301</v>
      </c>
      <c r="AC7" s="35">
        <f t="shared" si="27"/>
        <v>-2.7952748458366443</v>
      </c>
      <c r="AD7" s="27"/>
      <c r="AE7" s="27"/>
      <c r="AF7">
        <v>2.2799999999999998</v>
      </c>
      <c r="AG7">
        <v>1.69</v>
      </c>
      <c r="AH7" s="36"/>
      <c r="AI7" s="27"/>
      <c r="AJ7" t="s">
        <v>363</v>
      </c>
    </row>
    <row r="8" spans="1:36" ht="15" x14ac:dyDescent="0.25">
      <c r="A8">
        <v>2.16</v>
      </c>
      <c r="B8">
        <v>3.56</v>
      </c>
      <c r="C8">
        <v>3.52</v>
      </c>
      <c r="D8" s="20">
        <f t="shared" si="3"/>
        <v>2.7952748458366372E-2</v>
      </c>
      <c r="E8" s="17">
        <f>IF(OR($A8="",$B8="",$C8=""),"",A8*'MPTO_working_3-way'!$I7)</f>
        <v>2.2203779366700713</v>
      </c>
      <c r="F8" s="21">
        <f>IF(OR($A8="",$B8="",$C8=""),"",B8*'MPTO_working_3-way'!$I7)</f>
        <v>3.6595117845117842</v>
      </c>
      <c r="G8" s="22">
        <f>IF(OR($A8="",$B8="",$C8=""),"",C8*'MPTO_working_3-way'!$I7)</f>
        <v>3.6183936745734497</v>
      </c>
      <c r="H8" s="17">
        <f>IF(OR($A8="",$B8="",$C8=""),"",'MPTO_working_3-way'!E7)</f>
        <v>2.2043650035268896</v>
      </c>
      <c r="I8" s="21">
        <f>IF(OR($A8="",$B8="",$C8=""),"",'MPTO_working_3-way'!F7)</f>
        <v>3.6821387320142311</v>
      </c>
      <c r="J8" s="22">
        <f>IF(OR($A8="",$B8="",$C8=""),"",'MPTO_working_3-way'!G7)</f>
        <v>3.6393634475716237</v>
      </c>
      <c r="K8" s="17">
        <f>IF(OR($A8="",$B8="",$C8=""),"",'OddsRatio_working_3-way'!H7)</f>
        <v>2.2109928606683913</v>
      </c>
      <c r="L8" s="21">
        <f>IF(OR($A8="",$B8="",$C8=""),"",'OddsRatio_working_3-way'!I7)</f>
        <v>3.6725359683716214</v>
      </c>
      <c r="M8" s="22">
        <f>IF(OR($A8="",$B8="",$C8=""),"",'OddsRatio_working_3-way'!J7)</f>
        <v>3.6307775938658144</v>
      </c>
      <c r="N8" s="23">
        <f t="shared" si="16"/>
        <v>45.037377803335254</v>
      </c>
      <c r="O8" s="24">
        <f t="shared" si="17"/>
        <v>27.326049453709029</v>
      </c>
      <c r="P8" s="24">
        <f t="shared" si="18"/>
        <v>27.636572742955721</v>
      </c>
      <c r="Q8" t="s">
        <v>216</v>
      </c>
      <c r="R8" t="s">
        <v>98</v>
      </c>
      <c r="S8" t="s">
        <v>452</v>
      </c>
      <c r="T8" s="35">
        <v>100</v>
      </c>
      <c r="U8" s="35">
        <f t="shared" si="19"/>
        <v>79.838709677419359</v>
      </c>
      <c r="V8" s="35">
        <f t="shared" si="20"/>
        <v>75.786924939467312</v>
      </c>
      <c r="W8" s="35">
        <f t="shared" si="21"/>
        <v>41.860465116279073</v>
      </c>
      <c r="X8" s="35">
        <f t="shared" si="22"/>
        <v>82.352609944253615</v>
      </c>
      <c r="Y8" s="35">
        <f t="shared" si="23"/>
        <v>78.300825206301582</v>
      </c>
      <c r="Z8" s="35">
        <f t="shared" si="24"/>
        <v>44.374365383113336</v>
      </c>
      <c r="AA8" s="35">
        <f t="shared" si="25"/>
        <v>-2.5139002668342556</v>
      </c>
      <c r="AB8" s="35">
        <f t="shared" si="26"/>
        <v>-2.5139002668342698</v>
      </c>
      <c r="AC8" s="35">
        <f t="shared" si="27"/>
        <v>-2.5139002668342627</v>
      </c>
      <c r="AF8">
        <v>1.98</v>
      </c>
      <c r="AG8">
        <v>1.91</v>
      </c>
      <c r="AJ8" t="s">
        <v>221</v>
      </c>
    </row>
    <row r="9" spans="1:36" ht="15" x14ac:dyDescent="0.25">
      <c r="A9">
        <v>4.96</v>
      </c>
      <c r="B9">
        <v>4.13</v>
      </c>
      <c r="C9">
        <v>1.72</v>
      </c>
      <c r="D9" s="20">
        <f t="shared" si="3"/>
        <v>2.513900266834268E-2</v>
      </c>
      <c r="E9" s="17">
        <f>IF(OR($A9="",$B9="",$C9=""),"",A9*'MPTO_working_3-way'!$I8)</f>
        <v>5.0846894532349793</v>
      </c>
      <c r="F9" s="21">
        <f>IF(OR($A9="",$B9="",$C9=""),"",B9*'MPTO_working_3-way'!$I8)</f>
        <v>4.2338240810202548</v>
      </c>
      <c r="G9" s="22">
        <f>IF(OR($A9="",$B9="",$C9=""),"",C9*'MPTO_working_3-way'!$I8)</f>
        <v>1.7632390845895494</v>
      </c>
      <c r="H9" s="17">
        <f>IF(OR($A9="",$B9="",$C9=""),"",'MPTO_working_3-way'!E8)</f>
        <v>5.1750931796710864</v>
      </c>
      <c r="I9" s="21">
        <f>IF(OR($A9="",$B9="",$C9=""),"",'MPTO_working_3-way'!F8)</f>
        <v>4.278055044517016</v>
      </c>
      <c r="J9" s="22">
        <f>IF(OR($A9="",$B9="",$C9=""),"",'MPTO_working_3-way'!G8)</f>
        <v>1.745152938509978</v>
      </c>
      <c r="K9" s="17">
        <f>IF(OR($A9="",$B9="",$C9=""),"",'OddsRatio_working_3-way'!H8)</f>
        <v>5.1340157550185364</v>
      </c>
      <c r="L9" s="21">
        <f>IF(OR($A9="",$B9="",$C9=""),"",'OddsRatio_working_3-way'!I8)</f>
        <v>4.267542755860612</v>
      </c>
      <c r="M9" s="22">
        <f>IF(OR($A9="",$B9="",$C9=""),"",'OddsRatio_working_3-way'!J8)</f>
        <v>1.7516392281851885</v>
      </c>
      <c r="N9" s="23">
        <f t="shared" si="16"/>
        <v>19.666884461621944</v>
      </c>
      <c r="O9" s="24">
        <f t="shared" si="17"/>
        <v>23.619309183933378</v>
      </c>
      <c r="P9" s="24">
        <f t="shared" si="18"/>
        <v>56.713806354444671</v>
      </c>
      <c r="Q9" t="s">
        <v>308</v>
      </c>
      <c r="R9" t="s">
        <v>256</v>
      </c>
      <c r="S9" t="s">
        <v>452</v>
      </c>
      <c r="T9" s="35">
        <v>100</v>
      </c>
      <c r="U9" s="35">
        <f t="shared" si="19"/>
        <v>60</v>
      </c>
      <c r="V9" s="35">
        <f t="shared" si="20"/>
        <v>66.777408637873762</v>
      </c>
      <c r="W9" s="35">
        <f t="shared" si="21"/>
        <v>68.75</v>
      </c>
      <c r="X9" s="35">
        <f t="shared" si="22"/>
        <v>64.472591362126238</v>
      </c>
      <c r="Y9" s="35">
        <f t="shared" si="23"/>
        <v>71.25</v>
      </c>
      <c r="Z9" s="35">
        <f t="shared" si="24"/>
        <v>73.222591362126252</v>
      </c>
      <c r="AA9" s="35">
        <f t="shared" si="25"/>
        <v>-4.4725913621262379</v>
      </c>
      <c r="AB9" s="35">
        <f t="shared" si="26"/>
        <v>-4.4725913621262379</v>
      </c>
      <c r="AC9" s="35">
        <f t="shared" si="27"/>
        <v>-4.4725913621262521</v>
      </c>
      <c r="AF9">
        <v>1.71</v>
      </c>
      <c r="AG9">
        <v>2.25</v>
      </c>
      <c r="AJ9" t="s">
        <v>364</v>
      </c>
    </row>
    <row r="10" spans="1:36" ht="15" x14ac:dyDescent="0.25">
      <c r="A10">
        <v>2.5</v>
      </c>
      <c r="B10">
        <v>3.01</v>
      </c>
      <c r="C10">
        <v>3.2</v>
      </c>
      <c r="D10" s="20">
        <f t="shared" si="3"/>
        <v>4.4725913621262547E-2</v>
      </c>
      <c r="E10" s="17">
        <f>IF(OR($A10="",$B10="",$C10=""),"",A10*'MPTO_working_3-way'!$I9)</f>
        <v>2.6118147840531565</v>
      </c>
      <c r="F10" s="21">
        <f>IF(OR($A10="",$B10="",$C10=""),"",B10*'MPTO_working_3-way'!$I9)</f>
        <v>3.144625</v>
      </c>
      <c r="G10" s="22">
        <f>IF(OR($A10="",$B10="",$C10=""),"",C10*'MPTO_working_3-way'!$I9)</f>
        <v>3.3431229235880404</v>
      </c>
      <c r="H10" s="17">
        <f>IF(OR($A10="",$B10="",$C10=""),"",'MPTO_working_3-way'!E9)</f>
        <v>2.5967863690283624</v>
      </c>
      <c r="I10" s="21">
        <f>IF(OR($A10="",$B10="",$C10=""),"",'MPTO_working_3-way'!F9)</f>
        <v>3.1514199712079569</v>
      </c>
      <c r="J10" s="22">
        <f>IF(OR($A10="",$B10="",$C10=""),"",'MPTO_working_3-way'!G9)</f>
        <v>3.3603125872174164</v>
      </c>
      <c r="K10" s="17">
        <f>IF(OR($A10="",$B10="",$C10=""),"",'OddsRatio_working_3-way'!H9)</f>
        <v>2.6035916729449977</v>
      </c>
      <c r="L10" s="21">
        <f>IF(OR($A10="",$B10="",$C10=""),"",'OddsRatio_working_3-way'!I9)</f>
        <v>3.1488128417462971</v>
      </c>
      <c r="M10" s="22">
        <f>IF(OR($A10="",$B10="",$C10=""),"",'OddsRatio_working_3-way'!J9)</f>
        <v>3.351934453652663</v>
      </c>
      <c r="N10" s="23">
        <f t="shared" si="16"/>
        <v>38.287554159875974</v>
      </c>
      <c r="O10" s="24">
        <f t="shared" si="17"/>
        <v>31.800294152720916</v>
      </c>
      <c r="P10" s="24">
        <f t="shared" si="18"/>
        <v>29.912151687403103</v>
      </c>
      <c r="Q10" t="s">
        <v>376</v>
      </c>
      <c r="R10" t="s">
        <v>377</v>
      </c>
      <c r="S10" t="s">
        <v>452</v>
      </c>
      <c r="T10" s="35">
        <v>100</v>
      </c>
      <c r="U10" s="35">
        <f t="shared" si="19"/>
        <v>64.664310954063609</v>
      </c>
      <c r="V10" s="35">
        <f t="shared" si="20"/>
        <v>67.948717948717942</v>
      </c>
      <c r="W10" s="35">
        <f t="shared" si="21"/>
        <v>64.664310954063609</v>
      </c>
      <c r="X10" s="35">
        <f t="shared" si="22"/>
        <v>67.386971097218449</v>
      </c>
      <c r="Y10" s="35">
        <f t="shared" si="23"/>
        <v>70.671378091872796</v>
      </c>
      <c r="Z10" s="35">
        <f t="shared" si="24"/>
        <v>67.386971097218449</v>
      </c>
      <c r="AA10" s="35">
        <f t="shared" si="25"/>
        <v>-2.7226601431548403</v>
      </c>
      <c r="AB10" s="35">
        <f t="shared" si="26"/>
        <v>-2.7226601431548545</v>
      </c>
      <c r="AC10" s="35">
        <f t="shared" si="27"/>
        <v>-2.7226601431548403</v>
      </c>
      <c r="AF10">
        <v>2.5</v>
      </c>
      <c r="AG10">
        <v>1.55</v>
      </c>
      <c r="AJ10" t="s">
        <v>458</v>
      </c>
    </row>
    <row r="11" spans="1:36" ht="15" x14ac:dyDescent="0.25">
      <c r="A11">
        <v>2.83</v>
      </c>
      <c r="B11">
        <v>3.12</v>
      </c>
      <c r="C11">
        <v>2.83</v>
      </c>
      <c r="D11" s="20">
        <f t="shared" si="3"/>
        <v>2.7226601431548536E-2</v>
      </c>
      <c r="E11" s="17">
        <f>IF(OR($A11="",$B11="",$C11=""),"",A11*'MPTO_working_3-way'!$I10)</f>
        <v>2.9070512820512824</v>
      </c>
      <c r="F11" s="21">
        <f>IF(OR($A11="",$B11="",$C11=""),"",B11*'MPTO_working_3-way'!$I10)</f>
        <v>3.2049469964664317</v>
      </c>
      <c r="G11" s="22">
        <f>IF(OR($A11="",$B11="",$C11=""),"",C11*'MPTO_working_3-way'!$I10)</f>
        <v>2.9070512820512824</v>
      </c>
      <c r="H11" s="17">
        <f>IF(OR($A11="",$B11="",$C11=""),"",'MPTO_working_3-way'!E10)</f>
        <v>2.904601078994693</v>
      </c>
      <c r="I11" s="21">
        <f>IF(OR($A11="",$B11="",$C11=""),"",'MPTO_working_3-way'!F10)</f>
        <v>3.2109193173002328</v>
      </c>
      <c r="J11" s="22">
        <f>IF(OR($A11="",$B11="",$C11=""),"",'MPTO_working_3-way'!G10)</f>
        <v>2.904601078994693</v>
      </c>
      <c r="K11" s="17">
        <f>IF(OR($A11="",$B11="",$C11=""),"",'OddsRatio_working_3-way'!H10)</f>
        <v>2.905850310075587</v>
      </c>
      <c r="L11" s="21">
        <f>IF(OR($A11="",$B11="",$C11=""),"",'OddsRatio_working_3-way'!I10)</f>
        <v>3.20787030456844</v>
      </c>
      <c r="M11" s="22">
        <f>IF(OR($A11="",$B11="",$C11=""),"",'OddsRatio_working_3-way'!J10)</f>
        <v>2.905850310075587</v>
      </c>
      <c r="N11" s="23">
        <f t="shared" si="16"/>
        <v>34.399117971334064</v>
      </c>
      <c r="O11" s="24">
        <f t="shared" si="17"/>
        <v>31.201764057331861</v>
      </c>
      <c r="P11" s="24">
        <f t="shared" si="18"/>
        <v>34.399117971334064</v>
      </c>
      <c r="Q11" t="s">
        <v>378</v>
      </c>
      <c r="R11" t="s">
        <v>379</v>
      </c>
      <c r="S11" t="s">
        <v>452</v>
      </c>
      <c r="T11" s="35">
        <v>100</v>
      </c>
      <c r="U11" s="35">
        <f t="shared" si="19"/>
        <v>60</v>
      </c>
      <c r="V11" s="35">
        <f t="shared" si="20"/>
        <v>72.826086956521735</v>
      </c>
      <c r="W11" s="35">
        <f t="shared" si="21"/>
        <v>64.412811387900362</v>
      </c>
      <c r="X11" s="35">
        <f t="shared" si="22"/>
        <v>62.76110165557791</v>
      </c>
      <c r="Y11" s="35">
        <f t="shared" si="23"/>
        <v>75.587188612099652</v>
      </c>
      <c r="Z11" s="35">
        <f t="shared" si="24"/>
        <v>67.173913043478265</v>
      </c>
      <c r="AA11" s="35">
        <f t="shared" si="25"/>
        <v>-2.7611016555779102</v>
      </c>
      <c r="AB11" s="35">
        <f t="shared" si="26"/>
        <v>-2.7611016555779173</v>
      </c>
      <c r="AC11" s="35">
        <f t="shared" si="27"/>
        <v>-2.7611016555779031</v>
      </c>
      <c r="AF11">
        <v>2.25</v>
      </c>
      <c r="AG11">
        <v>1.7</v>
      </c>
      <c r="AJ11" t="s">
        <v>459</v>
      </c>
    </row>
    <row r="12" spans="1:36" ht="15" x14ac:dyDescent="0.25">
      <c r="A12">
        <v>2.5</v>
      </c>
      <c r="B12">
        <v>3.68</v>
      </c>
      <c r="C12">
        <v>2.81</v>
      </c>
      <c r="D12" s="20">
        <f t="shared" si="3"/>
        <v>2.7611016555779022E-2</v>
      </c>
      <c r="E12" s="17">
        <f>IF(OR($A12="",$B12="",$C12=""),"",A12*'MPTO_working_3-way'!$I11)</f>
        <v>2.5690275413894477</v>
      </c>
      <c r="F12" s="21">
        <f>IF(OR($A12="",$B12="",$C12=""),"",B12*'MPTO_working_3-way'!$I11)</f>
        <v>3.7816085409252671</v>
      </c>
      <c r="G12" s="22">
        <f>IF(OR($A12="",$B12="",$C12=""),"",C12*'MPTO_working_3-way'!$I11)</f>
        <v>2.8875869565217389</v>
      </c>
      <c r="H12" s="17">
        <f>IF(OR($A12="",$B12="",$C12=""),"",'MPTO_working_3-way'!E11)</f>
        <v>2.5588776782827316</v>
      </c>
      <c r="I12" s="21">
        <f>IF(OR($A12="",$B12="",$C12=""),"",'MPTO_working_3-way'!F11)</f>
        <v>3.8090092921831724</v>
      </c>
      <c r="J12" s="22">
        <f>IF(OR($A12="",$B12="",$C12=""),"",'MPTO_working_3-way'!G11)</f>
        <v>2.8846025098377601</v>
      </c>
      <c r="K12" s="17">
        <f>IF(OR($A12="",$B12="",$C12=""),"",'OddsRatio_working_3-way'!H11)</f>
        <v>2.5638069259869938</v>
      </c>
      <c r="L12" s="21">
        <f>IF(OR($A12="",$B12="",$C12=""),"",'OddsRatio_working_3-way'!I11)</f>
        <v>3.7940017077634307</v>
      </c>
      <c r="M12" s="22">
        <f>IF(OR($A12="",$B12="",$C12=""),"",'OddsRatio_working_3-way'!J11)</f>
        <v>2.8869936906909728</v>
      </c>
      <c r="N12" s="23">
        <f t="shared" si="16"/>
        <v>38.925234700253711</v>
      </c>
      <c r="O12" s="24">
        <f t="shared" si="17"/>
        <v>26.443773573541922</v>
      </c>
      <c r="P12" s="24">
        <f t="shared" si="18"/>
        <v>34.630991726204371</v>
      </c>
      <c r="Q12" t="s">
        <v>266</v>
      </c>
      <c r="R12" t="s">
        <v>311</v>
      </c>
      <c r="S12" t="s">
        <v>452</v>
      </c>
      <c r="T12" s="35">
        <v>100</v>
      </c>
      <c r="U12" s="35">
        <f t="shared" si="19"/>
        <v>86.84210526315789</v>
      </c>
      <c r="V12" s="35">
        <f t="shared" si="20"/>
        <v>79.035639412997895</v>
      </c>
      <c r="W12" s="35">
        <f t="shared" si="21"/>
        <v>31.03448275862069</v>
      </c>
      <c r="X12" s="35">
        <f t="shared" si="22"/>
        <v>89.929877828381407</v>
      </c>
      <c r="Y12" s="35">
        <f t="shared" si="23"/>
        <v>82.123411978221412</v>
      </c>
      <c r="Z12" s="35">
        <f t="shared" si="24"/>
        <v>34.1222553238442</v>
      </c>
      <c r="AA12" s="35">
        <f t="shared" si="25"/>
        <v>-3.0877725652235171</v>
      </c>
      <c r="AB12" s="35">
        <f t="shared" si="26"/>
        <v>-3.0877725652235171</v>
      </c>
      <c r="AC12" s="35">
        <f t="shared" si="27"/>
        <v>-3.08777256522351</v>
      </c>
      <c r="AF12">
        <v>1.64</v>
      </c>
      <c r="AG12">
        <v>2.37</v>
      </c>
      <c r="AJ12" t="s">
        <v>365</v>
      </c>
    </row>
    <row r="13" spans="1:36" ht="15" x14ac:dyDescent="0.25">
      <c r="A13">
        <v>7.6</v>
      </c>
      <c r="B13">
        <v>4.7699999999999996</v>
      </c>
      <c r="C13">
        <v>1.45</v>
      </c>
      <c r="D13" s="20">
        <f t="shared" si="3"/>
        <v>3.0877725652235233E-2</v>
      </c>
      <c r="E13" s="17">
        <f>IF(OR($A13="",$B13="",$C13=""),"",A13*'MPTO_working_3-way'!$I12)</f>
        <v>7.834670714956987</v>
      </c>
      <c r="F13" s="21">
        <f>IF(OR($A13="",$B13="",$C13=""),"",B13*'MPTO_working_3-way'!$I12)</f>
        <v>4.9172867513611616</v>
      </c>
      <c r="G13" s="22">
        <f>IF(OR($A13="",$B13="",$C13=""),"",C13*'MPTO_working_3-way'!$I12)</f>
        <v>1.4947727021957411</v>
      </c>
      <c r="H13" s="17">
        <f>IF(OR($A13="",$B13="",$C13=""),"",'MPTO_working_3-way'!E12)</f>
        <v>8.2449493893257504</v>
      </c>
      <c r="I13" s="21">
        <f>IF(OR($A13="",$B13="",$C13=""),"",'MPTO_working_3-way'!F12)</f>
        <v>5.016277050218056</v>
      </c>
      <c r="J13" s="22">
        <f>IF(OR($A13="",$B13="",$C13=""),"",'MPTO_working_3-way'!G12)</f>
        <v>1.4719679948923252</v>
      </c>
      <c r="K13" s="17">
        <f>IF(OR($A13="",$B13="",$C13=""),"",'OddsRatio_working_3-way'!H12)</f>
        <v>8.0285182121613854</v>
      </c>
      <c r="L13" s="21">
        <f>IF(OR($A13="",$B13="",$C13=""),"",'OddsRatio_working_3-way'!I12)</f>
        <v>5.01477479694673</v>
      </c>
      <c r="M13" s="22">
        <f>IF(OR($A13="",$B13="",$C13=""),"",'OddsRatio_working_3-way'!J12)</f>
        <v>1.4792171508291854</v>
      </c>
      <c r="N13" s="23">
        <f t="shared" si="16"/>
        <v>12.763778292442124</v>
      </c>
      <c r="O13" s="24">
        <f t="shared" si="17"/>
        <v>20.336418243723301</v>
      </c>
      <c r="P13" s="24">
        <f t="shared" si="18"/>
        <v>66.899803463834573</v>
      </c>
      <c r="Q13" t="s">
        <v>272</v>
      </c>
      <c r="R13" t="s">
        <v>273</v>
      </c>
      <c r="S13" t="s">
        <v>452</v>
      </c>
      <c r="T13" s="35">
        <v>100</v>
      </c>
      <c r="U13" s="35">
        <f t="shared" si="19"/>
        <v>67.10526315789474</v>
      </c>
      <c r="V13" s="35">
        <f t="shared" si="20"/>
        <v>68.051118210862612</v>
      </c>
      <c r="W13" s="35">
        <f t="shared" si="21"/>
        <v>62.686567164179095</v>
      </c>
      <c r="X13" s="35">
        <f t="shared" si="22"/>
        <v>69.262314624958265</v>
      </c>
      <c r="Y13" s="35">
        <f t="shared" si="23"/>
        <v>70.208169677926151</v>
      </c>
      <c r="Z13" s="35">
        <f t="shared" si="24"/>
        <v>64.843618631242634</v>
      </c>
      <c r="AA13" s="35">
        <f t="shared" si="25"/>
        <v>-2.1570514670635248</v>
      </c>
      <c r="AB13" s="35">
        <f t="shared" si="26"/>
        <v>-2.157051467063539</v>
      </c>
      <c r="AC13" s="35">
        <f t="shared" si="27"/>
        <v>-2.157051467063539</v>
      </c>
      <c r="AF13">
        <v>1.78</v>
      </c>
      <c r="AG13">
        <v>2.12</v>
      </c>
      <c r="AJ13" t="s">
        <v>366</v>
      </c>
    </row>
    <row r="14" spans="1:36" ht="15" x14ac:dyDescent="0.25">
      <c r="A14">
        <v>3.04</v>
      </c>
      <c r="B14">
        <v>3.13</v>
      </c>
      <c r="C14">
        <v>2.68</v>
      </c>
      <c r="D14" s="20">
        <f t="shared" si="3"/>
        <v>2.157051467063531E-2</v>
      </c>
      <c r="E14" s="17">
        <f>IF(OR($A14="",$B14="",$C14=""),"",A14*'MPTO_working_3-way'!$I13)</f>
        <v>3.1055743645987315</v>
      </c>
      <c r="F14" s="21">
        <f>IF(OR($A14="",$B14="",$C14=""),"",B14*'MPTO_working_3-way'!$I13)</f>
        <v>3.1975157109190886</v>
      </c>
      <c r="G14" s="22">
        <f>IF(OR($A14="",$B14="",$C14=""),"",C14*'MPTO_working_3-way'!$I13)</f>
        <v>2.7378089793173026</v>
      </c>
      <c r="H14" s="17">
        <f>IF(OR($A14="",$B14="",$C14=""),"",'MPTO_working_3-way'!E13)</f>
        <v>3.1079335901292606</v>
      </c>
      <c r="I14" s="21">
        <f>IF(OR($A14="",$B14="",$C14=""),"",'MPTO_working_3-way'!F13)</f>
        <v>3.2020631909141382</v>
      </c>
      <c r="J14" s="22">
        <f>IF(OR($A14="",$B14="",$C14=""),"",'MPTO_working_3-way'!G13)</f>
        <v>2.7326573779476844</v>
      </c>
      <c r="K14" s="17">
        <f>IF(OR($A14="",$B14="",$C14=""),"",'OddsRatio_working_3-way'!H13)</f>
        <v>3.1068900980941021</v>
      </c>
      <c r="L14" s="21">
        <f>IF(OR($A14="",$B14="",$C14=""),"",'OddsRatio_working_3-way'!I13)</f>
        <v>3.1998411318335478</v>
      </c>
      <c r="M14" s="22">
        <f>IF(OR($A14="",$B14="",$C14=""),"",'OddsRatio_working_3-way'!J13)</f>
        <v>2.7350859631363194</v>
      </c>
      <c r="N14" s="23">
        <f t="shared" si="16"/>
        <v>32.200162758917195</v>
      </c>
      <c r="O14" s="24">
        <f t="shared" si="17"/>
        <v>31.274279484699129</v>
      </c>
      <c r="P14" s="24">
        <f t="shared" si="18"/>
        <v>36.525557756383684</v>
      </c>
      <c r="Q14" t="s">
        <v>278</v>
      </c>
      <c r="R14" t="s">
        <v>327</v>
      </c>
      <c r="S14" t="s">
        <v>452</v>
      </c>
      <c r="T14" s="35">
        <v>100</v>
      </c>
      <c r="U14" s="35">
        <f t="shared" si="19"/>
        <v>37.888198757763973</v>
      </c>
      <c r="V14" s="35">
        <f t="shared" si="20"/>
        <v>75.124378109452735</v>
      </c>
      <c r="W14" s="35">
        <f t="shared" si="21"/>
        <v>84.591679506933744</v>
      </c>
      <c r="X14" s="35">
        <f t="shared" si="22"/>
        <v>40.283942383613521</v>
      </c>
      <c r="Y14" s="35">
        <f t="shared" si="23"/>
        <v>77.520121735302268</v>
      </c>
      <c r="Z14" s="35">
        <f t="shared" si="24"/>
        <v>86.987423132783292</v>
      </c>
      <c r="AA14" s="35">
        <f t="shared" si="25"/>
        <v>-2.3957436258495477</v>
      </c>
      <c r="AB14" s="35">
        <f t="shared" si="26"/>
        <v>-2.3957436258495335</v>
      </c>
      <c r="AC14" s="35">
        <f t="shared" si="27"/>
        <v>-2.3957436258495477</v>
      </c>
      <c r="AF14">
        <v>2.4300000000000002</v>
      </c>
      <c r="AG14">
        <v>1.62</v>
      </c>
      <c r="AJ14" t="s">
        <v>367</v>
      </c>
    </row>
    <row r="15" spans="1:36" ht="15" x14ac:dyDescent="0.25">
      <c r="A15">
        <v>1.61</v>
      </c>
      <c r="B15">
        <v>4.0199999999999996</v>
      </c>
      <c r="C15">
        <v>6.49</v>
      </c>
      <c r="D15" s="20">
        <f t="shared" si="3"/>
        <v>2.3957436258495557E-2</v>
      </c>
      <c r="E15" s="17">
        <f>IF(OR($A15="",$B15="",$C15=""),"",A15*'MPTO_working_3-way'!$I14)</f>
        <v>1.648571472376178</v>
      </c>
      <c r="F15" s="21">
        <f>IF(OR($A15="",$B15="",$C15=""),"",B15*'MPTO_working_3-way'!$I14)</f>
        <v>4.1163088937591521</v>
      </c>
      <c r="G15" s="22">
        <f>IF(OR($A15="",$B15="",$C15=""),"",C15*'MPTO_working_3-way'!$I14)</f>
        <v>6.6454837613176361</v>
      </c>
      <c r="H15" s="17">
        <f>IF(OR($A15="",$B15="",$C15=""),"",'MPTO_working_3-way'!E14)</f>
        <v>1.6309696333868553</v>
      </c>
      <c r="I15" s="21">
        <f>IF(OR($A15="",$B15="",$C15=""),"",'MPTO_working_3-way'!F14)</f>
        <v>4.1533343454059803</v>
      </c>
      <c r="J15" s="22">
        <f>IF(OR($A15="",$B15="",$C15=""),"",'MPTO_working_3-way'!G14)</f>
        <v>6.8447491124251369</v>
      </c>
      <c r="K15" s="17">
        <f>IF(OR($A15="",$B15="",$C15=""),"",'OddsRatio_working_3-way'!H14)</f>
        <v>1.6371707382184164</v>
      </c>
      <c r="L15" s="21">
        <f>IF(OR($A15="",$B15="",$C15=""),"",'OddsRatio_working_3-way'!I14)</f>
        <v>4.1545174252780619</v>
      </c>
      <c r="M15" s="22">
        <f>IF(OR($A15="",$B15="",$C15=""),"",'OddsRatio_working_3-way'!J14)</f>
        <v>6.7345366439657495</v>
      </c>
      <c r="N15" s="23">
        <f t="shared" si="16"/>
        <v>60.658577244372921</v>
      </c>
      <c r="O15" s="24">
        <f t="shared" si="17"/>
        <v>24.293609294388162</v>
      </c>
      <c r="P15" s="24">
        <f t="shared" si="18"/>
        <v>15.047813461238894</v>
      </c>
      <c r="Q15" t="s">
        <v>238</v>
      </c>
      <c r="R15" t="s">
        <v>277</v>
      </c>
      <c r="S15" t="s">
        <v>452</v>
      </c>
      <c r="T15" s="35">
        <v>100</v>
      </c>
      <c r="U15" s="35">
        <f t="shared" si="19"/>
        <v>47.916666666666671</v>
      </c>
      <c r="V15" s="35">
        <f t="shared" si="20"/>
        <v>70.760233918128648</v>
      </c>
      <c r="W15" s="35">
        <f t="shared" si="21"/>
        <v>78.494623655913983</v>
      </c>
      <c r="X15" s="35">
        <f t="shared" si="22"/>
        <v>50.745142425957354</v>
      </c>
      <c r="Y15" s="35">
        <f t="shared" si="23"/>
        <v>73.588709677419345</v>
      </c>
      <c r="Z15" s="35">
        <f t="shared" si="24"/>
        <v>81.32309941520468</v>
      </c>
      <c r="AA15" s="35">
        <f t="shared" si="25"/>
        <v>-2.8284757592906828</v>
      </c>
      <c r="AB15" s="35">
        <f t="shared" si="26"/>
        <v>-2.8284757592906971</v>
      </c>
      <c r="AC15" s="35">
        <f t="shared" si="27"/>
        <v>-2.8284757592906971</v>
      </c>
      <c r="AF15">
        <v>2.19</v>
      </c>
      <c r="AG15">
        <v>1.75</v>
      </c>
      <c r="AJ15" t="s">
        <v>367</v>
      </c>
    </row>
    <row r="16" spans="1:36" ht="15" x14ac:dyDescent="0.25">
      <c r="A16">
        <v>1.92</v>
      </c>
      <c r="B16">
        <v>3.42</v>
      </c>
      <c r="C16">
        <v>4.6500000000000004</v>
      </c>
      <c r="D16" s="20">
        <f t="shared" si="3"/>
        <v>2.828475759290705E-2</v>
      </c>
      <c r="E16" s="17">
        <f>IF(OR($A16="",$B16="",$C16=""),"",A16*'MPTO_working_3-way'!$I15)</f>
        <v>1.9743067345783816</v>
      </c>
      <c r="F16" s="21">
        <f>IF(OR($A16="",$B16="",$C16=""),"",B16*'MPTO_working_3-way'!$I15)</f>
        <v>3.5167338709677423</v>
      </c>
      <c r="G16" s="22">
        <f>IF(OR($A16="",$B16="",$C16=""),"",C16*'MPTO_working_3-way'!$I15)</f>
        <v>4.781524122807018</v>
      </c>
      <c r="H16" s="17">
        <f>IF(OR($A16="",$B16="",$C16=""),"",'MPTO_working_3-way'!E15)</f>
        <v>1.9553970766795261</v>
      </c>
      <c r="I16" s="21">
        <f>IF(OR($A16="",$B16="",$C16=""),"",'MPTO_working_3-way'!F15)</f>
        <v>3.5339509173483701</v>
      </c>
      <c r="J16" s="22">
        <f>IF(OR($A16="",$B16="",$C16=""),"",'MPTO_working_3-way'!G15)</f>
        <v>4.8632098010359135</v>
      </c>
      <c r="K16" s="17">
        <f>IF(OR($A16="",$B16="",$C16=""),"",'OddsRatio_working_3-way'!H15)</f>
        <v>1.9628508075401732</v>
      </c>
      <c r="L16" s="21">
        <f>IF(OR($A16="",$B16="",$C16=""),"",'OddsRatio_working_3-way'!I15)</f>
        <v>3.5327162546165449</v>
      </c>
      <c r="M16" s="22">
        <f>IF(OR($A16="",$B16="",$C16=""),"",'OddsRatio_working_3-way'!J15)</f>
        <v>4.8200059212191686</v>
      </c>
      <c r="N16" s="23">
        <f t="shared" si="16"/>
        <v>50.650690821532983</v>
      </c>
      <c r="O16" s="24">
        <f t="shared" si="17"/>
        <v>28.4354755489308</v>
      </c>
      <c r="P16" s="24">
        <f t="shared" si="18"/>
        <v>20.913833629536203</v>
      </c>
      <c r="Q16" t="s">
        <v>338</v>
      </c>
      <c r="R16" t="s">
        <v>335</v>
      </c>
      <c r="S16" t="s">
        <v>452</v>
      </c>
      <c r="T16" s="35">
        <v>100</v>
      </c>
      <c r="U16" s="35">
        <f t="shared" si="19"/>
        <v>58.15899581589958</v>
      </c>
      <c r="V16" s="35">
        <f t="shared" si="20"/>
        <v>67.532467532467535</v>
      </c>
      <c r="W16" s="35">
        <f t="shared" si="21"/>
        <v>71.509971509971507</v>
      </c>
      <c r="X16" s="35">
        <f t="shared" si="22"/>
        <v>60.95756095756095</v>
      </c>
      <c r="Y16" s="35">
        <f t="shared" si="23"/>
        <v>70.331032674128906</v>
      </c>
      <c r="Z16" s="35">
        <f t="shared" si="24"/>
        <v>74.308536651632878</v>
      </c>
      <c r="AA16" s="35">
        <f t="shared" si="25"/>
        <v>-2.7985651416613706</v>
      </c>
      <c r="AB16" s="35">
        <f t="shared" si="26"/>
        <v>-2.7985651416613706</v>
      </c>
      <c r="AC16" s="35">
        <f t="shared" si="27"/>
        <v>-2.7985651416613706</v>
      </c>
      <c r="AF16">
        <v>2.33</v>
      </c>
      <c r="AG16">
        <v>1.65</v>
      </c>
      <c r="AJ16" t="s">
        <v>368</v>
      </c>
    </row>
    <row r="17" spans="1:36" ht="15" x14ac:dyDescent="0.25">
      <c r="A17">
        <v>2.39</v>
      </c>
      <c r="B17">
        <v>3.08</v>
      </c>
      <c r="C17">
        <v>3.51</v>
      </c>
      <c r="D17" s="20">
        <f t="shared" si="3"/>
        <v>2.7985651416613688E-2</v>
      </c>
      <c r="E17" s="17">
        <f>IF(OR($A17="",$B17="",$C17=""),"",A17*'MPTO_working_3-way'!$I16)</f>
        <v>2.4568857068857066</v>
      </c>
      <c r="F17" s="21">
        <f>IF(OR($A17="",$B17="",$C17=""),"",B17*'MPTO_working_3-way'!$I16)</f>
        <v>3.1661958063631701</v>
      </c>
      <c r="G17" s="22">
        <f>IF(OR($A17="",$B17="",$C17=""),"",C17*'MPTO_working_3-way'!$I16)</f>
        <v>3.6082296364723137</v>
      </c>
      <c r="H17" s="17">
        <f>IF(OR($A17="",$B17="",$C17=""),"",'MPTO_working_3-way'!E16)</f>
        <v>2.4445007195362671</v>
      </c>
      <c r="I17" s="21">
        <f>IF(OR($A17="",$B17="",$C17=""),"",'MPTO_working_3-way'!F16)</f>
        <v>3.1711121907842421</v>
      </c>
      <c r="J17" s="22">
        <f>IF(OR($A17="",$B17="",$C17=""),"",'MPTO_working_3-way'!G16)</f>
        <v>3.6288191968432209</v>
      </c>
      <c r="K17" s="17">
        <f>IF(OR($A17="",$B17="",$C17=""),"",'OddsRatio_working_3-way'!H16)</f>
        <v>2.4500255335646952</v>
      </c>
      <c r="L17" s="21">
        <f>IF(OR($A17="",$B17="",$C17=""),"",'OddsRatio_working_3-way'!I16)</f>
        <v>3.1698223811615573</v>
      </c>
      <c r="M17" s="22">
        <f>IF(OR($A17="",$B17="",$C17=""),"",'OddsRatio_working_3-way'!J16)</f>
        <v>3.618391431113225</v>
      </c>
      <c r="N17" s="23">
        <f t="shared" si="16"/>
        <v>40.701934045909596</v>
      </c>
      <c r="O17" s="24">
        <f t="shared" si="17"/>
        <v>31.583643626533743</v>
      </c>
      <c r="P17" s="24">
        <f t="shared" si="18"/>
        <v>27.714422327556676</v>
      </c>
      <c r="Q17" t="s">
        <v>283</v>
      </c>
      <c r="R17" t="s">
        <v>241</v>
      </c>
      <c r="S17" t="s">
        <v>452</v>
      </c>
      <c r="T17" s="35">
        <v>100</v>
      </c>
      <c r="U17" s="35">
        <f t="shared" si="19"/>
        <v>56.521739130434774</v>
      </c>
      <c r="V17" s="35">
        <f t="shared" si="20"/>
        <v>72.29916897506925</v>
      </c>
      <c r="W17" s="35">
        <f t="shared" si="21"/>
        <v>68.35443037974683</v>
      </c>
      <c r="X17" s="35">
        <f t="shared" si="22"/>
        <v>59.346400645183905</v>
      </c>
      <c r="Y17" s="35">
        <f t="shared" si="23"/>
        <v>75.123830489818388</v>
      </c>
      <c r="Z17" s="35">
        <f t="shared" si="24"/>
        <v>71.179091894495969</v>
      </c>
      <c r="AA17" s="35">
        <f t="shared" si="25"/>
        <v>-2.8246615147491312</v>
      </c>
      <c r="AB17" s="35">
        <f t="shared" si="26"/>
        <v>-2.8246615147491383</v>
      </c>
      <c r="AC17" s="35">
        <f t="shared" si="27"/>
        <v>-2.8246615147491383</v>
      </c>
      <c r="AF17">
        <v>2.52</v>
      </c>
      <c r="AG17">
        <v>1.57</v>
      </c>
      <c r="AJ17" t="s">
        <v>368</v>
      </c>
    </row>
    <row r="18" spans="1:36" ht="15" x14ac:dyDescent="0.25">
      <c r="A18">
        <v>2.2999999999999998</v>
      </c>
      <c r="B18">
        <v>3.61</v>
      </c>
      <c r="C18">
        <v>3.16</v>
      </c>
      <c r="D18" s="20">
        <f t="shared" si="3"/>
        <v>2.8246615147491383E-2</v>
      </c>
      <c r="E18" s="17">
        <f>IF(OR($A18="",$B18="",$C18=""),"",A18*'MPTO_working_3-way'!$I17)</f>
        <v>2.36496721483923</v>
      </c>
      <c r="F18" s="21">
        <f>IF(OR($A18="",$B18="",$C18=""),"",B18*'MPTO_working_3-way'!$I17)</f>
        <v>3.7119702806824439</v>
      </c>
      <c r="G18" s="22">
        <f>IF(OR($A18="",$B18="",$C18=""),"",C18*'MPTO_working_3-way'!$I17)</f>
        <v>3.2492593038660731</v>
      </c>
      <c r="H18" s="17">
        <f>IF(OR($A18="",$B18="",$C18=""),"",'MPTO_working_3-way'!E17)</f>
        <v>2.3509107069896134</v>
      </c>
      <c r="I18" s="21">
        <f>IF(OR($A18="",$B18="",$C18=""),"",'MPTO_working_3-way'!F17)</f>
        <v>3.737021717827762</v>
      </c>
      <c r="J18" s="22">
        <f>IF(OR($A18="",$B18="",$C18=""),"",'MPTO_working_3-way'!G17)</f>
        <v>3.2569029637684404</v>
      </c>
      <c r="K18" s="17">
        <f>IF(OR($A18="",$B18="",$C18=""),"",'OddsRatio_working_3-way'!H17)</f>
        <v>2.3570254213331823</v>
      </c>
      <c r="L18" s="21">
        <f>IF(OR($A18="",$B18="",$C18=""),"",'OddsRatio_working_3-way'!I17)</f>
        <v>3.7244894997535418</v>
      </c>
      <c r="M18" s="22">
        <f>IF(OR($A18="",$B18="",$C18=""),"",'OddsRatio_working_3-way'!J17)</f>
        <v>3.2547499308305174</v>
      </c>
      <c r="N18" s="23">
        <f t="shared" si="16"/>
        <v>42.283884263823914</v>
      </c>
      <c r="O18" s="24">
        <f t="shared" si="17"/>
        <v>26.939870860608035</v>
      </c>
      <c r="P18" s="24">
        <f t="shared" si="18"/>
        <v>30.776244875568036</v>
      </c>
      <c r="Q18" t="s">
        <v>244</v>
      </c>
      <c r="R18" t="s">
        <v>289</v>
      </c>
      <c r="S18" t="s">
        <v>452</v>
      </c>
      <c r="T18" s="35">
        <v>100</v>
      </c>
      <c r="U18" s="35">
        <f t="shared" si="19"/>
        <v>62.546816479400754</v>
      </c>
      <c r="V18" s="35">
        <f t="shared" si="20"/>
        <v>71.83098591549296</v>
      </c>
      <c r="W18" s="35">
        <f t="shared" si="21"/>
        <v>62.825278810408925</v>
      </c>
      <c r="X18" s="35">
        <f t="shared" si="22"/>
        <v>65.343735274098123</v>
      </c>
      <c r="Y18" s="35">
        <f t="shared" si="23"/>
        <v>74.627904710190336</v>
      </c>
      <c r="Z18" s="35">
        <f t="shared" si="24"/>
        <v>65.622197605106308</v>
      </c>
      <c r="AA18" s="35">
        <f t="shared" si="25"/>
        <v>-2.796918794697369</v>
      </c>
      <c r="AB18" s="35">
        <f t="shared" si="26"/>
        <v>-2.7969187946973761</v>
      </c>
      <c r="AC18" s="35">
        <f t="shared" si="27"/>
        <v>-2.7969187946973832</v>
      </c>
      <c r="AF18">
        <v>1.85</v>
      </c>
      <c r="AG18">
        <v>2.04</v>
      </c>
      <c r="AJ18" t="s">
        <v>369</v>
      </c>
    </row>
    <row r="19" spans="1:36" ht="15" x14ac:dyDescent="0.25">
      <c r="A19">
        <v>2.67</v>
      </c>
      <c r="B19">
        <v>3.55</v>
      </c>
      <c r="C19">
        <v>2.69</v>
      </c>
      <c r="D19" s="20">
        <f t="shared" si="3"/>
        <v>2.7969187946973895E-2</v>
      </c>
      <c r="E19" s="17">
        <f>IF(OR($A19="",$B19="",$C19=""),"",A19*'MPTO_working_3-way'!$I18)</f>
        <v>2.7446777318184203</v>
      </c>
      <c r="F19" s="21">
        <f>IF(OR($A19="",$B19="",$C19=""),"",B19*'MPTO_working_3-way'!$I18)</f>
        <v>3.649290617211757</v>
      </c>
      <c r="G19" s="22">
        <f>IF(OR($A19="",$B19="",$C19=""),"",C19*'MPTO_working_3-way'!$I18)</f>
        <v>2.7652371155773596</v>
      </c>
      <c r="H19" s="17">
        <f>IF(OR($A19="",$B19="",$C19=""),"",'MPTO_working_3-way'!E18)</f>
        <v>2.7381598557956917</v>
      </c>
      <c r="I19" s="21">
        <f>IF(OR($A19="",$B19="",$C19=""),"",'MPTO_working_3-way'!F18)</f>
        <v>3.671515686194982</v>
      </c>
      <c r="J19" s="22">
        <f>IF(OR($A19="",$B19="",$C19=""),"",'MPTO_working_3-way'!G18)</f>
        <v>2.7591980337896862</v>
      </c>
      <c r="K19" s="17">
        <f>IF(OR($A19="",$B19="",$C19=""),"",'OddsRatio_working_3-way'!H18)</f>
        <v>2.7416557066943983</v>
      </c>
      <c r="L19" s="21">
        <f>IF(OR($A19="",$B19="",$C19=""),"",'OddsRatio_working_3-way'!I18)</f>
        <v>3.6594144024375552</v>
      </c>
      <c r="M19" s="22">
        <f>IF(OR($A19="",$B19="",$C19=""),"",'OddsRatio_working_3-way'!J18)</f>
        <v>2.7625138588703795</v>
      </c>
      <c r="N19" s="23">
        <f t="shared" si="16"/>
        <v>36.434149933423114</v>
      </c>
      <c r="O19" s="24">
        <f t="shared" si="17"/>
        <v>27.402586006264713</v>
      </c>
      <c r="P19" s="24">
        <f t="shared" si="18"/>
        <v>36.163264060312159</v>
      </c>
      <c r="Q19" t="s">
        <v>290</v>
      </c>
      <c r="R19" t="s">
        <v>291</v>
      </c>
      <c r="S19" t="s">
        <v>452</v>
      </c>
      <c r="T19" s="35">
        <v>100</v>
      </c>
      <c r="U19" s="35">
        <f t="shared" si="19"/>
        <v>65.986394557823132</v>
      </c>
      <c r="V19" s="35">
        <f t="shared" si="20"/>
        <v>71.83098591549296</v>
      </c>
      <c r="W19" s="35">
        <f t="shared" si="21"/>
        <v>58.847736625514408</v>
      </c>
      <c r="X19" s="35">
        <f t="shared" si="22"/>
        <v>69.32127745899264</v>
      </c>
      <c r="Y19" s="35">
        <f t="shared" si="23"/>
        <v>75.165868816662467</v>
      </c>
      <c r="Z19" s="35">
        <f t="shared" si="24"/>
        <v>62.182619526683915</v>
      </c>
      <c r="AA19" s="35">
        <f t="shared" si="25"/>
        <v>-3.3348829011695074</v>
      </c>
      <c r="AB19" s="35">
        <f t="shared" si="26"/>
        <v>-3.3348829011695074</v>
      </c>
      <c r="AC19" s="35">
        <f t="shared" si="27"/>
        <v>-3.3348829011695074</v>
      </c>
      <c r="AF19">
        <v>1.72</v>
      </c>
      <c r="AG19">
        <v>2.2000000000000002</v>
      </c>
      <c r="AJ19" t="s">
        <v>369</v>
      </c>
    </row>
    <row r="20" spans="1:36" ht="15" x14ac:dyDescent="0.25">
      <c r="A20">
        <v>2.94</v>
      </c>
      <c r="B20">
        <v>3.55</v>
      </c>
      <c r="C20">
        <v>2.4300000000000002</v>
      </c>
      <c r="D20" s="20">
        <f t="shared" si="3"/>
        <v>3.3348829011695003E-2</v>
      </c>
      <c r="E20" s="17">
        <f>IF(OR($A20="",$B20="",$C20=""),"",A20*'MPTO_working_3-way'!$I19)</f>
        <v>3.0380455572943834</v>
      </c>
      <c r="F20" s="21">
        <f>IF(OR($A20="",$B20="",$C20=""),"",B20*'MPTO_working_3-way'!$I19)</f>
        <v>3.6683883429915172</v>
      </c>
      <c r="G20" s="22">
        <f>IF(OR($A20="",$B20="",$C20=""),"",C20*'MPTO_working_3-way'!$I19)</f>
        <v>2.511037654498419</v>
      </c>
      <c r="H20" s="17">
        <f>IF(OR($A20="",$B20="",$C20=""),"",'MPTO_working_3-way'!E19)</f>
        <v>3.0393309661252768</v>
      </c>
      <c r="I20" s="21">
        <f>IF(OR($A20="",$B20="",$C20=""),"",'MPTO_working_3-way'!F19)</f>
        <v>3.6958484583089843</v>
      </c>
      <c r="J20" s="22">
        <f>IF(OR($A20="",$B20="",$C20=""),"",'MPTO_working_3-way'!G19)</f>
        <v>2.4974628436830075</v>
      </c>
      <c r="K20" s="17">
        <f>IF(OR($A20="",$B20="",$C20=""),"",'OddsRatio_working_3-way'!H19)</f>
        <v>3.0399598187157109</v>
      </c>
      <c r="L20" s="21">
        <f>IF(OR($A20="",$B20="",$C20=""),"",'OddsRatio_working_3-way'!I19)</f>
        <v>3.6813904833634346</v>
      </c>
      <c r="M20" s="22">
        <f>IF(OR($A20="",$B20="",$C20=""),"",'OddsRatio_working_3-way'!J19)</f>
        <v>2.5036817220430243</v>
      </c>
      <c r="N20" s="23">
        <f t="shared" si="16"/>
        <v>32.915898762577413</v>
      </c>
      <c r="O20" s="24">
        <f t="shared" si="17"/>
        <v>27.259927425909179</v>
      </c>
      <c r="P20" s="24">
        <f t="shared" si="18"/>
        <v>39.824173811513411</v>
      </c>
      <c r="Q20" t="s">
        <v>86</v>
      </c>
      <c r="R20" t="s">
        <v>93</v>
      </c>
      <c r="S20" t="s">
        <v>453</v>
      </c>
      <c r="T20" s="35">
        <v>100</v>
      </c>
      <c r="U20" s="35">
        <f t="shared" si="19"/>
        <v>76.689976689976689</v>
      </c>
      <c r="V20" s="35">
        <f t="shared" si="20"/>
        <v>75.062344139650875</v>
      </c>
      <c r="W20" s="35">
        <f t="shared" si="21"/>
        <v>44.751381215469614</v>
      </c>
      <c r="X20" s="35">
        <f t="shared" si="22"/>
        <v>80.186274644879518</v>
      </c>
      <c r="Y20" s="35">
        <f t="shared" si="23"/>
        <v>78.558642094553704</v>
      </c>
      <c r="Z20" s="35">
        <f t="shared" si="24"/>
        <v>48.247679170372436</v>
      </c>
      <c r="AA20" s="35">
        <f t="shared" si="25"/>
        <v>-3.496297954902829</v>
      </c>
      <c r="AB20" s="35">
        <f t="shared" si="26"/>
        <v>-3.496297954902829</v>
      </c>
      <c r="AC20" s="35">
        <f t="shared" si="27"/>
        <v>-3.4962979549028219</v>
      </c>
      <c r="AF20">
        <v>1.75</v>
      </c>
      <c r="AG20">
        <v>2.15</v>
      </c>
      <c r="AJ20" t="s">
        <v>220</v>
      </c>
    </row>
    <row r="21" spans="1:36" ht="15" x14ac:dyDescent="0.25">
      <c r="A21">
        <v>4.29</v>
      </c>
      <c r="B21">
        <v>4.01</v>
      </c>
      <c r="C21">
        <v>1.81</v>
      </c>
      <c r="D21" s="20">
        <f t="shared" si="3"/>
        <v>3.4962979549028272E-2</v>
      </c>
      <c r="E21" s="17">
        <f>IF(OR($A21="",$B21="",$C21=""),"",A21*'MPTO_working_3-way'!$I20)</f>
        <v>4.4399911822653317</v>
      </c>
      <c r="F21" s="21">
        <f>IF(OR($A21="",$B21="",$C21=""),"",B21*'MPTO_working_3-way'!$I20)</f>
        <v>4.1502015479916032</v>
      </c>
      <c r="G21" s="22">
        <f>IF(OR($A21="",$B21="",$C21=""),"",C21*'MPTO_working_3-way'!$I20)</f>
        <v>1.8732829929837411</v>
      </c>
      <c r="H21" s="17">
        <f>IF(OR($A21="",$B21="",$C21=""),"",'MPTO_working_3-way'!E20)</f>
        <v>4.5157755021367718</v>
      </c>
      <c r="I21" s="21">
        <f>IF(OR($A21="",$B21="",$C21=""),"",'MPTO_working_3-way'!F20)</f>
        <v>4.206590150278422</v>
      </c>
      <c r="J21" s="22">
        <f>IF(OR($A21="",$B21="",$C21=""),"",'MPTO_working_3-way'!G20)</f>
        <v>1.84900349166328</v>
      </c>
      <c r="K21" s="17">
        <f>IF(OR($A21="",$B21="",$C21=""),"",'OddsRatio_working_3-way'!H20)</f>
        <v>4.484597822301037</v>
      </c>
      <c r="L21" s="21">
        <f>IF(OR($A21="",$B21="",$C21=""),"",'OddsRatio_working_3-way'!I20)</f>
        <v>4.1880363055094589</v>
      </c>
      <c r="M21" s="22">
        <f>IF(OR($A21="",$B21="",$C21=""),"",'OddsRatio_working_3-way'!J20)</f>
        <v>1.8579101021470634</v>
      </c>
      <c r="N21" s="23">
        <f t="shared" si="16"/>
        <v>22.522567251806773</v>
      </c>
      <c r="O21" s="24">
        <f t="shared" si="17"/>
        <v>24.095215339214732</v>
      </c>
      <c r="P21" s="24">
        <f t="shared" si="18"/>
        <v>53.382217408978491</v>
      </c>
      <c r="Q21" t="s">
        <v>208</v>
      </c>
      <c r="R21" t="s">
        <v>87</v>
      </c>
      <c r="S21" t="s">
        <v>453</v>
      </c>
      <c r="T21" s="35">
        <v>100</v>
      </c>
      <c r="U21" s="35">
        <f t="shared" si="19"/>
        <v>63.503649635036496</v>
      </c>
      <c r="V21" s="35">
        <f t="shared" si="20"/>
        <v>73.544973544973558</v>
      </c>
      <c r="W21" s="35">
        <f t="shared" si="21"/>
        <v>60.15936254980079</v>
      </c>
      <c r="X21" s="35">
        <f t="shared" si="22"/>
        <v>66.295663905225666</v>
      </c>
      <c r="Y21" s="35">
        <f t="shared" si="23"/>
        <v>76.336987815162715</v>
      </c>
      <c r="Z21" s="35">
        <f t="shared" si="24"/>
        <v>62.951376819989967</v>
      </c>
      <c r="AA21" s="35">
        <f t="shared" si="25"/>
        <v>-2.7920142701891706</v>
      </c>
      <c r="AB21" s="35">
        <f t="shared" si="26"/>
        <v>-2.7920142701891564</v>
      </c>
      <c r="AC21" s="35">
        <f t="shared" si="27"/>
        <v>-2.7920142701891777</v>
      </c>
      <c r="AF21">
        <v>1.66</v>
      </c>
      <c r="AG21">
        <v>2.29</v>
      </c>
      <c r="AJ21" t="s">
        <v>220</v>
      </c>
    </row>
    <row r="22" spans="1:36" ht="15" x14ac:dyDescent="0.25">
      <c r="A22">
        <v>2.74</v>
      </c>
      <c r="B22">
        <v>3.78</v>
      </c>
      <c r="C22">
        <v>2.5099999999999998</v>
      </c>
      <c r="D22" s="20">
        <f t="shared" si="3"/>
        <v>2.7920142701891804E-2</v>
      </c>
      <c r="E22" s="17">
        <f>IF(OR($A22="",$B22="",$C22=""),"",A22*'MPTO_working_3-way'!$I21)</f>
        <v>2.8165011910031836</v>
      </c>
      <c r="F22" s="21">
        <f>IF(OR($A22="",$B22="",$C22=""),"",B22*'MPTO_working_3-way'!$I21)</f>
        <v>3.8855381394131507</v>
      </c>
      <c r="G22" s="22">
        <f>IF(OR($A22="",$B22="",$C22=""),"",C22*'MPTO_working_3-way'!$I21)</f>
        <v>2.5800795581817484</v>
      </c>
      <c r="H22" s="17">
        <f>IF(OR($A22="",$B22="",$C22=""),"",'MPTO_working_3-way'!E21)</f>
        <v>2.8116994522808274</v>
      </c>
      <c r="I22" s="21">
        <f>IF(OR($A22="",$B22="",$C22=""),"",'MPTO_working_3-way'!F21)</f>
        <v>3.9178267139788212</v>
      </c>
      <c r="J22" s="22">
        <f>IF(OR($A22="",$B22="",$C22=""),"",'MPTO_working_3-way'!G21)</f>
        <v>2.5700356543903387</v>
      </c>
      <c r="K22" s="17">
        <f>IF(OR($A22="",$B22="",$C22=""),"",'OddsRatio_working_3-way'!H21)</f>
        <v>2.814994181471838</v>
      </c>
      <c r="L22" s="21">
        <f>IF(OR($A22="",$B22="",$C22=""),"",'OddsRatio_working_3-way'!I21)</f>
        <v>3.8998182899377638</v>
      </c>
      <c r="M22" s="22">
        <f>IF(OR($A22="",$B22="",$C22=""),"",'OddsRatio_working_3-way'!J21)</f>
        <v>2.5750811574841812</v>
      </c>
      <c r="N22" s="23">
        <f t="shared" si="16"/>
        <v>35.505044457084686</v>
      </c>
      <c r="O22" s="24">
        <f t="shared" si="17"/>
        <v>25.736460796934402</v>
      </c>
      <c r="P22" s="24">
        <f t="shared" si="18"/>
        <v>38.75849474598089</v>
      </c>
      <c r="Q22" t="s">
        <v>380</v>
      </c>
      <c r="R22" t="s">
        <v>381</v>
      </c>
      <c r="S22" t="s">
        <v>453</v>
      </c>
      <c r="T22" s="35">
        <v>100</v>
      </c>
      <c r="U22" s="35">
        <f t="shared" si="19"/>
        <v>58.847736625514408</v>
      </c>
      <c r="V22" s="35">
        <f t="shared" si="20"/>
        <v>72.752043596730246</v>
      </c>
      <c r="W22" s="35">
        <f t="shared" si="21"/>
        <v>65.753424657534239</v>
      </c>
      <c r="X22" s="35">
        <f t="shared" si="22"/>
        <v>61.494531745735515</v>
      </c>
      <c r="Y22" s="35">
        <f t="shared" si="23"/>
        <v>75.398838716951346</v>
      </c>
      <c r="Z22" s="35">
        <f t="shared" si="24"/>
        <v>68.400219777755339</v>
      </c>
      <c r="AA22" s="35">
        <f t="shared" si="25"/>
        <v>-2.6467951202211069</v>
      </c>
      <c r="AB22" s="35">
        <f t="shared" si="26"/>
        <v>-2.6467951202210998</v>
      </c>
      <c r="AC22" s="35">
        <f t="shared" si="27"/>
        <v>-2.6467951202210998</v>
      </c>
      <c r="AF22">
        <v>1.63</v>
      </c>
      <c r="AG22">
        <v>2.39</v>
      </c>
      <c r="AJ22" t="s">
        <v>456</v>
      </c>
    </row>
    <row r="23" spans="1:36" ht="15" x14ac:dyDescent="0.25">
      <c r="A23">
        <v>2.4300000000000002</v>
      </c>
      <c r="B23">
        <v>3.67</v>
      </c>
      <c r="C23">
        <v>2.92</v>
      </c>
      <c r="D23" s="20">
        <f t="shared" si="3"/>
        <v>2.6467951202211015E-2</v>
      </c>
      <c r="E23" s="17">
        <f>IF(OR($A23="",$B23="",$C23=""),"",A23*'MPTO_working_3-way'!$I22)</f>
        <v>2.4943171214213731</v>
      </c>
      <c r="F23" s="21">
        <f>IF(OR($A23="",$B23="",$C23=""),"",B23*'MPTO_working_3-way'!$I22)</f>
        <v>3.7671373809121143</v>
      </c>
      <c r="G23" s="22">
        <f>IF(OR($A23="",$B23="",$C23=""),"",C23*'MPTO_working_3-way'!$I22)</f>
        <v>2.9972864175104559</v>
      </c>
      <c r="H23" s="17">
        <f>IF(OR($A23="",$B23="",$C23=""),"",'MPTO_working_3-way'!E22)</f>
        <v>2.4832382452458925</v>
      </c>
      <c r="I23" s="21">
        <f>IF(OR($A23="",$B23="",$C23=""),"",'MPTO_working_3-way'!F22)</f>
        <v>3.7928078055100913</v>
      </c>
      <c r="J23" s="22">
        <f>IF(OR($A23="",$B23="",$C23=""),"",'MPTO_working_3-way'!G22)</f>
        <v>2.9972146612253061</v>
      </c>
      <c r="K23" s="17">
        <f>IF(OR($A23="",$B23="",$C23=""),"",'OddsRatio_working_3-way'!H22)</f>
        <v>2.4883819812711594</v>
      </c>
      <c r="L23" s="21">
        <f>IF(OR($A23="",$B23="",$C23=""),"",'OddsRatio_working_3-way'!I22)</f>
        <v>3.7790069160797159</v>
      </c>
      <c r="M23" s="22">
        <f>IF(OR($A23="",$B23="",$C23=""),"",'OddsRatio_working_3-way'!J22)</f>
        <v>2.9983869958326053</v>
      </c>
      <c r="N23" s="23">
        <f t="shared" si="16"/>
        <v>40.091133216860392</v>
      </c>
      <c r="O23" s="24">
        <f t="shared" si="17"/>
        <v>26.545355236231817</v>
      </c>
      <c r="P23" s="24">
        <f t="shared" si="18"/>
        <v>33.363511546907802</v>
      </c>
      <c r="Q23" t="s">
        <v>382</v>
      </c>
      <c r="R23" t="s">
        <v>383</v>
      </c>
      <c r="S23" t="s">
        <v>453</v>
      </c>
      <c r="T23" s="35">
        <v>100</v>
      </c>
      <c r="U23" s="35">
        <f t="shared" si="19"/>
        <v>60</v>
      </c>
      <c r="V23" s="35">
        <f t="shared" si="20"/>
        <v>72.29916897506925</v>
      </c>
      <c r="W23" s="35">
        <f t="shared" si="21"/>
        <v>64.912280701754383</v>
      </c>
      <c r="X23" s="35">
        <f t="shared" si="22"/>
        <v>62.788550323176359</v>
      </c>
      <c r="Y23" s="35">
        <f t="shared" si="23"/>
        <v>75.087719298245617</v>
      </c>
      <c r="Z23" s="35">
        <f t="shared" si="24"/>
        <v>67.70083102493075</v>
      </c>
      <c r="AA23" s="35">
        <f t="shared" si="25"/>
        <v>-2.7885503231763593</v>
      </c>
      <c r="AB23" s="35">
        <f t="shared" si="26"/>
        <v>-2.7885503231763664</v>
      </c>
      <c r="AC23" s="35">
        <f t="shared" si="27"/>
        <v>-2.7885503231763664</v>
      </c>
      <c r="AF23">
        <v>1.67</v>
      </c>
      <c r="AG23">
        <v>2.2999999999999998</v>
      </c>
      <c r="AJ23" t="s">
        <v>456</v>
      </c>
    </row>
    <row r="24" spans="1:36" ht="15" x14ac:dyDescent="0.25">
      <c r="A24">
        <v>2.5</v>
      </c>
      <c r="B24">
        <v>3.61</v>
      </c>
      <c r="C24">
        <v>2.85</v>
      </c>
      <c r="D24" s="20">
        <f t="shared" si="3"/>
        <v>2.7885503231763753E-2</v>
      </c>
      <c r="E24" s="17">
        <f>IF(OR($A24="",$B24="",$C24=""),"",A24*'MPTO_working_3-way'!$I23)</f>
        <v>2.5697137580794092</v>
      </c>
      <c r="F24" s="21">
        <f>IF(OR($A24="",$B24="",$C24=""),"",B24*'MPTO_working_3-way'!$I23)</f>
        <v>3.710666666666667</v>
      </c>
      <c r="G24" s="22">
        <f>IF(OR($A24="",$B24="",$C24=""),"",C24*'MPTO_working_3-way'!$I23)</f>
        <v>2.9294736842105267</v>
      </c>
      <c r="H24" s="17">
        <f>IF(OR($A24="",$B24="",$C24=""),"",'MPTO_working_3-way'!E23)</f>
        <v>2.5594769182290849</v>
      </c>
      <c r="I24" s="21">
        <f>IF(OR($A24="",$B24="",$C24=""),"",'MPTO_working_3-way'!F23)</f>
        <v>3.7353414578063928</v>
      </c>
      <c r="J24" s="22">
        <f>IF(OR($A24="",$B24="",$C24=""),"",'MPTO_working_3-way'!G23)</f>
        <v>2.9275545143269062</v>
      </c>
      <c r="K24" s="17">
        <f>IF(OR($A24="",$B24="",$C24=""),"",'OddsRatio_working_3-way'!H23)</f>
        <v>2.564369635687934</v>
      </c>
      <c r="L24" s="21">
        <f>IF(OR($A24="",$B24="",$C24=""),"",'OddsRatio_working_3-way'!I23)</f>
        <v>3.7220031660970054</v>
      </c>
      <c r="M24" s="22">
        <f>IF(OR($A24="",$B24="",$C24=""),"",'OddsRatio_working_3-way'!J23)</f>
        <v>2.9293892173484526</v>
      </c>
      <c r="N24" s="23">
        <f t="shared" si="16"/>
        <v>38.914840100610846</v>
      </c>
      <c r="O24" s="24">
        <f t="shared" si="17"/>
        <v>26.949335249730506</v>
      </c>
      <c r="P24" s="24">
        <f t="shared" si="18"/>
        <v>34.135824649658637</v>
      </c>
      <c r="Q24" t="s">
        <v>384</v>
      </c>
      <c r="R24" t="s">
        <v>385</v>
      </c>
      <c r="S24" t="s">
        <v>453</v>
      </c>
      <c r="T24" s="35">
        <v>100</v>
      </c>
      <c r="U24" s="35">
        <f t="shared" si="19"/>
        <v>41.176470588235297</v>
      </c>
      <c r="V24" s="35">
        <f t="shared" si="20"/>
        <v>76.470588235294116</v>
      </c>
      <c r="W24" s="35">
        <f t="shared" si="21"/>
        <v>79.079497907949786</v>
      </c>
      <c r="X24" s="35">
        <f t="shared" si="22"/>
        <v>44.449913856756091</v>
      </c>
      <c r="Y24" s="35">
        <f t="shared" si="23"/>
        <v>79.744031503814909</v>
      </c>
      <c r="Z24" s="35">
        <f t="shared" si="24"/>
        <v>82.35294117647058</v>
      </c>
      <c r="AA24" s="35">
        <f t="shared" si="25"/>
        <v>-3.2734432685207935</v>
      </c>
      <c r="AB24" s="35">
        <f t="shared" si="26"/>
        <v>-3.2734432685207935</v>
      </c>
      <c r="AC24" s="35">
        <f t="shared" si="27"/>
        <v>-3.2734432685207935</v>
      </c>
      <c r="AF24">
        <v>1.7</v>
      </c>
      <c r="AG24">
        <v>2.2400000000000002</v>
      </c>
      <c r="AJ24" t="s">
        <v>456</v>
      </c>
    </row>
    <row r="25" spans="1:36" ht="15" x14ac:dyDescent="0.25">
      <c r="A25">
        <v>1.7</v>
      </c>
      <c r="B25">
        <v>4.25</v>
      </c>
      <c r="C25">
        <v>4.78</v>
      </c>
      <c r="D25" s="20">
        <f t="shared" si="3"/>
        <v>3.2734432685207926E-2</v>
      </c>
      <c r="E25" s="17">
        <f>IF(OR($A25="",$B25="",$C25=""),"",A25*'MPTO_working_3-way'!$I24)</f>
        <v>1.7556485355648535</v>
      </c>
      <c r="F25" s="21">
        <f>IF(OR($A25="",$B25="",$C25=""),"",B25*'MPTO_working_3-way'!$I24)</f>
        <v>4.3891213389121333</v>
      </c>
      <c r="G25" s="22">
        <f>IF(OR($A25="",$B25="",$C25=""),"",C25*'MPTO_working_3-way'!$I24)</f>
        <v>4.9364705882352942</v>
      </c>
      <c r="H25" s="17">
        <f>IF(OR($A25="",$B25="",$C25=""),"",'MPTO_working_3-way'!E24)</f>
        <v>1.732130169106153</v>
      </c>
      <c r="I25" s="21">
        <f>IF(OR($A25="",$B25="",$C25=""),"",'MPTO_working_3-way'!F24)</f>
        <v>4.456672760511883</v>
      </c>
      <c r="J25" s="22">
        <f>IF(OR($A25="",$B25="",$C25=""),"",'MPTO_working_3-way'!G24)</f>
        <v>5.0430285477865118</v>
      </c>
      <c r="K25" s="17">
        <f>IF(OR($A25="",$B25="",$C25=""),"",'OddsRatio_working_3-way'!H24)</f>
        <v>1.7404034122459051</v>
      </c>
      <c r="L25" s="21">
        <f>IF(OR($A25="",$B25="",$C25=""),"",'OddsRatio_working_3-way'!I24)</f>
        <v>4.4375872711417026</v>
      </c>
      <c r="M25" s="22">
        <f>IF(OR($A25="",$B25="",$C25=""),"",'OddsRatio_working_3-way'!J24)</f>
        <v>4.9981784261278879</v>
      </c>
      <c r="N25" s="23">
        <f t="shared" si="16"/>
        <v>56.959008579599626</v>
      </c>
      <c r="O25" s="24">
        <f t="shared" si="17"/>
        <v>22.78360343183985</v>
      </c>
      <c r="P25" s="24">
        <f t="shared" si="18"/>
        <v>20.257387988560531</v>
      </c>
      <c r="Q25" t="s">
        <v>386</v>
      </c>
      <c r="R25" t="s">
        <v>387</v>
      </c>
      <c r="S25" t="s">
        <v>453</v>
      </c>
      <c r="T25" s="35">
        <v>100</v>
      </c>
      <c r="U25" s="35">
        <f t="shared" si="19"/>
        <v>38.271604938271601</v>
      </c>
      <c r="V25" s="35">
        <f t="shared" si="20"/>
        <v>77.728285077951</v>
      </c>
      <c r="W25" s="35">
        <f t="shared" si="21"/>
        <v>80.916030534351137</v>
      </c>
      <c r="X25" s="35">
        <f t="shared" si="22"/>
        <v>41.355684387697849</v>
      </c>
      <c r="Y25" s="35">
        <f t="shared" si="23"/>
        <v>80.812364527377241</v>
      </c>
      <c r="Z25" s="35">
        <f t="shared" si="24"/>
        <v>84.000109983777378</v>
      </c>
      <c r="AA25" s="35">
        <f t="shared" si="25"/>
        <v>-3.0840794494262482</v>
      </c>
      <c r="AB25" s="35">
        <f t="shared" si="26"/>
        <v>-3.0840794494262411</v>
      </c>
      <c r="AC25" s="35">
        <f t="shared" si="27"/>
        <v>-3.0840794494262411</v>
      </c>
      <c r="AF25">
        <v>1.66</v>
      </c>
      <c r="AG25">
        <v>2.3199999999999998</v>
      </c>
      <c r="AJ25" t="s">
        <v>456</v>
      </c>
    </row>
    <row r="26" spans="1:36" ht="15" x14ac:dyDescent="0.25">
      <c r="A26">
        <v>1.62</v>
      </c>
      <c r="B26">
        <v>4.49</v>
      </c>
      <c r="C26">
        <v>5.24</v>
      </c>
      <c r="D26" s="20">
        <f t="shared" si="3"/>
        <v>3.0840794494262358E-2</v>
      </c>
      <c r="E26" s="17">
        <f>IF(OR($A26="",$B26="",$C26=""),"",A26*'MPTO_working_3-way'!$I25)</f>
        <v>1.669962087080705</v>
      </c>
      <c r="F26" s="21">
        <f>IF(OR($A26="",$B26="",$C26=""),"",B26*'MPTO_working_3-way'!$I25)</f>
        <v>4.6284751672792384</v>
      </c>
      <c r="G26" s="22">
        <f>IF(OR($A26="",$B26="",$C26=""),"",C26*'MPTO_working_3-way'!$I25)</f>
        <v>5.4016057631499352</v>
      </c>
      <c r="H26" s="17">
        <f>IF(OR($A26="",$B26="",$C26=""),"",'MPTO_working_3-way'!E25)</f>
        <v>1.6474364545337818</v>
      </c>
      <c r="I26" s="21">
        <f>IF(OR($A26="",$B26="",$C26=""),"",'MPTO_working_3-way'!F25)</f>
        <v>4.7072804841580256</v>
      </c>
      <c r="J26" s="22">
        <f>IF(OR($A26="",$B26="",$C26=""),"",'MPTO_working_3-way'!G25)</f>
        <v>5.5383426995135876</v>
      </c>
      <c r="K26" s="17">
        <f>IF(OR($A26="",$B26="",$C26=""),"",'OddsRatio_working_3-way'!H25)</f>
        <v>1.6551038865700554</v>
      </c>
      <c r="L26" s="21">
        <f>IF(OR($A26="",$B26="",$C26=""),"",'OddsRatio_working_3-way'!I25)</f>
        <v>4.6876009098862799</v>
      </c>
      <c r="M26" s="22">
        <f>IF(OR($A26="",$B26="",$C26=""),"",'OddsRatio_working_3-way'!J25)</f>
        <v>5.4800652888016677</v>
      </c>
      <c r="N26" s="23">
        <f t="shared" si="16"/>
        <v>59.881598973789906</v>
      </c>
      <c r="O26" s="24">
        <f t="shared" si="17"/>
        <v>21.605387603015512</v>
      </c>
      <c r="P26" s="24">
        <f t="shared" si="18"/>
        <v>18.51301342319459</v>
      </c>
      <c r="Q26" t="s">
        <v>388</v>
      </c>
      <c r="R26" t="s">
        <v>389</v>
      </c>
      <c r="S26" t="s">
        <v>453</v>
      </c>
      <c r="T26" s="35">
        <v>100</v>
      </c>
      <c r="U26" s="35">
        <f t="shared" si="19"/>
        <v>29.078014184397166</v>
      </c>
      <c r="V26" s="35">
        <f t="shared" si="20"/>
        <v>81.549815498154985</v>
      </c>
      <c r="W26" s="35">
        <f t="shared" si="21"/>
        <v>86.206896551724142</v>
      </c>
      <c r="X26" s="35">
        <f t="shared" si="22"/>
        <v>32.24328795012088</v>
      </c>
      <c r="Y26" s="35">
        <f t="shared" si="23"/>
        <v>84.715089263878696</v>
      </c>
      <c r="Z26" s="35">
        <f t="shared" si="24"/>
        <v>89.372170317447868</v>
      </c>
      <c r="AA26" s="35">
        <f t="shared" si="25"/>
        <v>-3.1652737657237147</v>
      </c>
      <c r="AB26" s="35">
        <f t="shared" si="26"/>
        <v>-3.1652737657237111</v>
      </c>
      <c r="AC26" s="35">
        <f t="shared" si="27"/>
        <v>-3.1652737657237253</v>
      </c>
      <c r="AF26">
        <v>1.63</v>
      </c>
      <c r="AG26">
        <v>2.39</v>
      </c>
      <c r="AJ26" t="s">
        <v>456</v>
      </c>
    </row>
    <row r="27" spans="1:36" ht="15" x14ac:dyDescent="0.25">
      <c r="A27">
        <v>1.41</v>
      </c>
      <c r="B27">
        <v>5.42</v>
      </c>
      <c r="C27">
        <v>7.25</v>
      </c>
      <c r="D27" s="20">
        <f t="shared" si="3"/>
        <v>3.1652737657237306E-2</v>
      </c>
      <c r="E27" s="17">
        <f>IF(OR($A27="",$B27="",$C27=""),"",A27*'MPTO_working_3-way'!$I26)</f>
        <v>1.4546303600967045</v>
      </c>
      <c r="F27" s="21">
        <f>IF(OR($A27="",$B27="",$C27=""),"",B27*'MPTO_working_3-way'!$I26)</f>
        <v>5.5915578381022257</v>
      </c>
      <c r="G27" s="22">
        <f>IF(OR($A27="",$B27="",$C27=""),"",C27*'MPTO_working_3-way'!$I26)</f>
        <v>7.4794823480149706</v>
      </c>
      <c r="H27" s="17">
        <f>IF(OR($A27="",$B27="",$C27=""),"",'MPTO_working_3-way'!E26)</f>
        <v>1.4312930412787255</v>
      </c>
      <c r="I27" s="21">
        <f>IF(OR($A27="",$B27="",$C27=""),"",'MPTO_working_3-way'!F26)</f>
        <v>5.7487475681985227</v>
      </c>
      <c r="J27" s="22">
        <f>IF(OR($A27="",$B27="",$C27=""),"",'MPTO_working_3-way'!G26)</f>
        <v>7.8505184705885158</v>
      </c>
      <c r="K27" s="17">
        <f>IF(OR($A27="",$B27="",$C27=""),"",'OddsRatio_working_3-way'!H26)</f>
        <v>1.4384117377199295</v>
      </c>
      <c r="L27" s="21">
        <f>IF(OR($A27="",$B27="",$C27=""),"",'OddsRatio_working_3-way'!I26)</f>
        <v>5.7262923920050905</v>
      </c>
      <c r="M27" s="22">
        <f>IF(OR($A27="",$B27="",$C27=""),"",'OddsRatio_working_3-way'!J26)</f>
        <v>7.6831057579257518</v>
      </c>
      <c r="N27" s="23">
        <f t="shared" si="16"/>
        <v>68.745987120296277</v>
      </c>
      <c r="O27" s="24">
        <f t="shared" si="17"/>
        <v>17.884103660446083</v>
      </c>
      <c r="P27" s="24">
        <f t="shared" si="18"/>
        <v>13.369909219257622</v>
      </c>
      <c r="Q27" t="s">
        <v>390</v>
      </c>
      <c r="R27" t="s">
        <v>391</v>
      </c>
      <c r="S27" t="s">
        <v>453</v>
      </c>
      <c r="T27" s="35">
        <v>100</v>
      </c>
      <c r="U27" s="35">
        <f t="shared" si="19"/>
        <v>52.606635071090047</v>
      </c>
      <c r="V27" s="35">
        <f t="shared" si="20"/>
        <v>74.619289340101517</v>
      </c>
      <c r="W27" s="35">
        <f t="shared" si="21"/>
        <v>69.879518072289159</v>
      </c>
      <c r="X27" s="35">
        <f t="shared" si="22"/>
        <v>55.501192587609324</v>
      </c>
      <c r="Y27" s="35">
        <f t="shared" si="23"/>
        <v>77.513846856620788</v>
      </c>
      <c r="Z27" s="35">
        <f t="shared" si="24"/>
        <v>72.774075588808429</v>
      </c>
      <c r="AA27" s="35">
        <f t="shared" si="25"/>
        <v>-2.8945575165192778</v>
      </c>
      <c r="AB27" s="35">
        <f t="shared" si="26"/>
        <v>-2.8945575165192707</v>
      </c>
      <c r="AC27" s="35">
        <f t="shared" si="27"/>
        <v>-2.8945575165192707</v>
      </c>
      <c r="AF27">
        <v>1.43</v>
      </c>
      <c r="AG27">
        <v>2.91</v>
      </c>
      <c r="AJ27" t="s">
        <v>456</v>
      </c>
    </row>
    <row r="28" spans="1:36" ht="15" x14ac:dyDescent="0.25">
      <c r="A28">
        <v>2.11</v>
      </c>
      <c r="B28">
        <v>3.94</v>
      </c>
      <c r="C28">
        <v>3.32</v>
      </c>
      <c r="D28" s="20">
        <f t="shared" si="3"/>
        <v>2.8945575165192805E-2</v>
      </c>
      <c r="E28" s="17">
        <f>IF(OR($A28="",$B28="",$C28=""),"",A28*'MPTO_working_3-way'!$I27)</f>
        <v>2.1710751635985566</v>
      </c>
      <c r="F28" s="21">
        <f>IF(OR($A28="",$B28="",$C28=""),"",B28*'MPTO_working_3-way'!$I27)</f>
        <v>4.0540455661508599</v>
      </c>
      <c r="G28" s="22">
        <f>IF(OR($A28="",$B28="",$C28=""),"",C28*'MPTO_working_3-way'!$I27)</f>
        <v>3.4160993095484398</v>
      </c>
      <c r="H28" s="17">
        <f>IF(OR($A28="",$B28="",$C28=""),"",'MPTO_working_3-way'!E27)</f>
        <v>2.1538488911307945</v>
      </c>
      <c r="I28" s="21">
        <f>IF(OR($A28="",$B28="",$C28=""),"",'MPTO_working_3-way'!F27)</f>
        <v>4.0956987613401363</v>
      </c>
      <c r="J28" s="22">
        <f>IF(OR($A28="",$B28="",$C28=""),"",'MPTO_working_3-way'!G27)</f>
        <v>3.4298693590830776</v>
      </c>
      <c r="K28" s="17">
        <f>IF(OR($A28="",$B28="",$C28=""),"",'OddsRatio_working_3-way'!H27)</f>
        <v>2.1609593035520178</v>
      </c>
      <c r="L28" s="21">
        <f>IF(OR($A28="",$B28="",$C28=""),"",'OddsRatio_working_3-way'!I27)</f>
        <v>4.0749732904891287</v>
      </c>
      <c r="M28" s="22">
        <f>IF(OR($A28="",$B28="",$C28=""),"",'OddsRatio_working_3-way'!J27)</f>
        <v>3.4265095353519652</v>
      </c>
      <c r="N28" s="23">
        <f t="shared" si="16"/>
        <v>46.060128030873891</v>
      </c>
      <c r="O28" s="24">
        <f t="shared" si="17"/>
        <v>24.666718310950227</v>
      </c>
      <c r="P28" s="24">
        <f t="shared" si="18"/>
        <v>29.273153658175875</v>
      </c>
      <c r="Q28" t="s">
        <v>392</v>
      </c>
      <c r="R28" t="s">
        <v>393</v>
      </c>
      <c r="S28" t="s">
        <v>453</v>
      </c>
      <c r="T28" s="35">
        <v>100</v>
      </c>
      <c r="U28" s="35">
        <f t="shared" si="19"/>
        <v>62.406015037593981</v>
      </c>
      <c r="V28" s="35">
        <f t="shared" si="20"/>
        <v>72.14484679665739</v>
      </c>
      <c r="W28" s="35">
        <f t="shared" si="21"/>
        <v>62.686567164179095</v>
      </c>
      <c r="X28" s="35">
        <f t="shared" si="22"/>
        <v>65.168586039163515</v>
      </c>
      <c r="Y28" s="35">
        <f t="shared" si="23"/>
        <v>74.907417798226902</v>
      </c>
      <c r="Z28" s="35">
        <f t="shared" si="24"/>
        <v>65.449138165748636</v>
      </c>
      <c r="AA28" s="35">
        <f t="shared" si="25"/>
        <v>-2.7625710015695333</v>
      </c>
      <c r="AB28" s="35">
        <f t="shared" si="26"/>
        <v>-2.762571001569512</v>
      </c>
      <c r="AC28" s="35">
        <f t="shared" si="27"/>
        <v>-2.7625710015695404</v>
      </c>
      <c r="AF28">
        <v>1.61</v>
      </c>
      <c r="AG28">
        <v>2.42</v>
      </c>
      <c r="AJ28" t="s">
        <v>457</v>
      </c>
    </row>
    <row r="29" spans="1:36" ht="15" x14ac:dyDescent="0.25">
      <c r="A29">
        <v>2.66</v>
      </c>
      <c r="B29">
        <v>3.59</v>
      </c>
      <c r="C29">
        <v>2.68</v>
      </c>
      <c r="D29" s="20">
        <f t="shared" si="3"/>
        <v>2.7625710015695137E-2</v>
      </c>
      <c r="E29" s="17">
        <f>IF(OR($A29="",$B29="",$C29=""),"",A29*'MPTO_working_3-way'!$I28)</f>
        <v>2.7334843886417493</v>
      </c>
      <c r="F29" s="21">
        <f>IF(OR($A29="",$B29="",$C29=""),"",B29*'MPTO_working_3-way'!$I28)</f>
        <v>3.6891762989563452</v>
      </c>
      <c r="G29" s="22">
        <f>IF(OR($A29="",$B29="",$C29=""),"",C29*'MPTO_working_3-way'!$I28)</f>
        <v>2.754036902842063</v>
      </c>
      <c r="H29" s="17">
        <f>IF(OR($A29="",$B29="",$C29=""),"",'MPTO_working_3-way'!E28)</f>
        <v>2.7267922197402297</v>
      </c>
      <c r="I29" s="21">
        <f>IF(OR($A29="",$B29="",$C29=""),"",'MPTO_working_3-way'!F28)</f>
        <v>3.7127385563366651</v>
      </c>
      <c r="J29" s="22">
        <f>IF(OR($A29="",$B29="",$C29=""),"",'MPTO_working_3-way'!G28)</f>
        <v>2.7478131927943514</v>
      </c>
      <c r="K29" s="17">
        <f>IF(OR($A29="",$B29="",$C29=""),"",'OddsRatio_working_3-way'!H28)</f>
        <v>2.7303999469369251</v>
      </c>
      <c r="L29" s="21">
        <f>IF(OR($A29="",$B29="",$C29=""),"",'OddsRatio_working_3-way'!I28)</f>
        <v>3.699840881064238</v>
      </c>
      <c r="M29" s="22">
        <f>IF(OR($A29="",$B29="",$C29=""),"",'OddsRatio_working_3-way'!J28)</f>
        <v>2.7512481390686951</v>
      </c>
      <c r="N29" s="23">
        <f t="shared" si="16"/>
        <v>36.583344106709667</v>
      </c>
      <c r="O29" s="24">
        <f t="shared" si="17"/>
        <v>27.106321817227773</v>
      </c>
      <c r="P29" s="24">
        <f t="shared" si="18"/>
        <v>36.310334076062581</v>
      </c>
      <c r="Q29" t="s">
        <v>394</v>
      </c>
      <c r="R29" t="s">
        <v>395</v>
      </c>
      <c r="S29" t="s">
        <v>453</v>
      </c>
      <c r="T29" s="35">
        <v>100</v>
      </c>
      <c r="U29" s="35">
        <f t="shared" si="19"/>
        <v>61.977186311787079</v>
      </c>
      <c r="V29" s="35">
        <f t="shared" si="20"/>
        <v>72.451790633608823</v>
      </c>
      <c r="W29" s="35">
        <f t="shared" si="21"/>
        <v>62.825278810408925</v>
      </c>
      <c r="X29" s="35">
        <f t="shared" si="22"/>
        <v>64.722930555982259</v>
      </c>
      <c r="Y29" s="35">
        <f t="shared" si="23"/>
        <v>75.197534877804003</v>
      </c>
      <c r="Z29" s="35">
        <f t="shared" si="24"/>
        <v>65.571023054604112</v>
      </c>
      <c r="AA29" s="35">
        <f t="shared" si="25"/>
        <v>-2.7457442441951798</v>
      </c>
      <c r="AB29" s="35">
        <f t="shared" si="26"/>
        <v>-2.7457442441951798</v>
      </c>
      <c r="AC29" s="35">
        <f t="shared" si="27"/>
        <v>-2.7457442441951869</v>
      </c>
      <c r="AF29">
        <v>1.84</v>
      </c>
      <c r="AG29">
        <v>2.06</v>
      </c>
      <c r="AJ29" t="s">
        <v>457</v>
      </c>
    </row>
    <row r="30" spans="1:36" s="35" customFormat="1" ht="15" x14ac:dyDescent="0.25">
      <c r="A30">
        <v>2.63</v>
      </c>
      <c r="B30">
        <v>3.63</v>
      </c>
      <c r="C30">
        <v>2.69</v>
      </c>
      <c r="D30" s="20">
        <f t="shared" si="3"/>
        <v>2.7457442441952029E-2</v>
      </c>
      <c r="E30" s="17">
        <f>IF(OR($A30="",$B30="",$C30=""),"",A30*'MPTO_working_3-way'!$I29)</f>
        <v>2.7022130736223335</v>
      </c>
      <c r="F30" s="21">
        <f>IF(OR($A30="",$B30="",$C30=""),"",B30*'MPTO_working_3-way'!$I29)</f>
        <v>3.7296705160642856</v>
      </c>
      <c r="G30" s="22">
        <f>IF(OR($A30="",$B30="",$C30=""),"",C30*'MPTO_working_3-way'!$I29)</f>
        <v>2.7638605201688509</v>
      </c>
      <c r="H30" s="17">
        <f>IF(OR($A30="",$B30="",$C30=""),"",'MPTO_working_3-way'!E29)</f>
        <v>2.6948682395278372</v>
      </c>
      <c r="I30" s="21">
        <f>IF(OR($A30="",$B30="",$C30=""),"",'MPTO_working_3-way'!F29)</f>
        <v>3.7547458177828794</v>
      </c>
      <c r="J30" s="22">
        <f>IF(OR($A30="",$B30="",$C30=""),"",'MPTO_working_3-way'!G29)</f>
        <v>2.7578999755902527</v>
      </c>
      <c r="K30" s="17">
        <f>IF(OR($A30="",$B30="",$C30=""),"",'OddsRatio_working_3-way'!H29)</f>
        <v>2.6987656285422279</v>
      </c>
      <c r="L30" s="21">
        <f>IF(OR($A30="",$B30="",$C30=""),"",'OddsRatio_working_3-way'!I29)</f>
        <v>3.7409531307153743</v>
      </c>
      <c r="M30" s="22">
        <f>IF(OR($A30="",$B30="",$C30=""),"",'OddsRatio_working_3-way'!J29)</f>
        <v>2.7612968786726166</v>
      </c>
      <c r="N30" s="23">
        <f t="shared" si="16"/>
        <v>37.00670423666827</v>
      </c>
      <c r="O30" s="24">
        <f t="shared" si="17"/>
        <v>26.812019873949737</v>
      </c>
      <c r="P30" s="24">
        <f t="shared" si="18"/>
        <v>36.181275889381986</v>
      </c>
      <c r="Q30" t="s">
        <v>396</v>
      </c>
      <c r="R30" t="s">
        <v>397</v>
      </c>
      <c r="S30" t="s">
        <v>453</v>
      </c>
      <c r="T30" s="35">
        <v>100</v>
      </c>
      <c r="U30" s="35">
        <f t="shared" si="19"/>
        <v>47.368421052631575</v>
      </c>
      <c r="V30" s="35">
        <f t="shared" si="20"/>
        <v>76.019184652278184</v>
      </c>
      <c r="W30" s="35">
        <f t="shared" si="21"/>
        <v>73.614775725593674</v>
      </c>
      <c r="X30" s="35">
        <f t="shared" si="22"/>
        <v>50.366039622128156</v>
      </c>
      <c r="Y30" s="35">
        <f t="shared" si="23"/>
        <v>79.016803221774751</v>
      </c>
      <c r="Z30" s="35">
        <f t="shared" si="24"/>
        <v>76.61239429509024</v>
      </c>
      <c r="AA30" s="35">
        <f t="shared" si="25"/>
        <v>-2.9976185694965807</v>
      </c>
      <c r="AB30" s="35">
        <f t="shared" si="26"/>
        <v>-2.9976185694965665</v>
      </c>
      <c r="AC30" s="35">
        <f t="shared" si="27"/>
        <v>-2.9976185694965665</v>
      </c>
      <c r="AD30" s="36"/>
      <c r="AE30" s="36"/>
      <c r="AF30">
        <v>1.8</v>
      </c>
      <c r="AG30">
        <v>2.09</v>
      </c>
      <c r="AH30" s="36"/>
      <c r="AI30" s="36"/>
      <c r="AJ30" t="s">
        <v>457</v>
      </c>
    </row>
    <row r="31" spans="1:36" ht="15" x14ac:dyDescent="0.25">
      <c r="A31">
        <v>1.9</v>
      </c>
      <c r="B31">
        <v>4.17</v>
      </c>
      <c r="C31">
        <v>3.79</v>
      </c>
      <c r="D31" s="20">
        <f t="shared" si="3"/>
        <v>2.9976185694965629E-2</v>
      </c>
      <c r="E31" s="17">
        <f>IF(OR($A31="",$B31="",$C31=""),"",A31*'MPTO_working_3-way'!$I30)</f>
        <v>1.9569547528204345</v>
      </c>
      <c r="F31" s="21">
        <f>IF(OR($A31="",$B31="",$C31=""),"",B31*'MPTO_working_3-way'!$I30)</f>
        <v>4.2950006943480066</v>
      </c>
      <c r="G31" s="22">
        <f>IF(OR($A31="",$B31="",$C31=""),"",C31*'MPTO_working_3-way'!$I30)</f>
        <v>3.9036097437839197</v>
      </c>
      <c r="H31" s="17">
        <f>IF(OR($A31="",$B31="",$C31=""),"",'MPTO_working_3-way'!E30)</f>
        <v>1.9367694076271953</v>
      </c>
      <c r="I31" s="21">
        <f>IF(OR($A31="",$B31="",$C31=""),"",'MPTO_working_3-way'!F30)</f>
        <v>4.35130539872008</v>
      </c>
      <c r="J31" s="22">
        <f>IF(OR($A31="",$B31="",$C31=""),"",'MPTO_working_3-way'!G30)</f>
        <v>3.9391762688755496</v>
      </c>
      <c r="K31" s="17">
        <f>IF(OR($A31="",$B31="",$C31=""),"",'OddsRatio_working_3-way'!H30)</f>
        <v>1.9444658724887967</v>
      </c>
      <c r="L31" s="21">
        <f>IF(OR($A31="",$B31="",$C31=""),"",'OddsRatio_working_3-way'!I30)</f>
        <v>4.3266186842105396</v>
      </c>
      <c r="M31" s="22">
        <f>IF(OR($A31="",$B31="",$C31=""),"",'OddsRatio_working_3-way'!J30)</f>
        <v>3.9278442047152691</v>
      </c>
      <c r="N31" s="23">
        <f t="shared" si="16"/>
        <v>51.099801799646293</v>
      </c>
      <c r="O31" s="24">
        <f t="shared" si="17"/>
        <v>23.282883313987515</v>
      </c>
      <c r="P31" s="24">
        <f t="shared" si="18"/>
        <v>25.617314886366209</v>
      </c>
      <c r="Q31" t="s">
        <v>398</v>
      </c>
      <c r="R31" t="s">
        <v>399</v>
      </c>
      <c r="S31" t="s">
        <v>453</v>
      </c>
      <c r="T31" s="35">
        <v>100</v>
      </c>
      <c r="U31" s="35">
        <f t="shared" si="19"/>
        <v>63.768115942028999</v>
      </c>
      <c r="V31" s="35">
        <f t="shared" si="20"/>
        <v>70.845481049562679</v>
      </c>
      <c r="W31" s="35">
        <f t="shared" si="21"/>
        <v>62.546816479400754</v>
      </c>
      <c r="X31" s="35">
        <f t="shared" si="22"/>
        <v>66.607702471036561</v>
      </c>
      <c r="Y31" s="35">
        <f t="shared" si="23"/>
        <v>73.685067578570269</v>
      </c>
      <c r="Z31" s="35">
        <f t="shared" si="24"/>
        <v>65.386403008408337</v>
      </c>
      <c r="AA31" s="35">
        <f t="shared" si="25"/>
        <v>-2.8395865290075619</v>
      </c>
      <c r="AB31" s="35">
        <f t="shared" si="26"/>
        <v>-2.8395865290075903</v>
      </c>
      <c r="AC31" s="35">
        <f t="shared" si="27"/>
        <v>-2.8395865290075832</v>
      </c>
      <c r="AF31">
        <v>1.51</v>
      </c>
      <c r="AG31">
        <v>2.65</v>
      </c>
      <c r="AJ31" t="s">
        <v>457</v>
      </c>
    </row>
    <row r="32" spans="1:36" ht="15" x14ac:dyDescent="0.25">
      <c r="A32">
        <v>2.76</v>
      </c>
      <c r="B32">
        <v>3.43</v>
      </c>
      <c r="C32">
        <v>2.67</v>
      </c>
      <c r="D32" s="20">
        <f t="shared" si="3"/>
        <v>2.8395865290075761E-2</v>
      </c>
      <c r="E32" s="17">
        <f>IF(OR($A32="",$B32="",$C32=""),"",A32*'MPTO_working_3-way'!$I31)</f>
        <v>2.8383725882006088</v>
      </c>
      <c r="F32" s="21">
        <f>IF(OR($A32="",$B32="",$C32=""),"",B32*'MPTO_working_3-way'!$I31)</f>
        <v>3.5273978179449599</v>
      </c>
      <c r="G32" s="22">
        <f>IF(OR($A32="",$B32="",$C32=""),"",C32*'MPTO_working_3-way'!$I31)</f>
        <v>2.7458169603245022</v>
      </c>
      <c r="H32" s="17">
        <f>IF(OR($A32="",$B32="",$C32=""),"",'MPTO_working_3-way'!E31)</f>
        <v>2.8340369365922875</v>
      </c>
      <c r="I32" s="21">
        <f>IF(OR($A32="",$B32="",$C32=""),"",'MPTO_working_3-way'!F31)</f>
        <v>3.5450948337380108</v>
      </c>
      <c r="J32" s="22">
        <f>IF(OR($A32="",$B32="",$C32=""),"",'MPTO_working_3-way'!G31)</f>
        <v>2.7392266117817594</v>
      </c>
      <c r="K32" s="17">
        <f>IF(OR($A32="",$B32="",$C32=""),"",'OddsRatio_working_3-way'!H31)</f>
        <v>2.8365052872552527</v>
      </c>
      <c r="L32" s="21">
        <f>IF(OR($A32="",$B32="",$C32=""),"",'OddsRatio_working_3-way'!I31)</f>
        <v>3.5356294591081059</v>
      </c>
      <c r="M32" s="22">
        <f>IF(OR($A32="",$B32="",$C32=""),"",'OddsRatio_working_3-way'!J31)</f>
        <v>2.7425930850660638</v>
      </c>
      <c r="N32" s="23">
        <f t="shared" si="16"/>
        <v>35.231456368945267</v>
      </c>
      <c r="O32" s="24">
        <f t="shared" si="17"/>
        <v>28.349510081133801</v>
      </c>
      <c r="P32" s="24">
        <f t="shared" si="18"/>
        <v>36.419033549920947</v>
      </c>
      <c r="Q32" t="s">
        <v>251</v>
      </c>
      <c r="R32" t="s">
        <v>295</v>
      </c>
      <c r="S32" t="s">
        <v>453</v>
      </c>
      <c r="T32" s="35">
        <v>100</v>
      </c>
      <c r="U32" s="35">
        <f t="shared" si="19"/>
        <v>18.699186991869919</v>
      </c>
      <c r="V32" s="35">
        <f t="shared" si="20"/>
        <v>85.994397759103649</v>
      </c>
      <c r="W32" s="35">
        <f t="shared" si="21"/>
        <v>91.273996509598604</v>
      </c>
      <c r="X32" s="35">
        <f t="shared" si="22"/>
        <v>22.731605731297755</v>
      </c>
      <c r="Y32" s="35">
        <f t="shared" si="23"/>
        <v>90.026816498531474</v>
      </c>
      <c r="Z32" s="35">
        <f t="shared" si="24"/>
        <v>95.306415249026429</v>
      </c>
      <c r="AA32" s="35">
        <f t="shared" si="25"/>
        <v>-4.0324187394278361</v>
      </c>
      <c r="AB32" s="35">
        <f t="shared" si="26"/>
        <v>-4.0324187394278255</v>
      </c>
      <c r="AC32" s="35">
        <f t="shared" si="27"/>
        <v>-4.0324187394278255</v>
      </c>
      <c r="AF32">
        <v>1.95</v>
      </c>
      <c r="AG32">
        <v>1.93</v>
      </c>
      <c r="AJ32" t="s">
        <v>363</v>
      </c>
    </row>
    <row r="33" spans="1:36" ht="15" x14ac:dyDescent="0.25">
      <c r="A33">
        <v>1.23</v>
      </c>
      <c r="B33">
        <v>7.14</v>
      </c>
      <c r="C33">
        <v>11.46</v>
      </c>
      <c r="D33" s="20">
        <f t="shared" si="3"/>
        <v>4.0324187394278344E-2</v>
      </c>
      <c r="E33" s="17">
        <f>IF(OR($A33="",$B33="",$C33=""),"",A33*'MPTO_working_3-way'!$I32)</f>
        <v>1.2795987504949624</v>
      </c>
      <c r="F33" s="21">
        <f>IF(OR($A33="",$B33="",$C33=""),"",B33*'MPTO_working_3-way'!$I32)</f>
        <v>7.4279146979951474</v>
      </c>
      <c r="G33" s="22">
        <f>IF(OR($A33="",$B33="",$C33=""),"",C33*'MPTO_working_3-way'!$I32)</f>
        <v>11.922115187538431</v>
      </c>
      <c r="H33" s="17">
        <f>IF(OR($A33="",$B33="",$C33=""),"",'MPTO_working_3-way'!E32)</f>
        <v>1.2506773445201862</v>
      </c>
      <c r="I33" s="21">
        <f>IF(OR($A33="",$B33="",$C33=""),"",'MPTO_working_3-way'!F32)</f>
        <v>7.8979816690004947</v>
      </c>
      <c r="J33" s="22">
        <f>IF(OR($A33="",$B33="",$C33=""),"",'MPTO_working_3-way'!G32)</f>
        <v>13.546714110580069</v>
      </c>
      <c r="K33" s="17">
        <f>IF(OR($A33="",$B33="",$C33=""),"",'OddsRatio_working_3-way'!H32)</f>
        <v>1.2581711197180432</v>
      </c>
      <c r="L33" s="21">
        <f>IF(OR($A33="",$B33="",$C33=""),"",'OddsRatio_working_3-way'!I32)</f>
        <v>7.8920464133425403</v>
      </c>
      <c r="M33" s="22">
        <f>IF(OR($A33="",$B33="",$C33=""),"",'OddsRatio_working_3-way'!J32)</f>
        <v>12.741173531524916</v>
      </c>
      <c r="N33" s="23">
        <f t="shared" si="16"/>
        <v>78.14949800577638</v>
      </c>
      <c r="O33" s="24">
        <f t="shared" si="17"/>
        <v>13.462728648053911</v>
      </c>
      <c r="P33" s="24">
        <f t="shared" si="18"/>
        <v>8.3877733461697144</v>
      </c>
      <c r="Q33" t="s">
        <v>298</v>
      </c>
      <c r="R33" t="s">
        <v>247</v>
      </c>
      <c r="S33" t="s">
        <v>453</v>
      </c>
      <c r="T33" s="35">
        <v>100</v>
      </c>
      <c r="U33" s="35">
        <f t="shared" si="19"/>
        <v>75.728155339805824</v>
      </c>
      <c r="V33" s="35">
        <f t="shared" si="20"/>
        <v>74.489795918367349</v>
      </c>
      <c r="W33" s="35">
        <f t="shared" si="21"/>
        <v>46.808510638297875</v>
      </c>
      <c r="X33" s="35">
        <f t="shared" si="22"/>
        <v>78.701693443334776</v>
      </c>
      <c r="Y33" s="35">
        <f t="shared" si="23"/>
        <v>77.463334021896301</v>
      </c>
      <c r="Z33" s="35">
        <f t="shared" si="24"/>
        <v>49.782048741826827</v>
      </c>
      <c r="AA33" s="35">
        <f t="shared" si="25"/>
        <v>-2.9735381035289521</v>
      </c>
      <c r="AB33" s="35">
        <f t="shared" si="26"/>
        <v>-2.9735381035289521</v>
      </c>
      <c r="AC33" s="35">
        <f t="shared" si="27"/>
        <v>-2.9735381035289521</v>
      </c>
      <c r="AF33">
        <v>1.34</v>
      </c>
      <c r="AG33">
        <v>3.33</v>
      </c>
      <c r="AJ33" t="s">
        <v>363</v>
      </c>
    </row>
    <row r="34" spans="1:36" ht="15" x14ac:dyDescent="0.25">
      <c r="A34">
        <v>4.12</v>
      </c>
      <c r="B34">
        <v>3.92</v>
      </c>
      <c r="C34">
        <v>1.88</v>
      </c>
      <c r="D34" s="20">
        <f t="shared" si="3"/>
        <v>2.973538103528961E-2</v>
      </c>
      <c r="E34" s="17">
        <f>IF(OR($A34="",$B34="",$C34=""),"",A34*'MPTO_working_3-way'!$I33)</f>
        <v>4.2425097698653937</v>
      </c>
      <c r="F34" s="21">
        <f>IF(OR($A34="",$B34="",$C34=""),"",B34*'MPTO_working_3-way'!$I33)</f>
        <v>4.0365626936583352</v>
      </c>
      <c r="G34" s="22">
        <f>IF(OR($A34="",$B34="",$C34=""),"",C34*'MPTO_working_3-way'!$I33)</f>
        <v>1.9359025163463444</v>
      </c>
      <c r="H34" s="17">
        <f>IF(OR($A34="",$B34="",$C34=""),"",'MPTO_working_3-way'!E33)</f>
        <v>4.2954098924679265</v>
      </c>
      <c r="I34" s="21">
        <f>IF(OR($A34="",$B34="",$C34=""),"",'MPTO_working_3-way'!F33)</f>
        <v>4.0784656472799803</v>
      </c>
      <c r="J34" s="22">
        <f>IF(OR($A34="",$B34="",$C34=""),"",'MPTO_working_3-way'!G33)</f>
        <v>1.9156974357386771</v>
      </c>
      <c r="K34" s="17">
        <f>IF(OR($A34="",$B34="",$C34=""),"",'OddsRatio_working_3-way'!H33)</f>
        <v>4.2736325244918438</v>
      </c>
      <c r="L34" s="21">
        <f>IF(OR($A34="",$B34="",$C34=""),"",'OddsRatio_working_3-way'!I33)</f>
        <v>4.0637842857423667</v>
      </c>
      <c r="M34" s="22">
        <f>IF(OR($A34="",$B34="",$C34=""),"",'OddsRatio_working_3-way'!J33)</f>
        <v>1.9233322504976997</v>
      </c>
      <c r="N34" s="23">
        <f t="shared" si="16"/>
        <v>23.570953380072662</v>
      </c>
      <c r="O34" s="24">
        <f t="shared" si="17"/>
        <v>24.773553042321272</v>
      </c>
      <c r="P34" s="24">
        <f t="shared" si="18"/>
        <v>51.655493577606059</v>
      </c>
      <c r="Q34" t="s">
        <v>346</v>
      </c>
      <c r="R34" t="s">
        <v>249</v>
      </c>
      <c r="S34" t="s">
        <v>453</v>
      </c>
      <c r="T34" s="35">
        <v>100</v>
      </c>
      <c r="U34" s="35">
        <f t="shared" si="19"/>
        <v>64.912280701754383</v>
      </c>
      <c r="V34" s="35">
        <f t="shared" si="20"/>
        <v>73.821989528795811</v>
      </c>
      <c r="W34" s="35">
        <f t="shared" si="21"/>
        <v>58.50622406639004</v>
      </c>
      <c r="X34" s="35">
        <f t="shared" si="22"/>
        <v>67.671786404814156</v>
      </c>
      <c r="Y34" s="35">
        <f t="shared" si="23"/>
        <v>76.58149523185557</v>
      </c>
      <c r="Z34" s="35">
        <f t="shared" si="24"/>
        <v>61.265729769449791</v>
      </c>
      <c r="AA34" s="35">
        <f t="shared" si="25"/>
        <v>-2.7595057030597729</v>
      </c>
      <c r="AB34" s="35">
        <f t="shared" si="26"/>
        <v>-2.7595057030597587</v>
      </c>
      <c r="AC34" s="35">
        <f t="shared" si="27"/>
        <v>-2.7595057030597516</v>
      </c>
      <c r="AF34">
        <v>1.75</v>
      </c>
      <c r="AG34">
        <v>2.17</v>
      </c>
      <c r="AJ34" t="s">
        <v>363</v>
      </c>
    </row>
    <row r="35" spans="1:36" s="35" customFormat="1" ht="15" x14ac:dyDescent="0.25">
      <c r="A35">
        <v>2.85</v>
      </c>
      <c r="B35">
        <v>3.82</v>
      </c>
      <c r="C35">
        <v>2.41</v>
      </c>
      <c r="D35" s="20">
        <f t="shared" si="3"/>
        <v>2.7595057030597392E-2</v>
      </c>
      <c r="E35" s="17">
        <f>IF(OR($A35="",$B35="",$C35=""),"",A35*'MPTO_working_3-way'!$I34)</f>
        <v>2.9286459125372026</v>
      </c>
      <c r="F35" s="21">
        <f>IF(OR($A35="",$B35="",$C35=""),"",B35*'MPTO_working_3-way'!$I34)</f>
        <v>3.9254131178568819</v>
      </c>
      <c r="G35" s="22">
        <f>IF(OR($A35="",$B35="",$C35=""),"",C35*'MPTO_working_3-way'!$I34)</f>
        <v>2.4765040874437401</v>
      </c>
      <c r="H35" s="17">
        <f>IF(OR($A35="",$B35="",$C35=""),"",'MPTO_working_3-way'!E34)</f>
        <v>2.9267249857499111</v>
      </c>
      <c r="I35" s="21">
        <f>IF(OR($A35="",$B35="",$C35=""),"",'MPTO_working_3-way'!F34)</f>
        <v>3.9591141902485063</v>
      </c>
      <c r="J35" s="22">
        <f>IF(OR($A35="",$B35="",$C35=""),"",'MPTO_working_3-way'!G34)</f>
        <v>2.4646361254683833</v>
      </c>
      <c r="K35" s="17">
        <f>IF(OR($A35="",$B35="",$C35=""),"",'OddsRatio_working_3-way'!H34)</f>
        <v>2.9290504943256992</v>
      </c>
      <c r="L35" s="21">
        <f>IF(OR($A35="",$B35="",$C35=""),"",'OddsRatio_working_3-way'!I34)</f>
        <v>3.9404985913505257</v>
      </c>
      <c r="M35" s="22">
        <f>IF(OR($A35="",$B35="",$C35=""),"",'OddsRatio_working_3-way'!J34)</f>
        <v>2.4702492956752624</v>
      </c>
      <c r="N35" s="23">
        <f t="shared" si="16"/>
        <v>34.145473022843518</v>
      </c>
      <c r="O35" s="24">
        <f t="shared" si="17"/>
        <v>25.47502568458221</v>
      </c>
      <c r="P35" s="24">
        <f t="shared" si="18"/>
        <v>40.379501292574282</v>
      </c>
      <c r="Q35" t="s">
        <v>296</v>
      </c>
      <c r="R35" t="s">
        <v>345</v>
      </c>
      <c r="S35" t="s">
        <v>453</v>
      </c>
      <c r="T35" s="35">
        <v>100</v>
      </c>
      <c r="U35" s="35">
        <f t="shared" si="19"/>
        <v>42.196531791907518</v>
      </c>
      <c r="V35" s="35">
        <f t="shared" si="20"/>
        <v>75.609756097560975</v>
      </c>
      <c r="W35" s="35">
        <f t="shared" si="21"/>
        <v>79.166666666666671</v>
      </c>
      <c r="X35" s="35">
        <f t="shared" si="22"/>
        <v>45.22357723577236</v>
      </c>
      <c r="Y35" s="35">
        <f t="shared" si="23"/>
        <v>78.636801541425825</v>
      </c>
      <c r="Z35" s="35">
        <f t="shared" si="24"/>
        <v>82.193712110531507</v>
      </c>
      <c r="AA35" s="35">
        <f t="shared" si="25"/>
        <v>-3.0270454438648429</v>
      </c>
      <c r="AB35" s="35">
        <f t="shared" si="26"/>
        <v>-3.02704544386485</v>
      </c>
      <c r="AC35" s="35">
        <f t="shared" si="27"/>
        <v>-3.0270454438648358</v>
      </c>
      <c r="AD35" s="36"/>
      <c r="AE35" s="36"/>
      <c r="AF35">
        <v>1.58</v>
      </c>
      <c r="AG35">
        <v>2.48</v>
      </c>
      <c r="AH35" s="36"/>
      <c r="AI35" s="36"/>
      <c r="AJ35" t="s">
        <v>363</v>
      </c>
    </row>
    <row r="36" spans="1:36" ht="15" x14ac:dyDescent="0.25">
      <c r="A36">
        <v>1.73</v>
      </c>
      <c r="B36">
        <v>4.0999999999999996</v>
      </c>
      <c r="C36">
        <v>4.8</v>
      </c>
      <c r="D36" s="20">
        <f t="shared" si="3"/>
        <v>3.0270454438648509E-2</v>
      </c>
      <c r="E36" s="17">
        <f>IF(OR($A36="",$B36="",$C36=""),"",A36*'MPTO_working_3-way'!$I35)</f>
        <v>1.7823678861788619</v>
      </c>
      <c r="F36" s="21">
        <f>IF(OR($A36="",$B36="",$C36=""),"",B36*'MPTO_working_3-way'!$I35)</f>
        <v>4.2241088631984587</v>
      </c>
      <c r="G36" s="22">
        <f>IF(OR($A36="",$B36="",$C36=""),"",C36*'MPTO_working_3-way'!$I35)</f>
        <v>4.945298181305513</v>
      </c>
      <c r="H36" s="17">
        <f>IF(OR($A36="",$B36="",$C36=""),"",'MPTO_working_3-way'!E35)</f>
        <v>1.7607353291018353</v>
      </c>
      <c r="I36" s="21">
        <f>IF(OR($A36="",$B36="",$C36=""),"",'MPTO_working_3-way'!F35)</f>
        <v>4.2769351880543018</v>
      </c>
      <c r="J36" s="22">
        <f>IF(OR($A36="",$B36="",$C36=""),"",'MPTO_working_3-way'!G35)</f>
        <v>5.0443096738507736</v>
      </c>
      <c r="K36" s="17">
        <f>IF(OR($A36="",$B36="",$C36=""),"",'OddsRatio_working_3-way'!H35)</f>
        <v>1.7684789460450541</v>
      </c>
      <c r="L36" s="21">
        <f>IF(OR($A36="",$B36="",$C36=""),"",'OddsRatio_working_3-way'!I35)</f>
        <v>4.2634037434789978</v>
      </c>
      <c r="M36" s="22">
        <f>IF(OR($A36="",$B36="",$C36=""),"",'OddsRatio_working_3-way'!J35)</f>
        <v>5.0003013629742545</v>
      </c>
      <c r="N36" s="23">
        <f t="shared" si="16"/>
        <v>56.10514012030675</v>
      </c>
      <c r="O36" s="24">
        <f t="shared" si="17"/>
        <v>23.673632294666021</v>
      </c>
      <c r="P36" s="24">
        <f t="shared" si="18"/>
        <v>20.221227585027222</v>
      </c>
      <c r="Q36" t="s">
        <v>228</v>
      </c>
      <c r="R36" t="s">
        <v>254</v>
      </c>
      <c r="S36" t="s">
        <v>453</v>
      </c>
      <c r="T36" s="35">
        <v>100</v>
      </c>
      <c r="U36" s="35">
        <f t="shared" si="19"/>
        <v>74.226804123711347</v>
      </c>
      <c r="V36" s="35">
        <f t="shared" si="20"/>
        <v>74.874371859296474</v>
      </c>
      <c r="W36" s="35">
        <f t="shared" si="21"/>
        <v>48.186528497409334</v>
      </c>
      <c r="X36" s="35">
        <f t="shared" si="22"/>
        <v>76.939099643294199</v>
      </c>
      <c r="Y36" s="35">
        <f t="shared" si="23"/>
        <v>77.586667378879341</v>
      </c>
      <c r="Z36" s="35">
        <f t="shared" si="24"/>
        <v>50.898824016992172</v>
      </c>
      <c r="AA36" s="35">
        <f t="shared" si="25"/>
        <v>-2.7122955195828524</v>
      </c>
      <c r="AB36" s="35">
        <f t="shared" si="26"/>
        <v>-2.7122955195828666</v>
      </c>
      <c r="AC36" s="35">
        <f t="shared" si="27"/>
        <v>-2.7122955195828382</v>
      </c>
      <c r="AF36">
        <v>1.75</v>
      </c>
      <c r="AG36">
        <v>2.17</v>
      </c>
      <c r="AJ36" t="s">
        <v>363</v>
      </c>
    </row>
    <row r="37" spans="1:36" ht="15" x14ac:dyDescent="0.25">
      <c r="A37">
        <v>3.88</v>
      </c>
      <c r="B37">
        <v>3.98</v>
      </c>
      <c r="C37">
        <v>1.93</v>
      </c>
      <c r="D37" s="20">
        <f t="shared" si="3"/>
        <v>2.7122955195828524E-2</v>
      </c>
      <c r="E37" s="17">
        <f>IF(OR($A37="",$B37="",$C37=""),"",A37*'MPTO_working_3-way'!$I36)</f>
        <v>3.9852370661598147</v>
      </c>
      <c r="F37" s="21">
        <f>IF(OR($A37="",$B37="",$C37=""),"",B37*'MPTO_working_3-way'!$I36)</f>
        <v>4.0879493616793976</v>
      </c>
      <c r="G37" s="22">
        <f>IF(OR($A37="",$B37="",$C37=""),"",C37*'MPTO_working_3-way'!$I36)</f>
        <v>1.9823473035279491</v>
      </c>
      <c r="H37" s="17">
        <f>IF(OR($A37="",$B37="",$C37=""),"",'MPTO_working_3-way'!E36)</f>
        <v>4.0210546652807961</v>
      </c>
      <c r="I37" s="21">
        <f>IF(OR($A37="",$B37="",$C37=""),"",'MPTO_working_3-way'!F36)</f>
        <v>4.1285584151920283</v>
      </c>
      <c r="J37" s="22">
        <f>IF(OR($A37="",$B37="",$C37=""),"",'MPTO_working_3-way'!G36)</f>
        <v>1.9642748302504776</v>
      </c>
      <c r="K37" s="17">
        <f>IF(OR($A37="",$B37="",$C37=""),"",'OddsRatio_working_3-way'!H36)</f>
        <v>4.0076913913426226</v>
      </c>
      <c r="L37" s="21">
        <f>IF(OR($A37="",$B37="",$C37=""),"",'OddsRatio_working_3-way'!I36)</f>
        <v>4.1121251202086864</v>
      </c>
      <c r="M37" s="22">
        <f>IF(OR($A37="",$B37="",$C37=""),"",'OddsRatio_working_3-way'!J36)</f>
        <v>1.9712336784543882</v>
      </c>
      <c r="N37" s="23">
        <f t="shared" si="16"/>
        <v>25.092610135828195</v>
      </c>
      <c r="O37" s="24">
        <f t="shared" si="17"/>
        <v>24.462142544475732</v>
      </c>
      <c r="P37" s="24">
        <f t="shared" si="18"/>
        <v>50.445247319696065</v>
      </c>
      <c r="Q37" t="s">
        <v>105</v>
      </c>
      <c r="R37" t="s">
        <v>89</v>
      </c>
      <c r="S37" t="s">
        <v>453</v>
      </c>
      <c r="T37" s="35">
        <v>100</v>
      </c>
      <c r="U37" s="35">
        <f t="shared" si="19"/>
        <v>48.186528497409334</v>
      </c>
      <c r="V37" s="35">
        <f t="shared" si="20"/>
        <v>73.474801061007966</v>
      </c>
      <c r="W37" s="35">
        <f t="shared" si="21"/>
        <v>75.247524752475243</v>
      </c>
      <c r="X37" s="35">
        <f t="shared" si="22"/>
        <v>51.277674186516798</v>
      </c>
      <c r="Y37" s="35">
        <f t="shared" si="23"/>
        <v>76.56594675011543</v>
      </c>
      <c r="Z37" s="35">
        <f t="shared" si="24"/>
        <v>78.338670441582721</v>
      </c>
      <c r="AA37" s="35">
        <f t="shared" si="25"/>
        <v>-3.0911456891074636</v>
      </c>
      <c r="AB37" s="35">
        <f t="shared" si="26"/>
        <v>-3.0911456891074636</v>
      </c>
      <c r="AC37" s="35">
        <f t="shared" si="27"/>
        <v>-3.0911456891074778</v>
      </c>
      <c r="AF37">
        <v>1.72</v>
      </c>
      <c r="AG37">
        <v>2.21</v>
      </c>
      <c r="AJ37" t="s">
        <v>221</v>
      </c>
    </row>
    <row r="38" spans="1:36" ht="15" x14ac:dyDescent="0.25">
      <c r="A38">
        <v>1.93</v>
      </c>
      <c r="B38">
        <v>3.77</v>
      </c>
      <c r="C38">
        <v>4.04</v>
      </c>
      <c r="D38" s="20">
        <f t="shared" si="3"/>
        <v>3.0911456891074884E-2</v>
      </c>
      <c r="E38" s="17">
        <f>IF(OR($A38="",$B38="",$C38=""),"",A38*'MPTO_working_3-way'!$I37)</f>
        <v>1.9896591117997744</v>
      </c>
      <c r="F38" s="21">
        <f>IF(OR($A38="",$B38="",$C38=""),"",B38*'MPTO_working_3-way'!$I37)</f>
        <v>3.8865361924793524</v>
      </c>
      <c r="G38" s="22">
        <f>IF(OR($A38="",$B38="",$C38=""),"",C38*'MPTO_working_3-way'!$I37)</f>
        <v>4.1648822858399424</v>
      </c>
      <c r="H38" s="17">
        <f>IF(OR($A38="",$B38="",$C38=""),"",'MPTO_working_3-way'!E37)</f>
        <v>1.9691594342804393</v>
      </c>
      <c r="I38" s="21">
        <f>IF(OR($A38="",$B38="",$C38=""),"",'MPTO_working_3-way'!F37)</f>
        <v>3.9223658609833318</v>
      </c>
      <c r="J38" s="22">
        <f>IF(OR($A38="",$B38="",$C38=""),"",'MPTO_working_3-way'!G37)</f>
        <v>4.2154795750826368</v>
      </c>
      <c r="K38" s="17">
        <f>IF(OR($A38="",$B38="",$C38=""),"",'OddsRatio_working_3-way'!H37)</f>
        <v>1.9770451204125745</v>
      </c>
      <c r="L38" s="21">
        <f>IF(OR($A38="",$B38="",$C38=""),"",'OddsRatio_working_3-way'!I37)</f>
        <v>3.9101236382180979</v>
      </c>
      <c r="M38" s="22">
        <f>IF(OR($A38="",$B38="",$C38=""),"",'OddsRatio_working_3-way'!J37)</f>
        <v>4.1937818989830395</v>
      </c>
      <c r="N38" s="23">
        <f t="shared" si="16"/>
        <v>50.259865826736302</v>
      </c>
      <c r="O38" s="24">
        <f t="shared" si="17"/>
        <v>25.729851736233705</v>
      </c>
      <c r="P38" s="24">
        <f t="shared" si="18"/>
        <v>24.010282437029971</v>
      </c>
      <c r="Q38" t="s">
        <v>97</v>
      </c>
      <c r="R38" t="s">
        <v>104</v>
      </c>
      <c r="S38" t="s">
        <v>453</v>
      </c>
      <c r="T38" s="35">
        <v>100</v>
      </c>
      <c r="U38" s="35">
        <f t="shared" si="19"/>
        <v>56.331877729257641</v>
      </c>
      <c r="V38" s="35">
        <f t="shared" si="20"/>
        <v>69.418960244648318</v>
      </c>
      <c r="W38" s="35">
        <f t="shared" si="21"/>
        <v>71.428571428571431</v>
      </c>
      <c r="X38" s="35">
        <f t="shared" si="22"/>
        <v>59.152468326780252</v>
      </c>
      <c r="Y38" s="35">
        <f t="shared" si="23"/>
        <v>72.239550842170928</v>
      </c>
      <c r="Z38" s="35">
        <f t="shared" si="24"/>
        <v>74.249162026094041</v>
      </c>
      <c r="AA38" s="35">
        <f t="shared" si="25"/>
        <v>-2.8205905975226102</v>
      </c>
      <c r="AB38" s="35">
        <f t="shared" si="26"/>
        <v>-2.8205905975226102</v>
      </c>
      <c r="AC38" s="35">
        <f t="shared" si="27"/>
        <v>-2.8205905975226102</v>
      </c>
      <c r="AF38">
        <v>1.87</v>
      </c>
      <c r="AG38">
        <v>2.02</v>
      </c>
      <c r="AJ38" t="s">
        <v>221</v>
      </c>
    </row>
    <row r="39" spans="1:36" ht="15" x14ac:dyDescent="0.25">
      <c r="A39">
        <v>2.29</v>
      </c>
      <c r="B39">
        <v>3.27</v>
      </c>
      <c r="C39">
        <v>3.5</v>
      </c>
      <c r="D39" s="20">
        <f t="shared" si="3"/>
        <v>2.8205905975226209E-2</v>
      </c>
      <c r="E39" s="17">
        <f>IF(OR($A39="",$B39="",$C39=""),"",A39*'MPTO_working_3-way'!$I38)</f>
        <v>2.354591524683268</v>
      </c>
      <c r="F39" s="21">
        <f>IF(OR($A39="",$B39="",$C39=""),"",B39*'MPTO_working_3-way'!$I38)</f>
        <v>3.3622333125389896</v>
      </c>
      <c r="G39" s="22">
        <f>IF(OR($A39="",$B39="",$C39=""),"",C39*'MPTO_working_3-way'!$I38)</f>
        <v>3.5987206709132917</v>
      </c>
      <c r="H39" s="17">
        <f>IF(OR($A39="",$B39="",$C39=""),"",'MPTO_working_3-way'!E38)</f>
        <v>2.3403897814455701</v>
      </c>
      <c r="I39" s="21">
        <f>IF(OR($A39="",$B39="",$C39=""),"",'MPTO_working_3-way'!F38)</f>
        <v>3.3737232228098222</v>
      </c>
      <c r="J39" s="22">
        <f>IF(OR($A39="",$B39="",$C39=""),"",'MPTO_working_3-way'!G38)</f>
        <v>3.6190930996310815</v>
      </c>
      <c r="K39" s="17">
        <f>IF(OR($A39="",$B39="",$C39=""),"",'OddsRatio_working_3-way'!H38)</f>
        <v>2.3465007759707643</v>
      </c>
      <c r="L39" s="21">
        <f>IF(OR($A39="",$B39="",$C39=""),"",'OddsRatio_working_3-way'!I38)</f>
        <v>3.3694238460880896</v>
      </c>
      <c r="M39" s="22">
        <f>IF(OR($A39="",$B39="",$C39=""),"",'OddsRatio_working_3-way'!J38)</f>
        <v>3.6094976278503172</v>
      </c>
      <c r="N39" s="23">
        <f t="shared" si="16"/>
        <v>42.470211479017223</v>
      </c>
      <c r="O39" s="24">
        <f t="shared" si="17"/>
        <v>29.742135867568635</v>
      </c>
      <c r="P39" s="24">
        <f t="shared" si="18"/>
        <v>27.787652653414131</v>
      </c>
      <c r="Q39" t="s">
        <v>99</v>
      </c>
      <c r="R39" t="s">
        <v>110</v>
      </c>
      <c r="S39" t="s">
        <v>453</v>
      </c>
      <c r="T39" s="35">
        <v>100</v>
      </c>
      <c r="U39" s="35">
        <f t="shared" si="19"/>
        <v>35.064935064935064</v>
      </c>
      <c r="V39" s="35">
        <f t="shared" si="20"/>
        <v>77.728285077951</v>
      </c>
      <c r="W39" s="35">
        <f t="shared" si="21"/>
        <v>84.101748807631168</v>
      </c>
      <c r="X39" s="35">
        <f t="shared" si="22"/>
        <v>38.169966114417839</v>
      </c>
      <c r="Y39" s="35">
        <f t="shared" si="23"/>
        <v>80.833316127433775</v>
      </c>
      <c r="Z39" s="35">
        <f t="shared" si="24"/>
        <v>87.206779857113929</v>
      </c>
      <c r="AA39" s="35">
        <f t="shared" si="25"/>
        <v>-3.1050310494827755</v>
      </c>
      <c r="AB39" s="35">
        <f t="shared" si="26"/>
        <v>-3.1050310494827755</v>
      </c>
      <c r="AC39" s="35">
        <f t="shared" si="27"/>
        <v>-3.1050310494827613</v>
      </c>
      <c r="AF39">
        <v>2.34</v>
      </c>
      <c r="AG39">
        <v>1.65</v>
      </c>
      <c r="AJ39" t="s">
        <v>221</v>
      </c>
    </row>
    <row r="40" spans="1:36" ht="15" x14ac:dyDescent="0.25">
      <c r="A40">
        <v>1.54</v>
      </c>
      <c r="B40">
        <v>4.49</v>
      </c>
      <c r="C40">
        <v>6.29</v>
      </c>
      <c r="D40" s="20">
        <f t="shared" si="3"/>
        <v>3.1050310494827649E-2</v>
      </c>
      <c r="E40" s="17">
        <f>IF(OR($A40="",$B40="",$C40=""),"",A40*'MPTO_working_3-way'!$I39)</f>
        <v>1.5878174781620347</v>
      </c>
      <c r="F40" s="21">
        <f>IF(OR($A40="",$B40="",$C40=""),"",B40*'MPTO_working_3-way'!$I39)</f>
        <v>4.6294158941217765</v>
      </c>
      <c r="G40" s="22">
        <f>IF(OR($A40="",$B40="",$C40=""),"",C40*'MPTO_working_3-way'!$I39)</f>
        <v>6.4853064530124662</v>
      </c>
      <c r="H40" s="17">
        <f>IF(OR($A40="",$B40="",$C40=""),"",'MPTO_working_3-way'!E39)</f>
        <v>1.5649438900964996</v>
      </c>
      <c r="I40" s="21">
        <f>IF(OR($A40="",$B40="",$C40=""),"",'MPTO_working_3-way'!F39)</f>
        <v>4.7088285124427749</v>
      </c>
      <c r="J40" s="22">
        <f>IF(OR($A40="",$B40="",$C40=""),"",'MPTO_working_3-way'!G39)</f>
        <v>6.7280077783428043</v>
      </c>
      <c r="K40" s="17">
        <f>IF(OR($A40="",$B40="",$C40=""),"",'OddsRatio_working_3-way'!H39)</f>
        <v>1.5725183820261883</v>
      </c>
      <c r="L40" s="21">
        <f>IF(OR($A40="",$B40="",$C40=""),"",'OddsRatio_working_3-way'!I39)</f>
        <v>4.7001650986507375</v>
      </c>
      <c r="M40" s="22">
        <f>IF(OR($A40="",$B40="",$C40=""),"",'OddsRatio_working_3-way'!J39)</f>
        <v>6.6085597054046978</v>
      </c>
      <c r="N40" s="23">
        <f t="shared" si="16"/>
        <v>62.979530944422024</v>
      </c>
      <c r="O40" s="24">
        <f t="shared" si="17"/>
        <v>21.600997250425369</v>
      </c>
      <c r="P40" s="24">
        <f t="shared" si="18"/>
        <v>15.419471805152609</v>
      </c>
      <c r="Q40" t="s">
        <v>214</v>
      </c>
      <c r="R40" t="s">
        <v>217</v>
      </c>
      <c r="S40" t="s">
        <v>453</v>
      </c>
      <c r="T40" s="35">
        <v>100</v>
      </c>
      <c r="U40" s="35">
        <f t="shared" si="19"/>
        <v>43.820224719101127</v>
      </c>
      <c r="V40" s="35">
        <f t="shared" si="20"/>
        <v>75.062344139650875</v>
      </c>
      <c r="W40" s="35">
        <f t="shared" si="21"/>
        <v>78.308026030368765</v>
      </c>
      <c r="X40" s="35">
        <f t="shared" si="22"/>
        <v>46.62962982998036</v>
      </c>
      <c r="Y40" s="35">
        <f t="shared" si="23"/>
        <v>77.871749250530115</v>
      </c>
      <c r="Z40" s="35">
        <f t="shared" si="24"/>
        <v>81.117431141248005</v>
      </c>
      <c r="AA40" s="35">
        <f t="shared" si="25"/>
        <v>-2.8094051108792328</v>
      </c>
      <c r="AB40" s="35">
        <f t="shared" si="26"/>
        <v>-2.8094051108792399</v>
      </c>
      <c r="AC40" s="35">
        <f t="shared" si="27"/>
        <v>-2.8094051108792399</v>
      </c>
      <c r="AF40">
        <v>1.85</v>
      </c>
      <c r="AG40">
        <v>2.0499999999999998</v>
      </c>
      <c r="AJ40" t="s">
        <v>221</v>
      </c>
    </row>
    <row r="41" spans="1:36" s="35" customFormat="1" ht="15" x14ac:dyDescent="0.25">
      <c r="A41">
        <v>1.78</v>
      </c>
      <c r="B41">
        <v>4.01</v>
      </c>
      <c r="C41">
        <v>4.6100000000000003</v>
      </c>
      <c r="D41" s="20">
        <f t="shared" si="3"/>
        <v>2.8094051108792373E-2</v>
      </c>
      <c r="E41" s="17">
        <f>IF(OR($A41="",$B41="",$C41=""),"",A41*'MPTO_working_3-way'!$I40)</f>
        <v>1.8300074109736504</v>
      </c>
      <c r="F41" s="21">
        <f>IF(OR($A41="",$B41="",$C41=""),"",B41*'MPTO_working_3-way'!$I40)</f>
        <v>4.122657144946257</v>
      </c>
      <c r="G41" s="22">
        <f>IF(OR($A41="",$B41="",$C41=""),"",C41*'MPTO_working_3-way'!$I40)</f>
        <v>4.7395135756115332</v>
      </c>
      <c r="H41" s="17">
        <f>IF(OR($A41="",$B41="",$C41=""),"",'MPTO_working_3-way'!E40)</f>
        <v>1.8101740390346122</v>
      </c>
      <c r="I41" s="21">
        <f>IF(OR($A41="",$B41="",$C41=""),"",'MPTO_working_3-way'!F40)</f>
        <v>4.1664605153987102</v>
      </c>
      <c r="J41" s="22">
        <f>IF(OR($A41="",$B41="",$C41=""),"",'MPTO_working_3-way'!G40)</f>
        <v>4.8179987483990159</v>
      </c>
      <c r="K41" s="17">
        <f>IF(OR($A41="",$B41="",$C41=""),"",'OddsRatio_working_3-way'!H40)</f>
        <v>1.8174263675889479</v>
      </c>
      <c r="L41" s="21">
        <f>IF(OR($A41="",$B41="",$C41=""),"",'OddsRatio_working_3-way'!I40)</f>
        <v>4.1544273928753004</v>
      </c>
      <c r="M41" s="22">
        <f>IF(OR($A41="",$B41="",$C41=""),"",'OddsRatio_working_3-way'!J40)</f>
        <v>4.7832169064052614</v>
      </c>
      <c r="N41" s="23">
        <f t="shared" si="16"/>
        <v>54.644587448307256</v>
      </c>
      <c r="O41" s="24">
        <f t="shared" si="17"/>
        <v>24.25620091221619</v>
      </c>
      <c r="P41" s="24">
        <f t="shared" si="18"/>
        <v>21.099211639476554</v>
      </c>
      <c r="Q41" t="s">
        <v>101</v>
      </c>
      <c r="R41" t="s">
        <v>106</v>
      </c>
      <c r="S41" t="s">
        <v>453</v>
      </c>
      <c r="T41" s="35">
        <v>100</v>
      </c>
      <c r="U41" s="35">
        <f t="shared" si="19"/>
        <v>77.827050997782706</v>
      </c>
      <c r="V41" s="35">
        <f t="shared" si="20"/>
        <v>72.451790633608823</v>
      </c>
      <c r="W41" s="35">
        <f t="shared" si="21"/>
        <v>46.808510638297875</v>
      </c>
      <c r="X41" s="35">
        <f t="shared" si="22"/>
        <v>80.739698728093316</v>
      </c>
      <c r="Y41" s="35">
        <f t="shared" si="23"/>
        <v>75.364438363919419</v>
      </c>
      <c r="Z41" s="35">
        <f t="shared" si="24"/>
        <v>49.721158368608478</v>
      </c>
      <c r="AA41" s="35">
        <f t="shared" si="25"/>
        <v>-2.91264773031061</v>
      </c>
      <c r="AB41" s="35">
        <f t="shared" si="26"/>
        <v>-2.9126477303105958</v>
      </c>
      <c r="AC41" s="35">
        <f t="shared" si="27"/>
        <v>-2.9126477303106029</v>
      </c>
      <c r="AD41" s="36"/>
      <c r="AE41" s="36"/>
      <c r="AF41">
        <v>1.83</v>
      </c>
      <c r="AG41">
        <v>2.06</v>
      </c>
      <c r="AH41" s="36"/>
      <c r="AI41" s="36"/>
      <c r="AJ41" t="s">
        <v>221</v>
      </c>
    </row>
    <row r="42" spans="1:36" ht="15" x14ac:dyDescent="0.25">
      <c r="A42">
        <v>4.51</v>
      </c>
      <c r="B42">
        <v>3.63</v>
      </c>
      <c r="C42">
        <v>1.88</v>
      </c>
      <c r="D42" s="20">
        <f t="shared" si="3"/>
        <v>2.9126477303106135E-2</v>
      </c>
      <c r="E42" s="17">
        <f>IF(OR($A42="",$B42="",$C42=""),"",A42*'MPTO_working_3-way'!$I41)</f>
        <v>4.6413604126370087</v>
      </c>
      <c r="F42" s="21">
        <f>IF(OR($A42="",$B42="",$C42=""),"",B42*'MPTO_working_3-way'!$I41)</f>
        <v>3.735729112610275</v>
      </c>
      <c r="G42" s="22">
        <f>IF(OR($A42="",$B42="",$C42=""),"",C42*'MPTO_working_3-way'!$I41)</f>
        <v>1.9347577773298394</v>
      </c>
      <c r="H42" s="17">
        <f>IF(OR($A42="",$B42="",$C42=""),"",'MPTO_working_3-way'!E41)</f>
        <v>4.7165213990641144</v>
      </c>
      <c r="I42" s="21">
        <f>IF(OR($A42="",$B42="",$C42=""),"",'MPTO_working_3-way'!F41)</f>
        <v>3.7626056522378373</v>
      </c>
      <c r="J42" s="22">
        <f>IF(OR($A42="",$B42="",$C42=""),"",'MPTO_working_3-way'!G41)</f>
        <v>1.9149528539920118</v>
      </c>
      <c r="K42" s="17">
        <f>IF(OR($A42="",$B42="",$C42=""),"",'OddsRatio_working_3-way'!H41)</f>
        <v>4.6796486448850718</v>
      </c>
      <c r="L42" s="21">
        <f>IF(OR($A42="",$B42="",$C42=""),"",'OddsRatio_working_3-way'!I41)</f>
        <v>3.7571156512956527</v>
      </c>
      <c r="M42" s="22">
        <f>IF(OR($A42="",$B42="",$C42=""),"",'OddsRatio_working_3-way'!J41)</f>
        <v>1.9225329935894198</v>
      </c>
      <c r="N42" s="23">
        <f t="shared" si="16"/>
        <v>21.545407188748044</v>
      </c>
      <c r="O42" s="24">
        <f t="shared" si="17"/>
        <v>26.768536204202121</v>
      </c>
      <c r="P42" s="24">
        <f t="shared" si="18"/>
        <v>51.686056607049835</v>
      </c>
      <c r="Q42" t="s">
        <v>112</v>
      </c>
      <c r="R42" t="s">
        <v>219</v>
      </c>
      <c r="S42" t="s">
        <v>453</v>
      </c>
      <c r="T42" s="35">
        <v>100</v>
      </c>
      <c r="U42" s="35">
        <f t="shared" si="19"/>
        <v>61.685823754789276</v>
      </c>
      <c r="V42" s="35">
        <f t="shared" si="20"/>
        <v>69.135802469135797</v>
      </c>
      <c r="W42" s="35">
        <f t="shared" si="21"/>
        <v>66.555183946488299</v>
      </c>
      <c r="X42" s="35">
        <f t="shared" si="22"/>
        <v>64.309013584375904</v>
      </c>
      <c r="Y42" s="35">
        <f t="shared" si="23"/>
        <v>71.758992298722433</v>
      </c>
      <c r="Z42" s="35">
        <f t="shared" si="24"/>
        <v>69.17837377607492</v>
      </c>
      <c r="AA42" s="35">
        <f t="shared" si="25"/>
        <v>-2.6231898295866287</v>
      </c>
      <c r="AB42" s="35">
        <f t="shared" si="26"/>
        <v>-2.6231898295866358</v>
      </c>
      <c r="AC42" s="35">
        <f t="shared" si="27"/>
        <v>-2.6231898295866216</v>
      </c>
      <c r="AF42">
        <v>2.04</v>
      </c>
      <c r="AG42">
        <v>1.85</v>
      </c>
      <c r="AJ42" t="s">
        <v>221</v>
      </c>
    </row>
    <row r="43" spans="1:36" ht="15" x14ac:dyDescent="0.25">
      <c r="A43">
        <v>2.61</v>
      </c>
      <c r="B43">
        <v>3.24</v>
      </c>
      <c r="C43">
        <v>2.99</v>
      </c>
      <c r="D43" s="20">
        <f t="shared" si="3"/>
        <v>2.6231898295866252E-2</v>
      </c>
      <c r="E43" s="17">
        <f>IF(OR($A43="",$B43="",$C43=""),"",A43*'MPTO_working_3-way'!$I42)</f>
        <v>2.678465254552211</v>
      </c>
      <c r="F43" s="21">
        <f>IF(OR($A43="",$B43="",$C43=""),"",B43*'MPTO_working_3-way'!$I42)</f>
        <v>3.3249913504786068</v>
      </c>
      <c r="G43" s="22">
        <f>IF(OR($A43="",$B43="",$C43=""),"",C43*'MPTO_working_3-way'!$I42)</f>
        <v>3.0684333759046405</v>
      </c>
      <c r="H43" s="17">
        <f>IF(OR($A43="",$B43="",$C43=""),"",'MPTO_working_3-way'!E42)</f>
        <v>2.670955891673723</v>
      </c>
      <c r="I43" s="21">
        <f>IF(OR($A43="",$B43="",$C43=""),"",'MPTO_working_3-way'!F42)</f>
        <v>3.3344669497278847</v>
      </c>
      <c r="J43" s="22">
        <f>IF(OR($A43="",$B43="",$C43=""),"",'MPTO_working_3-way'!G42)</f>
        <v>3.0702705616982091</v>
      </c>
      <c r="K43" s="17">
        <f>IF(OR($A43="",$B43="",$C43=""),"",'OddsRatio_working_3-way'!H42)</f>
        <v>2.6744690242915978</v>
      </c>
      <c r="L43" s="21">
        <f>IF(OR($A43="",$B43="",$C43=""),"",'OddsRatio_working_3-way'!I42)</f>
        <v>3.3296960337970058</v>
      </c>
      <c r="M43" s="22">
        <f>IF(OR($A43="",$B43="",$C43=""),"",'OddsRatio_working_3-way'!J42)</f>
        <v>3.0696853157393043</v>
      </c>
      <c r="N43" s="23">
        <f t="shared" si="16"/>
        <v>37.334813221879223</v>
      </c>
      <c r="O43" s="24">
        <f t="shared" si="17"/>
        <v>30.075266206513824</v>
      </c>
      <c r="P43" s="24">
        <f t="shared" si="18"/>
        <v>32.589920571606953</v>
      </c>
      <c r="Q43" t="s">
        <v>88</v>
      </c>
      <c r="R43" t="s">
        <v>100</v>
      </c>
      <c r="S43" t="s">
        <v>453</v>
      </c>
      <c r="T43" s="35">
        <v>100</v>
      </c>
      <c r="U43" s="35">
        <f t="shared" si="19"/>
        <v>55.55555555555555</v>
      </c>
      <c r="V43" s="35">
        <f t="shared" si="20"/>
        <v>71.671388101982998</v>
      </c>
      <c r="W43" s="35">
        <f t="shared" si="21"/>
        <v>70.059880239520965</v>
      </c>
      <c r="X43" s="35">
        <f t="shared" si="22"/>
        <v>58.268731658496044</v>
      </c>
      <c r="Y43" s="35">
        <f t="shared" si="23"/>
        <v>74.384564204923493</v>
      </c>
      <c r="Z43" s="35">
        <f t="shared" si="24"/>
        <v>72.773056342461445</v>
      </c>
      <c r="AA43" s="35">
        <f t="shared" si="25"/>
        <v>-2.7131761029404942</v>
      </c>
      <c r="AB43" s="35">
        <f t="shared" si="26"/>
        <v>-2.7131761029404942</v>
      </c>
      <c r="AC43" s="35">
        <f t="shared" si="27"/>
        <v>-2.71317610294048</v>
      </c>
      <c r="AF43">
        <v>2.3199999999999998</v>
      </c>
      <c r="AG43">
        <v>1.66</v>
      </c>
      <c r="AJ43" t="s">
        <v>221</v>
      </c>
    </row>
    <row r="44" spans="1:36" ht="15" x14ac:dyDescent="0.25">
      <c r="A44">
        <v>2.25</v>
      </c>
      <c r="B44">
        <v>3.53</v>
      </c>
      <c r="C44">
        <v>3.34</v>
      </c>
      <c r="D44" s="20">
        <f t="shared" si="3"/>
        <v>2.7131761029404844E-2</v>
      </c>
      <c r="E44" s="17">
        <f>IF(OR($A44="",$B44="",$C44=""),"",A44*'MPTO_working_3-way'!$I43)</f>
        <v>2.3110464623161611</v>
      </c>
      <c r="F44" s="21">
        <f>IF(OR($A44="",$B44="",$C44=""),"",B44*'MPTO_working_3-way'!$I43)</f>
        <v>3.625775116433799</v>
      </c>
      <c r="G44" s="22">
        <f>IF(OR($A44="",$B44="",$C44=""),"",C44*'MPTO_working_3-way'!$I43)</f>
        <v>3.430620081838212</v>
      </c>
      <c r="H44" s="17">
        <f>IF(OR($A44="",$B44="",$C44=""),"",'MPTO_working_3-way'!E43)</f>
        <v>2.2967358665083255</v>
      </c>
      <c r="I44" s="21">
        <f>IF(OR($A44="",$B44="",$C44=""),"",'MPTO_working_3-way'!F43)</f>
        <v>3.6464118394978295</v>
      </c>
      <c r="J44" s="22">
        <f>IF(OR($A44="",$B44="",$C44=""),"",'MPTO_working_3-way'!G43)</f>
        <v>3.4440328461230538</v>
      </c>
      <c r="K44" s="17">
        <f>IF(OR($A44="",$B44="",$C44=""),"",'OddsRatio_working_3-way'!H43)</f>
        <v>2.3028229511468949</v>
      </c>
      <c r="L44" s="21">
        <f>IF(OR($A44="",$B44="",$C44=""),"",'OddsRatio_working_3-way'!I43)</f>
        <v>3.6369136531213164</v>
      </c>
      <c r="M44" s="22">
        <f>IF(OR($A44="",$B44="",$C44=""),"",'OddsRatio_working_3-way'!J43)</f>
        <v>3.4388845645469877</v>
      </c>
      <c r="N44" s="23">
        <f t="shared" si="16"/>
        <v>43.270441174851456</v>
      </c>
      <c r="O44" s="24">
        <f t="shared" si="17"/>
        <v>27.580309530712682</v>
      </c>
      <c r="P44" s="24">
        <f t="shared" si="18"/>
        <v>29.149249294435865</v>
      </c>
      <c r="Q44" t="s">
        <v>107</v>
      </c>
      <c r="R44" t="s">
        <v>111</v>
      </c>
      <c r="S44" t="s">
        <v>453</v>
      </c>
      <c r="T44" s="35">
        <v>100</v>
      </c>
      <c r="U44" s="35">
        <f t="shared" si="19"/>
        <v>39.759036144578317</v>
      </c>
      <c r="V44" s="35">
        <f t="shared" si="20"/>
        <v>76.076555023923447</v>
      </c>
      <c r="W44" s="35">
        <f t="shared" si="21"/>
        <v>81.203007518796994</v>
      </c>
      <c r="X44" s="35">
        <f t="shared" si="22"/>
        <v>42.720437457279566</v>
      </c>
      <c r="Y44" s="35">
        <f t="shared" si="23"/>
        <v>79.037956336624688</v>
      </c>
      <c r="Z44" s="35">
        <f t="shared" si="24"/>
        <v>84.16440883149825</v>
      </c>
      <c r="AA44" s="35">
        <f t="shared" si="25"/>
        <v>-2.9614013127012484</v>
      </c>
      <c r="AB44" s="35">
        <f t="shared" si="26"/>
        <v>-2.9614013127012413</v>
      </c>
      <c r="AC44" s="35">
        <f t="shared" si="27"/>
        <v>-2.9614013127012555</v>
      </c>
      <c r="AF44">
        <v>2.02</v>
      </c>
      <c r="AG44">
        <v>1.88</v>
      </c>
      <c r="AJ44" t="s">
        <v>221</v>
      </c>
    </row>
    <row r="45" spans="1:36" ht="15" x14ac:dyDescent="0.25">
      <c r="A45">
        <v>1.66</v>
      </c>
      <c r="B45">
        <v>4.18</v>
      </c>
      <c r="C45">
        <v>5.32</v>
      </c>
      <c r="D45" s="20">
        <f t="shared" si="3"/>
        <v>2.9614013127012617E-2</v>
      </c>
      <c r="E45" s="17">
        <f>IF(OR($A45="",$B45="",$C45=""),"",A45*'MPTO_working_3-way'!$I44)</f>
        <v>1.7091592617908409</v>
      </c>
      <c r="F45" s="21">
        <f>IF(OR($A45="",$B45="",$C45=""),"",B45*'MPTO_working_3-way'!$I44)</f>
        <v>4.3037865748709123</v>
      </c>
      <c r="G45" s="22">
        <f>IF(OR($A45="",$B45="",$C45=""),"",C45*'MPTO_working_3-way'!$I44)</f>
        <v>5.477546549835707</v>
      </c>
      <c r="H45" s="17">
        <f>IF(OR($A45="",$B45="",$C45=""),"",'MPTO_working_3-way'!E44)</f>
        <v>1.6876546183994736</v>
      </c>
      <c r="I45" s="21">
        <f>IF(OR($A45="",$B45="",$C45=""),"",'MPTO_working_3-way'!F44)</f>
        <v>4.3598989874811505</v>
      </c>
      <c r="J45" s="22">
        <f>IF(OR($A45="",$B45="",$C45=""),"",'MPTO_working_3-way'!G44)</f>
        <v>5.6148676767521097</v>
      </c>
      <c r="K45" s="17">
        <f>IF(OR($A45="",$B45="",$C45=""),"",'OddsRatio_working_3-way'!H44)</f>
        <v>1.6951684597790431</v>
      </c>
      <c r="L45" s="21">
        <f>IF(OR($A45="",$B45="",$C45=""),"",'OddsRatio_working_3-way'!I44)</f>
        <v>4.3494480334808463</v>
      </c>
      <c r="M45" s="22">
        <f>IF(OR($A45="",$B45="",$C45=""),"",'OddsRatio_working_3-way'!J44)</f>
        <v>5.5501935549173762</v>
      </c>
      <c r="N45" s="23">
        <f t="shared" si="16"/>
        <v>58.508298340331933</v>
      </c>
      <c r="O45" s="24">
        <f t="shared" si="17"/>
        <v>23.235352929414116</v>
      </c>
      <c r="P45" s="24">
        <f t="shared" si="18"/>
        <v>18.256348730253947</v>
      </c>
      <c r="Q45" t="s">
        <v>218</v>
      </c>
      <c r="R45" t="s">
        <v>108</v>
      </c>
      <c r="S45" t="s">
        <v>453</v>
      </c>
      <c r="T45" s="35">
        <v>100</v>
      </c>
      <c r="U45" s="35">
        <f t="shared" si="19"/>
        <v>58.847736625514408</v>
      </c>
      <c r="V45" s="35">
        <f t="shared" si="20"/>
        <v>71.671388101982998</v>
      </c>
      <c r="W45" s="35">
        <f t="shared" si="21"/>
        <v>66.777408637873762</v>
      </c>
      <c r="X45" s="35">
        <f t="shared" si="22"/>
        <v>61.551203260143254</v>
      </c>
      <c r="Y45" s="35">
        <f t="shared" si="23"/>
        <v>74.374854736611837</v>
      </c>
      <c r="Z45" s="35">
        <f t="shared" si="24"/>
        <v>69.480875272502601</v>
      </c>
      <c r="AA45" s="35">
        <f t="shared" si="25"/>
        <v>-2.7034666346288461</v>
      </c>
      <c r="AB45" s="35">
        <f t="shared" si="26"/>
        <v>-2.703466634628839</v>
      </c>
      <c r="AC45" s="35">
        <f t="shared" si="27"/>
        <v>-2.703466634628839</v>
      </c>
      <c r="AF45">
        <v>1.81</v>
      </c>
      <c r="AG45">
        <v>2.09</v>
      </c>
      <c r="AJ45" t="s">
        <v>221</v>
      </c>
    </row>
    <row r="46" spans="1:36" s="35" customFormat="1" ht="15" x14ac:dyDescent="0.25">
      <c r="A46">
        <v>2.4300000000000002</v>
      </c>
      <c r="B46">
        <v>3.53</v>
      </c>
      <c r="C46">
        <v>3.01</v>
      </c>
      <c r="D46" s="20">
        <f t="shared" si="3"/>
        <v>2.7034666346288372E-2</v>
      </c>
      <c r="E46" s="17">
        <f>IF(OR($A46="",$B46="",$C46=""),"",A46*'MPTO_working_3-way'!$I45)</f>
        <v>2.4956942392214807</v>
      </c>
      <c r="F46" s="21">
        <f>IF(OR($A46="",$B46="",$C46=""),"",B46*'MPTO_working_3-way'!$I45)</f>
        <v>3.6254323722023978</v>
      </c>
      <c r="G46" s="22">
        <f>IF(OR($A46="",$B46="",$C46=""),"",C46*'MPTO_working_3-way'!$I45)</f>
        <v>3.0913743457023277</v>
      </c>
      <c r="H46" s="17">
        <f>IF(OR($A46="",$B46="",$C46=""),"",'MPTO_working_3-way'!E45)</f>
        <v>2.4844036696659195</v>
      </c>
      <c r="I46" s="21">
        <f>IF(OR($A46="",$B46="",$C46=""),"",'MPTO_working_3-way'!F45)</f>
        <v>3.6459815563082283</v>
      </c>
      <c r="J46" s="22">
        <f>IF(OR($A46="",$B46="",$C46=""),"",'MPTO_working_3-way'!G45)</f>
        <v>3.0939219583379383</v>
      </c>
      <c r="K46" s="17">
        <f>IF(OR($A46="",$B46="",$C46=""),"",'OddsRatio_working_3-way'!H45)</f>
        <v>2.4895326555643456</v>
      </c>
      <c r="L46" s="21">
        <f>IF(OR($A46="",$B46="",$C46=""),"",'OddsRatio_working_3-way'!I45)</f>
        <v>3.6353270059984579</v>
      </c>
      <c r="M46" s="22">
        <f>IF(OR($A46="",$B46="",$C46=""),"",'OddsRatio_working_3-way'!J45)</f>
        <v>3.0936787676114226</v>
      </c>
      <c r="N46" s="23">
        <f t="shared" si="16"/>
        <v>40.069011030451591</v>
      </c>
      <c r="O46" s="24">
        <f t="shared" si="17"/>
        <v>27.582916941642317</v>
      </c>
      <c r="P46" s="24">
        <f t="shared" si="18"/>
        <v>32.348072027906106</v>
      </c>
      <c r="Q46" t="s">
        <v>109</v>
      </c>
      <c r="R46" t="s">
        <v>215</v>
      </c>
      <c r="S46" t="s">
        <v>453</v>
      </c>
      <c r="T46" s="35">
        <v>100</v>
      </c>
      <c r="U46" s="35">
        <f t="shared" si="19"/>
        <v>44.134078212290497</v>
      </c>
      <c r="V46" s="35">
        <f t="shared" si="20"/>
        <v>73.753280839895012</v>
      </c>
      <c r="W46" s="35">
        <f t="shared" si="21"/>
        <v>78.40172786177105</v>
      </c>
      <c r="X46" s="35">
        <f t="shared" si="22"/>
        <v>47.84499129833393</v>
      </c>
      <c r="Y46" s="35">
        <f t="shared" si="23"/>
        <v>77.464193925938446</v>
      </c>
      <c r="Z46" s="35">
        <f t="shared" si="24"/>
        <v>82.112640947814469</v>
      </c>
      <c r="AA46" s="35">
        <f t="shared" si="25"/>
        <v>-3.7109130860434334</v>
      </c>
      <c r="AB46" s="35">
        <f t="shared" si="26"/>
        <v>-3.7109130860434334</v>
      </c>
      <c r="AC46" s="35">
        <f t="shared" si="27"/>
        <v>-3.7109130860434192</v>
      </c>
      <c r="AD46" s="36"/>
      <c r="AE46" s="36"/>
      <c r="AF46">
        <v>1.93</v>
      </c>
      <c r="AG46">
        <v>1.95</v>
      </c>
      <c r="AH46" s="36"/>
      <c r="AI46" s="36"/>
      <c r="AJ46" t="s">
        <v>221</v>
      </c>
    </row>
    <row r="47" spans="1:36" ht="15" x14ac:dyDescent="0.25">
      <c r="A47">
        <v>1.79</v>
      </c>
      <c r="B47">
        <v>3.81</v>
      </c>
      <c r="C47">
        <v>4.63</v>
      </c>
      <c r="D47" s="20">
        <f t="shared" si="3"/>
        <v>3.7109130860434103E-2</v>
      </c>
      <c r="E47" s="17">
        <f>IF(OR($A47="",$B47="",$C47=""),"",A47*'MPTO_working_3-way'!$I46)</f>
        <v>1.856425344240177</v>
      </c>
      <c r="F47" s="21">
        <f>IF(OR($A47="",$B47="",$C47=""),"",B47*'MPTO_working_3-way'!$I46)</f>
        <v>3.951385788578254</v>
      </c>
      <c r="G47" s="22">
        <f>IF(OR($A47="",$B47="",$C47=""),"",C47*'MPTO_working_3-way'!$I46)</f>
        <v>4.8018152758838095</v>
      </c>
      <c r="H47" s="17">
        <f>IF(OR($A47="",$B47="",$C47=""),"",'MPTO_working_3-way'!E46)</f>
        <v>1.830531222192169</v>
      </c>
      <c r="I47" s="21">
        <f>IF(OR($A47="",$B47="",$C47=""),"",'MPTO_working_3-way'!F46)</f>
        <v>3.9984409069019606</v>
      </c>
      <c r="J47" s="22">
        <f>IF(OR($A47="",$B47="",$C47=""),"",'MPTO_working_3-way'!G46)</f>
        <v>4.9112774995065562</v>
      </c>
      <c r="K47" s="17">
        <f>IF(OR($A47="",$B47="",$C47=""),"",'OddsRatio_working_3-way'!H46)</f>
        <v>1.8400169632492775</v>
      </c>
      <c r="L47" s="21">
        <f>IF(OR($A47="",$B47="",$C47=""),"",'OddsRatio_working_3-way'!I46)</f>
        <v>3.9879084388993276</v>
      </c>
      <c r="M47" s="22">
        <f>IF(OR($A47="",$B47="",$C47=""),"",'OddsRatio_working_3-way'!J46)</f>
        <v>4.8598247804998422</v>
      </c>
      <c r="N47" s="23">
        <f t="shared" si="16"/>
        <v>53.866965515346031</v>
      </c>
      <c r="O47" s="24">
        <f t="shared" si="17"/>
        <v>25.307576974401414</v>
      </c>
      <c r="P47" s="24">
        <f t="shared" si="18"/>
        <v>20.825457510252569</v>
      </c>
      <c r="Q47" t="s">
        <v>117</v>
      </c>
      <c r="R47" t="s">
        <v>126</v>
      </c>
      <c r="S47" t="s">
        <v>453</v>
      </c>
      <c r="T47" s="35">
        <v>100</v>
      </c>
      <c r="U47" s="35">
        <f t="shared" si="19"/>
        <v>53.051643192488264</v>
      </c>
      <c r="V47" s="35">
        <f t="shared" si="20"/>
        <v>71.751412429378533</v>
      </c>
      <c r="W47" s="35">
        <f t="shared" si="21"/>
        <v>71.910112359550567</v>
      </c>
      <c r="X47" s="35">
        <f t="shared" si="22"/>
        <v>56.338475211070914</v>
      </c>
      <c r="Y47" s="35">
        <f t="shared" si="23"/>
        <v>75.038244447961176</v>
      </c>
      <c r="Z47" s="35">
        <f t="shared" si="24"/>
        <v>75.196944378133196</v>
      </c>
      <c r="AA47" s="35">
        <f t="shared" si="25"/>
        <v>-3.2868320185826505</v>
      </c>
      <c r="AB47" s="35">
        <f t="shared" si="26"/>
        <v>-3.2868320185826434</v>
      </c>
      <c r="AC47" s="35">
        <f t="shared" si="27"/>
        <v>-3.2868320185826292</v>
      </c>
      <c r="AF47">
        <v>1.88</v>
      </c>
      <c r="AG47">
        <v>1.99</v>
      </c>
      <c r="AJ47" t="s">
        <v>223</v>
      </c>
    </row>
    <row r="48" spans="1:36" ht="15" x14ac:dyDescent="0.25">
      <c r="A48">
        <v>2.13</v>
      </c>
      <c r="B48">
        <v>3.54</v>
      </c>
      <c r="C48">
        <v>3.56</v>
      </c>
      <c r="D48" s="20">
        <f t="shared" si="3"/>
        <v>3.2868320185826416E-2</v>
      </c>
      <c r="E48" s="17">
        <f>IF(OR($A48="",$B48="",$C48=""),"",A48*'MPTO_working_3-way'!$I47)</f>
        <v>2.2000095219958102</v>
      </c>
      <c r="F48" s="21">
        <f>IF(OR($A48="",$B48="",$C48=""),"",B48*'MPTO_working_3-way'!$I47)</f>
        <v>3.6563538534578255</v>
      </c>
      <c r="G48" s="22">
        <f>IF(OR($A48="",$B48="",$C48=""),"",C48*'MPTO_working_3-way'!$I47)</f>
        <v>3.6770112198615421</v>
      </c>
      <c r="H48" s="17">
        <f>IF(OR($A48="",$B48="",$C48=""),"",'MPTO_working_3-way'!E47)</f>
        <v>2.1808944595453603</v>
      </c>
      <c r="I48" s="21">
        <f>IF(OR($A48="",$B48="",$C48=""),"",'MPTO_working_3-way'!F47)</f>
        <v>3.6828374427058641</v>
      </c>
      <c r="J48" s="22">
        <f>IF(OR($A48="",$B48="",$C48=""),"",'MPTO_working_3-way'!G47)</f>
        <v>3.7044889225989577</v>
      </c>
      <c r="K48" s="17">
        <f>IF(OR($A48="",$B48="",$C48=""),"",'OddsRatio_working_3-way'!H47)</f>
        <v>2.1887206301480586</v>
      </c>
      <c r="L48" s="21">
        <f>IF(OR($A48="",$B48="",$C48=""),"",'OddsRatio_working_3-way'!I47)</f>
        <v>3.6719915049345739</v>
      </c>
      <c r="M48" s="22">
        <f>IF(OR($A48="",$B48="",$C48=""),"",'OddsRatio_working_3-way'!J47)</f>
        <v>3.693030808123035</v>
      </c>
      <c r="N48" s="23">
        <f t="shared" si="16"/>
        <v>45.454348719946331</v>
      </c>
      <c r="O48" s="24">
        <f t="shared" si="17"/>
        <v>27.349650500984659</v>
      </c>
      <c r="P48" s="24">
        <f t="shared" si="18"/>
        <v>27.196000779069013</v>
      </c>
      <c r="Q48" t="s">
        <v>113</v>
      </c>
      <c r="R48" t="s">
        <v>120</v>
      </c>
      <c r="S48" t="s">
        <v>453</v>
      </c>
      <c r="T48" s="35">
        <v>100</v>
      </c>
      <c r="U48" s="35">
        <f t="shared" si="19"/>
        <v>39.393939393939398</v>
      </c>
      <c r="V48" s="35">
        <f t="shared" si="20"/>
        <v>76.076555023923447</v>
      </c>
      <c r="W48" s="35">
        <f t="shared" si="21"/>
        <v>81.060606060606062</v>
      </c>
      <c r="X48" s="35">
        <f t="shared" si="22"/>
        <v>42.862838915470498</v>
      </c>
      <c r="Y48" s="35">
        <f t="shared" si="23"/>
        <v>79.545454545454547</v>
      </c>
      <c r="Z48" s="35">
        <f t="shared" si="24"/>
        <v>84.529505582137162</v>
      </c>
      <c r="AA48" s="35">
        <f t="shared" si="25"/>
        <v>-3.4688995215310996</v>
      </c>
      <c r="AB48" s="35">
        <f t="shared" si="26"/>
        <v>-3.4688995215310996</v>
      </c>
      <c r="AC48" s="35">
        <f t="shared" si="27"/>
        <v>-3.4688995215310996</v>
      </c>
      <c r="AF48">
        <v>1.93</v>
      </c>
      <c r="AG48">
        <v>1.93</v>
      </c>
      <c r="AJ48" t="s">
        <v>223</v>
      </c>
    </row>
    <row r="49" spans="1:36" ht="15" x14ac:dyDescent="0.25">
      <c r="A49">
        <v>1.65</v>
      </c>
      <c r="B49">
        <v>4.18</v>
      </c>
      <c r="C49">
        <v>5.28</v>
      </c>
      <c r="D49" s="20">
        <f t="shared" si="3"/>
        <v>3.4688995215311103E-2</v>
      </c>
      <c r="E49" s="17">
        <f>IF(OR($A49="",$B49="",$C49=""),"",A49*'MPTO_working_3-way'!$I48)</f>
        <v>1.7072368421052633</v>
      </c>
      <c r="F49" s="21">
        <f>IF(OR($A49="",$B49="",$C49=""),"",B49*'MPTO_working_3-way'!$I48)</f>
        <v>4.3250000000000002</v>
      </c>
      <c r="G49" s="22">
        <f>IF(OR($A49="",$B49="",$C49=""),"",C49*'MPTO_working_3-way'!$I48)</f>
        <v>5.4631578947368427</v>
      </c>
      <c r="H49" s="17">
        <f>IF(OR($A49="",$B49="",$C49=""),"",'MPTO_working_3-way'!E48)</f>
        <v>1.6820925553319919</v>
      </c>
      <c r="I49" s="21">
        <f>IF(OR($A49="",$B49="",$C49=""),"",'MPTO_working_3-way'!F48)</f>
        <v>4.3922942206654998</v>
      </c>
      <c r="J49" s="22">
        <f>IF(OR($A49="",$B49="",$C49=""),"",'MPTO_working_3-way'!G48)</f>
        <v>5.6233183856502249</v>
      </c>
      <c r="K49" s="17">
        <f>IF(OR($A49="",$B49="",$C49=""),"",'OddsRatio_working_3-way'!H48)</f>
        <v>1.6907889876324624</v>
      </c>
      <c r="L49" s="21">
        <f>IF(OR($A49="",$B49="",$C49=""),"",'OddsRatio_working_3-way'!I48)</f>
        <v>4.3795522779557414</v>
      </c>
      <c r="M49" s="22">
        <f>IF(OR($A49="",$B49="",$C49=""),"",'OddsRatio_working_3-way'!J48)</f>
        <v>5.5485797954876013</v>
      </c>
      <c r="N49" s="23">
        <f t="shared" si="16"/>
        <v>58.574181117533719</v>
      </c>
      <c r="O49" s="24">
        <f t="shared" si="17"/>
        <v>23.121387283236995</v>
      </c>
      <c r="P49" s="24">
        <f t="shared" si="18"/>
        <v>18.304431599229286</v>
      </c>
      <c r="Q49" t="s">
        <v>115</v>
      </c>
      <c r="R49" t="s">
        <v>124</v>
      </c>
      <c r="S49" t="s">
        <v>453</v>
      </c>
      <c r="T49" s="35">
        <v>100</v>
      </c>
      <c r="U49" s="35">
        <f t="shared" si="19"/>
        <v>64.539007092198588</v>
      </c>
      <c r="V49" s="35">
        <f t="shared" si="20"/>
        <v>71.014492753623188</v>
      </c>
      <c r="W49" s="35">
        <f t="shared" si="21"/>
        <v>60.474308300395251</v>
      </c>
      <c r="X49" s="35">
        <f t="shared" si="22"/>
        <v>68.511198945981562</v>
      </c>
      <c r="Y49" s="35">
        <f t="shared" si="23"/>
        <v>74.986684607406161</v>
      </c>
      <c r="Z49" s="35">
        <f t="shared" si="24"/>
        <v>64.446500154178239</v>
      </c>
      <c r="AA49" s="35">
        <f t="shared" si="25"/>
        <v>-3.9721918537829737</v>
      </c>
      <c r="AB49" s="35">
        <f t="shared" si="26"/>
        <v>-3.9721918537829737</v>
      </c>
      <c r="AC49" s="35">
        <f t="shared" si="27"/>
        <v>-3.9721918537829879</v>
      </c>
      <c r="AF49">
        <v>1.75</v>
      </c>
      <c r="AG49">
        <v>2.14</v>
      </c>
      <c r="AJ49" t="s">
        <v>223</v>
      </c>
    </row>
    <row r="50" spans="1:36" ht="15" x14ac:dyDescent="0.25">
      <c r="A50">
        <v>2.82</v>
      </c>
      <c r="B50">
        <v>3.45</v>
      </c>
      <c r="C50">
        <v>2.5299999999999998</v>
      </c>
      <c r="D50" s="20">
        <f t="shared" si="3"/>
        <v>3.9721918537829914E-2</v>
      </c>
      <c r="E50" s="17">
        <f>IF(OR($A50="",$B50="",$C50=""),"",A50*'MPTO_working_3-way'!$I49)</f>
        <v>2.9320158102766802</v>
      </c>
      <c r="F50" s="21">
        <f>IF(OR($A50="",$B50="",$C50=""),"",B50*'MPTO_working_3-way'!$I49)</f>
        <v>3.5870406189555135</v>
      </c>
      <c r="G50" s="22">
        <f>IF(OR($A50="",$B50="",$C50=""),"",C50*'MPTO_working_3-way'!$I49)</f>
        <v>2.6304964539007094</v>
      </c>
      <c r="H50" s="17">
        <f>IF(OR($A50="",$B50="",$C50=""),"",'MPTO_working_3-way'!E49)</f>
        <v>2.9293789176908551</v>
      </c>
      <c r="I50" s="21">
        <f>IF(OR($A50="",$B50="",$C50=""),"",'MPTO_working_3-way'!F49)</f>
        <v>3.6151403573962111</v>
      </c>
      <c r="J50" s="22">
        <f>IF(OR($A50="",$B50="",$C50=""),"",'MPTO_working_3-way'!G49)</f>
        <v>2.6176895041948978</v>
      </c>
      <c r="K50" s="17">
        <f>IF(OR($A50="",$B50="",$C50=""),"",'OddsRatio_working_3-way'!H49)</f>
        <v>2.9315844745557982</v>
      </c>
      <c r="L50" s="21">
        <f>IF(OR($A50="",$B50="",$C50=""),"",'OddsRatio_working_3-way'!I49)</f>
        <v>3.6002098695943432</v>
      </c>
      <c r="M50" s="22">
        <f>IF(OR($A50="",$B50="",$C50=""),"",'OddsRatio_working_3-way'!J49)</f>
        <v>2.6238045308078961</v>
      </c>
      <c r="N50" s="23">
        <f t="shared" si="16"/>
        <v>34.106228093825827</v>
      </c>
      <c r="O50" s="24">
        <f t="shared" si="17"/>
        <v>27.878134267996757</v>
      </c>
      <c r="P50" s="24">
        <f t="shared" si="18"/>
        <v>38.015637638177402</v>
      </c>
      <c r="Q50" t="s">
        <v>119</v>
      </c>
      <c r="R50" t="s">
        <v>130</v>
      </c>
      <c r="S50" t="s">
        <v>453</v>
      </c>
      <c r="T50" s="35">
        <v>100</v>
      </c>
      <c r="U50" s="35">
        <f t="shared" si="19"/>
        <v>63.235294117647051</v>
      </c>
      <c r="V50" s="35">
        <f t="shared" si="20"/>
        <v>69.78851963746223</v>
      </c>
      <c r="W50" s="35">
        <f t="shared" si="21"/>
        <v>63.63636363636364</v>
      </c>
      <c r="X50" s="35">
        <f t="shared" si="22"/>
        <v>66.57511672617413</v>
      </c>
      <c r="Y50" s="35">
        <f t="shared" si="23"/>
        <v>73.128342245989302</v>
      </c>
      <c r="Z50" s="35">
        <f t="shared" si="24"/>
        <v>66.976186244890698</v>
      </c>
      <c r="AA50" s="35">
        <f t="shared" si="25"/>
        <v>-3.3398226085270792</v>
      </c>
      <c r="AB50" s="35">
        <f t="shared" si="26"/>
        <v>-3.3398226085270721</v>
      </c>
      <c r="AC50" s="35">
        <f t="shared" si="27"/>
        <v>-3.3398226085270579</v>
      </c>
      <c r="AF50">
        <v>1.98</v>
      </c>
      <c r="AG50">
        <v>1.88</v>
      </c>
      <c r="AJ50" t="s">
        <v>223</v>
      </c>
    </row>
    <row r="51" spans="1:36" ht="15" x14ac:dyDescent="0.25">
      <c r="A51">
        <v>2.72</v>
      </c>
      <c r="B51">
        <v>3.31</v>
      </c>
      <c r="C51">
        <v>2.75</v>
      </c>
      <c r="D51" s="20">
        <f t="shared" si="3"/>
        <v>3.3398226085270544E-2</v>
      </c>
      <c r="E51" s="17">
        <f>IF(OR($A51="",$B51="",$C51=""),"",A51*'MPTO_working_3-way'!$I50)</f>
        <v>2.8108431749519363</v>
      </c>
      <c r="F51" s="21">
        <f>IF(OR($A51="",$B51="",$C51=""),"",B51*'MPTO_working_3-way'!$I50)</f>
        <v>3.4205481283422454</v>
      </c>
      <c r="G51" s="22">
        <f>IF(OR($A51="",$B51="",$C51=""),"",C51*'MPTO_working_3-way'!$I50)</f>
        <v>2.8418451217344938</v>
      </c>
      <c r="H51" s="17">
        <f>IF(OR($A51="",$B51="",$C51=""),"",'MPTO_working_3-way'!E50)</f>
        <v>2.8049364440382769</v>
      </c>
      <c r="I51" s="21">
        <f>IF(OR($A51="",$B51="",$C51=""),"",'MPTO_working_3-way'!F50)</f>
        <v>3.4366379649379302</v>
      </c>
      <c r="J51" s="22">
        <f>IF(OR($A51="",$B51="",$C51=""),"",'MPTO_working_3-way'!G50)</f>
        <v>2.8368502866396508</v>
      </c>
      <c r="K51" s="17">
        <f>IF(OR($A51="",$B51="",$C51=""),"",'OddsRatio_working_3-way'!H50)</f>
        <v>2.807986830263498</v>
      </c>
      <c r="L51" s="21">
        <f>IF(OR($A51="",$B51="",$C51=""),"",'OddsRatio_working_3-way'!I50)</f>
        <v>3.428168359249232</v>
      </c>
      <c r="M51" s="22">
        <f>IF(OR($A51="",$B51="",$C51=""),"",'OddsRatio_working_3-way'!J50)</f>
        <v>2.8395214842797221</v>
      </c>
      <c r="N51" s="23">
        <f t="shared" si="16"/>
        <v>35.576513443056086</v>
      </c>
      <c r="O51" s="24">
        <f t="shared" si="17"/>
        <v>29.235080533266633</v>
      </c>
      <c r="P51" s="24">
        <f t="shared" si="18"/>
        <v>35.188406023677302</v>
      </c>
      <c r="Q51" t="s">
        <v>121</v>
      </c>
      <c r="R51" t="s">
        <v>136</v>
      </c>
      <c r="S51" t="s">
        <v>453</v>
      </c>
      <c r="T51" s="35">
        <v>100</v>
      </c>
      <c r="U51" s="35">
        <f t="shared" si="19"/>
        <v>49.494949494949495</v>
      </c>
      <c r="V51" s="35">
        <f t="shared" si="20"/>
        <v>73.045822102425873</v>
      </c>
      <c r="W51" s="35">
        <f t="shared" si="21"/>
        <v>74.093264248704671</v>
      </c>
      <c r="X51" s="35">
        <f t="shared" si="22"/>
        <v>52.86091364886947</v>
      </c>
      <c r="Y51" s="35">
        <f t="shared" si="23"/>
        <v>76.411786256345849</v>
      </c>
      <c r="Z51" s="35">
        <f t="shared" si="24"/>
        <v>77.459228402624632</v>
      </c>
      <c r="AA51" s="35">
        <f t="shared" si="25"/>
        <v>-3.3659641539199754</v>
      </c>
      <c r="AB51" s="35">
        <f t="shared" si="26"/>
        <v>-3.3659641539199754</v>
      </c>
      <c r="AC51" s="35">
        <f t="shared" si="27"/>
        <v>-3.3659641539199612</v>
      </c>
      <c r="AF51">
        <v>2.1</v>
      </c>
      <c r="AG51">
        <v>1.78</v>
      </c>
      <c r="AJ51" t="s">
        <v>223</v>
      </c>
    </row>
    <row r="52" spans="1:36" ht="15" x14ac:dyDescent="0.25">
      <c r="A52">
        <v>1.98</v>
      </c>
      <c r="B52">
        <v>3.71</v>
      </c>
      <c r="C52">
        <v>3.86</v>
      </c>
      <c r="D52" s="20">
        <f t="shared" si="3"/>
        <v>3.3659641539199647E-2</v>
      </c>
      <c r="E52" s="17">
        <f>IF(OR($A52="",$B52="",$C52=""),"",A52*'MPTO_working_3-way'!$I51)</f>
        <v>2.0466460902476151</v>
      </c>
      <c r="F52" s="21">
        <f>IF(OR($A52="",$B52="",$C52=""),"",B52*'MPTO_working_3-way'!$I51)</f>
        <v>3.8348772701104306</v>
      </c>
      <c r="G52" s="22">
        <f>IF(OR($A52="",$B52="",$C52=""),"",C52*'MPTO_working_3-way'!$I51)</f>
        <v>3.9899262163413107</v>
      </c>
      <c r="H52" s="17">
        <f>IF(OR($A52="",$B52="",$C52=""),"",'MPTO_working_3-way'!E51)</f>
        <v>2.024985795355807</v>
      </c>
      <c r="I52" s="21">
        <f>IF(OR($A52="",$B52="",$C52=""),"",'MPTO_working_3-way'!F51)</f>
        <v>3.8711390940961645</v>
      </c>
      <c r="J52" s="22">
        <f>IF(OR($A52="",$B52="",$C52=""),"",'MPTO_working_3-way'!G51)</f>
        <v>4.0347394781043366</v>
      </c>
      <c r="K52" s="17">
        <f>IF(OR($A52="",$B52="",$C52=""),"",'OddsRatio_working_3-way'!H51)</f>
        <v>2.0334411078649661</v>
      </c>
      <c r="L52" s="21">
        <f>IF(OR($A52="",$B52="",$C52=""),"",'OddsRatio_working_3-way'!I51)</f>
        <v>3.8577810227694469</v>
      </c>
      <c r="M52" s="22">
        <f>IF(OR($A52="",$B52="",$C52=""),"",'OddsRatio_working_3-way'!J51)</f>
        <v>4.0159607841773495</v>
      </c>
      <c r="N52" s="23">
        <f t="shared" si="16"/>
        <v>48.860426077818573</v>
      </c>
      <c r="O52" s="24">
        <f t="shared" si="17"/>
        <v>26.076453809725276</v>
      </c>
      <c r="P52" s="24">
        <f t="shared" si="18"/>
        <v>25.063120112456154</v>
      </c>
      <c r="Q52" t="s">
        <v>123</v>
      </c>
      <c r="R52" t="s">
        <v>114</v>
      </c>
      <c r="S52" t="s">
        <v>453</v>
      </c>
      <c r="T52" s="35">
        <v>100</v>
      </c>
      <c r="U52" s="35">
        <f t="shared" si="19"/>
        <v>36.30573248407643</v>
      </c>
      <c r="V52" s="35">
        <f t="shared" si="20"/>
        <v>76.744186046511629</v>
      </c>
      <c r="W52" s="35">
        <f t="shared" si="21"/>
        <v>83.050847457627114</v>
      </c>
      <c r="X52" s="35">
        <f t="shared" si="22"/>
        <v>40.20496649586125</v>
      </c>
      <c r="Y52" s="35">
        <f t="shared" si="23"/>
        <v>80.643420058296442</v>
      </c>
      <c r="Z52" s="35">
        <f t="shared" si="24"/>
        <v>86.950081469411927</v>
      </c>
      <c r="AA52" s="35">
        <f t="shared" si="25"/>
        <v>-3.8992340117848201</v>
      </c>
      <c r="AB52" s="35">
        <f t="shared" si="26"/>
        <v>-3.899234011784813</v>
      </c>
      <c r="AC52" s="35">
        <f t="shared" si="27"/>
        <v>-3.899234011784813</v>
      </c>
      <c r="AF52">
        <v>1.9</v>
      </c>
      <c r="AG52">
        <v>1.97</v>
      </c>
      <c r="AJ52" t="s">
        <v>223</v>
      </c>
    </row>
    <row r="53" spans="1:36" s="35" customFormat="1" ht="15" x14ac:dyDescent="0.25">
      <c r="A53">
        <v>1.57</v>
      </c>
      <c r="B53">
        <v>4.3</v>
      </c>
      <c r="C53">
        <v>5.9</v>
      </c>
      <c r="D53" s="20">
        <f t="shared" si="3"/>
        <v>3.8992340117848023E-2</v>
      </c>
      <c r="E53" s="17">
        <f>IF(OR($A53="",$B53="",$C53=""),"",A53*'MPTO_working_3-way'!$I52)</f>
        <v>1.6312179739850214</v>
      </c>
      <c r="F53" s="21">
        <f>IF(OR($A53="",$B53="",$C53=""),"",B53*'MPTO_working_3-way'!$I52)</f>
        <v>4.4676670625067461</v>
      </c>
      <c r="G53" s="22">
        <f>IF(OR($A53="",$B53="",$C53=""),"",C53*'MPTO_working_3-way'!$I52)</f>
        <v>6.1300548066953038</v>
      </c>
      <c r="H53" s="17">
        <f>IF(OR($A53="",$B53="",$C53=""),"",'MPTO_working_3-way'!E52)</f>
        <v>1.6027047798392904</v>
      </c>
      <c r="I53" s="21">
        <f>IF(OR($A53="",$B53="",$C53=""),"",'MPTO_working_3-way'!F52)</f>
        <v>4.5545493007672677</v>
      </c>
      <c r="J53" s="22">
        <f>IF(OR($A53="",$B53="",$C53=""),"",'MPTO_working_3-way'!G52)</f>
        <v>6.3900181284391886</v>
      </c>
      <c r="K53" s="17">
        <f>IF(OR($A53="",$B53="",$C53=""),"",'OddsRatio_working_3-way'!H52)</f>
        <v>1.6121991777245819</v>
      </c>
      <c r="L53" s="21">
        <f>IF(OR($A53="",$B53="",$C53=""),"",'OddsRatio_working_3-way'!I52)</f>
        <v>4.5443110289317881</v>
      </c>
      <c r="M53" s="22">
        <f>IF(OR($A53="",$B53="",$C53=""),"",'OddsRatio_working_3-way'!J52)</f>
        <v>6.2627648611411404</v>
      </c>
      <c r="N53" s="23">
        <f t="shared" si="16"/>
        <v>61.303885559636583</v>
      </c>
      <c r="O53" s="24">
        <f t="shared" si="17"/>
        <v>22.383046588053361</v>
      </c>
      <c r="P53" s="24">
        <f t="shared" si="18"/>
        <v>16.313067852310073</v>
      </c>
      <c r="Q53" t="s">
        <v>125</v>
      </c>
      <c r="R53" t="s">
        <v>122</v>
      </c>
      <c r="S53" t="s">
        <v>453</v>
      </c>
      <c r="T53" s="35">
        <v>100</v>
      </c>
      <c r="U53" s="35">
        <f t="shared" si="19"/>
        <v>71.098265895953759</v>
      </c>
      <c r="V53" s="35">
        <f t="shared" si="20"/>
        <v>72.972972972972968</v>
      </c>
      <c r="W53" s="35">
        <f t="shared" si="21"/>
        <v>52.606635071090047</v>
      </c>
      <c r="X53" s="35">
        <f t="shared" si="22"/>
        <v>74.420391955936964</v>
      </c>
      <c r="Y53" s="35">
        <f t="shared" si="23"/>
        <v>76.295099032956188</v>
      </c>
      <c r="Z53" s="35">
        <f t="shared" si="24"/>
        <v>55.928761131073266</v>
      </c>
      <c r="AA53" s="35">
        <f t="shared" si="25"/>
        <v>-3.322126059983205</v>
      </c>
      <c r="AB53" s="35">
        <f t="shared" si="26"/>
        <v>-3.3221260599832192</v>
      </c>
      <c r="AC53" s="35">
        <f t="shared" si="27"/>
        <v>-3.3221260599832192</v>
      </c>
      <c r="AD53" s="36"/>
      <c r="AE53" s="36"/>
      <c r="AF53">
        <v>1.85</v>
      </c>
      <c r="AG53">
        <v>2.0299999999999998</v>
      </c>
      <c r="AH53" s="36"/>
      <c r="AI53" s="36"/>
      <c r="AJ53" t="s">
        <v>223</v>
      </c>
    </row>
    <row r="54" spans="1:36" ht="15" x14ac:dyDescent="0.25">
      <c r="A54">
        <v>3.46</v>
      </c>
      <c r="B54">
        <v>3.7</v>
      </c>
      <c r="C54">
        <v>2.11</v>
      </c>
      <c r="D54" s="20">
        <f t="shared" si="3"/>
        <v>3.3221260599832103E-2</v>
      </c>
      <c r="E54" s="17">
        <f>IF(OR($A54="",$B54="",$C54=""),"",A54*'MPTO_working_3-way'!$I53)</f>
        <v>3.5749455616754191</v>
      </c>
      <c r="F54" s="21">
        <f>IF(OR($A54="",$B54="",$C54=""),"",B54*'MPTO_working_3-way'!$I53)</f>
        <v>3.8229186642193791</v>
      </c>
      <c r="G54" s="22">
        <f>IF(OR($A54="",$B54="",$C54=""),"",C54*'MPTO_working_3-way'!$I53)</f>
        <v>2.1800968598656456</v>
      </c>
      <c r="H54" s="17">
        <f>IF(OR($A54="",$B54="",$C54=""),"",'MPTO_working_3-way'!E53)</f>
        <v>3.5978523878488442</v>
      </c>
      <c r="I54" s="21">
        <f>IF(OR($A54="",$B54="",$C54=""),"",'MPTO_working_3-way'!F53)</f>
        <v>3.8580765381762507</v>
      </c>
      <c r="J54" s="22">
        <f>IF(OR($A54="",$B54="",$C54=""),"",'MPTO_working_3-way'!G53)</f>
        <v>2.160480977439319</v>
      </c>
      <c r="K54" s="17">
        <f>IF(OR($A54="",$B54="",$C54=""),"",'OddsRatio_working_3-way'!H53)</f>
        <v>3.5896003240975349</v>
      </c>
      <c r="L54" s="21">
        <f>IF(OR($A54="",$B54="",$C54=""),"",'OddsRatio_working_3-way'!I53)</f>
        <v>3.8422442581558327</v>
      </c>
      <c r="M54" s="22">
        <f>IF(OR($A54="",$B54="",$C54=""),"",'OddsRatio_working_3-way'!J53)</f>
        <v>2.1684781950196195</v>
      </c>
      <c r="N54" s="23">
        <f t="shared" si="16"/>
        <v>27.972453922664609</v>
      </c>
      <c r="O54" s="24">
        <f t="shared" si="17"/>
        <v>26.158024479032306</v>
      </c>
      <c r="P54" s="24">
        <f t="shared" si="18"/>
        <v>45.869521598303102</v>
      </c>
      <c r="Q54" t="s">
        <v>127</v>
      </c>
      <c r="R54" t="s">
        <v>132</v>
      </c>
      <c r="S54" t="s">
        <v>453</v>
      </c>
      <c r="T54" s="35">
        <v>100</v>
      </c>
      <c r="U54" s="35">
        <f t="shared" si="19"/>
        <v>32.885906040268459</v>
      </c>
      <c r="V54" s="35">
        <f t="shared" si="20"/>
        <v>77.168949771689498</v>
      </c>
      <c r="W54" s="35">
        <f t="shared" si="21"/>
        <v>86.072423398328695</v>
      </c>
      <c r="X54" s="35">
        <f t="shared" si="22"/>
        <v>36.758626829981807</v>
      </c>
      <c r="Y54" s="35">
        <f t="shared" si="23"/>
        <v>81.041670561402853</v>
      </c>
      <c r="Z54" s="35">
        <f t="shared" si="24"/>
        <v>89.94514418804205</v>
      </c>
      <c r="AA54" s="35">
        <f t="shared" si="25"/>
        <v>-3.8727207897133482</v>
      </c>
      <c r="AB54" s="35">
        <f t="shared" si="26"/>
        <v>-3.8727207897133553</v>
      </c>
      <c r="AC54" s="35">
        <f t="shared" si="27"/>
        <v>-3.8727207897133553</v>
      </c>
      <c r="AF54">
        <v>1.83</v>
      </c>
      <c r="AG54">
        <v>2.0499999999999998</v>
      </c>
      <c r="AJ54" t="s">
        <v>223</v>
      </c>
    </row>
    <row r="55" spans="1:36" ht="15" x14ac:dyDescent="0.25">
      <c r="A55">
        <v>1.49</v>
      </c>
      <c r="B55">
        <v>4.38</v>
      </c>
      <c r="C55">
        <v>7.18</v>
      </c>
      <c r="D55" s="20">
        <f t="shared" si="3"/>
        <v>3.8727207897133464E-2</v>
      </c>
      <c r="E55" s="17">
        <f>IF(OR($A55="",$B55="",$C55=""),"",A55*'MPTO_working_3-way'!$I54)</f>
        <v>1.5477035397667289</v>
      </c>
      <c r="F55" s="21">
        <f>IF(OR($A55="",$B55="",$C55=""),"",B55*'MPTO_working_3-way'!$I54)</f>
        <v>4.5496251705894446</v>
      </c>
      <c r="G55" s="22">
        <f>IF(OR($A55="",$B55="",$C55=""),"",C55*'MPTO_working_3-way'!$I54)</f>
        <v>7.4580613527014181</v>
      </c>
      <c r="H55" s="17">
        <f>IF(OR($A55="",$B55="",$C55=""),"",'MPTO_working_3-way'!E54)</f>
        <v>1.5192214858069091</v>
      </c>
      <c r="I55" s="21">
        <f>IF(OR($A55="",$B55="",$C55=""),"",'MPTO_working_3-way'!F54)</f>
        <v>4.6424946489283521</v>
      </c>
      <c r="J55" s="22">
        <f>IF(OR($A55="",$B55="",$C55=""),"",'MPTO_working_3-way'!G54)</f>
        <v>7.9134774111744264</v>
      </c>
      <c r="K55" s="17">
        <f>IF(OR($A55="",$B55="",$C55=""),"",'OddsRatio_working_3-way'!H54)</f>
        <v>1.5284463497731111</v>
      </c>
      <c r="L55" s="21">
        <f>IF(OR($A55="",$B55="",$C55=""),"",'OddsRatio_working_3-way'!I54)</f>
        <v>4.645201351496155</v>
      </c>
      <c r="M55" s="22">
        <f>IF(OR($A55="",$B55="",$C55=""),"",'OddsRatio_working_3-way'!J54)</f>
        <v>7.6648947787710782</v>
      </c>
      <c r="N55" s="23">
        <f t="shared" si="16"/>
        <v>64.611857135813025</v>
      </c>
      <c r="O55" s="24">
        <f t="shared" si="17"/>
        <v>21.979832678621325</v>
      </c>
      <c r="P55" s="24">
        <f t="shared" si="18"/>
        <v>13.408310185565655</v>
      </c>
      <c r="Q55" t="s">
        <v>129</v>
      </c>
      <c r="R55" t="s">
        <v>134</v>
      </c>
      <c r="S55" t="s">
        <v>453</v>
      </c>
      <c r="T55" s="35">
        <v>100</v>
      </c>
      <c r="U55" s="35">
        <f t="shared" si="19"/>
        <v>62.406015037593981</v>
      </c>
      <c r="V55" s="35">
        <f t="shared" si="20"/>
        <v>69.512195121951223</v>
      </c>
      <c r="W55" s="35">
        <f t="shared" si="21"/>
        <v>64.912280701754383</v>
      </c>
      <c r="X55" s="35">
        <f t="shared" si="22"/>
        <v>65.575524176294394</v>
      </c>
      <c r="Y55" s="35">
        <f t="shared" si="23"/>
        <v>72.681704260651628</v>
      </c>
      <c r="Z55" s="35">
        <f t="shared" si="24"/>
        <v>68.081789840454789</v>
      </c>
      <c r="AA55" s="35">
        <f t="shared" si="25"/>
        <v>-3.1695091387004126</v>
      </c>
      <c r="AB55" s="35">
        <f t="shared" si="26"/>
        <v>-3.1695091387004055</v>
      </c>
      <c r="AC55" s="35">
        <f t="shared" si="27"/>
        <v>-3.1695091387004055</v>
      </c>
      <c r="AF55">
        <v>1.87</v>
      </c>
      <c r="AG55">
        <v>2.0099999999999998</v>
      </c>
      <c r="AJ55" t="s">
        <v>223</v>
      </c>
    </row>
    <row r="56" spans="1:36" ht="15" x14ac:dyDescent="0.25">
      <c r="A56">
        <v>2.66</v>
      </c>
      <c r="B56">
        <v>3.28</v>
      </c>
      <c r="C56">
        <v>2.85</v>
      </c>
      <c r="D56" s="20">
        <f t="shared" si="3"/>
        <v>3.1695091387003993E-2</v>
      </c>
      <c r="E56" s="17">
        <f>IF(OR($A56="",$B56="",$C56=""),"",A56*'MPTO_working_3-way'!$I55)</f>
        <v>2.7443089430894307</v>
      </c>
      <c r="F56" s="21">
        <f>IF(OR($A56="",$B56="",$C56=""),"",B56*'MPTO_working_3-way'!$I55)</f>
        <v>3.3839598997493727</v>
      </c>
      <c r="G56" s="22">
        <f>IF(OR($A56="",$B56="",$C56=""),"",C56*'MPTO_working_3-way'!$I55)</f>
        <v>2.9403310104529616</v>
      </c>
      <c r="H56" s="17">
        <f>IF(OR($A56="",$B56="",$C56=""),"",'MPTO_working_3-way'!E55)</f>
        <v>2.7369154839249363</v>
      </c>
      <c r="I56" s="21">
        <f>IF(OR($A56="",$B56="",$C56=""),"",'MPTO_working_3-way'!F55)</f>
        <v>3.3977430074771524</v>
      </c>
      <c r="J56" s="22">
        <f>IF(OR($A56="",$B56="",$C56=""),"",'MPTO_working_3-way'!G55)</f>
        <v>2.9384785797682844</v>
      </c>
      <c r="K56" s="17">
        <f>IF(OR($A56="",$B56="",$C56=""),"",'OddsRatio_working_3-way'!H55)</f>
        <v>2.7405054083223099</v>
      </c>
      <c r="L56" s="21">
        <f>IF(OR($A56="",$B56="",$C56=""),"",'OddsRatio_working_3-way'!I55)</f>
        <v>3.3905736933583523</v>
      </c>
      <c r="M56" s="22">
        <f>IF(OR($A56="",$B56="",$C56=""),"",'OddsRatio_working_3-way'!J55)</f>
        <v>2.9397198827688391</v>
      </c>
      <c r="N56" s="23">
        <f t="shared" si="16"/>
        <v>36.439046067249301</v>
      </c>
      <c r="O56" s="24">
        <f t="shared" si="17"/>
        <v>29.551177603318035</v>
      </c>
      <c r="P56" s="24">
        <f t="shared" si="18"/>
        <v>34.009776329432675</v>
      </c>
      <c r="Q56" t="s">
        <v>131</v>
      </c>
      <c r="R56" t="s">
        <v>128</v>
      </c>
      <c r="S56" t="s">
        <v>453</v>
      </c>
      <c r="T56" s="35">
        <v>100</v>
      </c>
      <c r="U56" s="35">
        <f t="shared" si="19"/>
        <v>62.546816479400754</v>
      </c>
      <c r="V56" s="35">
        <f t="shared" si="20"/>
        <v>68.35443037974683</v>
      </c>
      <c r="W56" s="35">
        <f t="shared" si="21"/>
        <v>65.870307167235495</v>
      </c>
      <c r="X56" s="35">
        <f t="shared" si="22"/>
        <v>65.77526245301766</v>
      </c>
      <c r="Y56" s="35">
        <f t="shared" si="23"/>
        <v>71.582876353363758</v>
      </c>
      <c r="Z56" s="35">
        <f t="shared" si="24"/>
        <v>69.098753140852409</v>
      </c>
      <c r="AA56" s="35">
        <f t="shared" si="25"/>
        <v>-3.2284459736169069</v>
      </c>
      <c r="AB56" s="35">
        <f t="shared" si="26"/>
        <v>-3.2284459736169282</v>
      </c>
      <c r="AC56" s="35">
        <f t="shared" si="27"/>
        <v>-3.228445973616914</v>
      </c>
      <c r="AF56">
        <v>2.15</v>
      </c>
      <c r="AG56">
        <v>1.75</v>
      </c>
      <c r="AJ56" t="s">
        <v>223</v>
      </c>
    </row>
    <row r="57" spans="1:36" ht="15" x14ac:dyDescent="0.25">
      <c r="A57">
        <v>2.67</v>
      </c>
      <c r="B57">
        <v>3.16</v>
      </c>
      <c r="C57">
        <v>2.93</v>
      </c>
      <c r="D57" s="20">
        <f t="shared" si="3"/>
        <v>3.2284459736169113E-2</v>
      </c>
      <c r="E57" s="17">
        <f>IF(OR($A57="",$B57="",$C57=""),"",A57*'MPTO_working_3-way'!$I56)</f>
        <v>2.7561995074955714</v>
      </c>
      <c r="F57" s="21">
        <f>IF(OR($A57="",$B57="",$C57=""),"",B57*'MPTO_working_3-way'!$I56)</f>
        <v>3.2620188927662945</v>
      </c>
      <c r="G57" s="22">
        <f>IF(OR($A57="",$B57="",$C57=""),"",C57*'MPTO_working_3-way'!$I56)</f>
        <v>3.0245934670269756</v>
      </c>
      <c r="H57" s="17">
        <f>IF(OR($A57="",$B57="",$C57=""),"",'MPTO_working_3-way'!E56)</f>
        <v>2.7489871117138009</v>
      </c>
      <c r="I57" s="21">
        <f>IF(OR($A57="",$B57="",$C57=""),"",'MPTO_working_3-way'!F56)</f>
        <v>3.2712428581182924</v>
      </c>
      <c r="J57" s="22">
        <f>IF(OR($A57="",$B57="",$C57=""),"",'MPTO_working_3-way'!G56)</f>
        <v>3.0253941747027842</v>
      </c>
      <c r="K57" s="17">
        <f>IF(OR($A57="",$B57="",$C57=""),"",'OddsRatio_working_3-way'!H56)</f>
        <v>2.7524095674435483</v>
      </c>
      <c r="L57" s="21">
        <f>IF(OR($A57="",$B57="",$C57=""),"",'OddsRatio_working_3-way'!I56)</f>
        <v>3.2665896201665054</v>
      </c>
      <c r="M57" s="22">
        <f>IF(OR($A57="",$B57="",$C57=""),"",'OddsRatio_working_3-way'!J56)</f>
        <v>3.0252397995006279</v>
      </c>
      <c r="N57" s="23">
        <f t="shared" si="16"/>
        <v>36.281843795431662</v>
      </c>
      <c r="O57" s="24">
        <f t="shared" si="17"/>
        <v>30.655861687912196</v>
      </c>
      <c r="P57" s="24">
        <f t="shared" si="18"/>
        <v>33.062294516656152</v>
      </c>
      <c r="Q57" t="s">
        <v>133</v>
      </c>
      <c r="R57" t="s">
        <v>118</v>
      </c>
      <c r="S57" t="s">
        <v>453</v>
      </c>
      <c r="T57" s="35">
        <v>100</v>
      </c>
      <c r="U57" s="35">
        <f t="shared" si="19"/>
        <v>47.643979057591622</v>
      </c>
      <c r="V57" s="35">
        <f t="shared" si="20"/>
        <v>72.67759562841529</v>
      </c>
      <c r="W57" s="35">
        <f t="shared" si="21"/>
        <v>76.133651551312653</v>
      </c>
      <c r="X57" s="35">
        <f t="shared" si="22"/>
        <v>51.188752820272043</v>
      </c>
      <c r="Y57" s="35">
        <f t="shared" si="23"/>
        <v>76.222369391095725</v>
      </c>
      <c r="Z57" s="35">
        <f t="shared" si="24"/>
        <v>79.678425313993074</v>
      </c>
      <c r="AA57" s="35">
        <f t="shared" si="25"/>
        <v>-3.5447737626804212</v>
      </c>
      <c r="AB57" s="35">
        <f t="shared" si="26"/>
        <v>-3.5447737626804354</v>
      </c>
      <c r="AC57" s="35">
        <f t="shared" si="27"/>
        <v>-3.5447737626804212</v>
      </c>
      <c r="AF57">
        <v>2.4</v>
      </c>
      <c r="AG57">
        <v>1.61</v>
      </c>
      <c r="AJ57" t="s">
        <v>223</v>
      </c>
    </row>
    <row r="58" spans="1:36" ht="15" x14ac:dyDescent="0.25">
      <c r="A58">
        <v>1.91</v>
      </c>
      <c r="B58">
        <v>3.66</v>
      </c>
      <c r="C58">
        <v>4.1900000000000004</v>
      </c>
      <c r="D58" s="20">
        <f t="shared" si="3"/>
        <v>3.544773762680431E-2</v>
      </c>
      <c r="E58" s="17">
        <f>IF(OR($A58="",$B58="",$C58=""),"",A58*'MPTO_working_3-way'!$I57)</f>
        <v>1.9777051788671962</v>
      </c>
      <c r="F58" s="21">
        <f>IF(OR($A58="",$B58="",$C58=""),"",B58*'MPTO_working_3-way'!$I57)</f>
        <v>3.7897387197141041</v>
      </c>
      <c r="G58" s="22">
        <f>IF(OR($A58="",$B58="",$C58=""),"",C58*'MPTO_working_3-way'!$I57)</f>
        <v>4.3385260206563103</v>
      </c>
      <c r="H58" s="17">
        <f>IF(OR($A58="",$B58="",$C58=""),"",'MPTO_working_3-way'!E57)</f>
        <v>1.9541009173785557</v>
      </c>
      <c r="I58" s="21">
        <f>IF(OR($A58="",$B58="",$C58=""),"",'MPTO_working_3-way'!F57)</f>
        <v>3.8254357104752232</v>
      </c>
      <c r="J58" s="22">
        <f>IF(OR($A58="",$B58="",$C58=""),"",'MPTO_working_3-way'!G57)</f>
        <v>4.408246433619281</v>
      </c>
      <c r="K58" s="17">
        <f>IF(OR($A58="",$B58="",$C58=""),"",'OddsRatio_working_3-way'!H57)</f>
        <v>1.9631289015634701</v>
      </c>
      <c r="L58" s="21">
        <f>IF(OR($A58="",$B58="",$C58=""),"",'OddsRatio_working_3-way'!I57)</f>
        <v>3.8152998661086062</v>
      </c>
      <c r="M58" s="22">
        <f>IF(OR($A58="",$B58="",$C58=""),"",'OddsRatio_working_3-way'!J57)</f>
        <v>4.3762430725137049</v>
      </c>
      <c r="N58" s="23">
        <f t="shared" si="16"/>
        <v>50.563653808743467</v>
      </c>
      <c r="O58" s="24">
        <f t="shared" si="17"/>
        <v>26.387043381065585</v>
      </c>
      <c r="P58" s="24">
        <f t="shared" si="18"/>
        <v>23.049302810190937</v>
      </c>
      <c r="Q58" t="s">
        <v>135</v>
      </c>
      <c r="R58" t="s">
        <v>116</v>
      </c>
      <c r="S58" t="s">
        <v>453</v>
      </c>
      <c r="T58" s="35">
        <v>100</v>
      </c>
      <c r="U58" s="35">
        <f t="shared" si="19"/>
        <v>53.051643192488264</v>
      </c>
      <c r="V58" s="35">
        <f t="shared" si="20"/>
        <v>71.098265895953759</v>
      </c>
      <c r="W58" s="35">
        <f t="shared" si="21"/>
        <v>71.671388101982998</v>
      </c>
      <c r="X58" s="35">
        <f t="shared" si="22"/>
        <v>57.23034600206325</v>
      </c>
      <c r="Y58" s="35">
        <f t="shared" si="23"/>
        <v>75.276968705528731</v>
      </c>
      <c r="Z58" s="35">
        <f t="shared" si="24"/>
        <v>75.850090911557984</v>
      </c>
      <c r="AA58" s="35">
        <f t="shared" si="25"/>
        <v>-4.1787028095749861</v>
      </c>
      <c r="AB58" s="35">
        <f t="shared" si="26"/>
        <v>-4.1787028095749719</v>
      </c>
      <c r="AC58" s="35">
        <f t="shared" si="27"/>
        <v>-4.1787028095749861</v>
      </c>
      <c r="AF58">
        <v>1.88</v>
      </c>
      <c r="AG58">
        <v>1.98</v>
      </c>
      <c r="AJ58" t="s">
        <v>223</v>
      </c>
    </row>
    <row r="59" spans="1:36" ht="15" x14ac:dyDescent="0.25">
      <c r="A59">
        <v>2.13</v>
      </c>
      <c r="B59">
        <v>3.46</v>
      </c>
      <c r="C59">
        <v>3.53</v>
      </c>
      <c r="D59" s="20">
        <f t="shared" si="3"/>
        <v>4.1787028095749967E-2</v>
      </c>
      <c r="E59" s="17">
        <f>IF(OR($A59="",$B59="",$C59=""),"",A59*'MPTO_working_3-way'!$I58)</f>
        <v>2.2190063698439473</v>
      </c>
      <c r="F59" s="21">
        <f>IF(OR($A59="",$B59="",$C59=""),"",B59*'MPTO_working_3-way'!$I58)</f>
        <v>3.6045831172112948</v>
      </c>
      <c r="G59" s="22">
        <f>IF(OR($A59="",$B59="",$C59=""),"",C59*'MPTO_working_3-way'!$I58)</f>
        <v>3.6775082091779971</v>
      </c>
      <c r="H59" s="17">
        <f>IF(OR($A59="",$B59="",$C59=""),"",'MPTO_working_3-way'!E58)</f>
        <v>2.1951267545911617</v>
      </c>
      <c r="I59" s="21">
        <f>IF(OR($A59="",$B59="",$C59=""),"",'MPTO_working_3-way'!F58)</f>
        <v>3.6351959892674266</v>
      </c>
      <c r="J59" s="22">
        <f>IF(OR($A59="",$B59="",$C59=""),"",'MPTO_working_3-way'!G58)</f>
        <v>3.712543550194856</v>
      </c>
      <c r="K59" s="17">
        <f>IF(OR($A59="",$B59="",$C59=""),"",'OddsRatio_working_3-way'!H58)</f>
        <v>2.2048700825141125</v>
      </c>
      <c r="L59" s="21">
        <f>IF(OR($A59="",$B59="",$C59=""),"",'OddsRatio_working_3-way'!I58)</f>
        <v>3.6229915070661196</v>
      </c>
      <c r="M59" s="22">
        <f>IF(OR($A59="",$B59="",$C59=""),"",'OddsRatio_working_3-way'!J58)</f>
        <v>3.697629476779384</v>
      </c>
      <c r="N59" s="23">
        <f t="shared" si="16"/>
        <v>45.065215386034488</v>
      </c>
      <c r="O59" s="24">
        <f t="shared" si="17"/>
        <v>27.742459182732215</v>
      </c>
      <c r="P59" s="24">
        <f t="shared" si="18"/>
        <v>27.192325431233279</v>
      </c>
      <c r="Q59" t="s">
        <v>137</v>
      </c>
      <c r="R59" t="s">
        <v>146</v>
      </c>
      <c r="S59" t="s">
        <v>453</v>
      </c>
      <c r="T59" s="35">
        <v>100</v>
      </c>
      <c r="U59" s="35">
        <f t="shared" si="19"/>
        <v>65.03496503496504</v>
      </c>
      <c r="V59" s="35">
        <f t="shared" si="20"/>
        <v>69.512195121951223</v>
      </c>
      <c r="W59" s="35">
        <f t="shared" si="21"/>
        <v>62.121212121212118</v>
      </c>
      <c r="X59" s="35">
        <f t="shared" si="22"/>
        <v>68.366592756836653</v>
      </c>
      <c r="Y59" s="35">
        <f t="shared" si="23"/>
        <v>72.843822843822849</v>
      </c>
      <c r="Z59" s="35">
        <f t="shared" si="24"/>
        <v>65.452839843083737</v>
      </c>
      <c r="AA59" s="35">
        <f t="shared" si="25"/>
        <v>-3.3316277218716124</v>
      </c>
      <c r="AB59" s="35">
        <f t="shared" si="26"/>
        <v>-3.3316277218716266</v>
      </c>
      <c r="AC59" s="35">
        <f t="shared" si="27"/>
        <v>-3.3316277218716195</v>
      </c>
      <c r="AF59">
        <v>1.99</v>
      </c>
      <c r="AG59">
        <v>1.88</v>
      </c>
      <c r="AJ59" t="s">
        <v>224</v>
      </c>
    </row>
    <row r="60" spans="1:36" s="35" customFormat="1" ht="15" x14ac:dyDescent="0.25">
      <c r="A60">
        <v>2.86</v>
      </c>
      <c r="B60">
        <v>3.28</v>
      </c>
      <c r="C60">
        <v>2.64</v>
      </c>
      <c r="D60" s="20">
        <f t="shared" si="3"/>
        <v>3.3316277218716106E-2</v>
      </c>
      <c r="E60" s="17">
        <f>IF(OR($A60="",$B60="",$C60=""),"",A60*'MPTO_working_3-way'!$I59)</f>
        <v>2.9552845528455278</v>
      </c>
      <c r="F60" s="21">
        <f>IF(OR($A60="",$B60="",$C60=""),"",B60*'MPTO_working_3-way'!$I59)</f>
        <v>3.3892773892773884</v>
      </c>
      <c r="G60" s="22">
        <f>IF(OR($A60="",$B60="",$C60=""),"",C60*'MPTO_working_3-way'!$I59)</f>
        <v>2.7279549718574105</v>
      </c>
      <c r="H60" s="17">
        <f>IF(OR($A60="",$B60="",$C60=""),"",'MPTO_working_3-way'!E59)</f>
        <v>2.9538177339901472</v>
      </c>
      <c r="I60" s="21">
        <f>IF(OR($A60="",$B60="",$C60=""),"",'MPTO_working_3-way'!F59)</f>
        <v>3.4039931619520685</v>
      </c>
      <c r="J60" s="22">
        <f>IF(OR($A60="",$B60="",$C60=""),"",'MPTO_working_3-way'!G59)</f>
        <v>2.7197381645749035</v>
      </c>
      <c r="K60" s="17">
        <f>IF(OR($A60="",$B60="",$C60=""),"",'OddsRatio_working_3-way'!H59)</f>
        <v>2.9549219043171457</v>
      </c>
      <c r="L60" s="21">
        <f>IF(OR($A60="",$B60="",$C60=""),"",'OddsRatio_working_3-way'!I59)</f>
        <v>3.3963558827113403</v>
      </c>
      <c r="M60" s="22">
        <f>IF(OR($A60="",$B60="",$C60=""),"",'OddsRatio_working_3-way'!J59)</f>
        <v>2.7236945823011394</v>
      </c>
      <c r="N60" s="23">
        <f t="shared" si="16"/>
        <v>33.837689133425044</v>
      </c>
      <c r="O60" s="24">
        <f t="shared" si="17"/>
        <v>29.504814305364519</v>
      </c>
      <c r="P60" s="24">
        <f t="shared" si="18"/>
        <v>36.657496561210458</v>
      </c>
      <c r="Q60" t="s">
        <v>139</v>
      </c>
      <c r="R60" t="s">
        <v>160</v>
      </c>
      <c r="S60" t="s">
        <v>453</v>
      </c>
      <c r="T60" s="35">
        <v>100</v>
      </c>
      <c r="U60" s="35">
        <f t="shared" si="19"/>
        <v>68.051118210862612</v>
      </c>
      <c r="V60" s="35">
        <f t="shared" si="20"/>
        <v>67.741935483870961</v>
      </c>
      <c r="W60" s="35">
        <f t="shared" si="21"/>
        <v>60.317460317460316</v>
      </c>
      <c r="X60" s="35">
        <f t="shared" si="22"/>
        <v>71.940604198668709</v>
      </c>
      <c r="Y60" s="35">
        <f t="shared" si="23"/>
        <v>71.631421471677058</v>
      </c>
      <c r="Z60" s="35">
        <f t="shared" si="24"/>
        <v>64.206946305266413</v>
      </c>
      <c r="AA60" s="35">
        <f t="shared" si="25"/>
        <v>-3.889485987806097</v>
      </c>
      <c r="AB60" s="35">
        <f t="shared" si="26"/>
        <v>-3.889485987806097</v>
      </c>
      <c r="AC60" s="35">
        <f t="shared" si="27"/>
        <v>-3.889485987806097</v>
      </c>
      <c r="AD60" s="36"/>
      <c r="AE60" s="36"/>
      <c r="AF60">
        <v>2.1</v>
      </c>
      <c r="AG60">
        <v>1.78</v>
      </c>
      <c r="AH60" s="36"/>
      <c r="AI60" s="36"/>
      <c r="AJ60" t="s">
        <v>224</v>
      </c>
    </row>
    <row r="61" spans="1:36" ht="15" x14ac:dyDescent="0.25">
      <c r="A61">
        <v>3.13</v>
      </c>
      <c r="B61">
        <v>3.1</v>
      </c>
      <c r="C61">
        <v>2.52</v>
      </c>
      <c r="D61" s="20">
        <f t="shared" si="3"/>
        <v>3.8894859878060961E-2</v>
      </c>
      <c r="E61" s="17">
        <f>IF(OR($A61="",$B61="",$C61=""),"",A61*'MPTO_working_3-way'!$I60)</f>
        <v>3.2517409114183309</v>
      </c>
      <c r="F61" s="21">
        <f>IF(OR($A61="",$B61="",$C61=""),"",B61*'MPTO_working_3-way'!$I60)</f>
        <v>3.2205740656219892</v>
      </c>
      <c r="G61" s="22">
        <f>IF(OR($A61="",$B61="",$C61=""),"",C61*'MPTO_working_3-way'!$I60)</f>
        <v>2.6180150468927135</v>
      </c>
      <c r="H61" s="17">
        <f>IF(OR($A61="",$B61="",$C61=""),"",'MPTO_working_3-way'!E60)</f>
        <v>3.262388725619259</v>
      </c>
      <c r="I61" s="21">
        <f>IF(OR($A61="",$B61="",$C61=""),"",'MPTO_working_3-way'!F60)</f>
        <v>3.229810459427187</v>
      </c>
      <c r="J61" s="22">
        <f>IF(OR($A61="",$B61="",$C61=""),"",'MPTO_working_3-way'!G60)</f>
        <v>2.6051134386155814</v>
      </c>
      <c r="K61" s="17">
        <f>IF(OR($A61="",$B61="",$C61=""),"",'OddsRatio_working_3-way'!H60)</f>
        <v>3.2574686543873326</v>
      </c>
      <c r="L61" s="21">
        <f>IF(OR($A61="",$B61="",$C61=""),"",'OddsRatio_working_3-way'!I60)</f>
        <v>3.2256733212269477</v>
      </c>
      <c r="M61" s="22">
        <f>IF(OR($A61="",$B61="",$C61=""),"",'OddsRatio_working_3-way'!J60)</f>
        <v>2.6109635467928385</v>
      </c>
      <c r="N61" s="23">
        <f t="shared" si="16"/>
        <v>30.752757591742576</v>
      </c>
      <c r="O61" s="24">
        <f t="shared" si="17"/>
        <v>31.05036492327557</v>
      </c>
      <c r="P61" s="24">
        <f t="shared" si="18"/>
        <v>38.196877484981854</v>
      </c>
      <c r="Q61" t="s">
        <v>141</v>
      </c>
      <c r="R61" t="s">
        <v>154</v>
      </c>
      <c r="S61" t="s">
        <v>453</v>
      </c>
      <c r="T61" s="35">
        <v>100</v>
      </c>
      <c r="U61" s="35">
        <f t="shared" si="19"/>
        <v>63.099630996309962</v>
      </c>
      <c r="V61" s="35">
        <f t="shared" si="20"/>
        <v>70.674486803519059</v>
      </c>
      <c r="W61" s="35">
        <f t="shared" si="21"/>
        <v>62.962962962962962</v>
      </c>
      <c r="X61" s="35">
        <f t="shared" si="22"/>
        <v>66.362550233517965</v>
      </c>
      <c r="Y61" s="35">
        <f t="shared" si="23"/>
        <v>73.937406040727069</v>
      </c>
      <c r="Z61" s="35">
        <f t="shared" si="24"/>
        <v>66.225882200170972</v>
      </c>
      <c r="AA61" s="35">
        <f t="shared" si="25"/>
        <v>-3.2629192372080027</v>
      </c>
      <c r="AB61" s="35">
        <f t="shared" si="26"/>
        <v>-3.2629192372080098</v>
      </c>
      <c r="AC61" s="35">
        <f t="shared" si="27"/>
        <v>-3.2629192372080098</v>
      </c>
      <c r="AF61">
        <v>2.3199999999999998</v>
      </c>
      <c r="AG61">
        <v>1.63</v>
      </c>
      <c r="AJ61" t="s">
        <v>224</v>
      </c>
    </row>
    <row r="62" spans="1:36" ht="15" x14ac:dyDescent="0.25">
      <c r="A62">
        <v>2.71</v>
      </c>
      <c r="B62">
        <v>3.41</v>
      </c>
      <c r="C62">
        <v>2.7</v>
      </c>
      <c r="D62" s="20">
        <f t="shared" si="3"/>
        <v>3.2629192372080063E-2</v>
      </c>
      <c r="E62" s="17">
        <f>IF(OR($A62="",$B62="",$C62=""),"",A62*'MPTO_working_3-way'!$I61)</f>
        <v>2.7984251113283367</v>
      </c>
      <c r="F62" s="21">
        <f>IF(OR($A62="",$B62="",$C62=""),"",B62*'MPTO_working_3-way'!$I61)</f>
        <v>3.5212655459887934</v>
      </c>
      <c r="G62" s="22">
        <f>IF(OR($A62="",$B62="",$C62=""),"",C62*'MPTO_working_3-way'!$I61)</f>
        <v>2.7880988194046163</v>
      </c>
      <c r="H62" s="17">
        <f>IF(OR($A62="",$B62="",$C62=""),"",'MPTO_working_3-way'!E61)</f>
        <v>2.792303241669019</v>
      </c>
      <c r="I62" s="21">
        <f>IF(OR($A62="",$B62="",$C62=""),"",'MPTO_working_3-way'!F61)</f>
        <v>3.5413431600799932</v>
      </c>
      <c r="J62" s="22">
        <f>IF(OR($A62="",$B62="",$C62=""),"",'MPTO_working_3-way'!G61)</f>
        <v>2.7816878038230093</v>
      </c>
      <c r="K62" s="17">
        <f>IF(OR($A62="",$B62="",$C62=""),"",'OddsRatio_working_3-way'!H61)</f>
        <v>2.7955817645346279</v>
      </c>
      <c r="L62" s="21">
        <f>IF(OR($A62="",$B62="",$C62=""),"",'OddsRatio_working_3-way'!I61)</f>
        <v>3.5306152353967568</v>
      </c>
      <c r="M62" s="22">
        <f>IF(OR($A62="",$B62="",$C62=""),"",'OddsRatio_working_3-way'!J61)</f>
        <v>2.7850812863794547</v>
      </c>
      <c r="N62" s="23">
        <f t="shared" si="16"/>
        <v>35.734384884980074</v>
      </c>
      <c r="O62" s="24">
        <f t="shared" si="17"/>
        <v>28.398880656391785</v>
      </c>
      <c r="P62" s="24">
        <f t="shared" si="18"/>
        <v>35.866734458628144</v>
      </c>
      <c r="Q62" t="s">
        <v>143</v>
      </c>
      <c r="R62" t="s">
        <v>152</v>
      </c>
      <c r="S62" t="s">
        <v>453</v>
      </c>
      <c r="T62" s="35">
        <v>100</v>
      </c>
      <c r="U62" s="35">
        <f t="shared" si="19"/>
        <v>76.359338061465735</v>
      </c>
      <c r="V62" s="35">
        <f t="shared" si="20"/>
        <v>73.333333333333329</v>
      </c>
      <c r="W62" s="35">
        <f t="shared" si="21"/>
        <v>46.808510638297875</v>
      </c>
      <c r="X62" s="35">
        <f t="shared" si="22"/>
        <v>79.858156028368782</v>
      </c>
      <c r="Y62" s="35">
        <f t="shared" si="23"/>
        <v>76.832151300236404</v>
      </c>
      <c r="Z62" s="35">
        <f t="shared" si="24"/>
        <v>50.307328605200944</v>
      </c>
      <c r="AA62" s="35">
        <f t="shared" si="25"/>
        <v>-3.4988179669030472</v>
      </c>
      <c r="AB62" s="35">
        <f t="shared" si="26"/>
        <v>-3.4988179669030757</v>
      </c>
      <c r="AC62" s="35">
        <f t="shared" si="27"/>
        <v>-3.4988179669030686</v>
      </c>
      <c r="AF62">
        <v>1.99</v>
      </c>
      <c r="AG62">
        <v>1.88</v>
      </c>
      <c r="AJ62" t="s">
        <v>224</v>
      </c>
    </row>
    <row r="63" spans="1:36" s="35" customFormat="1" ht="15" x14ac:dyDescent="0.25">
      <c r="A63">
        <v>4.2300000000000004</v>
      </c>
      <c r="B63">
        <v>3.75</v>
      </c>
      <c r="C63">
        <v>1.88</v>
      </c>
      <c r="D63" s="20">
        <f t="shared" si="3"/>
        <v>3.4988179669030561E-2</v>
      </c>
      <c r="E63" s="17">
        <f>IF(OR($A63="",$B63="",$C63=""),"",A63*'MPTO_working_3-way'!$I62)</f>
        <v>4.3780000000000001</v>
      </c>
      <c r="F63" s="21">
        <f>IF(OR($A63="",$B63="",$C63=""),"",B63*'MPTO_working_3-way'!$I62)</f>
        <v>3.8812056737588647</v>
      </c>
      <c r="G63" s="22">
        <f>IF(OR($A63="",$B63="",$C63=""),"",C63*'MPTO_working_3-way'!$I62)</f>
        <v>1.9457777777777774</v>
      </c>
      <c r="H63" s="17">
        <f>IF(OR($A63="",$B63="",$C63=""),"",'MPTO_working_3-way'!E62)</f>
        <v>4.4495091164095362</v>
      </c>
      <c r="I63" s="21">
        <f>IF(OR($A63="",$B63="",$C63=""),"",'MPTO_working_3-way'!F62)</f>
        <v>3.9215080346106297</v>
      </c>
      <c r="J63" s="22">
        <f>IF(OR($A63="",$B63="",$C63=""),"",'MPTO_working_3-way'!G62)</f>
        <v>1.922144804604665</v>
      </c>
      <c r="K63" s="17">
        <f>IF(OR($A63="",$B63="",$C63=""),"",'OddsRatio_working_3-way'!H62)</f>
        <v>4.417470160489958</v>
      </c>
      <c r="L63" s="21">
        <f>IF(OR($A63="",$B63="",$C63=""),"",'OddsRatio_working_3-way'!I62)</f>
        <v>3.9096108177546078</v>
      </c>
      <c r="M63" s="22">
        <f>IF(OR($A63="",$B63="",$C63=""),"",'OddsRatio_working_3-way'!J62)</f>
        <v>1.9310754616814747</v>
      </c>
      <c r="N63" s="23">
        <f t="shared" si="16"/>
        <v>22.841480127912288</v>
      </c>
      <c r="O63" s="24">
        <f t="shared" si="17"/>
        <v>25.765189584285064</v>
      </c>
      <c r="P63" s="24">
        <f t="shared" si="18"/>
        <v>51.393330287802662</v>
      </c>
      <c r="Q63" t="s">
        <v>145</v>
      </c>
      <c r="R63" t="s">
        <v>156</v>
      </c>
      <c r="S63" t="s">
        <v>453</v>
      </c>
      <c r="T63" s="35">
        <v>100</v>
      </c>
      <c r="U63" s="35">
        <f t="shared" si="19"/>
        <v>60.784313725490193</v>
      </c>
      <c r="V63" s="35">
        <f t="shared" si="20"/>
        <v>71.181556195965413</v>
      </c>
      <c r="W63" s="35">
        <f t="shared" si="21"/>
        <v>64.664310954063609</v>
      </c>
      <c r="X63" s="35">
        <f t="shared" si="22"/>
        <v>64.154132849970978</v>
      </c>
      <c r="Y63" s="35">
        <f t="shared" si="23"/>
        <v>74.551375320446198</v>
      </c>
      <c r="Z63" s="35">
        <f t="shared" si="24"/>
        <v>68.034130078544393</v>
      </c>
      <c r="AA63" s="35">
        <f t="shared" si="25"/>
        <v>-3.3698191244807845</v>
      </c>
      <c r="AB63" s="35">
        <f t="shared" si="26"/>
        <v>-3.3698191244807845</v>
      </c>
      <c r="AC63" s="35">
        <f t="shared" si="27"/>
        <v>-3.3698191244807845</v>
      </c>
      <c r="AD63" s="36"/>
      <c r="AE63" s="36"/>
      <c r="AF63">
        <v>1.77</v>
      </c>
      <c r="AG63">
        <v>2.11</v>
      </c>
      <c r="AH63" s="36"/>
      <c r="AI63" s="36"/>
      <c r="AJ63" t="s">
        <v>224</v>
      </c>
    </row>
    <row r="64" spans="1:36" ht="15" x14ac:dyDescent="0.25">
      <c r="A64">
        <v>2.5499999999999998</v>
      </c>
      <c r="B64">
        <v>3.47</v>
      </c>
      <c r="C64">
        <v>2.83</v>
      </c>
      <c r="D64" s="20">
        <f t="shared" si="3"/>
        <v>3.3698191244807996E-2</v>
      </c>
      <c r="E64" s="17">
        <f>IF(OR($A64="",$B64="",$C64=""),"",A64*'MPTO_working_3-way'!$I63)</f>
        <v>2.6359303876742604</v>
      </c>
      <c r="F64" s="21">
        <f>IF(OR($A64="",$B64="",$C64=""),"",B64*'MPTO_working_3-way'!$I63)</f>
        <v>3.5869327236194839</v>
      </c>
      <c r="G64" s="22">
        <f>IF(OR($A64="",$B64="",$C64=""),"",C64*'MPTO_working_3-way'!$I63)</f>
        <v>2.9253658812228065</v>
      </c>
      <c r="H64" s="17">
        <f>IF(OR($A64="",$B64="",$C64=""),"",'MPTO_working_3-way'!E63)</f>
        <v>2.6251946650974065</v>
      </c>
      <c r="I64" s="21">
        <f>IF(OR($A64="",$B64="",$C64=""),"",'MPTO_working_3-way'!F63)</f>
        <v>3.6107378018139786</v>
      </c>
      <c r="J64" s="22">
        <f>IF(OR($A64="",$B64="",$C64=""),"",'MPTO_working_3-way'!G63)</f>
        <v>2.9229154698403668</v>
      </c>
      <c r="K64" s="17">
        <f>IF(OR($A64="",$B64="",$C64=""),"",'OddsRatio_working_3-way'!H63)</f>
        <v>2.6303565418498263</v>
      </c>
      <c r="L64" s="21">
        <f>IF(OR($A64="",$B64="",$C64=""),"",'OddsRatio_working_3-way'!I63)</f>
        <v>3.5980520376574661</v>
      </c>
      <c r="M64" s="22">
        <f>IF(OR($A64="",$B64="",$C64=""),"",'OddsRatio_working_3-way'!J63)</f>
        <v>2.9248725623130221</v>
      </c>
      <c r="N64" s="23">
        <f t="shared" si="16"/>
        <v>37.937268930774842</v>
      </c>
      <c r="O64" s="24">
        <f t="shared" si="17"/>
        <v>27.878972845382087</v>
      </c>
      <c r="P64" s="24">
        <f t="shared" si="18"/>
        <v>34.183758223843057</v>
      </c>
      <c r="Q64" t="s">
        <v>147</v>
      </c>
      <c r="R64" t="s">
        <v>138</v>
      </c>
      <c r="S64" t="s">
        <v>453</v>
      </c>
      <c r="T64" s="35">
        <v>100</v>
      </c>
      <c r="U64" s="35">
        <f t="shared" si="19"/>
        <v>69.040247678018574</v>
      </c>
      <c r="V64" s="35">
        <f t="shared" si="20"/>
        <v>71.098265895953759</v>
      </c>
      <c r="W64" s="35">
        <f t="shared" si="21"/>
        <v>56.521739130434774</v>
      </c>
      <c r="X64" s="35">
        <f t="shared" si="22"/>
        <v>72.379994973611474</v>
      </c>
      <c r="Y64" s="35">
        <f t="shared" si="23"/>
        <v>74.438013191546645</v>
      </c>
      <c r="Z64" s="35">
        <f t="shared" si="24"/>
        <v>59.861486426027668</v>
      </c>
      <c r="AA64" s="35">
        <f t="shared" si="25"/>
        <v>-3.3397472955929004</v>
      </c>
      <c r="AB64" s="35">
        <f t="shared" si="26"/>
        <v>-3.3397472955928862</v>
      </c>
      <c r="AC64" s="35">
        <f t="shared" si="27"/>
        <v>-3.3397472955928933</v>
      </c>
      <c r="AF64">
        <v>2.0299999999999998</v>
      </c>
      <c r="AG64">
        <v>1.85</v>
      </c>
      <c r="AJ64" t="s">
        <v>224</v>
      </c>
    </row>
    <row r="65" spans="1:36" ht="15" x14ac:dyDescent="0.25">
      <c r="A65">
        <v>3.23</v>
      </c>
      <c r="B65">
        <v>3.46</v>
      </c>
      <c r="C65">
        <v>2.2999999999999998</v>
      </c>
      <c r="D65" s="20">
        <f t="shared" si="3"/>
        <v>3.3397472955928986E-2</v>
      </c>
      <c r="E65" s="17">
        <f>IF(OR($A65="",$B65="",$C65=""),"",A65*'MPTO_working_3-way'!$I64)</f>
        <v>3.3378738376476504</v>
      </c>
      <c r="F65" s="21">
        <f>IF(OR($A65="",$B65="",$C65=""),"",B65*'MPTO_working_3-way'!$I64)</f>
        <v>3.5755552564275144</v>
      </c>
      <c r="G65" s="22">
        <f>IF(OR($A65="",$B65="",$C65=""),"",C65*'MPTO_working_3-way'!$I64)</f>
        <v>2.3768141877986366</v>
      </c>
      <c r="H65" s="17">
        <f>IF(OR($A65="",$B65="",$C65=""),"",'MPTO_working_3-way'!E64)</f>
        <v>3.3504762434424742</v>
      </c>
      <c r="I65" s="21">
        <f>IF(OR($A65="",$B65="",$C65=""),"",'MPTO_working_3-way'!F64)</f>
        <v>3.5986128779655546</v>
      </c>
      <c r="J65" s="22">
        <f>IF(OR($A65="",$B65="",$C65=""),"",'MPTO_working_3-way'!G64)</f>
        <v>2.3604383858184566</v>
      </c>
      <c r="K65" s="17">
        <f>IF(OR($A65="",$B65="",$C65=""),"",'OddsRatio_working_3-way'!H64)</f>
        <v>3.3457791804299069</v>
      </c>
      <c r="L65" s="21">
        <f>IF(OR($A65="",$B65="",$C65=""),"",'OddsRatio_working_3-way'!I64)</f>
        <v>3.5877205308778337</v>
      </c>
      <c r="M65" s="22">
        <f>IF(OR($A65="",$B65="",$C65=""),"",'OddsRatio_working_3-way'!J64)</f>
        <v>2.3674945894882868</v>
      </c>
      <c r="N65" s="23">
        <f t="shared" si="16"/>
        <v>29.959191049136386</v>
      </c>
      <c r="O65" s="24">
        <f t="shared" si="17"/>
        <v>27.967684129685118</v>
      </c>
      <c r="P65" s="24">
        <f t="shared" si="18"/>
        <v>42.073124821178489</v>
      </c>
      <c r="Q65" t="s">
        <v>149</v>
      </c>
      <c r="R65" t="s">
        <v>144</v>
      </c>
      <c r="S65" t="s">
        <v>453</v>
      </c>
      <c r="T65" s="35">
        <v>100</v>
      </c>
      <c r="U65" s="35">
        <f t="shared" si="19"/>
        <v>71.671388101982998</v>
      </c>
      <c r="V65" s="35">
        <f t="shared" si="20"/>
        <v>71.014492753623188</v>
      </c>
      <c r="W65" s="35">
        <f t="shared" si="21"/>
        <v>53.917050691244242</v>
      </c>
      <c r="X65" s="35">
        <f t="shared" si="22"/>
        <v>75.06845655513257</v>
      </c>
      <c r="Y65" s="35">
        <f t="shared" si="23"/>
        <v>74.41156120677276</v>
      </c>
      <c r="Z65" s="35">
        <f t="shared" si="24"/>
        <v>57.314119144393814</v>
      </c>
      <c r="AA65" s="35">
        <f t="shared" si="25"/>
        <v>-3.3970684531495721</v>
      </c>
      <c r="AB65" s="35">
        <f t="shared" si="26"/>
        <v>-3.3970684531495721</v>
      </c>
      <c r="AC65" s="35">
        <f t="shared" si="27"/>
        <v>-3.3970684531495721</v>
      </c>
      <c r="AF65">
        <v>1.98</v>
      </c>
      <c r="AG65">
        <v>1.89</v>
      </c>
      <c r="AJ65" t="s">
        <v>224</v>
      </c>
    </row>
    <row r="66" spans="1:36" ht="15" x14ac:dyDescent="0.25">
      <c r="A66">
        <v>3.53</v>
      </c>
      <c r="B66">
        <v>3.45</v>
      </c>
      <c r="C66">
        <v>2.17</v>
      </c>
      <c r="D66" s="20">
        <f t="shared" si="3"/>
        <v>3.3970684531495765E-2</v>
      </c>
      <c r="E66" s="17">
        <f>IF(OR($A66="",$B66="",$C66=""),"",A66*'MPTO_working_3-way'!$I65)</f>
        <v>3.6499165163961798</v>
      </c>
      <c r="F66" s="21">
        <f>IF(OR($A66="",$B66="",$C66=""),"",B66*'MPTO_working_3-way'!$I65)</f>
        <v>3.5671988616336607</v>
      </c>
      <c r="G66" s="22">
        <f>IF(OR($A66="",$B66="",$C66=""),"",C66*'MPTO_working_3-way'!$I65)</f>
        <v>2.2437163854333457</v>
      </c>
      <c r="H66" s="17">
        <f>IF(OR($A66="",$B66="",$C66=""),"",'MPTO_working_3-way'!E65)</f>
        <v>3.6769767474756798</v>
      </c>
      <c r="I66" s="21">
        <f>IF(OR($A66="",$B66="",$C66=""),"",'MPTO_working_3-way'!F65)</f>
        <v>3.5902580522308467</v>
      </c>
      <c r="J66" s="22">
        <f>IF(OR($A66="",$B66="",$C66=""),"",'MPTO_working_3-way'!G65)</f>
        <v>2.2246647480080459</v>
      </c>
      <c r="K66" s="17">
        <f>IF(OR($A66="",$B66="",$C66=""),"",'OddsRatio_working_3-way'!H65)</f>
        <v>3.66527218470873</v>
      </c>
      <c r="L66" s="21">
        <f>IF(OR($A66="",$B66="",$C66=""),"",'OddsRatio_working_3-way'!I65)</f>
        <v>3.5809948033740659</v>
      </c>
      <c r="M66" s="22">
        <f>IF(OR($A66="",$B66="",$C66=""),"",'OddsRatio_working_3-way'!J65)</f>
        <v>2.2325567020194521</v>
      </c>
      <c r="N66" s="23">
        <f t="shared" si="16"/>
        <v>27.397886924476033</v>
      </c>
      <c r="O66" s="24">
        <f t="shared" si="17"/>
        <v>28.033200244463874</v>
      </c>
      <c r="P66" s="24">
        <f t="shared" si="18"/>
        <v>44.568912831060089</v>
      </c>
      <c r="Q66" t="s">
        <v>151</v>
      </c>
      <c r="R66" t="s">
        <v>142</v>
      </c>
      <c r="S66" t="s">
        <v>453</v>
      </c>
      <c r="T66" s="35">
        <v>100</v>
      </c>
      <c r="U66" s="35">
        <f t="shared" si="19"/>
        <v>41.860465116279073</v>
      </c>
      <c r="V66" s="35">
        <f t="shared" si="20"/>
        <v>74.160206718346245</v>
      </c>
      <c r="W66" s="35">
        <f t="shared" si="21"/>
        <v>80.314960629921259</v>
      </c>
      <c r="X66" s="35">
        <f t="shared" si="22"/>
        <v>45.524832651732481</v>
      </c>
      <c r="Y66" s="35">
        <f t="shared" si="23"/>
        <v>77.824574253799668</v>
      </c>
      <c r="Z66" s="35">
        <f t="shared" si="24"/>
        <v>83.979328165374682</v>
      </c>
      <c r="AA66" s="35">
        <f t="shared" si="25"/>
        <v>-3.6643675354534082</v>
      </c>
      <c r="AB66" s="35">
        <f t="shared" si="26"/>
        <v>-3.6643675354534224</v>
      </c>
      <c r="AC66" s="35">
        <f t="shared" si="27"/>
        <v>-3.6643675354534224</v>
      </c>
      <c r="AF66">
        <v>1.95</v>
      </c>
      <c r="AG66">
        <v>1.92</v>
      </c>
      <c r="AJ66" t="s">
        <v>224</v>
      </c>
    </row>
    <row r="67" spans="1:36" ht="15" x14ac:dyDescent="0.25">
      <c r="A67">
        <v>1.72</v>
      </c>
      <c r="B67">
        <v>3.87</v>
      </c>
      <c r="C67">
        <v>5.08</v>
      </c>
      <c r="D67" s="20">
        <f t="shared" si="3"/>
        <v>3.6643675354534277E-2</v>
      </c>
      <c r="E67" s="17">
        <f>IF(OR($A67="",$B67="",$C67=""),"",A67*'MPTO_working_3-way'!$I66)</f>
        <v>1.783027121609799</v>
      </c>
      <c r="F67" s="21">
        <f>IF(OR($A67="",$B67="",$C67=""),"",B67*'MPTO_working_3-way'!$I66)</f>
        <v>4.0118110236220481</v>
      </c>
      <c r="G67" s="22">
        <f>IF(OR($A67="",$B67="",$C67=""),"",C67*'MPTO_working_3-way'!$I66)</f>
        <v>5.2661498708010344</v>
      </c>
      <c r="H67" s="17">
        <f>IF(OR($A67="",$B67="",$C67=""),"",'MPTO_working_3-way'!E66)</f>
        <v>1.756911014727611</v>
      </c>
      <c r="I67" s="21">
        <f>IF(OR($A67="",$B67="",$C67=""),"",'MPTO_working_3-way'!F66)</f>
        <v>4.0620127276233511</v>
      </c>
      <c r="J67" s="22">
        <f>IF(OR($A67="",$B67="",$C67=""),"",'MPTO_working_3-way'!G66)</f>
        <v>5.4160667058477827</v>
      </c>
      <c r="K67" s="17">
        <f>IF(OR($A67="",$B67="",$C67=""),"",'OddsRatio_working_3-way'!H66)</f>
        <v>1.7662662159049216</v>
      </c>
      <c r="L67" s="21">
        <f>IF(OR($A67="",$B67="",$C67=""),"",'OddsRatio_working_3-way'!I66)</f>
        <v>4.0544222772876761</v>
      </c>
      <c r="M67" s="22">
        <f>IF(OR($A67="",$B67="",$C67=""),"",'OddsRatio_working_3-way'!J66)</f>
        <v>5.3421752234612256</v>
      </c>
      <c r="N67" s="23">
        <f t="shared" si="16"/>
        <v>56.08439646712462</v>
      </c>
      <c r="O67" s="24">
        <f t="shared" si="17"/>
        <v>24.926398429833164</v>
      </c>
      <c r="P67" s="24">
        <f t="shared" si="18"/>
        <v>18.989205103042195</v>
      </c>
      <c r="Q67" t="s">
        <v>153</v>
      </c>
      <c r="R67" t="s">
        <v>158</v>
      </c>
      <c r="S67" t="s">
        <v>453</v>
      </c>
      <c r="T67" s="35">
        <v>100</v>
      </c>
      <c r="U67" s="35">
        <f t="shared" si="19"/>
        <v>59.349593495934961</v>
      </c>
      <c r="V67" s="35">
        <f t="shared" si="20"/>
        <v>69.418960244648318</v>
      </c>
      <c r="W67" s="35">
        <f t="shared" si="21"/>
        <v>68.051118210862612</v>
      </c>
      <c r="X67" s="35">
        <f t="shared" si="22"/>
        <v>62.529921544489063</v>
      </c>
      <c r="Y67" s="35">
        <f t="shared" si="23"/>
        <v>72.59928829320242</v>
      </c>
      <c r="Z67" s="35">
        <f t="shared" si="24"/>
        <v>71.231446259416714</v>
      </c>
      <c r="AA67" s="35">
        <f t="shared" si="25"/>
        <v>-3.1803280485541023</v>
      </c>
      <c r="AB67" s="35">
        <f t="shared" si="26"/>
        <v>-3.1803280485541023</v>
      </c>
      <c r="AC67" s="35">
        <f t="shared" si="27"/>
        <v>-3.1803280485541023</v>
      </c>
      <c r="AF67">
        <v>2.0699999999999998</v>
      </c>
      <c r="AG67">
        <v>1.81</v>
      </c>
      <c r="AJ67" t="s">
        <v>224</v>
      </c>
    </row>
    <row r="68" spans="1:36" ht="15" x14ac:dyDescent="0.25">
      <c r="A68">
        <v>2.46</v>
      </c>
      <c r="B68">
        <v>3.27</v>
      </c>
      <c r="C68">
        <v>3.13</v>
      </c>
      <c r="D68" s="20">
        <f t="shared" ref="D68:D131" si="28">IF(OR($A68="",$B68="",$C68=""),"",(1/A68)+(1/B68)+(1/C68)-1)</f>
        <v>3.1803280485541041E-2</v>
      </c>
      <c r="E68" s="17">
        <f>IF(OR($A68="",$B68="",$C68=""),"",A68*'MPTO_working_3-way'!$I67)</f>
        <v>2.5382360699944311</v>
      </c>
      <c r="F68" s="21">
        <f>IF(OR($A68="",$B68="",$C68=""),"",B68*'MPTO_working_3-way'!$I67)</f>
        <v>3.3739967271877194</v>
      </c>
      <c r="G68" s="22">
        <f>IF(OR($A68="",$B68="",$C68=""),"",C68*'MPTO_working_3-way'!$I67)</f>
        <v>3.2295442679197435</v>
      </c>
      <c r="H68" s="17">
        <f>IF(OR($A68="",$B68="",$C68=""),"",'MPTO_working_3-way'!E67)</f>
        <v>2.5258714176767643</v>
      </c>
      <c r="I68" s="21">
        <f>IF(OR($A68="",$B68="",$C68=""),"",'MPTO_working_3-way'!F67)</f>
        <v>3.3874271110452181</v>
      </c>
      <c r="J68" s="22">
        <f>IF(OR($A68="",$B68="",$C68=""),"",'MPTO_working_3-way'!G67)</f>
        <v>3.2374222768314178</v>
      </c>
      <c r="K68" s="17">
        <f>IF(OR($A68="",$B68="",$C68=""),"",'OddsRatio_working_3-way'!H67)</f>
        <v>2.5314149921718498</v>
      </c>
      <c r="L68" s="21">
        <f>IF(OR($A68="",$B68="",$C68=""),"",'OddsRatio_working_3-way'!I67)</f>
        <v>3.381035638513767</v>
      </c>
      <c r="M68" s="22">
        <f>IF(OR($A68="",$B68="",$C68=""),"",'OddsRatio_working_3-way'!J67)</f>
        <v>3.2341876255657809</v>
      </c>
      <c r="N68" s="23">
        <f t="shared" si="16"/>
        <v>39.397438710347934</v>
      </c>
      <c r="O68" s="24">
        <f t="shared" si="17"/>
        <v>29.638440130720461</v>
      </c>
      <c r="P68" s="24">
        <f t="shared" si="18"/>
        <v>30.964121158931601</v>
      </c>
      <c r="Q68" t="s">
        <v>155</v>
      </c>
      <c r="R68" t="s">
        <v>150</v>
      </c>
      <c r="S68" t="s">
        <v>453</v>
      </c>
      <c r="T68" s="35">
        <v>100</v>
      </c>
      <c r="U68" s="35">
        <f t="shared" si="19"/>
        <v>65.03496503496504</v>
      </c>
      <c r="V68" s="35">
        <f t="shared" si="20"/>
        <v>70.238095238095241</v>
      </c>
      <c r="W68" s="35">
        <f t="shared" si="21"/>
        <v>61.389961389961393</v>
      </c>
      <c r="X68" s="35">
        <f t="shared" si="22"/>
        <v>68.37194337194336</v>
      </c>
      <c r="Y68" s="35">
        <f t="shared" si="23"/>
        <v>73.575073575073574</v>
      </c>
      <c r="Z68" s="35">
        <f t="shared" si="24"/>
        <v>64.726939726939719</v>
      </c>
      <c r="AA68" s="35">
        <f t="shared" si="25"/>
        <v>-3.3369783369783192</v>
      </c>
      <c r="AB68" s="35">
        <f t="shared" si="26"/>
        <v>-3.3369783369783335</v>
      </c>
      <c r="AC68" s="35">
        <f t="shared" si="27"/>
        <v>-3.3369783369783264</v>
      </c>
      <c r="AF68">
        <v>2.25</v>
      </c>
      <c r="AG68">
        <v>1.68</v>
      </c>
      <c r="AJ68" t="s">
        <v>224</v>
      </c>
    </row>
    <row r="69" spans="1:36" ht="15" x14ac:dyDescent="0.25">
      <c r="A69">
        <v>2.86</v>
      </c>
      <c r="B69">
        <v>3.36</v>
      </c>
      <c r="C69">
        <v>2.59</v>
      </c>
      <c r="D69" s="20">
        <f t="shared" si="28"/>
        <v>3.3369783369783246E-2</v>
      </c>
      <c r="E69" s="17">
        <f>IF(OR($A69="",$B69="",$C69=""),"",A69*'MPTO_working_3-way'!$I68)</f>
        <v>2.9554375804375801</v>
      </c>
      <c r="F69" s="21">
        <f>IF(OR($A69="",$B69="",$C69=""),"",B69*'MPTO_working_3-way'!$I68)</f>
        <v>3.4721224721224715</v>
      </c>
      <c r="G69" s="22">
        <f>IF(OR($A69="",$B69="",$C69=""),"",C69*'MPTO_working_3-way'!$I68)</f>
        <v>2.6764277389277384</v>
      </c>
      <c r="H69" s="17">
        <f>IF(OR($A69="",$B69="",$C69=""),"",'MPTO_working_3-way'!E68)</f>
        <v>2.9539733566106663</v>
      </c>
      <c r="I69" s="21">
        <f>IF(OR($A69="",$B69="",$C69=""),"",'MPTO_working_3-way'!F68)</f>
        <v>3.4904527296240251</v>
      </c>
      <c r="J69" s="22">
        <f>IF(OR($A69="",$B69="",$C69=""),"",'MPTO_working_3-way'!G68)</f>
        <v>2.6668293434192916</v>
      </c>
      <c r="K69" s="17">
        <f>IF(OR($A69="",$B69="",$C69=""),"",'OddsRatio_working_3-way'!H68)</f>
        <v>2.9552466871152339</v>
      </c>
      <c r="L69" s="21">
        <f>IF(OR($A69="",$B69="",$C69=""),"",'OddsRatio_working_3-way'!I68)</f>
        <v>3.4808506352644923</v>
      </c>
      <c r="M69" s="22">
        <f>IF(OR($A69="",$B69="",$C69=""),"",'OddsRatio_working_3-way'!J68)</f>
        <v>2.6714205551146364</v>
      </c>
      <c r="N69" s="23">
        <f t="shared" ref="N69:N132" si="29">(1/E69)* 100</f>
        <v>33.835937074737359</v>
      </c>
      <c r="O69" s="24">
        <f t="shared" ref="O69:O132" si="30">(1/F69)* 100</f>
        <v>28.800827390996687</v>
      </c>
      <c r="P69" s="24">
        <f t="shared" ref="P69:P132" si="31">(1/G69)* 100</f>
        <v>37.363235534265968</v>
      </c>
      <c r="Q69" t="s">
        <v>157</v>
      </c>
      <c r="R69" t="s">
        <v>148</v>
      </c>
      <c r="S69" t="s">
        <v>453</v>
      </c>
      <c r="T69" s="35">
        <v>100</v>
      </c>
      <c r="U69" s="35">
        <f t="shared" ref="U69:U132" si="32">(1/A70)*((T69*A70)-T69)</f>
        <v>38.271604938271601</v>
      </c>
      <c r="V69" s="35">
        <f t="shared" ref="V69:V132" si="33">(1/B70)*((T69*B70)-T69)</f>
        <v>76.798143851508115</v>
      </c>
      <c r="W69" s="35">
        <f t="shared" ref="W69:W132" si="34">(1/C70)*((T69*C70)-T69)</f>
        <v>81.378026070763497</v>
      </c>
      <c r="X69" s="35">
        <f t="shared" ref="X69:X132" si="35">((1/B70)+(1/C70))*T69</f>
        <v>41.823830077728381</v>
      </c>
      <c r="Y69" s="35">
        <f t="shared" ref="Y69:Y132" si="36">((1/A70)+(1/C70))*T69</f>
        <v>80.350368990964895</v>
      </c>
      <c r="Z69" s="35">
        <f t="shared" ref="Z69:Z132" si="37">((1/A70)+(1/B70))*T69</f>
        <v>84.930251210220277</v>
      </c>
      <c r="AA69" s="35">
        <f t="shared" ref="AA69:AA132" si="38">U69-X69</f>
        <v>-3.5522251394567803</v>
      </c>
      <c r="AB69" s="35">
        <f t="shared" ref="AB69:AB132" si="39">V69-Y69</f>
        <v>-3.5522251394567803</v>
      </c>
      <c r="AC69" s="35">
        <f t="shared" ref="AC69:AC132" si="40">W69-Z69</f>
        <v>-3.5522251394567803</v>
      </c>
      <c r="AF69">
        <v>2.1</v>
      </c>
      <c r="AG69">
        <v>1.78</v>
      </c>
      <c r="AJ69" t="s">
        <v>224</v>
      </c>
    </row>
    <row r="70" spans="1:36" ht="15" x14ac:dyDescent="0.25">
      <c r="A70">
        <v>1.62</v>
      </c>
      <c r="B70">
        <v>4.3099999999999996</v>
      </c>
      <c r="C70">
        <v>5.37</v>
      </c>
      <c r="D70" s="20">
        <f t="shared" si="28"/>
        <v>3.5522251394567661E-2</v>
      </c>
      <c r="E70" s="17">
        <f>IF(OR($A70="",$B70="",$C70=""),"",A70*'MPTO_working_3-way'!$I69)</f>
        <v>1.6775460472591996</v>
      </c>
      <c r="F70" s="21">
        <f>IF(OR($A70="",$B70="",$C70=""),"",B70*'MPTO_working_3-way'!$I69)</f>
        <v>4.4631009035105862</v>
      </c>
      <c r="G70" s="22">
        <f>IF(OR($A70="",$B70="",$C70=""),"",C70*'MPTO_working_3-way'!$I69)</f>
        <v>5.5607544899888284</v>
      </c>
      <c r="H70" s="17">
        <f>IF(OR($A70="",$B70="",$C70=""),"",'MPTO_working_3-way'!E69)</f>
        <v>1.6516826016845796</v>
      </c>
      <c r="I70" s="21">
        <f>IF(OR($A70="",$B70="",$C70=""),"",'MPTO_working_3-way'!F69)</f>
        <v>4.5417837309177287</v>
      </c>
      <c r="J70" s="22">
        <f>IF(OR($A70="",$B70="",$C70=""),"",'MPTO_working_3-way'!G69)</f>
        <v>5.7346358453148989</v>
      </c>
      <c r="K70" s="17">
        <f>IF(OR($A70="",$B70="",$C70=""),"",'OddsRatio_working_3-way'!H69)</f>
        <v>1.6604805007940149</v>
      </c>
      <c r="L70" s="21">
        <f>IF(OR($A70="",$B70="",$C70=""),"",'OddsRatio_working_3-way'!I69)</f>
        <v>4.5261136413357876</v>
      </c>
      <c r="M70" s="22">
        <f>IF(OR($A70="",$B70="",$C70=""),"",'OddsRatio_working_3-way'!J69)</f>
        <v>5.6553222394674902</v>
      </c>
      <c r="N70" s="23">
        <f t="shared" si="29"/>
        <v>59.610882314307581</v>
      </c>
      <c r="O70" s="24">
        <f t="shared" si="30"/>
        <v>22.40594648472814</v>
      </c>
      <c r="P70" s="24">
        <f t="shared" si="31"/>
        <v>17.983171200964296</v>
      </c>
      <c r="Q70" t="s">
        <v>159</v>
      </c>
      <c r="R70" t="s">
        <v>140</v>
      </c>
      <c r="S70" t="s">
        <v>453</v>
      </c>
      <c r="T70" s="35">
        <v>100</v>
      </c>
      <c r="U70" s="35">
        <f t="shared" si="32"/>
        <v>37.5</v>
      </c>
      <c r="V70" s="35">
        <f t="shared" si="33"/>
        <v>76.689976689976689</v>
      </c>
      <c r="W70" s="35">
        <f t="shared" si="34"/>
        <v>81.024667931688811</v>
      </c>
      <c r="X70" s="35">
        <f t="shared" si="35"/>
        <v>42.285355378334508</v>
      </c>
      <c r="Y70" s="35">
        <f t="shared" si="36"/>
        <v>81.475332068311189</v>
      </c>
      <c r="Z70" s="35">
        <f t="shared" si="37"/>
        <v>85.810023310023311</v>
      </c>
      <c r="AA70" s="35">
        <f t="shared" si="38"/>
        <v>-4.7853553783345077</v>
      </c>
      <c r="AB70" s="35">
        <f t="shared" si="39"/>
        <v>-4.7853553783345006</v>
      </c>
      <c r="AC70" s="35">
        <f t="shared" si="40"/>
        <v>-4.7853553783345006</v>
      </c>
      <c r="AF70">
        <v>1.67</v>
      </c>
      <c r="AG70">
        <v>2.2799999999999998</v>
      </c>
      <c r="AJ70" t="s">
        <v>224</v>
      </c>
    </row>
    <row r="71" spans="1:36" ht="15" x14ac:dyDescent="0.25">
      <c r="A71">
        <v>1.6</v>
      </c>
      <c r="B71">
        <v>4.29</v>
      </c>
      <c r="C71">
        <v>5.27</v>
      </c>
      <c r="D71" s="20">
        <f t="shared" si="28"/>
        <v>4.7853553783345104E-2</v>
      </c>
      <c r="E71" s="17">
        <f>IF(OR($A71="",$B71="",$C71=""),"",A71*'MPTO_working_3-way'!$I70)</f>
        <v>1.6765656860533522</v>
      </c>
      <c r="F71" s="21">
        <f>IF(OR($A71="",$B71="",$C71=""),"",B71*'MPTO_working_3-way'!$I70)</f>
        <v>4.4952917457305501</v>
      </c>
      <c r="G71" s="22">
        <f>IF(OR($A71="",$B71="",$C71=""),"",C71*'MPTO_working_3-way'!$I70)</f>
        <v>5.5221882284382282</v>
      </c>
      <c r="H71" s="17">
        <f>IF(OR($A71="",$B71="",$C71=""),"",'MPTO_working_3-way'!E70)</f>
        <v>1.6419045152138145</v>
      </c>
      <c r="I71" s="21">
        <f>IF(OR($A71="",$B71="",$C71=""),"",'MPTO_working_3-way'!F70)</f>
        <v>4.6051318524352673</v>
      </c>
      <c r="J71" s="22">
        <f>IF(OR($A71="",$B71="",$C71=""),"",'MPTO_working_3-way'!G70)</f>
        <v>5.7536692154914535</v>
      </c>
      <c r="K71" s="17">
        <f>IF(OR($A71="",$B71="",$C71=""),"",'OddsRatio_working_3-way'!H70)</f>
        <v>1.6534132572373461</v>
      </c>
      <c r="L71" s="21">
        <f>IF(OR($A71="",$B71="",$C71=""),"",'OddsRatio_working_3-way'!I70)</f>
        <v>4.5828826938514498</v>
      </c>
      <c r="M71" s="22">
        <f>IF(OR($A71="",$B71="",$C71=""),"",'OddsRatio_working_3-way'!J70)</f>
        <v>5.650124347339113</v>
      </c>
      <c r="N71" s="23">
        <f t="shared" si="29"/>
        <v>59.645739401598227</v>
      </c>
      <c r="O71" s="24">
        <f t="shared" si="30"/>
        <v>22.245497212717289</v>
      </c>
      <c r="P71" s="24">
        <f t="shared" si="31"/>
        <v>18.108763385684473</v>
      </c>
      <c r="Q71" t="s">
        <v>167</v>
      </c>
      <c r="R71" t="s">
        <v>180</v>
      </c>
      <c r="S71" t="s">
        <v>453</v>
      </c>
      <c r="T71" s="35">
        <v>100</v>
      </c>
      <c r="U71" s="35">
        <f t="shared" si="32"/>
        <v>59.514170040485837</v>
      </c>
      <c r="V71" s="35">
        <f t="shared" si="33"/>
        <v>71.428571428571431</v>
      </c>
      <c r="W71" s="35">
        <f t="shared" si="34"/>
        <v>64.664310954063609</v>
      </c>
      <c r="X71" s="35">
        <f t="shared" si="35"/>
        <v>63.90711761736496</v>
      </c>
      <c r="Y71" s="35">
        <f t="shared" si="36"/>
        <v>75.821519005450568</v>
      </c>
      <c r="Z71" s="35">
        <f t="shared" si="37"/>
        <v>69.057258530942732</v>
      </c>
      <c r="AA71" s="35">
        <f t="shared" si="38"/>
        <v>-4.3929475768791235</v>
      </c>
      <c r="AB71" s="35">
        <f t="shared" si="39"/>
        <v>-4.3929475768791377</v>
      </c>
      <c r="AC71" s="35">
        <f t="shared" si="40"/>
        <v>-4.3929475768791235</v>
      </c>
      <c r="AF71">
        <v>1.73</v>
      </c>
      <c r="AG71">
        <v>2.13</v>
      </c>
      <c r="AJ71" t="s">
        <v>225</v>
      </c>
    </row>
    <row r="72" spans="1:36" ht="15" x14ac:dyDescent="0.25">
      <c r="A72">
        <v>2.4700000000000002</v>
      </c>
      <c r="B72">
        <v>3.5</v>
      </c>
      <c r="C72">
        <v>2.83</v>
      </c>
      <c r="D72" s="20">
        <f t="shared" si="28"/>
        <v>4.392947576879136E-2</v>
      </c>
      <c r="E72" s="17">
        <f>IF(OR($A72="",$B72="",$C72=""),"",A72*'MPTO_working_3-way'!$I71)</f>
        <v>2.5785058051489149</v>
      </c>
      <c r="F72" s="21">
        <f>IF(OR($A72="",$B72="",$C72=""),"",B72*'MPTO_working_3-way'!$I71)</f>
        <v>3.6537531651907695</v>
      </c>
      <c r="G72" s="22">
        <f>IF(OR($A72="",$B72="",$C72=""),"",C72*'MPTO_working_3-way'!$I71)</f>
        <v>2.9543204164256798</v>
      </c>
      <c r="H72" s="17">
        <f>IF(OR($A72="",$B72="",$C72=""),"",'MPTO_working_3-way'!E71)</f>
        <v>2.5626888731767354</v>
      </c>
      <c r="I72" s="21">
        <f>IF(OR($A72="",$B72="",$C72=""),"",'MPTO_working_3-way'!F71)</f>
        <v>3.6890686610825032</v>
      </c>
      <c r="J72" s="22">
        <f>IF(OR($A72="",$B72="",$C72=""),"",'MPTO_working_3-way'!G71)</f>
        <v>2.9523456119709177</v>
      </c>
      <c r="K72" s="17">
        <f>IF(OR($A72="",$B72="",$C72=""),"",'OddsRatio_working_3-way'!H71)</f>
        <v>2.57011299260405</v>
      </c>
      <c r="L72" s="21">
        <f>IF(OR($A72="",$B72="",$C72=""),"",'OddsRatio_working_3-way'!I71)</f>
        <v>3.6702601915034863</v>
      </c>
      <c r="M72" s="22">
        <f>IF(OR($A72="",$B72="",$C72=""),"",'OddsRatio_working_3-way'!J71)</f>
        <v>2.9546304601805518</v>
      </c>
      <c r="N72" s="23">
        <f t="shared" si="29"/>
        <v>38.78215042227712</v>
      </c>
      <c r="O72" s="24">
        <f t="shared" si="30"/>
        <v>27.369117583721287</v>
      </c>
      <c r="P72" s="24">
        <f t="shared" si="31"/>
        <v>33.848731994001582</v>
      </c>
      <c r="Q72" t="s">
        <v>161</v>
      </c>
      <c r="R72" t="s">
        <v>182</v>
      </c>
      <c r="S72" t="s">
        <v>453</v>
      </c>
      <c r="T72" s="35">
        <v>100</v>
      </c>
      <c r="U72" s="35">
        <f t="shared" si="32"/>
        <v>59.016393442622956</v>
      </c>
      <c r="V72" s="35">
        <f t="shared" si="33"/>
        <v>71.014492753623188</v>
      </c>
      <c r="W72" s="35">
        <f t="shared" si="34"/>
        <v>65.635738831615114</v>
      </c>
      <c r="X72" s="35">
        <f t="shared" si="35"/>
        <v>63.349768414761698</v>
      </c>
      <c r="Y72" s="35">
        <f t="shared" si="36"/>
        <v>75.34786772576193</v>
      </c>
      <c r="Z72" s="35">
        <f t="shared" si="37"/>
        <v>69.969113803753856</v>
      </c>
      <c r="AA72" s="35">
        <f t="shared" si="38"/>
        <v>-4.333374972138742</v>
      </c>
      <c r="AB72" s="35">
        <f t="shared" si="39"/>
        <v>-4.333374972138742</v>
      </c>
      <c r="AC72" s="35">
        <f t="shared" si="40"/>
        <v>-4.333374972138742</v>
      </c>
      <c r="AF72">
        <v>1.84</v>
      </c>
      <c r="AG72">
        <v>2</v>
      </c>
      <c r="AJ72" t="s">
        <v>225</v>
      </c>
    </row>
    <row r="73" spans="1:36" ht="15" x14ac:dyDescent="0.25">
      <c r="A73">
        <v>2.44</v>
      </c>
      <c r="B73">
        <v>3.45</v>
      </c>
      <c r="C73">
        <v>2.91</v>
      </c>
      <c r="D73" s="20">
        <f t="shared" si="28"/>
        <v>4.333374972138726E-2</v>
      </c>
      <c r="E73" s="17">
        <f>IF(OR($A73="",$B73="",$C73=""),"",A73*'MPTO_working_3-way'!$I72)</f>
        <v>2.5457343493201847</v>
      </c>
      <c r="F73" s="21">
        <f>IF(OR($A73="",$B73="",$C73=""),"",B73*'MPTO_working_3-way'!$I72)</f>
        <v>3.5995014365387861</v>
      </c>
      <c r="G73" s="22">
        <f>IF(OR($A73="",$B73="",$C73=""),"",C73*'MPTO_working_3-way'!$I72)</f>
        <v>3.0361012116892372</v>
      </c>
      <c r="H73" s="17">
        <f>IF(OR($A73="",$B73="",$C73=""),"",'MPTO_working_3-way'!E72)</f>
        <v>2.5291389538761422</v>
      </c>
      <c r="I73" s="21">
        <f>IF(OR($A73="",$B73="",$C73=""),"",'MPTO_working_3-way'!F72)</f>
        <v>3.630943769861974</v>
      </c>
      <c r="J73" s="22">
        <f>IF(OR($A73="",$B73="",$C73=""),"",'MPTO_working_3-way'!G72)</f>
        <v>3.0376852641812659</v>
      </c>
      <c r="K73" s="17">
        <f>IF(OR($A73="",$B73="",$C73=""),"",'OddsRatio_working_3-way'!H72)</f>
        <v>2.5367235074765353</v>
      </c>
      <c r="L73" s="21">
        <f>IF(OR($A73="",$B73="",$C73=""),"",'OddsRatio_working_3-way'!I72)</f>
        <v>3.6145643009149384</v>
      </c>
      <c r="M73" s="22">
        <f>IF(OR($A73="",$B73="",$C73=""),"",'OddsRatio_working_3-way'!J72)</f>
        <v>3.0382929856112386</v>
      </c>
      <c r="N73" s="23">
        <f t="shared" si="29"/>
        <v>39.281396358855787</v>
      </c>
      <c r="O73" s="24">
        <f t="shared" si="30"/>
        <v>27.781625250900898</v>
      </c>
      <c r="P73" s="24">
        <f t="shared" si="31"/>
        <v>32.936978390243333</v>
      </c>
      <c r="Q73" t="s">
        <v>163</v>
      </c>
      <c r="R73" t="s">
        <v>170</v>
      </c>
      <c r="S73" t="s">
        <v>453</v>
      </c>
      <c r="T73" s="35">
        <v>100</v>
      </c>
      <c r="U73" s="35">
        <f t="shared" si="32"/>
        <v>57.446808510638299</v>
      </c>
      <c r="V73" s="35">
        <f t="shared" si="33"/>
        <v>71.264367816091948</v>
      </c>
      <c r="W73" s="35">
        <f t="shared" si="34"/>
        <v>66.88741721854305</v>
      </c>
      <c r="X73" s="35">
        <f t="shared" si="35"/>
        <v>61.848214965365003</v>
      </c>
      <c r="Y73" s="35">
        <f t="shared" si="36"/>
        <v>75.665774270818659</v>
      </c>
      <c r="Z73" s="35">
        <f t="shared" si="37"/>
        <v>71.288823673269746</v>
      </c>
      <c r="AA73" s="35">
        <f t="shared" si="38"/>
        <v>-4.401406454726704</v>
      </c>
      <c r="AB73" s="35">
        <f t="shared" si="39"/>
        <v>-4.4014064547267111</v>
      </c>
      <c r="AC73" s="35">
        <f t="shared" si="40"/>
        <v>-4.4014064547266969</v>
      </c>
      <c r="AF73">
        <v>1.91</v>
      </c>
      <c r="AG73">
        <v>1.93</v>
      </c>
      <c r="AJ73" t="s">
        <v>225</v>
      </c>
    </row>
    <row r="74" spans="1:36" ht="15" x14ac:dyDescent="0.25">
      <c r="A74">
        <v>2.35</v>
      </c>
      <c r="B74">
        <v>3.48</v>
      </c>
      <c r="C74">
        <v>3.02</v>
      </c>
      <c r="D74" s="20">
        <f t="shared" si="28"/>
        <v>4.4014064547266862E-2</v>
      </c>
      <c r="E74" s="17">
        <f>IF(OR($A74="",$B74="",$C74=""),"",A74*'MPTO_working_3-way'!$I73)</f>
        <v>2.4534330516860772</v>
      </c>
      <c r="F74" s="21">
        <f>IF(OR($A74="",$B74="",$C74=""),"",B74*'MPTO_working_3-way'!$I73)</f>
        <v>3.6331689446244888</v>
      </c>
      <c r="G74" s="22">
        <f>IF(OR($A74="",$B74="",$C74=""),"",C74*'MPTO_working_3-way'!$I73)</f>
        <v>3.1529224749327458</v>
      </c>
      <c r="H74" s="17">
        <f>IF(OR($A74="",$B74="",$C74=""),"",'MPTO_working_3-way'!E73)</f>
        <v>2.4339157788511572</v>
      </c>
      <c r="I74" s="21">
        <f>IF(OR($A74="",$B74="",$C74=""),"",'MPTO_working_3-way'!F73)</f>
        <v>3.6672355320442125</v>
      </c>
      <c r="J74" s="22">
        <f>IF(OR($A74="",$B74="",$C74=""),"",'MPTO_working_3-way'!G73)</f>
        <v>3.1600122148031127</v>
      </c>
      <c r="K74" s="17">
        <f>IF(OR($A74="",$B74="",$C74=""),"",'OddsRatio_working_3-way'!H73)</f>
        <v>2.442521975058086</v>
      </c>
      <c r="L74" s="21">
        <f>IF(OR($A74="",$B74="",$C74=""),"",'OddsRatio_working_3-way'!I73)</f>
        <v>3.6499662949215219</v>
      </c>
      <c r="M74" s="22">
        <f>IF(OR($A74="",$B74="",$C74=""),"",'OddsRatio_working_3-way'!J73)</f>
        <v>3.1584402886054321</v>
      </c>
      <c r="N74" s="23">
        <f t="shared" si="29"/>
        <v>40.759212863492166</v>
      </c>
      <c r="O74" s="24">
        <f t="shared" si="30"/>
        <v>27.524181100346723</v>
      </c>
      <c r="P74" s="24">
        <f t="shared" si="31"/>
        <v>31.716606036161128</v>
      </c>
      <c r="Q74" t="s">
        <v>165</v>
      </c>
      <c r="R74" t="s">
        <v>174</v>
      </c>
      <c r="S74" t="s">
        <v>453</v>
      </c>
      <c r="T74" s="35">
        <v>100</v>
      </c>
      <c r="U74" s="35">
        <f t="shared" si="32"/>
        <v>47.368421052631575</v>
      </c>
      <c r="V74" s="35">
        <f t="shared" si="33"/>
        <v>74.424552429667528</v>
      </c>
      <c r="W74" s="35">
        <f t="shared" si="34"/>
        <v>73.544973544973558</v>
      </c>
      <c r="X74" s="35">
        <f t="shared" si="35"/>
        <v>52.030474025358942</v>
      </c>
      <c r="Y74" s="35">
        <f t="shared" si="36"/>
        <v>79.086605402394866</v>
      </c>
      <c r="Z74" s="35">
        <f t="shared" si="37"/>
        <v>78.207026517700911</v>
      </c>
      <c r="AA74" s="35">
        <f t="shared" si="38"/>
        <v>-4.6620529727273663</v>
      </c>
      <c r="AB74" s="35">
        <f t="shared" si="39"/>
        <v>-4.6620529727273379</v>
      </c>
      <c r="AC74" s="35">
        <f t="shared" si="40"/>
        <v>-4.6620529727273521</v>
      </c>
      <c r="AF74">
        <v>1.87</v>
      </c>
      <c r="AG74">
        <v>1.97</v>
      </c>
      <c r="AJ74" t="s">
        <v>225</v>
      </c>
    </row>
    <row r="75" spans="1:36" ht="15" x14ac:dyDescent="0.25">
      <c r="A75">
        <v>1.9</v>
      </c>
      <c r="B75">
        <v>3.91</v>
      </c>
      <c r="C75">
        <v>3.78</v>
      </c>
      <c r="D75" s="20">
        <f t="shared" si="28"/>
        <v>4.6620529727273707E-2</v>
      </c>
      <c r="E75" s="17">
        <f>IF(OR($A75="",$B75="",$C75=""),"",A75*'MPTO_working_3-way'!$I74)</f>
        <v>1.9885790064818198</v>
      </c>
      <c r="F75" s="21">
        <f>IF(OR($A75="",$B75="",$C75=""),"",B75*'MPTO_working_3-way'!$I74)</f>
        <v>4.0922862712336405</v>
      </c>
      <c r="G75" s="22">
        <f>IF(OR($A75="",$B75="",$C75=""),"",C75*'MPTO_working_3-way'!$I74)</f>
        <v>3.9562256023690945</v>
      </c>
      <c r="H75" s="17">
        <f>IF(OR($A75="",$B75="",$C75=""),"",'MPTO_working_3-way'!E74)</f>
        <v>1.9578068622470441</v>
      </c>
      <c r="I75" s="21">
        <f>IF(OR($A75="",$B75="",$C75=""),"",'MPTO_working_3-way'!F74)</f>
        <v>4.1629495147953097</v>
      </c>
      <c r="J75" s="22">
        <f>IF(OR($A75="",$B75="",$C75=""),"",'MPTO_working_3-way'!G74)</f>
        <v>4.0159015569777994</v>
      </c>
      <c r="K75" s="17">
        <f>IF(OR($A75="",$B75="",$C75=""),"",'OddsRatio_working_3-way'!H74)</f>
        <v>1.9693918188934458</v>
      </c>
      <c r="L75" s="21">
        <f>IF(OR($A75="",$B75="",$C75=""),"",'OddsRatio_working_3-way'!I74)</f>
        <v>4.1343668810888072</v>
      </c>
      <c r="M75" s="22">
        <f>IF(OR($A75="",$B75="",$C75=""),"",'OddsRatio_working_3-way'!J74)</f>
        <v>3.9943436183597543</v>
      </c>
      <c r="N75" s="23">
        <f t="shared" si="29"/>
        <v>50.287164690991737</v>
      </c>
      <c r="O75" s="24">
        <f t="shared" si="30"/>
        <v>24.43621813628754</v>
      </c>
      <c r="P75" s="24">
        <f t="shared" si="31"/>
        <v>25.276617172720712</v>
      </c>
      <c r="Q75" t="s">
        <v>169</v>
      </c>
      <c r="R75" t="s">
        <v>184</v>
      </c>
      <c r="S75" t="s">
        <v>453</v>
      </c>
      <c r="T75" s="35">
        <v>100</v>
      </c>
      <c r="U75" s="35">
        <f t="shared" si="32"/>
        <v>39.759036144578317</v>
      </c>
      <c r="V75" s="35">
        <f t="shared" si="33"/>
        <v>74.424552429667528</v>
      </c>
      <c r="W75" s="35">
        <f t="shared" si="34"/>
        <v>80.842911877394641</v>
      </c>
      <c r="X75" s="35">
        <f t="shared" si="35"/>
        <v>44.732535692937844</v>
      </c>
      <c r="Y75" s="35">
        <f t="shared" si="36"/>
        <v>79.398051978027055</v>
      </c>
      <c r="Z75" s="35">
        <f t="shared" si="37"/>
        <v>85.816411425754183</v>
      </c>
      <c r="AA75" s="35">
        <f t="shared" si="38"/>
        <v>-4.973499548359527</v>
      </c>
      <c r="AB75" s="35">
        <f t="shared" si="39"/>
        <v>-4.973499548359527</v>
      </c>
      <c r="AC75" s="35">
        <f t="shared" si="40"/>
        <v>-4.9734995483595412</v>
      </c>
      <c r="AF75">
        <v>1.68</v>
      </c>
      <c r="AG75">
        <v>2.2200000000000002</v>
      </c>
      <c r="AJ75" t="s">
        <v>225</v>
      </c>
    </row>
    <row r="76" spans="1:36" ht="15" x14ac:dyDescent="0.25">
      <c r="A76">
        <v>1.66</v>
      </c>
      <c r="B76">
        <v>3.91</v>
      </c>
      <c r="C76">
        <v>5.22</v>
      </c>
      <c r="D76" s="20">
        <f t="shared" si="28"/>
        <v>4.9734995483595501E-2</v>
      </c>
      <c r="E76" s="17">
        <f>IF(OR($A76="",$B76="",$C76=""),"",A76*'MPTO_working_3-way'!$I75)</f>
        <v>1.7425600925027684</v>
      </c>
      <c r="F76" s="21">
        <f>IF(OR($A76="",$B76="",$C76=""),"",B76*'MPTO_working_3-way'!$I75)</f>
        <v>4.1044638323408584</v>
      </c>
      <c r="G76" s="22">
        <f>IF(OR($A76="",$B76="",$C76=""),"",C76*'MPTO_working_3-way'!$I75)</f>
        <v>5.4796166764243681</v>
      </c>
      <c r="H76" s="17">
        <f>IF(OR($A76="",$B76="",$C76=""),"",'MPTO_working_3-way'!E75)</f>
        <v>1.7069760330632364</v>
      </c>
      <c r="I76" s="21">
        <f>IF(OR($A76="",$B76="",$C76=""),"",'MPTO_working_3-way'!F75)</f>
        <v>4.181018992097747</v>
      </c>
      <c r="J76" s="22">
        <f>IF(OR($A76="",$B76="",$C76=""),"",'MPTO_working_3-way'!G75)</f>
        <v>5.7145290096010912</v>
      </c>
      <c r="K76" s="17">
        <f>IF(OR($A76="",$B76="",$C76=""),"",'OddsRatio_working_3-way'!H75)</f>
        <v>1.71924285543325</v>
      </c>
      <c r="L76" s="21">
        <f>IF(OR($A76="",$B76="",$C76=""),"",'OddsRatio_working_3-way'!I75)</f>
        <v>4.1712071353193299</v>
      </c>
      <c r="M76" s="22">
        <f>IF(OR($A76="",$B76="",$C76=""),"",'OddsRatio_working_3-way'!J75)</f>
        <v>5.598795227164115</v>
      </c>
      <c r="N76" s="23">
        <f t="shared" si="29"/>
        <v>57.386830118652639</v>
      </c>
      <c r="O76" s="24">
        <f t="shared" si="30"/>
        <v>24.363718157791144</v>
      </c>
      <c r="P76" s="24">
        <f t="shared" si="31"/>
        <v>18.249451723556202</v>
      </c>
      <c r="Q76" t="s">
        <v>171</v>
      </c>
      <c r="R76" t="s">
        <v>162</v>
      </c>
      <c r="S76" t="s">
        <v>453</v>
      </c>
      <c r="T76" s="35">
        <v>100</v>
      </c>
      <c r="U76" s="35">
        <f t="shared" si="32"/>
        <v>56.521739130434774</v>
      </c>
      <c r="V76" s="35">
        <f t="shared" si="33"/>
        <v>70.059880239520965</v>
      </c>
      <c r="W76" s="35">
        <f t="shared" si="34"/>
        <v>68.944099378881987</v>
      </c>
      <c r="X76" s="35">
        <f t="shared" si="35"/>
        <v>60.996020381597063</v>
      </c>
      <c r="Y76" s="35">
        <f t="shared" si="36"/>
        <v>74.534161490683232</v>
      </c>
      <c r="Z76" s="35">
        <f t="shared" si="37"/>
        <v>73.418380630044268</v>
      </c>
      <c r="AA76" s="35">
        <f t="shared" si="38"/>
        <v>-4.4742812511622887</v>
      </c>
      <c r="AB76" s="35">
        <f t="shared" si="39"/>
        <v>-4.4742812511622674</v>
      </c>
      <c r="AC76" s="35">
        <f t="shared" si="40"/>
        <v>-4.4742812511622816</v>
      </c>
      <c r="AF76">
        <v>2.0299999999999998</v>
      </c>
      <c r="AG76">
        <v>1.82</v>
      </c>
      <c r="AJ76" t="s">
        <v>225</v>
      </c>
    </row>
    <row r="77" spans="1:36" ht="15" x14ac:dyDescent="0.25">
      <c r="A77">
        <v>2.2999999999999998</v>
      </c>
      <c r="B77">
        <v>3.34</v>
      </c>
      <c r="C77">
        <v>3.22</v>
      </c>
      <c r="D77" s="20">
        <f t="shared" si="28"/>
        <v>4.4742812511622709E-2</v>
      </c>
      <c r="E77" s="17">
        <f>IF(OR($A77="",$B77="",$C77=""),"",A77*'MPTO_working_3-way'!$I76)</f>
        <v>2.4029084687767321</v>
      </c>
      <c r="F77" s="21">
        <f>IF(OR($A77="",$B77="",$C77=""),"",B77*'MPTO_working_3-way'!$I76)</f>
        <v>3.4894409937888198</v>
      </c>
      <c r="G77" s="22">
        <f>IF(OR($A77="",$B77="",$C77=""),"",C77*'MPTO_working_3-way'!$I76)</f>
        <v>3.3640718562874254</v>
      </c>
      <c r="H77" s="17">
        <f>IF(OR($A77="",$B77="",$C77=""),"",'MPTO_working_3-way'!E76)</f>
        <v>2.3816989990256001</v>
      </c>
      <c r="I77" s="21">
        <f>IF(OR($A77="",$B77="",$C77=""),"",'MPTO_working_3-way'!F76)</f>
        <v>3.5151000130736043</v>
      </c>
      <c r="J77" s="22">
        <f>IF(OR($A77="",$B77="",$C77=""),"",'MPTO_working_3-way'!G76)</f>
        <v>3.3824380425210721</v>
      </c>
      <c r="K77" s="17">
        <f>IF(OR($A77="",$B77="",$C77=""),"",'OddsRatio_working_3-way'!H76)</f>
        <v>2.3907892776433619</v>
      </c>
      <c r="L77" s="21">
        <f>IF(OR($A77="",$B77="",$C77=""),"",'OddsRatio_working_3-way'!I76)</f>
        <v>3.5034206997580499</v>
      </c>
      <c r="M77" s="22">
        <f>IF(OR($A77="",$B77="",$C77=""),"",'OddsRatio_working_3-way'!J76)</f>
        <v>3.3750401510525099</v>
      </c>
      <c r="N77" s="23">
        <f t="shared" si="29"/>
        <v>41.616233535065859</v>
      </c>
      <c r="O77" s="24">
        <f t="shared" si="30"/>
        <v>28.657885368458523</v>
      </c>
      <c r="P77" s="24">
        <f t="shared" si="31"/>
        <v>29.725881096475611</v>
      </c>
      <c r="Q77" t="s">
        <v>173</v>
      </c>
      <c r="R77" t="s">
        <v>172</v>
      </c>
      <c r="S77" t="s">
        <v>453</v>
      </c>
      <c r="T77" s="35">
        <v>100</v>
      </c>
      <c r="U77" s="35">
        <f t="shared" si="32"/>
        <v>59.183673469387763</v>
      </c>
      <c r="V77" s="35">
        <f t="shared" si="33"/>
        <v>69.879518072289159</v>
      </c>
      <c r="W77" s="35">
        <f t="shared" si="34"/>
        <v>66.442953020134226</v>
      </c>
      <c r="X77" s="35">
        <f t="shared" si="35"/>
        <v>63.677528907576622</v>
      </c>
      <c r="Y77" s="35">
        <f t="shared" si="36"/>
        <v>74.373373510478018</v>
      </c>
      <c r="Z77" s="35">
        <f t="shared" si="37"/>
        <v>70.936808458323085</v>
      </c>
      <c r="AA77" s="35">
        <f t="shared" si="38"/>
        <v>-4.4938554381888594</v>
      </c>
      <c r="AB77" s="35">
        <f t="shared" si="39"/>
        <v>-4.4938554381888594</v>
      </c>
      <c r="AC77" s="35">
        <f t="shared" si="40"/>
        <v>-4.4938554381888594</v>
      </c>
      <c r="AF77">
        <v>2</v>
      </c>
      <c r="AG77">
        <v>1.84</v>
      </c>
      <c r="AJ77" t="s">
        <v>225</v>
      </c>
    </row>
    <row r="78" spans="1:36" ht="15" x14ac:dyDescent="0.25">
      <c r="A78">
        <v>2.4500000000000002</v>
      </c>
      <c r="B78">
        <v>3.32</v>
      </c>
      <c r="C78">
        <v>2.98</v>
      </c>
      <c r="D78" s="20">
        <f t="shared" si="28"/>
        <v>4.493855438188854E-2</v>
      </c>
      <c r="E78" s="17">
        <f>IF(OR($A78="",$B78="",$C78=""),"",A78*'MPTO_working_3-way'!$I77)</f>
        <v>2.5600994582356269</v>
      </c>
      <c r="F78" s="21">
        <f>IF(OR($A78="",$B78="",$C78=""),"",B78*'MPTO_working_3-way'!$I77)</f>
        <v>3.4691960005478699</v>
      </c>
      <c r="G78" s="22">
        <f>IF(OR($A78="",$B78="",$C78=""),"",C78*'MPTO_working_3-way'!$I77)</f>
        <v>3.113916892058028</v>
      </c>
      <c r="H78" s="17">
        <f>IF(OR($A78="",$B78="",$C78=""),"",'MPTO_working_3-way'!E77)</f>
        <v>2.5433401232253479</v>
      </c>
      <c r="I78" s="21">
        <f>IF(OR($A78="",$B78="",$C78=""),"",'MPTO_working_3-way'!F77)</f>
        <v>3.4937512371647159</v>
      </c>
      <c r="J78" s="22">
        <f>IF(OR($A78="",$B78="",$C78=""),"",'MPTO_working_3-way'!G77)</f>
        <v>3.119239625406216</v>
      </c>
      <c r="K78" s="17">
        <f>IF(OR($A78="",$B78="",$C78=""),"",'OddsRatio_working_3-way'!H77)</f>
        <v>2.5508928135489572</v>
      </c>
      <c r="L78" s="21">
        <f>IF(OR($A78="",$B78="",$C78=""),"",'OddsRatio_working_3-way'!I77)</f>
        <v>3.4814285016783302</v>
      </c>
      <c r="M78" s="22">
        <f>IF(OR($A78="",$B78="",$C78=""),"",'OddsRatio_working_3-way'!J77)</f>
        <v>3.1177708764323677</v>
      </c>
      <c r="N78" s="23">
        <f t="shared" si="29"/>
        <v>39.06098244672031</v>
      </c>
      <c r="O78" s="24">
        <f t="shared" si="30"/>
        <v>28.825122588694207</v>
      </c>
      <c r="P78" s="24">
        <f t="shared" si="31"/>
        <v>32.113894964585491</v>
      </c>
      <c r="Q78" t="s">
        <v>175</v>
      </c>
      <c r="R78" t="s">
        <v>164</v>
      </c>
      <c r="S78" t="s">
        <v>453</v>
      </c>
      <c r="T78" s="35">
        <v>100</v>
      </c>
      <c r="U78" s="35">
        <f t="shared" si="32"/>
        <v>50.73891625615763</v>
      </c>
      <c r="V78" s="35">
        <f t="shared" si="33"/>
        <v>72.899728997289984</v>
      </c>
      <c r="W78" s="35">
        <f t="shared" si="34"/>
        <v>71.751412429378533</v>
      </c>
      <c r="X78" s="35">
        <f t="shared" si="35"/>
        <v>55.348858573331498</v>
      </c>
      <c r="Y78" s="35">
        <f t="shared" si="36"/>
        <v>77.509671314463844</v>
      </c>
      <c r="Z78" s="35">
        <f t="shared" si="37"/>
        <v>76.361354746552408</v>
      </c>
      <c r="AA78" s="35">
        <f t="shared" si="38"/>
        <v>-4.6099423171738678</v>
      </c>
      <c r="AB78" s="35">
        <f t="shared" si="39"/>
        <v>-4.6099423171738607</v>
      </c>
      <c r="AC78" s="35">
        <f t="shared" si="40"/>
        <v>-4.6099423171738749</v>
      </c>
      <c r="AF78">
        <v>2.0499999999999998</v>
      </c>
      <c r="AG78">
        <v>1.81</v>
      </c>
      <c r="AJ78" t="s">
        <v>225</v>
      </c>
    </row>
    <row r="79" spans="1:36" ht="15" x14ac:dyDescent="0.25">
      <c r="A79">
        <v>2.0299999999999998</v>
      </c>
      <c r="B79">
        <v>3.69</v>
      </c>
      <c r="C79">
        <v>3.54</v>
      </c>
      <c r="D79" s="20">
        <f t="shared" si="28"/>
        <v>4.6099423171738652E-2</v>
      </c>
      <c r="E79" s="17">
        <f>IF(OR($A79="",$B79="",$C79=""),"",A79*'MPTO_working_3-way'!$I78)</f>
        <v>2.1235818290386295</v>
      </c>
      <c r="F79" s="21">
        <f>IF(OR($A79="",$B79="",$C79=""),"",B79*'MPTO_working_3-way'!$I78)</f>
        <v>3.8601068715037155</v>
      </c>
      <c r="G79" s="22">
        <f>IF(OR($A79="",$B79="",$C79=""),"",C79*'MPTO_working_3-way'!$I78)</f>
        <v>3.7031919580279546</v>
      </c>
      <c r="H79" s="17">
        <f>IF(OR($A79="",$B79="",$C79=""),"",'MPTO_working_3-way'!E78)</f>
        <v>2.0953626222291271</v>
      </c>
      <c r="I79" s="21">
        <f>IF(OR($A79="",$B79="",$C79=""),"",'MPTO_working_3-way'!F78)</f>
        <v>3.911808502069563</v>
      </c>
      <c r="J79" s="22">
        <f>IF(OR($A79="",$B79="",$C79=""),"",'MPTO_working_3-way'!G78)</f>
        <v>3.7436442095734352</v>
      </c>
      <c r="K79" s="17">
        <f>IF(OR($A79="",$B79="",$C79=""),"",'OddsRatio_working_3-way'!H78)</f>
        <v>2.1064962673196486</v>
      </c>
      <c r="L79" s="21">
        <f>IF(OR($A79="",$B79="",$C79=""),"",'OddsRatio_working_3-way'!I78)</f>
        <v>3.8897815136794716</v>
      </c>
      <c r="M79" s="22">
        <f>IF(OR($A79="",$B79="",$C79=""),"",'OddsRatio_working_3-way'!J78)</f>
        <v>3.7286412805746685</v>
      </c>
      <c r="N79" s="23">
        <f t="shared" si="29"/>
        <v>47.090250365002973</v>
      </c>
      <c r="O79" s="24">
        <f t="shared" si="30"/>
        <v>25.906018493484023</v>
      </c>
      <c r="P79" s="24">
        <f t="shared" si="31"/>
        <v>27.003731141513004</v>
      </c>
      <c r="Q79" t="s">
        <v>183</v>
      </c>
      <c r="R79" t="s">
        <v>178</v>
      </c>
      <c r="S79" t="s">
        <v>453</v>
      </c>
      <c r="T79" s="35">
        <v>100</v>
      </c>
      <c r="U79" s="35">
        <f t="shared" si="32"/>
        <v>43.181818181818187</v>
      </c>
      <c r="V79" s="35">
        <f t="shared" si="33"/>
        <v>75.961538461538453</v>
      </c>
      <c r="W79" s="35">
        <f t="shared" si="34"/>
        <v>75.961538461538453</v>
      </c>
      <c r="X79" s="35">
        <f t="shared" si="35"/>
        <v>48.076923076923073</v>
      </c>
      <c r="Y79" s="35">
        <f t="shared" si="36"/>
        <v>80.85664335664336</v>
      </c>
      <c r="Z79" s="35">
        <f t="shared" si="37"/>
        <v>80.85664335664336</v>
      </c>
      <c r="AA79" s="35">
        <f t="shared" si="38"/>
        <v>-4.8951048951048861</v>
      </c>
      <c r="AB79" s="35">
        <f t="shared" si="39"/>
        <v>-4.8951048951049074</v>
      </c>
      <c r="AC79" s="35">
        <f t="shared" si="40"/>
        <v>-4.8951048951049074</v>
      </c>
      <c r="AF79">
        <v>1.88</v>
      </c>
      <c r="AG79">
        <v>1.95</v>
      </c>
      <c r="AJ79" t="s">
        <v>225</v>
      </c>
    </row>
    <row r="80" spans="1:36" ht="15" x14ac:dyDescent="0.25">
      <c r="A80">
        <v>1.76</v>
      </c>
      <c r="B80">
        <v>4.16</v>
      </c>
      <c r="C80">
        <v>4.16</v>
      </c>
      <c r="D80" s="20">
        <f t="shared" si="28"/>
        <v>4.8951048951048959E-2</v>
      </c>
      <c r="E80" s="17">
        <f>IF(OR($A80="",$B80="",$C80=""),"",A80*'MPTO_working_3-way'!$I79)</f>
        <v>1.8461538461538463</v>
      </c>
      <c r="F80" s="21">
        <f>IF(OR($A80="",$B80="",$C80=""),"",B80*'MPTO_working_3-way'!$I79)</f>
        <v>4.3636363636363642</v>
      </c>
      <c r="G80" s="22">
        <f>IF(OR($A80="",$B80="",$C80=""),"",C80*'MPTO_working_3-way'!$I79)</f>
        <v>4.3636363636363642</v>
      </c>
      <c r="H80" s="17">
        <f>IF(OR($A80="",$B80="",$C80=""),"",'MPTO_working_3-way'!E79)</f>
        <v>1.8120380147835269</v>
      </c>
      <c r="I80" s="21">
        <f>IF(OR($A80="",$B80="",$C80=""),"",'MPTO_working_3-way'!F79)</f>
        <v>4.462938881664499</v>
      </c>
      <c r="J80" s="22">
        <f>IF(OR($A80="",$B80="",$C80=""),"",'MPTO_working_3-way'!G79)</f>
        <v>4.462938881664499</v>
      </c>
      <c r="K80" s="17">
        <f>IF(OR($A80="",$B80="",$C80=""),"",'OddsRatio_working_3-way'!H79)</f>
        <v>1.8241519369765562</v>
      </c>
      <c r="L80" s="21">
        <f>IF(OR($A80="",$B80="",$C80=""),"",'OddsRatio_working_3-way'!I79)</f>
        <v>4.4267370011130511</v>
      </c>
      <c r="M80" s="22">
        <f>IF(OR($A80="",$B80="",$C80=""),"",'OddsRatio_working_3-way'!J79)</f>
        <v>4.4267370011130511</v>
      </c>
      <c r="N80" s="23">
        <f t="shared" si="29"/>
        <v>54.166666666666664</v>
      </c>
      <c r="O80" s="24">
        <f t="shared" si="30"/>
        <v>22.916666666666664</v>
      </c>
      <c r="P80" s="24">
        <f t="shared" si="31"/>
        <v>22.916666666666664</v>
      </c>
      <c r="Q80" t="s">
        <v>177</v>
      </c>
      <c r="R80" t="s">
        <v>168</v>
      </c>
      <c r="S80" t="s">
        <v>453</v>
      </c>
      <c r="T80" s="35">
        <v>100</v>
      </c>
      <c r="U80" s="35">
        <f t="shared" si="32"/>
        <v>49.748743718592962</v>
      </c>
      <c r="V80" s="35">
        <f t="shared" si="33"/>
        <v>72.222222222222229</v>
      </c>
      <c r="W80" s="35">
        <f t="shared" si="34"/>
        <v>73.333333333333329</v>
      </c>
      <c r="X80" s="35">
        <f t="shared" si="35"/>
        <v>54.44444444444445</v>
      </c>
      <c r="Y80" s="35">
        <f t="shared" si="36"/>
        <v>76.917922948073695</v>
      </c>
      <c r="Z80" s="35">
        <f t="shared" si="37"/>
        <v>78.029034059184809</v>
      </c>
      <c r="AA80" s="35">
        <f t="shared" si="38"/>
        <v>-4.6957007258514878</v>
      </c>
      <c r="AB80" s="35">
        <f t="shared" si="39"/>
        <v>-4.6957007258514665</v>
      </c>
      <c r="AC80" s="35">
        <f t="shared" si="40"/>
        <v>-4.6957007258514807</v>
      </c>
      <c r="AF80">
        <v>1.56</v>
      </c>
      <c r="AG80">
        <v>2.4500000000000002</v>
      </c>
      <c r="AJ80" t="s">
        <v>225</v>
      </c>
    </row>
    <row r="81" spans="1:36" ht="15" x14ac:dyDescent="0.25">
      <c r="A81">
        <v>1.99</v>
      </c>
      <c r="B81">
        <v>3.6</v>
      </c>
      <c r="C81">
        <v>3.75</v>
      </c>
      <c r="D81" s="20">
        <f t="shared" si="28"/>
        <v>4.6957007258514816E-2</v>
      </c>
      <c r="E81" s="17">
        <f>IF(OR($A81="",$B81="",$C81=""),"",A81*'MPTO_working_3-way'!$I80)</f>
        <v>2.0834444444444444</v>
      </c>
      <c r="F81" s="21">
        <f>IF(OR($A81="",$B81="",$C81=""),"",B81*'MPTO_working_3-way'!$I80)</f>
        <v>3.7690452261306535</v>
      </c>
      <c r="G81" s="22">
        <f>IF(OR($A81="",$B81="",$C81=""),"",C81*'MPTO_working_3-way'!$I80)</f>
        <v>3.9260887772194306</v>
      </c>
      <c r="H81" s="17">
        <f>IF(OR($A81="",$B81="",$C81=""),"",'MPTO_working_3-way'!E80)</f>
        <v>2.0539775985320539</v>
      </c>
      <c r="I81" s="21">
        <f>IF(OR($A81="",$B81="",$C81=""),"",'MPTO_working_3-way'!F80)</f>
        <v>3.8149673388241983</v>
      </c>
      <c r="J81" s="22">
        <f>IF(OR($A81="",$B81="",$C81=""),"",'MPTO_working_3-way'!G80)</f>
        <v>3.9838362867946913</v>
      </c>
      <c r="K81" s="17">
        <f>IF(OR($A81="",$B81="",$C81=""),"",'OddsRatio_working_3-way'!H80)</f>
        <v>2.0654395377784422</v>
      </c>
      <c r="L81" s="21">
        <f>IF(OR($A81="",$B81="",$C81=""),"",'OddsRatio_working_3-way'!I80)</f>
        <v>3.7981240386100485</v>
      </c>
      <c r="M81" s="22">
        <f>IF(OR($A81="",$B81="",$C81=""),"",'OddsRatio_working_3-way'!J80)</f>
        <v>3.9595542716067822</v>
      </c>
      <c r="N81" s="23">
        <f t="shared" si="29"/>
        <v>47.997440136526052</v>
      </c>
      <c r="O81" s="24">
        <f t="shared" si="30"/>
        <v>26.531918297690787</v>
      </c>
      <c r="P81" s="24">
        <f t="shared" si="31"/>
        <v>25.470641565783158</v>
      </c>
      <c r="Q81" t="s">
        <v>179</v>
      </c>
      <c r="R81" t="s">
        <v>166</v>
      </c>
      <c r="S81" t="s">
        <v>453</v>
      </c>
      <c r="T81" s="35">
        <v>100</v>
      </c>
      <c r="U81" s="35">
        <f t="shared" si="32"/>
        <v>62.406015037593981</v>
      </c>
      <c r="V81" s="35">
        <f t="shared" si="33"/>
        <v>73.190348525469176</v>
      </c>
      <c r="W81" s="35">
        <f t="shared" si="34"/>
        <v>60</v>
      </c>
      <c r="X81" s="35">
        <f t="shared" si="35"/>
        <v>66.809651474530838</v>
      </c>
      <c r="Y81" s="35">
        <f t="shared" si="36"/>
        <v>77.593984962406012</v>
      </c>
      <c r="Z81" s="35">
        <f t="shared" si="37"/>
        <v>64.40363643693685</v>
      </c>
      <c r="AA81" s="35">
        <f t="shared" si="38"/>
        <v>-4.403636436936857</v>
      </c>
      <c r="AB81" s="35">
        <f t="shared" si="39"/>
        <v>-4.4036364369368357</v>
      </c>
      <c r="AC81" s="35">
        <f t="shared" si="40"/>
        <v>-4.4036364369368499</v>
      </c>
      <c r="AF81">
        <v>2.0099999999999998</v>
      </c>
      <c r="AG81">
        <v>1.83</v>
      </c>
      <c r="AJ81" t="s">
        <v>225</v>
      </c>
    </row>
    <row r="82" spans="1:36" ht="15" x14ac:dyDescent="0.25">
      <c r="A82">
        <v>2.66</v>
      </c>
      <c r="B82">
        <v>3.73</v>
      </c>
      <c r="C82">
        <v>2.5</v>
      </c>
      <c r="D82" s="20">
        <f t="shared" si="28"/>
        <v>4.4036364369368641E-2</v>
      </c>
      <c r="E82" s="17">
        <f>IF(OR($A82="",$B82="",$C82=""),"",A82*'MPTO_working_3-way'!$I81)</f>
        <v>2.7771367292225206</v>
      </c>
      <c r="F82" s="21">
        <f>IF(OR($A82="",$B82="",$C82=""),"",B82*'MPTO_working_3-way'!$I81)</f>
        <v>3.8942556390977452</v>
      </c>
      <c r="G82" s="22">
        <f>IF(OR($A82="",$B82="",$C82=""),"",C82*'MPTO_working_3-way'!$I81)</f>
        <v>2.6100909109234216</v>
      </c>
      <c r="H82" s="17">
        <f>IF(OR($A82="",$B82="",$C82=""),"",'MPTO_working_3-way'!E81)</f>
        <v>2.7680813311162948</v>
      </c>
      <c r="I82" s="21">
        <f>IF(OR($A82="",$B82="",$C82=""),"",'MPTO_working_3-way'!F81)</f>
        <v>3.9460538665903062</v>
      </c>
      <c r="J82" s="22">
        <f>IF(OR($A82="",$B82="",$C82=""),"",'MPTO_working_3-way'!G81)</f>
        <v>2.5952373478975073</v>
      </c>
      <c r="K82" s="17">
        <f>IF(OR($A82="",$B82="",$C82=""),"",'OddsRatio_working_3-way'!H81)</f>
        <v>2.7738019254819051</v>
      </c>
      <c r="L82" s="21">
        <f>IF(OR($A82="",$B82="",$C82=""),"",'OddsRatio_working_3-way'!I81)</f>
        <v>3.917156178653975</v>
      </c>
      <c r="M82" s="22">
        <f>IF(OR($A82="",$B82="",$C82=""),"",'OddsRatio_working_3-way'!J81)</f>
        <v>2.6028330651944911</v>
      </c>
      <c r="N82" s="23">
        <f t="shared" si="29"/>
        <v>36.008309907015537</v>
      </c>
      <c r="O82" s="24">
        <f t="shared" si="30"/>
        <v>25.678848351919925</v>
      </c>
      <c r="P82" s="24">
        <f t="shared" si="31"/>
        <v>38.312841741064524</v>
      </c>
      <c r="Q82" t="s">
        <v>181</v>
      </c>
      <c r="R82" t="s">
        <v>176</v>
      </c>
      <c r="S82" t="s">
        <v>453</v>
      </c>
      <c r="T82" s="35">
        <v>100</v>
      </c>
      <c r="U82" s="35">
        <f t="shared" si="32"/>
        <v>41.860465116279073</v>
      </c>
      <c r="V82" s="35">
        <f t="shared" si="33"/>
        <v>76.470588235294116</v>
      </c>
      <c r="W82" s="35">
        <f t="shared" si="34"/>
        <v>78.586723768736618</v>
      </c>
      <c r="X82" s="35">
        <f t="shared" si="35"/>
        <v>44.942687995969266</v>
      </c>
      <c r="Y82" s="35">
        <f t="shared" si="36"/>
        <v>79.552811114984308</v>
      </c>
      <c r="Z82" s="35">
        <f t="shared" si="37"/>
        <v>81.668946648426811</v>
      </c>
      <c r="AA82" s="35">
        <f t="shared" si="38"/>
        <v>-3.0822228796901925</v>
      </c>
      <c r="AB82" s="35">
        <f t="shared" si="39"/>
        <v>-3.0822228796901925</v>
      </c>
      <c r="AC82" s="35">
        <f t="shared" si="40"/>
        <v>-3.0822228796901925</v>
      </c>
      <c r="AF82">
        <v>1.68</v>
      </c>
      <c r="AG82">
        <v>2.21</v>
      </c>
      <c r="AJ82" t="s">
        <v>225</v>
      </c>
    </row>
    <row r="83" spans="1:36" ht="15" x14ac:dyDescent="0.25">
      <c r="A83">
        <v>1.72</v>
      </c>
      <c r="B83">
        <v>4.25</v>
      </c>
      <c r="C83">
        <v>4.67</v>
      </c>
      <c r="D83" s="20">
        <f t="shared" si="28"/>
        <v>3.0822228796901996E-2</v>
      </c>
      <c r="E83" s="17">
        <f>IF(OR($A83="",$B83="",$C83=""),"",A83*'MPTO_working_3-way'!$I82)</f>
        <v>1.7730142335306713</v>
      </c>
      <c r="F83" s="21">
        <f>IF(OR($A83="",$B83="",$C83=""),"",B83*'MPTO_working_3-way'!$I82)</f>
        <v>4.380994472386833</v>
      </c>
      <c r="G83" s="22">
        <f>IF(OR($A83="",$B83="",$C83=""),"",C83*'MPTO_working_3-way'!$I82)</f>
        <v>4.8139398084815319</v>
      </c>
      <c r="H83" s="17">
        <f>IF(OR($A83="",$B83="",$C83=""),"",'MPTO_working_3-way'!E82)</f>
        <v>1.7509416091215124</v>
      </c>
      <c r="I83" s="21">
        <f>IF(OR($A83="",$B83="",$C83=""),"",'MPTO_working_3-way'!F82)</f>
        <v>4.4440486005641135</v>
      </c>
      <c r="J83" s="22">
        <f>IF(OR($A83="",$B83="",$C83=""),"",'MPTO_working_3-way'!G82)</f>
        <v>4.9053588021726435</v>
      </c>
      <c r="K83" s="17">
        <f>IF(OR($A83="",$B83="",$C83=""),"",'OddsRatio_working_3-way'!H82)</f>
        <v>1.7587790235583352</v>
      </c>
      <c r="L83" s="21">
        <f>IF(OR($A83="",$B83="",$C83=""),"",'OddsRatio_working_3-way'!I82)</f>
        <v>4.425044203561928</v>
      </c>
      <c r="M83" s="22">
        <f>IF(OR($A83="",$B83="",$C83=""),"",'OddsRatio_working_3-way'!J82)</f>
        <v>4.8676653006376229</v>
      </c>
      <c r="N83" s="23">
        <f t="shared" si="29"/>
        <v>56.40112645958073</v>
      </c>
      <c r="O83" s="24">
        <f t="shared" si="30"/>
        <v>22.82586764952444</v>
      </c>
      <c r="P83" s="24">
        <f t="shared" si="31"/>
        <v>20.773005890894833</v>
      </c>
      <c r="Q83" t="s">
        <v>310</v>
      </c>
      <c r="R83" t="s">
        <v>303</v>
      </c>
      <c r="S83" t="s">
        <v>453</v>
      </c>
      <c r="T83" s="35">
        <v>100</v>
      </c>
      <c r="U83" s="35">
        <f t="shared" si="32"/>
        <v>80.039920159680634</v>
      </c>
      <c r="V83" s="35">
        <f t="shared" si="33"/>
        <v>76.470588235294116</v>
      </c>
      <c r="W83" s="35">
        <f t="shared" si="34"/>
        <v>40.476190476190474</v>
      </c>
      <c r="X83" s="35">
        <f t="shared" si="35"/>
        <v>83.053221288515402</v>
      </c>
      <c r="Y83" s="35">
        <f t="shared" si="36"/>
        <v>79.483889364128885</v>
      </c>
      <c r="Z83" s="35">
        <f t="shared" si="37"/>
        <v>43.489491605025243</v>
      </c>
      <c r="AA83" s="35">
        <f t="shared" si="38"/>
        <v>-3.0133011288347689</v>
      </c>
      <c r="AB83" s="35">
        <f t="shared" si="39"/>
        <v>-3.0133011288347689</v>
      </c>
      <c r="AC83" s="35">
        <f t="shared" si="40"/>
        <v>-3.0133011288347689</v>
      </c>
      <c r="AF83">
        <v>1.6</v>
      </c>
      <c r="AG83">
        <v>2.44</v>
      </c>
      <c r="AJ83" t="s">
        <v>364</v>
      </c>
    </row>
    <row r="84" spans="1:36" ht="15" x14ac:dyDescent="0.25">
      <c r="A84">
        <v>5.01</v>
      </c>
      <c r="B84">
        <v>4.25</v>
      </c>
      <c r="C84">
        <v>1.68</v>
      </c>
      <c r="D84" s="20">
        <f t="shared" si="28"/>
        <v>3.0133011288347777E-2</v>
      </c>
      <c r="E84" s="17">
        <f>IF(OR($A84="",$B84="",$C84=""),"",A84*'MPTO_working_3-way'!$I83)</f>
        <v>5.1609663865546223</v>
      </c>
      <c r="F84" s="21">
        <f>IF(OR($A84="",$B84="",$C84=""),"",B84*'MPTO_working_3-way'!$I83)</f>
        <v>4.3780652979754784</v>
      </c>
      <c r="G84" s="22">
        <f>IF(OR($A84="",$B84="",$C84=""),"",C84*'MPTO_working_3-way'!$I83)</f>
        <v>1.7306234589644243</v>
      </c>
      <c r="H84" s="17">
        <f>IF(OR($A84="",$B84="",$C84=""),"",'MPTO_working_3-way'!E83)</f>
        <v>5.2754730337575779</v>
      </c>
      <c r="I84" s="21">
        <f>IF(OR($A84="",$B84="",$C84=""),"",'MPTO_working_3-way'!F83)</f>
        <v>4.4395159789016452</v>
      </c>
      <c r="J84" s="22">
        <f>IF(OR($A84="",$B84="",$C84=""),"",'MPTO_working_3-way'!G83)</f>
        <v>1.7088357250683126</v>
      </c>
      <c r="K84" s="17">
        <f>IF(OR($A84="",$B84="",$C84=""),"",'OddsRatio_working_3-way'!H83)</f>
        <v>5.225068391758823</v>
      </c>
      <c r="L84" s="21">
        <f>IF(OR($A84="",$B84="",$C84=""),"",'OddsRatio_working_3-way'!I83)</f>
        <v>4.4243073000539086</v>
      </c>
      <c r="M84" s="22">
        <f>IF(OR($A84="",$B84="",$C84=""),"",'OddsRatio_working_3-way'!J83)</f>
        <v>1.7164704504728177</v>
      </c>
      <c r="N84" s="23">
        <f t="shared" si="29"/>
        <v>19.376216101798406</v>
      </c>
      <c r="O84" s="24">
        <f t="shared" si="30"/>
        <v>22.841139451767059</v>
      </c>
      <c r="P84" s="24">
        <f t="shared" si="31"/>
        <v>57.782644446434531</v>
      </c>
      <c r="Q84" t="s">
        <v>306</v>
      </c>
      <c r="R84" t="s">
        <v>258</v>
      </c>
      <c r="S84" t="s">
        <v>453</v>
      </c>
      <c r="T84" s="35">
        <v>100</v>
      </c>
      <c r="U84" s="35">
        <f t="shared" si="32"/>
        <v>64.285714285714292</v>
      </c>
      <c r="V84" s="35">
        <f t="shared" si="33"/>
        <v>70.501474926253692</v>
      </c>
      <c r="W84" s="35">
        <f t="shared" si="34"/>
        <v>61.977186311787079</v>
      </c>
      <c r="X84" s="35">
        <f t="shared" si="35"/>
        <v>67.521338761959242</v>
      </c>
      <c r="Y84" s="35">
        <f t="shared" si="36"/>
        <v>73.737099402498643</v>
      </c>
      <c r="Z84" s="35">
        <f t="shared" si="37"/>
        <v>65.21281078803203</v>
      </c>
      <c r="AA84" s="35">
        <f t="shared" si="38"/>
        <v>-3.2356244762449506</v>
      </c>
      <c r="AB84" s="35">
        <f t="shared" si="39"/>
        <v>-3.2356244762449506</v>
      </c>
      <c r="AC84" s="35">
        <f t="shared" si="40"/>
        <v>-3.2356244762449506</v>
      </c>
      <c r="AF84">
        <v>1.62</v>
      </c>
      <c r="AG84">
        <v>2.4</v>
      </c>
      <c r="AJ84" t="s">
        <v>364</v>
      </c>
    </row>
    <row r="85" spans="1:36" ht="15" x14ac:dyDescent="0.25">
      <c r="A85">
        <v>2.8</v>
      </c>
      <c r="B85">
        <v>3.39</v>
      </c>
      <c r="C85">
        <v>2.63</v>
      </c>
      <c r="D85" s="20">
        <f t="shared" si="28"/>
        <v>3.2356244762449471E-2</v>
      </c>
      <c r="E85" s="17">
        <f>IF(OR($A85="",$B85="",$C85=""),"",A85*'MPTO_working_3-way'!$I84)</f>
        <v>2.8905974853348582</v>
      </c>
      <c r="F85" s="21">
        <f>IF(OR($A85="",$B85="",$C85=""),"",B85*'MPTO_working_3-way'!$I84)</f>
        <v>3.4996876697447039</v>
      </c>
      <c r="G85" s="22">
        <f>IF(OR($A85="",$B85="",$C85=""),"",C85*'MPTO_working_3-way'!$I84)</f>
        <v>2.715096923725242</v>
      </c>
      <c r="H85" s="17">
        <f>IF(OR($A85="",$B85="",$C85=""),"",'MPTO_working_3-way'!E84)</f>
        <v>2.887190740249566</v>
      </c>
      <c r="I85" s="21">
        <f>IF(OR($A85="",$B85="",$C85=""),"",'MPTO_working_3-way'!F84)</f>
        <v>3.5186508715830382</v>
      </c>
      <c r="J85" s="22">
        <f>IF(OR($A85="",$B85="",$C85=""),"",'MPTO_working_3-way'!G84)</f>
        <v>2.7067795372748411</v>
      </c>
      <c r="K85" s="17">
        <f>IF(OR($A85="",$B85="",$C85=""),"",'OddsRatio_working_3-way'!H84)</f>
        <v>2.8893192240205465</v>
      </c>
      <c r="L85" s="21">
        <f>IF(OR($A85="",$B85="",$C85=""),"",'OddsRatio_working_3-way'!I84)</f>
        <v>3.5085960807828376</v>
      </c>
      <c r="M85" s="22">
        <f>IF(OR($A85="",$B85="",$C85=""),"",'OddsRatio_working_3-way'!J84)</f>
        <v>2.710883519529717</v>
      </c>
      <c r="N85" s="23">
        <f t="shared" si="29"/>
        <v>34.594923889382542</v>
      </c>
      <c r="O85" s="24">
        <f t="shared" si="30"/>
        <v>28.573978433708291</v>
      </c>
      <c r="P85" s="24">
        <f t="shared" si="31"/>
        <v>36.831097676909167</v>
      </c>
      <c r="Q85" t="s">
        <v>70</v>
      </c>
      <c r="R85" t="s">
        <v>81</v>
      </c>
      <c r="S85" t="s">
        <v>453</v>
      </c>
      <c r="T85" s="35">
        <v>100</v>
      </c>
      <c r="U85" s="35">
        <f t="shared" si="32"/>
        <v>61.538461538461533</v>
      </c>
      <c r="V85" s="35">
        <f t="shared" si="33"/>
        <v>68.35443037974683</v>
      </c>
      <c r="W85" s="35">
        <f t="shared" si="34"/>
        <v>66.88741721854305</v>
      </c>
      <c r="X85" s="35">
        <f t="shared" si="35"/>
        <v>64.75815240171012</v>
      </c>
      <c r="Y85" s="35">
        <f t="shared" si="36"/>
        <v>71.574121242995417</v>
      </c>
      <c r="Z85" s="35">
        <f t="shared" si="37"/>
        <v>70.107108081791608</v>
      </c>
      <c r="AA85" s="35">
        <f t="shared" si="38"/>
        <v>-3.2196908632485872</v>
      </c>
      <c r="AB85" s="35">
        <f t="shared" si="39"/>
        <v>-3.2196908632485872</v>
      </c>
      <c r="AC85" s="35">
        <f t="shared" si="40"/>
        <v>-3.2196908632485588</v>
      </c>
      <c r="AF85">
        <v>2.08</v>
      </c>
      <c r="AG85">
        <v>1.79</v>
      </c>
      <c r="AJ85" t="s">
        <v>69</v>
      </c>
    </row>
    <row r="86" spans="1:36" ht="15" x14ac:dyDescent="0.25">
      <c r="A86">
        <v>2.6</v>
      </c>
      <c r="B86">
        <v>3.16</v>
      </c>
      <c r="C86">
        <v>3.02</v>
      </c>
      <c r="D86" s="20">
        <f t="shared" si="28"/>
        <v>3.2196908632485588E-2</v>
      </c>
      <c r="E86" s="17">
        <f>IF(OR($A86="",$B86="",$C86=""),"",A86*'MPTO_working_3-way'!$I85)</f>
        <v>2.6837119624444625</v>
      </c>
      <c r="F86" s="21">
        <f>IF(OR($A86="",$B86="",$C86=""),"",B86*'MPTO_working_3-way'!$I85)</f>
        <v>3.2617422312786548</v>
      </c>
      <c r="G86" s="22">
        <f>IF(OR($A86="",$B86="",$C86=""),"",C86*'MPTO_working_3-way'!$I85)</f>
        <v>3.1172346640701063</v>
      </c>
      <c r="H86" s="17">
        <f>IF(OR($A86="",$B86="",$C86=""),"",'MPTO_working_3-way'!E85)</f>
        <v>2.6746329236182174</v>
      </c>
      <c r="I86" s="21">
        <f>IF(OR($A86="",$B86="",$C86=""),"",'MPTO_working_3-way'!F85)</f>
        <v>3.2709305922717808</v>
      </c>
      <c r="J86" s="22">
        <f>IF(OR($A86="",$B86="",$C86=""),"",'MPTO_working_3-way'!G85)</f>
        <v>3.1211617032410413</v>
      </c>
      <c r="K86" s="17">
        <f>IF(OR($A86="",$B86="",$C86=""),"",'OddsRatio_working_3-way'!H85)</f>
        <v>2.6788417773448736</v>
      </c>
      <c r="L86" s="21">
        <f>IF(OR($A86="",$B86="",$C86=""),"",'OddsRatio_working_3-way'!I85)</f>
        <v>3.2664363994155794</v>
      </c>
      <c r="M86" s="22">
        <f>IF(OR($A86="",$B86="",$C86=""),"",'OddsRatio_working_3-way'!J85)</f>
        <v>3.1195377438979017</v>
      </c>
      <c r="N86" s="23">
        <f t="shared" si="29"/>
        <v>37.26182295245831</v>
      </c>
      <c r="O86" s="24">
        <f t="shared" si="30"/>
        <v>30.658461922908732</v>
      </c>
      <c r="P86" s="24">
        <f t="shared" si="31"/>
        <v>32.079715124632976</v>
      </c>
      <c r="Q86" t="s">
        <v>84</v>
      </c>
      <c r="R86" t="s">
        <v>77</v>
      </c>
      <c r="S86" t="s">
        <v>453</v>
      </c>
      <c r="T86" s="35">
        <v>100</v>
      </c>
      <c r="U86" s="35">
        <f t="shared" si="32"/>
        <v>64.539007092198588</v>
      </c>
      <c r="V86" s="35">
        <f t="shared" si="33"/>
        <v>69.040247678018574</v>
      </c>
      <c r="W86" s="35">
        <f t="shared" si="34"/>
        <v>63.099630996309962</v>
      </c>
      <c r="X86" s="35">
        <f t="shared" si="35"/>
        <v>67.860121325671457</v>
      </c>
      <c r="Y86" s="35">
        <f t="shared" si="36"/>
        <v>72.361361911491457</v>
      </c>
      <c r="Z86" s="35">
        <f t="shared" si="37"/>
        <v>66.420745229782852</v>
      </c>
      <c r="AA86" s="35">
        <f t="shared" si="38"/>
        <v>-3.3211142334728692</v>
      </c>
      <c r="AB86" s="35">
        <f t="shared" si="39"/>
        <v>-3.3211142334728834</v>
      </c>
      <c r="AC86" s="35">
        <f t="shared" si="40"/>
        <v>-3.3211142334728905</v>
      </c>
      <c r="AF86">
        <v>2.2000000000000002</v>
      </c>
      <c r="AG86">
        <v>1.71</v>
      </c>
      <c r="AJ86" t="s">
        <v>69</v>
      </c>
    </row>
    <row r="87" spans="1:36" ht="15" x14ac:dyDescent="0.25">
      <c r="A87">
        <v>2.82</v>
      </c>
      <c r="B87">
        <v>3.23</v>
      </c>
      <c r="C87">
        <v>2.71</v>
      </c>
      <c r="D87" s="20">
        <f t="shared" si="28"/>
        <v>3.3211142334728994E-2</v>
      </c>
      <c r="E87" s="17">
        <f>IF(OR($A87="",$B87="",$C87=""),"",A87*'MPTO_working_3-way'!$I86)</f>
        <v>2.9136554213839356</v>
      </c>
      <c r="F87" s="21">
        <f>IF(OR($A87="",$B87="",$C87=""),"",B87*'MPTO_working_3-way'!$I86)</f>
        <v>3.3372719897411747</v>
      </c>
      <c r="G87" s="22">
        <f>IF(OR($A87="",$B87="",$C87=""),"",C87*'MPTO_working_3-way'!$I86)</f>
        <v>2.8000021957271155</v>
      </c>
      <c r="H87" s="17">
        <f>IF(OR($A87="",$B87="",$C87=""),"",'MPTO_working_3-way'!E86)</f>
        <v>2.9108730128718805</v>
      </c>
      <c r="I87" s="21">
        <f>IF(OR($A87="",$B87="",$C87=""),"",'MPTO_working_3-way'!F86)</f>
        <v>3.3497791585089232</v>
      </c>
      <c r="J87" s="22">
        <f>IF(OR($A87="",$B87="",$C87=""),"",'MPTO_working_3-way'!G86)</f>
        <v>2.7938165410511115</v>
      </c>
      <c r="K87" s="17">
        <f>IF(OR($A87="",$B87="",$C87=""),"",'OddsRatio_working_3-way'!H86)</f>
        <v>2.9124638430012499</v>
      </c>
      <c r="L87" s="21">
        <f>IF(OR($A87="",$B87="",$C87=""),"",'OddsRatio_working_3-way'!I86)</f>
        <v>3.3432936098312016</v>
      </c>
      <c r="M87" s="22">
        <f>IF(OR($A87="",$B87="",$C87=""),"",'OddsRatio_working_3-way'!J86)</f>
        <v>2.7968753689737018</v>
      </c>
      <c r="N87" s="23">
        <f t="shared" si="29"/>
        <v>34.321148364380619</v>
      </c>
      <c r="O87" s="24">
        <f t="shared" si="30"/>
        <v>29.964593928035093</v>
      </c>
      <c r="P87" s="24">
        <f t="shared" si="31"/>
        <v>35.71425770758426</v>
      </c>
      <c r="Q87" t="s">
        <v>260</v>
      </c>
      <c r="R87" t="s">
        <v>186</v>
      </c>
      <c r="S87" t="s">
        <v>453</v>
      </c>
      <c r="T87" s="35">
        <v>100</v>
      </c>
      <c r="U87" s="35">
        <f t="shared" si="32"/>
        <v>70.588235294117652</v>
      </c>
      <c r="V87" s="35">
        <f t="shared" si="33"/>
        <v>71.014492753623188</v>
      </c>
      <c r="W87" s="35">
        <f t="shared" si="34"/>
        <v>55.156950672645742</v>
      </c>
      <c r="X87" s="35">
        <f t="shared" si="35"/>
        <v>73.828556573731078</v>
      </c>
      <c r="Y87" s="35">
        <f t="shared" si="36"/>
        <v>74.254814033236613</v>
      </c>
      <c r="Z87" s="35">
        <f t="shared" si="37"/>
        <v>58.397271952259167</v>
      </c>
      <c r="AA87" s="35">
        <f t="shared" si="38"/>
        <v>-3.2403212796134255</v>
      </c>
      <c r="AB87" s="35">
        <f t="shared" si="39"/>
        <v>-3.2403212796134255</v>
      </c>
      <c r="AC87" s="35">
        <f t="shared" si="40"/>
        <v>-3.2403212796134255</v>
      </c>
      <c r="AF87">
        <v>2.25</v>
      </c>
      <c r="AG87">
        <v>1.68</v>
      </c>
      <c r="AJ87" t="s">
        <v>69</v>
      </c>
    </row>
    <row r="88" spans="1:36" ht="15" x14ac:dyDescent="0.25">
      <c r="A88">
        <v>3.4</v>
      </c>
      <c r="B88">
        <v>3.45</v>
      </c>
      <c r="C88">
        <v>2.23</v>
      </c>
      <c r="D88" s="20">
        <f t="shared" si="28"/>
        <v>3.2403212796134229E-2</v>
      </c>
      <c r="E88" s="17">
        <f>IF(OR($A88="",$B88="",$C88=""),"",A88*'MPTO_working_3-way'!$I87)</f>
        <v>3.5101709235068563</v>
      </c>
      <c r="F88" s="21">
        <f>IF(OR($A88="",$B88="",$C88=""),"",B88*'MPTO_working_3-way'!$I87)</f>
        <v>3.5617910841466633</v>
      </c>
      <c r="G88" s="22">
        <f>IF(OR($A88="",$B88="",$C88=""),"",C88*'MPTO_working_3-way'!$I87)</f>
        <v>2.3022591645353794</v>
      </c>
      <c r="H88" s="17">
        <f>IF(OR($A88="",$B88="",$C88=""),"",'MPTO_working_3-way'!E87)</f>
        <v>3.5296205173414172</v>
      </c>
      <c r="I88" s="21">
        <f>IF(OR($A88="",$B88="",$C88=""),"",'MPTO_working_3-way'!F87)</f>
        <v>3.5835357834362331</v>
      </c>
      <c r="J88" s="22">
        <f>IF(OR($A88="",$B88="",$C88=""),"",'MPTO_working_3-way'!G87)</f>
        <v>2.285038319977637</v>
      </c>
      <c r="K88" s="17">
        <f>IF(OR($A88="",$B88="",$C88=""),"",'OddsRatio_working_3-way'!H87)</f>
        <v>3.5215581959337712</v>
      </c>
      <c r="L88" s="21">
        <f>IF(OR($A88="",$B88="",$C88=""),"",'OddsRatio_working_3-way'!I87)</f>
        <v>3.574090658349057</v>
      </c>
      <c r="M88" s="22">
        <f>IF(OR($A88="",$B88="",$C88=""),"",'OddsRatio_working_3-way'!J87)</f>
        <v>2.2922985754160576</v>
      </c>
      <c r="N88" s="23">
        <f t="shared" si="29"/>
        <v>28.488641202717968</v>
      </c>
      <c r="O88" s="24">
        <f t="shared" si="30"/>
        <v>28.075762344707556</v>
      </c>
      <c r="P88" s="24">
        <f t="shared" si="31"/>
        <v>43.43559645257448</v>
      </c>
      <c r="Q88" t="s">
        <v>185</v>
      </c>
      <c r="R88" t="s">
        <v>68</v>
      </c>
      <c r="S88" t="s">
        <v>453</v>
      </c>
      <c r="T88" s="35">
        <v>100</v>
      </c>
      <c r="U88" s="35">
        <f t="shared" si="32"/>
        <v>59.677419354838712</v>
      </c>
      <c r="V88" s="35">
        <f t="shared" si="33"/>
        <v>69.78851963746223</v>
      </c>
      <c r="W88" s="35">
        <f t="shared" si="34"/>
        <v>67.320261437908499</v>
      </c>
      <c r="X88" s="35">
        <f t="shared" si="35"/>
        <v>62.891218924629264</v>
      </c>
      <c r="Y88" s="35">
        <f t="shared" si="36"/>
        <v>73.002319207252796</v>
      </c>
      <c r="Z88" s="35">
        <f t="shared" si="37"/>
        <v>70.534061007699052</v>
      </c>
      <c r="AA88" s="35">
        <f t="shared" si="38"/>
        <v>-3.2137995697905524</v>
      </c>
      <c r="AB88" s="35">
        <f t="shared" si="39"/>
        <v>-3.2137995697905666</v>
      </c>
      <c r="AC88" s="35">
        <f t="shared" si="40"/>
        <v>-3.2137995697905524</v>
      </c>
      <c r="AF88">
        <v>2.1</v>
      </c>
      <c r="AG88">
        <v>1.78</v>
      </c>
      <c r="AJ88" t="s">
        <v>69</v>
      </c>
    </row>
    <row r="89" spans="1:36" ht="15" x14ac:dyDescent="0.25">
      <c r="A89">
        <v>2.48</v>
      </c>
      <c r="B89">
        <v>3.31</v>
      </c>
      <c r="C89">
        <v>3.06</v>
      </c>
      <c r="D89" s="20">
        <f t="shared" si="28"/>
        <v>3.2137995697905541E-2</v>
      </c>
      <c r="E89" s="17">
        <f>IF(OR($A89="",$B89="",$C89=""),"",A89*'MPTO_working_3-way'!$I88)</f>
        <v>2.5597022293308056</v>
      </c>
      <c r="F89" s="21">
        <f>IF(OR($A89="",$B89="",$C89=""),"",B89*'MPTO_working_3-way'!$I88)</f>
        <v>3.4163767657600674</v>
      </c>
      <c r="G89" s="22">
        <f>IF(OR($A89="",$B89="",$C89=""),"",C89*'MPTO_working_3-way'!$I88)</f>
        <v>3.1583422668355912</v>
      </c>
      <c r="H89" s="17">
        <f>IF(OR($A89="",$B89="",$C89=""),"",'MPTO_working_3-way'!E88)</f>
        <v>2.5476854020592232</v>
      </c>
      <c r="I89" s="21">
        <f>IF(OR($A89="",$B89="",$C89=""),"",'MPTO_working_3-way'!F88)</f>
        <v>3.431683808209506</v>
      </c>
      <c r="J89" s="22">
        <f>IF(OR($A89="",$B89="",$C89=""),"",'MPTO_working_3-way'!G88)</f>
        <v>3.163708763813688</v>
      </c>
      <c r="K89" s="17">
        <f>IF(OR($A89="",$B89="",$C89=""),"",'OddsRatio_working_3-way'!H88)</f>
        <v>2.5531222228752428</v>
      </c>
      <c r="L89" s="21">
        <f>IF(OR($A89="",$B89="",$C89=""),"",'OddsRatio_working_3-way'!I88)</f>
        <v>3.4241299559741964</v>
      </c>
      <c r="M89" s="22">
        <f>IF(OR($A89="",$B89="",$C89=""),"",'OddsRatio_working_3-way'!J88)</f>
        <v>3.1617782291371617</v>
      </c>
      <c r="N89" s="23">
        <f t="shared" si="29"/>
        <v>39.067044148390437</v>
      </c>
      <c r="O89" s="24">
        <f t="shared" si="30"/>
        <v>29.270776280365034</v>
      </c>
      <c r="P89" s="24">
        <f t="shared" si="31"/>
        <v>31.662179571244529</v>
      </c>
      <c r="Q89" t="s">
        <v>71</v>
      </c>
      <c r="R89" t="s">
        <v>83</v>
      </c>
      <c r="S89" t="s">
        <v>453</v>
      </c>
      <c r="T89" s="35">
        <v>100</v>
      </c>
      <c r="U89" s="35">
        <f t="shared" si="32"/>
        <v>51.690821256038639</v>
      </c>
      <c r="V89" s="35">
        <f t="shared" si="33"/>
        <v>70.588235294117652</v>
      </c>
      <c r="W89" s="35">
        <f t="shared" si="34"/>
        <v>74.160206718346245</v>
      </c>
      <c r="X89" s="35">
        <f t="shared" si="35"/>
        <v>55.251557987536096</v>
      </c>
      <c r="Y89" s="35">
        <f t="shared" si="36"/>
        <v>74.148972025615095</v>
      </c>
      <c r="Z89" s="35">
        <f t="shared" si="37"/>
        <v>77.720943449843702</v>
      </c>
      <c r="AA89" s="35">
        <f t="shared" si="38"/>
        <v>-3.5607367314974567</v>
      </c>
      <c r="AB89" s="35">
        <f t="shared" si="39"/>
        <v>-3.5607367314974425</v>
      </c>
      <c r="AC89" s="35">
        <f t="shared" si="40"/>
        <v>-3.5607367314974567</v>
      </c>
      <c r="AF89">
        <v>2.0699999999999998</v>
      </c>
      <c r="AG89">
        <v>1.81</v>
      </c>
      <c r="AJ89" t="s">
        <v>69</v>
      </c>
    </row>
    <row r="90" spans="1:36" ht="15" x14ac:dyDescent="0.25">
      <c r="A90">
        <v>2.0699999999999998</v>
      </c>
      <c r="B90">
        <v>3.4</v>
      </c>
      <c r="C90">
        <v>3.87</v>
      </c>
      <c r="D90" s="20">
        <f t="shared" si="28"/>
        <v>3.5607367314974603E-2</v>
      </c>
      <c r="E90" s="17">
        <f>IF(OR($A90="",$B90="",$C90=""),"",A90*'MPTO_working_3-way'!$I89)</f>
        <v>2.1437072503419974</v>
      </c>
      <c r="F90" s="21">
        <f>IF(OR($A90="",$B90="",$C90=""),"",B90*'MPTO_working_3-way'!$I89)</f>
        <v>3.5210650488709136</v>
      </c>
      <c r="G90" s="22">
        <f>IF(OR($A90="",$B90="",$C90=""),"",C90*'MPTO_working_3-way'!$I89)</f>
        <v>4.0078005115089521</v>
      </c>
      <c r="H90" s="17">
        <f>IF(OR($A90="",$B90="",$C90=""),"",'MPTO_working_3-way'!E89)</f>
        <v>2.1221390104341973</v>
      </c>
      <c r="I90" s="21">
        <f>IF(OR($A90="",$B90="",$C90=""),"",'MPTO_working_3-way'!F89)</f>
        <v>3.5429768901168375</v>
      </c>
      <c r="J90" s="22">
        <f>IF(OR($A90="",$B90="",$C90=""),"",'MPTO_working_3-way'!G89)</f>
        <v>4.056321037958396</v>
      </c>
      <c r="K90" s="17">
        <f>IF(OR($A90="",$B90="",$C90=""),"",'OddsRatio_working_3-way'!H89)</f>
        <v>2.130857170208563</v>
      </c>
      <c r="L90" s="21">
        <f>IF(OR($A90="",$B90="",$C90=""),"",'OddsRatio_working_3-way'!I89)</f>
        <v>3.5365020640192077</v>
      </c>
      <c r="M90" s="22">
        <f>IF(OR($A90="",$B90="",$C90=""),"",'OddsRatio_working_3-way'!J89)</f>
        <v>4.0332337182229692</v>
      </c>
      <c r="N90" s="23">
        <f t="shared" si="29"/>
        <v>46.648160556459587</v>
      </c>
      <c r="O90" s="24">
        <f t="shared" si="30"/>
        <v>28.400497750550397</v>
      </c>
      <c r="P90" s="24">
        <f t="shared" si="31"/>
        <v>24.95134169299001</v>
      </c>
      <c r="Q90" t="s">
        <v>73</v>
      </c>
      <c r="R90" t="s">
        <v>76</v>
      </c>
      <c r="S90" t="s">
        <v>453</v>
      </c>
      <c r="T90" s="35">
        <v>100</v>
      </c>
      <c r="U90" s="35">
        <f t="shared" si="32"/>
        <v>60.317460317460316</v>
      </c>
      <c r="V90" s="35">
        <f t="shared" si="33"/>
        <v>69.418960244648318</v>
      </c>
      <c r="W90" s="35">
        <f t="shared" si="34"/>
        <v>66.88741721854305</v>
      </c>
      <c r="X90" s="35">
        <f t="shared" si="35"/>
        <v>63.693622536808633</v>
      </c>
      <c r="Y90" s="35">
        <f t="shared" si="36"/>
        <v>72.795122463996648</v>
      </c>
      <c r="Z90" s="35">
        <f t="shared" si="37"/>
        <v>70.263579437891366</v>
      </c>
      <c r="AA90" s="35">
        <f t="shared" si="38"/>
        <v>-3.3761622193483163</v>
      </c>
      <c r="AB90" s="35">
        <f t="shared" si="39"/>
        <v>-3.3761622193483305</v>
      </c>
      <c r="AC90" s="35">
        <f t="shared" si="40"/>
        <v>-3.3761622193483163</v>
      </c>
      <c r="AF90">
        <v>2.2799999999999998</v>
      </c>
      <c r="AG90">
        <v>1.67</v>
      </c>
      <c r="AJ90" t="s">
        <v>69</v>
      </c>
    </row>
    <row r="91" spans="1:36" ht="15" x14ac:dyDescent="0.25">
      <c r="A91">
        <v>2.52</v>
      </c>
      <c r="B91">
        <v>3.27</v>
      </c>
      <c r="C91">
        <v>3.02</v>
      </c>
      <c r="D91" s="20">
        <f t="shared" si="28"/>
        <v>3.376162219348311E-2</v>
      </c>
      <c r="E91" s="17">
        <f>IF(OR($A91="",$B91="",$C91=""),"",A91*'MPTO_working_3-way'!$I90)</f>
        <v>2.6050792879275773</v>
      </c>
      <c r="F91" s="21">
        <f>IF(OR($A91="",$B91="",$C91=""),"",B91*'MPTO_working_3-way'!$I90)</f>
        <v>3.3804005045726897</v>
      </c>
      <c r="G91" s="22">
        <f>IF(OR($A91="",$B91="",$C91=""),"",C91*'MPTO_working_3-way'!$I90)</f>
        <v>3.121960099024319</v>
      </c>
      <c r="H91" s="17">
        <f>IF(OR($A91="",$B91="",$C91=""),"",'MPTO_working_3-way'!E90)</f>
        <v>2.5935525342729009</v>
      </c>
      <c r="I91" s="21">
        <f>IF(OR($A91="",$B91="",$C91=""),"",'MPTO_working_3-way'!F90)</f>
        <v>3.3949341476297947</v>
      </c>
      <c r="J91" s="22">
        <f>IF(OR($A91="",$B91="",$C91=""),"",'MPTO_working_3-way'!G90)</f>
        <v>3.1262509522211124</v>
      </c>
      <c r="K91" s="17">
        <f>IF(OR($A91="",$B91="",$C91=""),"",'OddsRatio_working_3-way'!H90)</f>
        <v>2.5988209445980326</v>
      </c>
      <c r="L91" s="21">
        <f>IF(OR($A91="",$B91="",$C91=""),"",'OddsRatio_working_3-way'!I90)</f>
        <v>3.3877128580510099</v>
      </c>
      <c r="M91" s="22">
        <f>IF(OR($A91="",$B91="",$C91=""),"",'OddsRatio_working_3-way'!J90)</f>
        <v>3.1247488869000164</v>
      </c>
      <c r="N91" s="23">
        <f t="shared" si="29"/>
        <v>38.38654756629429</v>
      </c>
      <c r="O91" s="24">
        <f t="shared" si="30"/>
        <v>29.582293537327708</v>
      </c>
      <c r="P91" s="24">
        <f t="shared" si="31"/>
        <v>32.031158896378017</v>
      </c>
      <c r="Q91" t="s">
        <v>79</v>
      </c>
      <c r="R91" t="s">
        <v>75</v>
      </c>
      <c r="S91" t="s">
        <v>453</v>
      </c>
      <c r="T91" s="35">
        <v>100</v>
      </c>
      <c r="U91" s="35">
        <f t="shared" si="32"/>
        <v>42.857142857142854</v>
      </c>
      <c r="V91" s="35">
        <f t="shared" si="33"/>
        <v>74.554707379134854</v>
      </c>
      <c r="W91" s="35">
        <f t="shared" si="34"/>
        <v>79.166666666666671</v>
      </c>
      <c r="X91" s="35">
        <f t="shared" si="35"/>
        <v>46.278625954198475</v>
      </c>
      <c r="Y91" s="35">
        <f t="shared" si="36"/>
        <v>77.976190476190482</v>
      </c>
      <c r="Z91" s="35">
        <f t="shared" si="37"/>
        <v>82.588149763722285</v>
      </c>
      <c r="AA91" s="35">
        <f t="shared" si="38"/>
        <v>-3.4214830970556207</v>
      </c>
      <c r="AB91" s="35">
        <f t="shared" si="39"/>
        <v>-3.4214830970556278</v>
      </c>
      <c r="AC91" s="35">
        <f t="shared" si="40"/>
        <v>-3.4214830970556136</v>
      </c>
      <c r="AF91">
        <v>2.08</v>
      </c>
      <c r="AG91">
        <v>1.79</v>
      </c>
      <c r="AJ91" t="s">
        <v>69</v>
      </c>
    </row>
    <row r="92" spans="1:36" ht="15" x14ac:dyDescent="0.25">
      <c r="A92">
        <v>1.75</v>
      </c>
      <c r="B92">
        <v>3.93</v>
      </c>
      <c r="C92">
        <v>4.8</v>
      </c>
      <c r="D92" s="20">
        <f t="shared" si="28"/>
        <v>3.4214830970556109E-2</v>
      </c>
      <c r="E92" s="17">
        <f>IF(OR($A92="",$B92="",$C92=""),"",A92*'MPTO_working_3-way'!$I91)</f>
        <v>1.8098759541984732</v>
      </c>
      <c r="F92" s="21">
        <f>IF(OR($A92="",$B92="",$C92=""),"",B92*'MPTO_working_3-way'!$I91)</f>
        <v>4.0644642857142861</v>
      </c>
      <c r="G92" s="22">
        <f>IF(OR($A92="",$B92="",$C92=""),"",C92*'MPTO_working_3-way'!$I91)</f>
        <v>4.964231188658669</v>
      </c>
      <c r="H92" s="17">
        <f>IF(OR($A92="",$B92="",$C92=""),"",'MPTO_working_3-way'!E91)</f>
        <v>1.7856389452332655</v>
      </c>
      <c r="I92" s="21">
        <f>IF(OR($A92="",$B92="",$C92=""),"",'MPTO_working_3-way'!F91)</f>
        <v>4.1144139091418959</v>
      </c>
      <c r="J92" s="22">
        <f>IF(OR($A92="",$B92="",$C92=""),"",'MPTO_working_3-way'!G91)</f>
        <v>5.0779880018458687</v>
      </c>
      <c r="K92" s="17">
        <f>IF(OR($A92="",$B92="",$C92=""),"",'OddsRatio_working_3-way'!H91)</f>
        <v>1.7943904797958123</v>
      </c>
      <c r="L92" s="21">
        <f>IF(OR($A92="",$B92="",$C92=""),"",'OddsRatio_working_3-way'!I91)</f>
        <v>4.1034188077356397</v>
      </c>
      <c r="M92" s="22">
        <f>IF(OR($A92="",$B92="",$C92=""),"",'OddsRatio_working_3-way'!J91)</f>
        <v>5.0249117642987811</v>
      </c>
      <c r="N92" s="23">
        <f t="shared" si="29"/>
        <v>55.252405430341376</v>
      </c>
      <c r="O92" s="24">
        <f t="shared" si="30"/>
        <v>24.603488423179996</v>
      </c>
      <c r="P92" s="24">
        <f t="shared" si="31"/>
        <v>20.144106146478627</v>
      </c>
      <c r="Q92" t="s">
        <v>78</v>
      </c>
      <c r="R92" t="s">
        <v>74</v>
      </c>
      <c r="S92" t="s">
        <v>453</v>
      </c>
      <c r="T92" s="35">
        <v>100</v>
      </c>
      <c r="U92" s="35">
        <f t="shared" si="32"/>
        <v>70.845481049562679</v>
      </c>
      <c r="V92" s="35">
        <f t="shared" si="33"/>
        <v>69.969969969969966</v>
      </c>
      <c r="W92" s="35">
        <f t="shared" si="34"/>
        <v>55.752212389380524</v>
      </c>
      <c r="X92" s="35">
        <f t="shared" si="35"/>
        <v>74.277817640649502</v>
      </c>
      <c r="Y92" s="35">
        <f t="shared" si="36"/>
        <v>73.40230656105679</v>
      </c>
      <c r="Z92" s="35">
        <f t="shared" si="37"/>
        <v>59.184548980467341</v>
      </c>
      <c r="AA92" s="35">
        <f t="shared" si="38"/>
        <v>-3.4323365910868233</v>
      </c>
      <c r="AB92" s="35">
        <f t="shared" si="39"/>
        <v>-3.4323365910868233</v>
      </c>
      <c r="AC92" s="35">
        <f t="shared" si="40"/>
        <v>-3.4323365910868162</v>
      </c>
      <c r="AF92">
        <v>1.85</v>
      </c>
      <c r="AG92">
        <v>2.02</v>
      </c>
      <c r="AJ92" t="s">
        <v>69</v>
      </c>
    </row>
    <row r="93" spans="1:36" ht="15" x14ac:dyDescent="0.25">
      <c r="A93">
        <v>3.43</v>
      </c>
      <c r="B93">
        <v>3.33</v>
      </c>
      <c r="C93">
        <v>2.2599999999999998</v>
      </c>
      <c r="D93" s="20">
        <f t="shared" si="28"/>
        <v>3.4323365910868153E-2</v>
      </c>
      <c r="E93" s="17">
        <f>IF(OR($A93="",$B93="",$C93=""),"",A93*'MPTO_working_3-way'!$I92)</f>
        <v>3.5477291450742778</v>
      </c>
      <c r="F93" s="21">
        <f>IF(OR($A93="",$B93="",$C93=""),"",B93*'MPTO_working_3-way'!$I92)</f>
        <v>3.4442968084831911</v>
      </c>
      <c r="G93" s="22">
        <f>IF(OR($A93="",$B93="",$C93=""),"",C93*'MPTO_working_3-way'!$I92)</f>
        <v>2.3375708069585617</v>
      </c>
      <c r="H93" s="17">
        <f>IF(OR($A93="",$B93="",$C93=""),"",'MPTO_working_3-way'!E92)</f>
        <v>3.5701016725803791</v>
      </c>
      <c r="I93" s="21">
        <f>IF(OR($A93="",$B93="",$C93=""),"",'MPTO_working_3-way'!F92)</f>
        <v>3.4618944974548707</v>
      </c>
      <c r="J93" s="22">
        <f>IF(OR($A93="",$B93="",$C93=""),"",'MPTO_working_3-way'!G92)</f>
        <v>2.3199877746033257</v>
      </c>
      <c r="K93" s="17">
        <f>IF(OR($A93="",$B93="",$C93=""),"",'OddsRatio_working_3-way'!H92)</f>
        <v>3.5601036171212441</v>
      </c>
      <c r="L93" s="21">
        <f>IF(OR($A93="",$B93="",$C93=""),"",'OddsRatio_working_3-way'!I92)</f>
        <v>3.454749558803496</v>
      </c>
      <c r="M93" s="22">
        <f>IF(OR($A93="",$B93="",$C93=""),"",'OddsRatio_working_3-way'!J92)</f>
        <v>2.3274611348036074</v>
      </c>
      <c r="N93" s="23">
        <f t="shared" si="29"/>
        <v>28.187044701211633</v>
      </c>
      <c r="O93" s="24">
        <f t="shared" si="30"/>
        <v>29.033502500046815</v>
      </c>
      <c r="P93" s="24">
        <f t="shared" si="31"/>
        <v>42.779452798741559</v>
      </c>
      <c r="Q93" t="s">
        <v>80</v>
      </c>
      <c r="R93" t="s">
        <v>72</v>
      </c>
      <c r="S93" t="s">
        <v>453</v>
      </c>
      <c r="T93" s="35">
        <v>100</v>
      </c>
      <c r="U93" s="35">
        <f t="shared" si="32"/>
        <v>55.752212389380524</v>
      </c>
      <c r="V93" s="35">
        <f t="shared" si="33"/>
        <v>65.277777777777771</v>
      </c>
      <c r="W93" s="35">
        <f t="shared" si="34"/>
        <v>74.554707379134854</v>
      </c>
      <c r="X93" s="35">
        <f t="shared" si="35"/>
        <v>60.167514843087353</v>
      </c>
      <c r="Y93" s="35">
        <f t="shared" si="36"/>
        <v>69.693080231484615</v>
      </c>
      <c r="Z93" s="35">
        <f t="shared" si="37"/>
        <v>78.970009832841697</v>
      </c>
      <c r="AA93" s="35">
        <f t="shared" si="38"/>
        <v>-4.4153024537068291</v>
      </c>
      <c r="AB93" s="35">
        <f t="shared" si="39"/>
        <v>-4.4153024537068433</v>
      </c>
      <c r="AC93" s="35">
        <f t="shared" si="40"/>
        <v>-4.4153024537068433</v>
      </c>
      <c r="AF93">
        <v>2.1800000000000002</v>
      </c>
      <c r="AG93">
        <v>1.72</v>
      </c>
      <c r="AJ93" t="s">
        <v>69</v>
      </c>
    </row>
    <row r="94" spans="1:36" ht="15" x14ac:dyDescent="0.25">
      <c r="A94">
        <v>2.2599999999999998</v>
      </c>
      <c r="B94">
        <v>2.88</v>
      </c>
      <c r="C94">
        <v>3.93</v>
      </c>
      <c r="D94" s="20">
        <f t="shared" si="28"/>
        <v>4.4153024537068264E-2</v>
      </c>
      <c r="E94" s="17">
        <f>IF(OR($A94="",$B94="",$C94=""),"",A94*'MPTO_working_3-way'!$I93)</f>
        <v>2.3597858354537742</v>
      </c>
      <c r="F94" s="21">
        <f>IF(OR($A94="",$B94="",$C94=""),"",B94*'MPTO_working_3-way'!$I93)</f>
        <v>3.0071607106667564</v>
      </c>
      <c r="G94" s="22">
        <f>IF(OR($A94="",$B94="",$C94=""),"",C94*'MPTO_working_3-way'!$I93)</f>
        <v>4.1035213864306783</v>
      </c>
      <c r="H94" s="17">
        <f>IF(OR($A94="",$B94="",$C94=""),"",'MPTO_working_3-way'!E93)</f>
        <v>2.3377583913913522</v>
      </c>
      <c r="I94" s="21">
        <f>IF(OR($A94="",$B94="",$C94=""),"",'MPTO_working_3-way'!F93)</f>
        <v>3.0074776657643301</v>
      </c>
      <c r="J94" s="22">
        <f>IF(OR($A94="",$B94="",$C94=""),"",'MPTO_working_3-way'!G93)</f>
        <v>4.1712680730711078</v>
      </c>
      <c r="K94" s="17">
        <f>IF(OR($A94="",$B94="",$C94=""),"",'OddsRatio_working_3-way'!H93)</f>
        <v>2.3476598064575138</v>
      </c>
      <c r="L94" s="21">
        <f>IF(OR($A94="",$B94="",$C94=""),"",'OddsRatio_working_3-way'!I93)</f>
        <v>3.0107939969366084</v>
      </c>
      <c r="M94" s="22">
        <f>IF(OR($A94="",$B94="",$C94=""),"",'OddsRatio_working_3-way'!J93)</f>
        <v>4.1338438356512031</v>
      </c>
      <c r="N94" s="23">
        <f t="shared" si="29"/>
        <v>42.376726945973267</v>
      </c>
      <c r="O94" s="24">
        <f t="shared" si="30"/>
        <v>33.253959339548473</v>
      </c>
      <c r="P94" s="24">
        <f t="shared" si="31"/>
        <v>24.369313714478267</v>
      </c>
      <c r="Q94" t="s">
        <v>400</v>
      </c>
      <c r="R94" t="s">
        <v>401</v>
      </c>
      <c r="S94" t="s">
        <v>453</v>
      </c>
      <c r="T94" s="35">
        <v>100</v>
      </c>
      <c r="U94" s="35">
        <f t="shared" si="32"/>
        <v>56.521739130434774</v>
      </c>
      <c r="V94" s="35">
        <f t="shared" si="33"/>
        <v>69.696969696969703</v>
      </c>
      <c r="W94" s="35">
        <f t="shared" si="34"/>
        <v>70.930232558139537</v>
      </c>
      <c r="X94" s="35">
        <f t="shared" si="35"/>
        <v>59.372797744890768</v>
      </c>
      <c r="Y94" s="35">
        <f t="shared" si="36"/>
        <v>72.548028311425682</v>
      </c>
      <c r="Z94" s="35">
        <f t="shared" si="37"/>
        <v>73.78129117259553</v>
      </c>
      <c r="AA94" s="35">
        <f t="shared" si="38"/>
        <v>-2.8510586144559937</v>
      </c>
      <c r="AB94" s="35">
        <f t="shared" si="39"/>
        <v>-2.8510586144559795</v>
      </c>
      <c r="AC94" s="35">
        <f t="shared" si="40"/>
        <v>-2.8510586144559937</v>
      </c>
      <c r="AF94">
        <v>2.4</v>
      </c>
      <c r="AG94">
        <v>1.59</v>
      </c>
      <c r="AJ94" t="s">
        <v>458</v>
      </c>
    </row>
    <row r="95" spans="1:36" ht="15" x14ac:dyDescent="0.25">
      <c r="A95">
        <v>2.2999999999999998</v>
      </c>
      <c r="B95">
        <v>3.3</v>
      </c>
      <c r="C95">
        <v>3.44</v>
      </c>
      <c r="D95" s="20">
        <f t="shared" si="28"/>
        <v>2.8510586144560035E-2</v>
      </c>
      <c r="E95" s="17">
        <f>IF(OR($A95="",$B95="",$C95=""),"",A95*'MPTO_working_3-way'!$I94)</f>
        <v>2.3655743481324878</v>
      </c>
      <c r="F95" s="21">
        <f>IF(OR($A95="",$B95="",$C95=""),"",B95*'MPTO_working_3-way'!$I94)</f>
        <v>3.394084934277048</v>
      </c>
      <c r="G95" s="22">
        <f>IF(OR($A95="",$B95="",$C95=""),"",C95*'MPTO_working_3-way'!$I94)</f>
        <v>3.5380764163372866</v>
      </c>
      <c r="H95" s="17">
        <f>IF(OR($A95="",$B95="",$C95=""),"",'MPTO_working_3-way'!E94)</f>
        <v>2.3513971109163174</v>
      </c>
      <c r="I95" s="21">
        <f>IF(OR($A95="",$B95="",$C95=""),"",'MPTO_working_3-way'!F94)</f>
        <v>3.4068442387654625</v>
      </c>
      <c r="J95" s="22">
        <f>IF(OR($A95="",$B95="",$C95=""),"",'MPTO_working_3-way'!G94)</f>
        <v>3.5562618044457368</v>
      </c>
      <c r="K95" s="17">
        <f>IF(OR($A95="",$B95="",$C95=""),"",'OddsRatio_working_3-way'!H94)</f>
        <v>2.3575024844577279</v>
      </c>
      <c r="L95" s="21">
        <f>IF(OR($A95="",$B95="",$C95=""),"",'OddsRatio_working_3-way'!I94)</f>
        <v>3.4017351648098262</v>
      </c>
      <c r="M95" s="22">
        <f>IF(OR($A95="",$B95="",$C95=""),"",'OddsRatio_working_3-way'!J94)</f>
        <v>3.5479277400591207</v>
      </c>
      <c r="N95" s="23">
        <f t="shared" si="29"/>
        <v>42.273031950547399</v>
      </c>
      <c r="O95" s="24">
        <f t="shared" si="30"/>
        <v>29.463022268563339</v>
      </c>
      <c r="P95" s="24">
        <f t="shared" si="31"/>
        <v>28.263945780889248</v>
      </c>
      <c r="Q95" t="s">
        <v>402</v>
      </c>
      <c r="R95" t="s">
        <v>403</v>
      </c>
      <c r="S95" t="s">
        <v>453</v>
      </c>
      <c r="T95" s="35">
        <v>100</v>
      </c>
      <c r="U95" s="35">
        <f t="shared" si="32"/>
        <v>88.700564971751419</v>
      </c>
      <c r="V95" s="35">
        <f t="shared" si="33"/>
        <v>80.952380952380949</v>
      </c>
      <c r="W95" s="35">
        <f t="shared" si="34"/>
        <v>27.007299270072991</v>
      </c>
      <c r="X95" s="35">
        <f t="shared" si="35"/>
        <v>92.04031977754606</v>
      </c>
      <c r="Y95" s="35">
        <f t="shared" si="36"/>
        <v>84.29213575817559</v>
      </c>
      <c r="Z95" s="35">
        <f t="shared" si="37"/>
        <v>30.347054075867636</v>
      </c>
      <c r="AA95" s="35">
        <f t="shared" si="38"/>
        <v>-3.3397548057946409</v>
      </c>
      <c r="AB95" s="35">
        <f t="shared" si="39"/>
        <v>-3.3397548057946409</v>
      </c>
      <c r="AC95" s="35">
        <f t="shared" si="40"/>
        <v>-3.3397548057946445</v>
      </c>
      <c r="AF95">
        <v>2.13</v>
      </c>
      <c r="AG95">
        <v>1.78</v>
      </c>
      <c r="AJ95" t="s">
        <v>460</v>
      </c>
    </row>
    <row r="96" spans="1:36" ht="15" x14ac:dyDescent="0.25">
      <c r="A96">
        <v>8.85</v>
      </c>
      <c r="B96">
        <v>5.25</v>
      </c>
      <c r="C96">
        <v>1.37</v>
      </c>
      <c r="D96" s="20">
        <f t="shared" si="28"/>
        <v>3.339754805794648E-2</v>
      </c>
      <c r="E96" s="17">
        <f>IF(OR($A96="",$B96="",$C96=""),"",A96*'MPTO_working_3-way'!$I95)</f>
        <v>9.1455683003128261</v>
      </c>
      <c r="F96" s="21">
        <f>IF(OR($A96="",$B96="",$C96=""),"",B96*'MPTO_working_3-way'!$I95)</f>
        <v>5.4253371273042195</v>
      </c>
      <c r="G96" s="22">
        <f>IF(OR($A96="",$B96="",$C96=""),"",C96*'MPTO_working_3-way'!$I95)</f>
        <v>1.4157546408393868</v>
      </c>
      <c r="H96" s="17">
        <f>IF(OR($A96="",$B96="",$C96=""),"",'MPTO_working_3-way'!E95)</f>
        <v>9.8172196410325618</v>
      </c>
      <c r="I96" s="21">
        <f>IF(OR($A96="",$B96="",$C96=""),"",'MPTO_working_3-way'!F95)</f>
        <v>5.5758866490742065</v>
      </c>
      <c r="J96" s="22">
        <f>IF(OR($A96="",$B96="",$C96=""),"",'MPTO_working_3-way'!G95)</f>
        <v>1.3912182301499054</v>
      </c>
      <c r="K96" s="17">
        <f>IF(OR($A96="",$B96="",$C96=""),"",'OddsRatio_working_3-way'!H95)</f>
        <v>9.4568622763924584</v>
      </c>
      <c r="L96" s="21">
        <f>IF(OR($A96="",$B96="",$C96=""),"",'OddsRatio_working_3-way'!I95)</f>
        <v>5.5785560095118409</v>
      </c>
      <c r="M96" s="22">
        <f>IF(OR($A96="",$B96="",$C96=""),"",'OddsRatio_working_3-way'!J95)</f>
        <v>1.3986036996516189</v>
      </c>
      <c r="N96" s="23">
        <f t="shared" si="29"/>
        <v>10.934257633457232</v>
      </c>
      <c r="O96" s="24">
        <f t="shared" si="30"/>
        <v>18.432034296399333</v>
      </c>
      <c r="P96" s="24">
        <f t="shared" si="31"/>
        <v>70.633708070143413</v>
      </c>
      <c r="Q96" t="s">
        <v>404</v>
      </c>
      <c r="R96" t="s">
        <v>405</v>
      </c>
      <c r="S96" t="s">
        <v>453</v>
      </c>
      <c r="T96" s="35">
        <v>100</v>
      </c>
      <c r="U96" s="35">
        <f t="shared" si="32"/>
        <v>71.751412429378533</v>
      </c>
      <c r="V96" s="35">
        <f t="shared" si="33"/>
        <v>70.238095238095241</v>
      </c>
      <c r="W96" s="35">
        <f t="shared" si="34"/>
        <v>55.156950672645742</v>
      </c>
      <c r="X96" s="35">
        <f t="shared" si="35"/>
        <v>74.604954089259024</v>
      </c>
      <c r="Y96" s="35">
        <f t="shared" si="36"/>
        <v>73.091636897975732</v>
      </c>
      <c r="Z96" s="35">
        <f t="shared" si="37"/>
        <v>58.010492332526233</v>
      </c>
      <c r="AA96" s="35">
        <f t="shared" si="38"/>
        <v>-2.8535416598804915</v>
      </c>
      <c r="AB96" s="35">
        <f t="shared" si="39"/>
        <v>-2.8535416598804915</v>
      </c>
      <c r="AC96" s="35">
        <f t="shared" si="40"/>
        <v>-2.8535416598804915</v>
      </c>
      <c r="AF96">
        <v>1.71</v>
      </c>
      <c r="AG96">
        <v>2.2200000000000002</v>
      </c>
      <c r="AJ96" t="s">
        <v>460</v>
      </c>
    </row>
    <row r="97" spans="1:36" ht="15" x14ac:dyDescent="0.25">
      <c r="A97">
        <v>3.54</v>
      </c>
      <c r="B97">
        <v>3.36</v>
      </c>
      <c r="C97">
        <v>2.23</v>
      </c>
      <c r="D97" s="20">
        <f t="shared" si="28"/>
        <v>2.8535416598804986E-2</v>
      </c>
      <c r="E97" s="17">
        <f>IF(OR($A97="",$B97="",$C97=""),"",A97*'MPTO_working_3-way'!$I96)</f>
        <v>3.6410153747597698</v>
      </c>
      <c r="F97" s="21">
        <f>IF(OR($A97="",$B97="",$C97=""),"",B97*'MPTO_working_3-way'!$I96)</f>
        <v>3.4558789997719845</v>
      </c>
      <c r="G97" s="22">
        <f>IF(OR($A97="",$B97="",$C97=""),"",C97*'MPTO_working_3-way'!$I96)</f>
        <v>2.2936339790153353</v>
      </c>
      <c r="H97" s="17">
        <f>IF(OR($A97="",$B97="",$C97=""),"",'MPTO_working_3-way'!E96)</f>
        <v>3.6633516119872325</v>
      </c>
      <c r="I97" s="21">
        <f>IF(OR($A97="",$B97="",$C97=""),"",'MPTO_working_3-way'!F96)</f>
        <v>3.4709297578195173</v>
      </c>
      <c r="J97" s="22">
        <f>IF(OR($A97="",$B97="",$C97=""),"",'MPTO_working_3-way'!G96)</f>
        <v>2.2783263231457132</v>
      </c>
      <c r="K97" s="17">
        <f>IF(OR($A97="",$B97="",$C97=""),"",'OddsRatio_working_3-way'!H96)</f>
        <v>3.6531585321566262</v>
      </c>
      <c r="L97" s="21">
        <f>IF(OR($A97="",$B97="",$C97=""),"",'OddsRatio_working_3-way'!I96)</f>
        <v>3.4651394235785973</v>
      </c>
      <c r="M97" s="22">
        <f>IF(OR($A97="",$B97="",$C97=""),"",'OddsRatio_working_3-way'!J96)</f>
        <v>2.2847972419498617</v>
      </c>
      <c r="N97" s="23">
        <f t="shared" si="29"/>
        <v>27.464866172557123</v>
      </c>
      <c r="O97" s="24">
        <f t="shared" si="30"/>
        <v>28.936198288944116</v>
      </c>
      <c r="P97" s="24">
        <f t="shared" si="31"/>
        <v>43.59893553849875</v>
      </c>
      <c r="Q97" t="s">
        <v>406</v>
      </c>
      <c r="R97" t="s">
        <v>407</v>
      </c>
      <c r="S97" t="s">
        <v>453</v>
      </c>
      <c r="T97" s="35">
        <v>100</v>
      </c>
      <c r="U97" s="35">
        <f t="shared" si="32"/>
        <v>28.057553956834536</v>
      </c>
      <c r="V97" s="35">
        <f t="shared" si="33"/>
        <v>80.392156862745097</v>
      </c>
      <c r="W97" s="35">
        <f t="shared" si="34"/>
        <v>88.584474885844756</v>
      </c>
      <c r="X97" s="35">
        <f t="shared" si="35"/>
        <v>31.023368251410155</v>
      </c>
      <c r="Y97" s="35">
        <f t="shared" si="36"/>
        <v>83.357971157320733</v>
      </c>
      <c r="Z97" s="35">
        <f t="shared" si="37"/>
        <v>91.550289180420378</v>
      </c>
      <c r="AA97" s="35">
        <f t="shared" si="38"/>
        <v>-2.965814294575619</v>
      </c>
      <c r="AB97" s="35">
        <f t="shared" si="39"/>
        <v>-2.9658142945756367</v>
      </c>
      <c r="AC97" s="35">
        <f t="shared" si="40"/>
        <v>-2.9658142945756225</v>
      </c>
      <c r="AF97">
        <v>2.1</v>
      </c>
      <c r="AG97">
        <v>1.79</v>
      </c>
      <c r="AJ97" t="s">
        <v>460</v>
      </c>
    </row>
    <row r="98" spans="1:36" ht="15" x14ac:dyDescent="0.25">
      <c r="A98">
        <v>1.39</v>
      </c>
      <c r="B98">
        <v>5.0999999999999996</v>
      </c>
      <c r="C98">
        <v>8.76</v>
      </c>
      <c r="D98" s="20">
        <f t="shared" si="28"/>
        <v>2.9658142945756305E-2</v>
      </c>
      <c r="E98" s="17">
        <f>IF(OR($A98="",$B98="",$C98=""),"",A98*'MPTO_working_3-way'!$I97)</f>
        <v>1.4312248186946011</v>
      </c>
      <c r="F98" s="21">
        <f>IF(OR($A98="",$B98="",$C98=""),"",B98*'MPTO_working_3-way'!$I97)</f>
        <v>5.2512565290233564</v>
      </c>
      <c r="G98" s="22">
        <f>IF(OR($A98="",$B98="",$C98=""),"",C98*'MPTO_working_3-way'!$I97)</f>
        <v>9.0198053322048253</v>
      </c>
      <c r="H98" s="17">
        <f>IF(OR($A98="",$B98="",$C98=""),"",'MPTO_working_3-way'!E97)</f>
        <v>1.4093669658808663</v>
      </c>
      <c r="I98" s="21">
        <f>IF(OR($A98="",$B98="",$C98=""),"",'MPTO_working_3-way'!F97)</f>
        <v>5.3707889656890222</v>
      </c>
      <c r="J98" s="22">
        <f>IF(OR($A98="",$B98="",$C98=""),"",'MPTO_working_3-way'!G97)</f>
        <v>9.5905594988787808</v>
      </c>
      <c r="K98" s="17">
        <f>IF(OR($A98="",$B98="",$C98=""),"",'OddsRatio_working_3-way'!H97)</f>
        <v>1.416099190897975</v>
      </c>
      <c r="L98" s="21">
        <f>IF(OR($A98="",$B98="",$C98=""),"",'OddsRatio_working_3-way'!I97)</f>
        <v>5.3743761094402487</v>
      </c>
      <c r="M98" s="22">
        <f>IF(OR($A98="",$B98="",$C98=""),"",'OddsRatio_working_3-way'!J97)</f>
        <v>9.2793069778673996</v>
      </c>
      <c r="N98" s="23">
        <f t="shared" si="29"/>
        <v>69.870224924696672</v>
      </c>
      <c r="O98" s="24">
        <f t="shared" si="30"/>
        <v>19.043061303005565</v>
      </c>
      <c r="P98" s="24">
        <f t="shared" si="31"/>
        <v>11.086713772297758</v>
      </c>
      <c r="Q98" t="s">
        <v>408</v>
      </c>
      <c r="R98" t="s">
        <v>409</v>
      </c>
      <c r="S98" t="s">
        <v>453</v>
      </c>
      <c r="T98" s="35">
        <v>100</v>
      </c>
      <c r="U98" s="35">
        <f t="shared" si="32"/>
        <v>64.788732394366207</v>
      </c>
      <c r="V98" s="35">
        <f t="shared" si="33"/>
        <v>66.21621621621621</v>
      </c>
      <c r="W98" s="35">
        <f t="shared" si="34"/>
        <v>66.329966329966325</v>
      </c>
      <c r="X98" s="35">
        <f t="shared" si="35"/>
        <v>67.45381745381745</v>
      </c>
      <c r="Y98" s="35">
        <f t="shared" si="36"/>
        <v>68.881301275667468</v>
      </c>
      <c r="Z98" s="35">
        <f t="shared" si="37"/>
        <v>68.995051389417597</v>
      </c>
      <c r="AA98" s="35">
        <f t="shared" si="38"/>
        <v>-2.6650850594512434</v>
      </c>
      <c r="AB98" s="35">
        <f t="shared" si="39"/>
        <v>-2.6650850594512576</v>
      </c>
      <c r="AC98" s="35">
        <f t="shared" si="40"/>
        <v>-2.6650850594512718</v>
      </c>
      <c r="AF98">
        <v>1.59</v>
      </c>
      <c r="AG98">
        <v>2.46</v>
      </c>
      <c r="AJ98" t="s">
        <v>460</v>
      </c>
    </row>
    <row r="99" spans="1:36" ht="15" x14ac:dyDescent="0.25">
      <c r="A99">
        <v>2.84</v>
      </c>
      <c r="B99">
        <v>2.96</v>
      </c>
      <c r="C99">
        <v>2.97</v>
      </c>
      <c r="D99" s="20">
        <f t="shared" si="28"/>
        <v>2.6650850594512665E-2</v>
      </c>
      <c r="E99" s="17">
        <f>IF(OR($A99="",$B99="",$C99=""),"",A99*'MPTO_working_3-way'!$I98)</f>
        <v>2.915688415688416</v>
      </c>
      <c r="F99" s="21">
        <f>IF(OR($A99="",$B99="",$C99=""),"",B99*'MPTO_working_3-way'!$I98)</f>
        <v>3.0388865177597575</v>
      </c>
      <c r="G99" s="22">
        <f>IF(OR($A99="",$B99="",$C99=""),"",C99*'MPTO_working_3-way'!$I98)</f>
        <v>3.0491530262657029</v>
      </c>
      <c r="H99" s="17">
        <f>IF(OR($A99="",$B99="",$C99=""),"",'MPTO_working_3-way'!E98)</f>
        <v>2.9135062233820421</v>
      </c>
      <c r="I99" s="21">
        <f>IF(OR($A99="",$B99="",$C99=""),"",'MPTO_working_3-way'!F98)</f>
        <v>3.0399366727751378</v>
      </c>
      <c r="J99" s="22">
        <f>IF(OR($A99="",$B99="",$C99=""),"",'MPTO_working_3-way'!G98)</f>
        <v>3.0504850408539488</v>
      </c>
      <c r="K99" s="17">
        <f>IF(OR($A99="",$B99="",$C99=""),"",'OddsRatio_working_3-way'!H98)</f>
        <v>2.9145662683752662</v>
      </c>
      <c r="L99" s="21">
        <f>IF(OR($A99="",$B99="",$C99=""),"",'OddsRatio_working_3-way'!I98)</f>
        <v>3.0394292858780014</v>
      </c>
      <c r="M99" s="22">
        <f>IF(OR($A99="",$B99="",$C99=""),"",'OddsRatio_working_3-way'!J98)</f>
        <v>3.049834537336563</v>
      </c>
      <c r="N99" s="23">
        <f t="shared" si="29"/>
        <v>34.297217583995256</v>
      </c>
      <c r="O99" s="24">
        <f t="shared" si="30"/>
        <v>32.90678984410355</v>
      </c>
      <c r="P99" s="24">
        <f t="shared" si="31"/>
        <v>32.795992571901181</v>
      </c>
      <c r="Q99" t="s">
        <v>410</v>
      </c>
      <c r="R99" t="s">
        <v>411</v>
      </c>
      <c r="S99" t="s">
        <v>453</v>
      </c>
      <c r="T99" s="35">
        <v>100</v>
      </c>
      <c r="U99" s="35">
        <f t="shared" si="32"/>
        <v>49.494949494949495</v>
      </c>
      <c r="V99" s="35">
        <f t="shared" si="33"/>
        <v>70.326409495548958</v>
      </c>
      <c r="W99" s="35">
        <f t="shared" si="34"/>
        <v>77.32426303854875</v>
      </c>
      <c r="X99" s="35">
        <f t="shared" si="35"/>
        <v>52.349327465902284</v>
      </c>
      <c r="Y99" s="35">
        <f t="shared" si="36"/>
        <v>73.180787466501755</v>
      </c>
      <c r="Z99" s="35">
        <f t="shared" si="37"/>
        <v>80.178641009501533</v>
      </c>
      <c r="AA99" s="35">
        <f t="shared" si="38"/>
        <v>-2.8543779709527897</v>
      </c>
      <c r="AB99" s="35">
        <f t="shared" si="39"/>
        <v>-2.8543779709527968</v>
      </c>
      <c r="AC99" s="35">
        <f t="shared" si="40"/>
        <v>-2.8543779709527826</v>
      </c>
      <c r="AF99">
        <v>2.4900000000000002</v>
      </c>
      <c r="AG99">
        <v>1.58</v>
      </c>
      <c r="AJ99" t="s">
        <v>459</v>
      </c>
    </row>
    <row r="100" spans="1:36" ht="15" x14ac:dyDescent="0.25">
      <c r="A100">
        <v>1.98</v>
      </c>
      <c r="B100">
        <v>3.37</v>
      </c>
      <c r="C100">
        <v>4.41</v>
      </c>
      <c r="D100" s="20">
        <f t="shared" si="28"/>
        <v>2.8543779709527817E-2</v>
      </c>
      <c r="E100" s="17">
        <f>IF(OR($A100="",$B100="",$C100=""),"",A100*'MPTO_working_3-way'!$I99)</f>
        <v>2.0365166838248649</v>
      </c>
      <c r="F100" s="21">
        <f>IF(OR($A100="",$B100="",$C100=""),"",B100*'MPTO_working_3-way'!$I99)</f>
        <v>3.4661925376211089</v>
      </c>
      <c r="G100" s="22">
        <f>IF(OR($A100="",$B100="",$C100=""),"",C100*'MPTO_working_3-way'!$I99)</f>
        <v>4.5358780685190174</v>
      </c>
      <c r="H100" s="17">
        <f>IF(OR($A100="",$B100="",$C100=""),"",'MPTO_working_3-way'!E99)</f>
        <v>2.0180172136048125</v>
      </c>
      <c r="I100" s="21">
        <f>IF(OR($A100="",$B100="",$C100=""),"",'MPTO_working_3-way'!F99)</f>
        <v>3.4816357940335227</v>
      </c>
      <c r="J100" s="22">
        <f>IF(OR($A100="",$B100="",$C100=""),"",'MPTO_working_3-way'!G99)</f>
        <v>4.6031450005959993</v>
      </c>
      <c r="K100" s="17">
        <f>IF(OR($A100="",$B100="",$C100=""),"",'OddsRatio_working_3-way'!H99)</f>
        <v>2.0254302080536144</v>
      </c>
      <c r="L100" s="21">
        <f>IF(OR($A100="",$B100="",$C100=""),"",'OddsRatio_working_3-way'!I99)</f>
        <v>3.4798669317214967</v>
      </c>
      <c r="M100" s="22">
        <f>IF(OR($A100="",$B100="",$C100=""),"",'OddsRatio_working_3-way'!J99)</f>
        <v>4.5680785810845155</v>
      </c>
      <c r="N100" s="23">
        <f t="shared" si="29"/>
        <v>49.10345237741236</v>
      </c>
      <c r="O100" s="24">
        <f t="shared" si="30"/>
        <v>28.850099616402513</v>
      </c>
      <c r="P100" s="24">
        <f t="shared" si="31"/>
        <v>22.046448006185141</v>
      </c>
      <c r="Q100" t="s">
        <v>412</v>
      </c>
      <c r="R100" t="s">
        <v>413</v>
      </c>
      <c r="S100" t="s">
        <v>453</v>
      </c>
      <c r="T100" s="35">
        <v>100</v>
      </c>
      <c r="U100" s="35">
        <f t="shared" si="32"/>
        <v>69.696969696969703</v>
      </c>
      <c r="V100" s="35">
        <f t="shared" si="33"/>
        <v>71.83098591549296</v>
      </c>
      <c r="W100" s="35">
        <f t="shared" si="34"/>
        <v>55.752212389380524</v>
      </c>
      <c r="X100" s="35">
        <f t="shared" si="35"/>
        <v>72.416801695126523</v>
      </c>
      <c r="Y100" s="35">
        <f t="shared" si="36"/>
        <v>74.550817913649766</v>
      </c>
      <c r="Z100" s="35">
        <f t="shared" si="37"/>
        <v>58.472044387537345</v>
      </c>
      <c r="AA100" s="35">
        <f t="shared" si="38"/>
        <v>-2.7198319981568204</v>
      </c>
      <c r="AB100" s="35">
        <f t="shared" si="39"/>
        <v>-2.7198319981568062</v>
      </c>
      <c r="AC100" s="35">
        <f t="shared" si="40"/>
        <v>-2.7198319981568204</v>
      </c>
      <c r="AF100">
        <v>2.0099999999999998</v>
      </c>
      <c r="AG100">
        <v>1.88</v>
      </c>
      <c r="AJ100" t="s">
        <v>459</v>
      </c>
    </row>
    <row r="101" spans="1:36" ht="15" x14ac:dyDescent="0.25">
      <c r="A101">
        <v>3.3</v>
      </c>
      <c r="B101">
        <v>3.55</v>
      </c>
      <c r="C101">
        <v>2.2599999999999998</v>
      </c>
      <c r="D101" s="20">
        <f t="shared" si="28"/>
        <v>2.7198319981568186E-2</v>
      </c>
      <c r="E101" s="17">
        <f>IF(OR($A101="",$B101="",$C101=""),"",A101*'MPTO_working_3-way'!$I100)</f>
        <v>3.3897544559391748</v>
      </c>
      <c r="F101" s="21">
        <f>IF(OR($A101="",$B101="",$C101=""),"",B101*'MPTO_working_3-way'!$I100)</f>
        <v>3.646554035934567</v>
      </c>
      <c r="G101" s="22">
        <f>IF(OR($A101="",$B101="",$C101=""),"",C101*'MPTO_working_3-way'!$I100)</f>
        <v>2.3214682031583438</v>
      </c>
      <c r="H101" s="17">
        <f>IF(OR($A101="",$B101="",$C101=""),"",'MPTO_working_3-way'!E100)</f>
        <v>3.4017748159442198</v>
      </c>
      <c r="I101" s="21">
        <f>IF(OR($A101="",$B101="",$C101=""),"",'MPTO_working_3-way'!F100)</f>
        <v>3.6680551771274454</v>
      </c>
      <c r="J101" s="22">
        <f>IF(OR($A101="",$B101="",$C101=""),"",'MPTO_working_3-way'!G100)</f>
        <v>2.3072746761791607</v>
      </c>
      <c r="K101" s="17">
        <f>IF(OR($A101="",$B101="",$C101=""),"",'OddsRatio_working_3-way'!H100)</f>
        <v>3.3973600337830647</v>
      </c>
      <c r="L101" s="21">
        <f>IF(OR($A101="",$B101="",$C101=""),"",'OddsRatio_working_3-way'!I100)</f>
        <v>3.65794264615079</v>
      </c>
      <c r="M101" s="22">
        <f>IF(OR($A101="",$B101="",$C101=""),"",'OddsRatio_working_3-way'!J100)</f>
        <v>2.3133363663333313</v>
      </c>
      <c r="N101" s="23">
        <f t="shared" si="29"/>
        <v>29.500661862038534</v>
      </c>
      <c r="O101" s="24">
        <f t="shared" si="30"/>
        <v>27.423150463303426</v>
      </c>
      <c r="P101" s="24">
        <f t="shared" si="31"/>
        <v>43.076187674658037</v>
      </c>
      <c r="Q101" t="s">
        <v>414</v>
      </c>
      <c r="R101" t="s">
        <v>415</v>
      </c>
      <c r="S101" t="s">
        <v>453</v>
      </c>
      <c r="T101" s="35">
        <v>100</v>
      </c>
      <c r="U101" s="35">
        <f t="shared" si="32"/>
        <v>90.039840637450197</v>
      </c>
      <c r="V101" s="35">
        <f t="shared" si="33"/>
        <v>84.756097560975604</v>
      </c>
      <c r="W101" s="35">
        <f t="shared" si="34"/>
        <v>21.259842519685037</v>
      </c>
      <c r="X101" s="35">
        <f t="shared" si="35"/>
        <v>93.984059919339344</v>
      </c>
      <c r="Y101" s="35">
        <f t="shared" si="36"/>
        <v>88.700316842864751</v>
      </c>
      <c r="Z101" s="35">
        <f t="shared" si="37"/>
        <v>25.204061801574191</v>
      </c>
      <c r="AA101" s="35">
        <f t="shared" si="38"/>
        <v>-3.9442192818891471</v>
      </c>
      <c r="AB101" s="35">
        <f t="shared" si="39"/>
        <v>-3.9442192818891471</v>
      </c>
      <c r="AC101" s="35">
        <f t="shared" si="40"/>
        <v>-3.9442192818891542</v>
      </c>
      <c r="AF101">
        <v>2.04</v>
      </c>
      <c r="AG101">
        <v>1.85</v>
      </c>
      <c r="AJ101" t="s">
        <v>459</v>
      </c>
    </row>
    <row r="102" spans="1:36" ht="15" x14ac:dyDescent="0.25">
      <c r="A102">
        <v>10.039999999999999</v>
      </c>
      <c r="B102">
        <v>6.56</v>
      </c>
      <c r="C102">
        <v>1.27</v>
      </c>
      <c r="D102" s="20">
        <f t="shared" si="28"/>
        <v>3.9442192818891497E-2</v>
      </c>
      <c r="E102" s="17">
        <f>IF(OR($A102="",$B102="",$C102=""),"",A102*'MPTO_working_3-way'!$I101)</f>
        <v>10.43599961590167</v>
      </c>
      <c r="F102" s="21">
        <f>IF(OR($A102="",$B102="",$C102=""),"",B102*'MPTO_working_3-way'!$I101)</f>
        <v>6.8187407848919275</v>
      </c>
      <c r="G102" s="22">
        <f>IF(OR($A102="",$B102="",$C102=""),"",C102*'MPTO_working_3-way'!$I101)</f>
        <v>1.3200915848799921</v>
      </c>
      <c r="H102" s="17">
        <f>IF(OR($A102="",$B102="",$C102=""),"",'MPTO_working_3-way'!E101)</f>
        <v>11.566818570354958</v>
      </c>
      <c r="I102" s="21">
        <f>IF(OR($A102="",$B102="",$C102=""),"",'MPTO_working_3-way'!F101)</f>
        <v>7.1791824324881048</v>
      </c>
      <c r="J102" s="22">
        <f>IF(OR($A102="",$B102="",$C102=""),"",'MPTO_working_3-way'!G101)</f>
        <v>1.2915655213129733</v>
      </c>
      <c r="K102" s="17">
        <f>IF(OR($A102="",$B102="",$C102=""),"",'OddsRatio_working_3-way'!H101)</f>
        <v>11.020486119733187</v>
      </c>
      <c r="L102" s="21">
        <f>IF(OR($A102="",$B102="",$C102=""),"",'OddsRatio_working_3-way'!I101)</f>
        <v>7.1630423479774912</v>
      </c>
      <c r="M102" s="22">
        <f>IF(OR($A102="",$B102="",$C102=""),"",'OddsRatio_working_3-way'!J101)</f>
        <v>1.2992844305672524</v>
      </c>
      <c r="N102" s="23">
        <f t="shared" si="29"/>
        <v>9.5822157608770677</v>
      </c>
      <c r="O102" s="24">
        <f t="shared" si="30"/>
        <v>14.665464365732586</v>
      </c>
      <c r="P102" s="24">
        <f t="shared" si="31"/>
        <v>75.752319873390363</v>
      </c>
      <c r="Q102" t="s">
        <v>312</v>
      </c>
      <c r="R102" t="s">
        <v>265</v>
      </c>
      <c r="S102" t="s">
        <v>453</v>
      </c>
      <c r="T102" s="35">
        <v>100</v>
      </c>
      <c r="U102" s="35">
        <f t="shared" si="32"/>
        <v>83.277591973244142</v>
      </c>
      <c r="V102" s="35">
        <f t="shared" si="33"/>
        <v>78.354978354978357</v>
      </c>
      <c r="W102" s="35">
        <f t="shared" si="34"/>
        <v>35.064935064935064</v>
      </c>
      <c r="X102" s="35">
        <f t="shared" si="35"/>
        <v>86.580086580086572</v>
      </c>
      <c r="Y102" s="35">
        <f t="shared" si="36"/>
        <v>81.657472961820787</v>
      </c>
      <c r="Z102" s="35">
        <f t="shared" si="37"/>
        <v>38.367429671777501</v>
      </c>
      <c r="AA102" s="35">
        <f t="shared" si="38"/>
        <v>-3.3024946068424299</v>
      </c>
      <c r="AB102" s="35">
        <f t="shared" si="39"/>
        <v>-3.3024946068424299</v>
      </c>
      <c r="AC102" s="35">
        <f t="shared" si="40"/>
        <v>-3.302494606842437</v>
      </c>
      <c r="AF102">
        <v>1.3</v>
      </c>
      <c r="AG102">
        <v>3.62</v>
      </c>
      <c r="AJ102" t="s">
        <v>365</v>
      </c>
    </row>
    <row r="103" spans="1:36" ht="15" x14ac:dyDescent="0.25">
      <c r="A103">
        <v>5.98</v>
      </c>
      <c r="B103">
        <v>4.62</v>
      </c>
      <c r="C103">
        <v>1.54</v>
      </c>
      <c r="D103" s="20">
        <f t="shared" si="28"/>
        <v>3.302494606842421E-2</v>
      </c>
      <c r="E103" s="17">
        <f>IF(OR($A103="",$B103="",$C103=""),"",A103*'MPTO_working_3-way'!$I102)</f>
        <v>6.1774891774891776</v>
      </c>
      <c r="F103" s="21">
        <f>IF(OR($A103="",$B103="",$C103=""),"",B103*'MPTO_working_3-way'!$I102)</f>
        <v>4.7725752508361197</v>
      </c>
      <c r="G103" s="22">
        <f>IF(OR($A103="",$B103="",$C103=""),"",C103*'MPTO_working_3-way'!$I102)</f>
        <v>1.5908584169453732</v>
      </c>
      <c r="H103" s="17">
        <f>IF(OR($A103="",$B103="",$C103=""),"",'MPTO_working_3-way'!E102)</f>
        <v>6.4014025765392804</v>
      </c>
      <c r="I103" s="21">
        <f>IF(OR($A103="",$B103="",$C103=""),"",'MPTO_working_3-way'!F102)</f>
        <v>4.8675562028706327</v>
      </c>
      <c r="J103" s="22">
        <f>IF(OR($A103="",$B103="",$C103=""),"",'MPTO_working_3-way'!G102)</f>
        <v>1.5665575456078142</v>
      </c>
      <c r="K103" s="17">
        <f>IF(OR($A103="",$B103="",$C103=""),"",'OddsRatio_working_3-way'!H102)</f>
        <v>6.298466010333625</v>
      </c>
      <c r="L103" s="21">
        <f>IF(OR($A103="",$B103="",$C103=""),"",'OddsRatio_working_3-way'!I102)</f>
        <v>4.8514953729734396</v>
      </c>
      <c r="M103" s="22">
        <f>IF(OR($A103="",$B103="",$C103=""),"",'OddsRatio_working_3-way'!J102)</f>
        <v>1.5745324589518388</v>
      </c>
      <c r="N103" s="23">
        <f t="shared" si="29"/>
        <v>16.187806587245969</v>
      </c>
      <c r="O103" s="24">
        <f t="shared" si="30"/>
        <v>20.95304835318851</v>
      </c>
      <c r="P103" s="24">
        <f t="shared" si="31"/>
        <v>62.859145059565535</v>
      </c>
      <c r="Q103" t="s">
        <v>232</v>
      </c>
      <c r="R103" t="s">
        <v>261</v>
      </c>
      <c r="S103" t="s">
        <v>453</v>
      </c>
      <c r="T103" s="35">
        <v>100</v>
      </c>
      <c r="U103" s="35">
        <f t="shared" si="32"/>
        <v>49.238578680203041</v>
      </c>
      <c r="V103" s="35">
        <f t="shared" si="33"/>
        <v>74.811083123425689</v>
      </c>
      <c r="W103" s="35">
        <f t="shared" si="34"/>
        <v>73.118279569892465</v>
      </c>
      <c r="X103" s="35">
        <f t="shared" si="35"/>
        <v>52.070637306681832</v>
      </c>
      <c r="Y103" s="35">
        <f t="shared" si="36"/>
        <v>77.643141749904473</v>
      </c>
      <c r="Z103" s="35">
        <f t="shared" si="37"/>
        <v>75.950338196371263</v>
      </c>
      <c r="AA103" s="35">
        <f t="shared" si="38"/>
        <v>-2.8320586264787906</v>
      </c>
      <c r="AB103" s="35">
        <f t="shared" si="39"/>
        <v>-2.8320586264787835</v>
      </c>
      <c r="AC103" s="35">
        <f t="shared" si="40"/>
        <v>-2.8320586264787977</v>
      </c>
      <c r="AF103">
        <v>1.59</v>
      </c>
      <c r="AG103">
        <v>2.48</v>
      </c>
      <c r="AJ103" t="s">
        <v>365</v>
      </c>
    </row>
    <row r="104" spans="1:36" ht="15" x14ac:dyDescent="0.25">
      <c r="A104">
        <v>1.97</v>
      </c>
      <c r="B104">
        <v>3.97</v>
      </c>
      <c r="C104">
        <v>3.72</v>
      </c>
      <c r="D104" s="20">
        <f t="shared" si="28"/>
        <v>2.8320586264787728E-2</v>
      </c>
      <c r="E104" s="17">
        <f>IF(OR($A104="",$B104="",$C104=""),"",A104*'MPTO_working_3-way'!$I103)</f>
        <v>2.0257915549416317</v>
      </c>
      <c r="F104" s="21">
        <f>IF(OR($A104="",$B104="",$C104=""),"",B104*'MPTO_working_3-way'!$I103)</f>
        <v>4.0824327274712076</v>
      </c>
      <c r="G104" s="22">
        <f>IF(OR($A104="",$B104="",$C104=""),"",C104*'MPTO_working_3-way'!$I103)</f>
        <v>3.8253525809050104</v>
      </c>
      <c r="H104" s="17">
        <f>IF(OR($A104="",$B104="",$C104=""),"",'MPTO_working_3-way'!E103)</f>
        <v>2.007330700351563</v>
      </c>
      <c r="I104" s="21">
        <f>IF(OR($A104="",$B104="",$C104=""),"",'MPTO_working_3-way'!F103)</f>
        <v>4.1245792308657778</v>
      </c>
      <c r="J104" s="22">
        <f>IF(OR($A104="",$B104="",$C104=""),"",'MPTO_working_3-way'!G103)</f>
        <v>3.8553918264384577</v>
      </c>
      <c r="K104" s="17">
        <f>IF(OR($A104="",$B104="",$C104=""),"",'OddsRatio_working_3-way'!H103)</f>
        <v>2.0145401658218751</v>
      </c>
      <c r="L104" s="21">
        <f>IF(OR($A104="",$B104="",$C104=""),"",'OddsRatio_working_3-way'!I103)</f>
        <v>4.106375559269039</v>
      </c>
      <c r="M104" s="22">
        <f>IF(OR($A104="",$B104="",$C104=""),"",'OddsRatio_working_3-way'!J103)</f>
        <v>3.8448961350881441</v>
      </c>
      <c r="N104" s="23">
        <f t="shared" si="29"/>
        <v>49.363420316401339</v>
      </c>
      <c r="O104" s="24">
        <f t="shared" si="30"/>
        <v>24.495198494536684</v>
      </c>
      <c r="P104" s="24">
        <f t="shared" si="31"/>
        <v>26.141381189061995</v>
      </c>
      <c r="Q104" t="s">
        <v>316</v>
      </c>
      <c r="R104" t="s">
        <v>317</v>
      </c>
      <c r="S104" t="s">
        <v>453</v>
      </c>
      <c r="T104" s="35">
        <v>100</v>
      </c>
      <c r="U104" s="35">
        <f t="shared" si="32"/>
        <v>39.393939393939398</v>
      </c>
      <c r="V104" s="35">
        <f t="shared" si="33"/>
        <v>77.678571428571431</v>
      </c>
      <c r="W104" s="35">
        <f t="shared" si="34"/>
        <v>79.757085020242926</v>
      </c>
      <c r="X104" s="35">
        <f t="shared" si="35"/>
        <v>42.564343551185658</v>
      </c>
      <c r="Y104" s="35">
        <f t="shared" si="36"/>
        <v>80.848975585817698</v>
      </c>
      <c r="Z104" s="35">
        <f t="shared" si="37"/>
        <v>82.927489177489178</v>
      </c>
      <c r="AA104" s="35">
        <f t="shared" si="38"/>
        <v>-3.17040415724626</v>
      </c>
      <c r="AB104" s="35">
        <f t="shared" si="39"/>
        <v>-3.1704041572462671</v>
      </c>
      <c r="AC104" s="35">
        <f t="shared" si="40"/>
        <v>-3.1704041572462529</v>
      </c>
      <c r="AF104">
        <v>1.63</v>
      </c>
      <c r="AG104">
        <v>2.37</v>
      </c>
      <c r="AJ104" t="s">
        <v>365</v>
      </c>
    </row>
    <row r="105" spans="1:36" ht="15" x14ac:dyDescent="0.25">
      <c r="A105">
        <v>1.65</v>
      </c>
      <c r="B105">
        <v>4.4800000000000004</v>
      </c>
      <c r="C105">
        <v>4.9400000000000004</v>
      </c>
      <c r="D105" s="20">
        <f t="shared" si="28"/>
        <v>3.1704041572462538E-2</v>
      </c>
      <c r="E105" s="17">
        <f>IF(OR($A105="",$B105="",$C105=""),"",A105*'MPTO_working_3-way'!$I104)</f>
        <v>1.7023116685945632</v>
      </c>
      <c r="F105" s="21">
        <f>IF(OR($A105="",$B105="",$C105=""),"",B105*'MPTO_working_3-way'!$I104)</f>
        <v>4.6220341062446328</v>
      </c>
      <c r="G105" s="22">
        <f>IF(OR($A105="",$B105="",$C105=""),"",C105*'MPTO_working_3-way'!$I104)</f>
        <v>5.0966179653679653</v>
      </c>
      <c r="H105" s="17">
        <f>IF(OR($A105="",$B105="",$C105=""),"",'MPTO_working_3-way'!E104)</f>
        <v>1.6792820147440333</v>
      </c>
      <c r="I105" s="21">
        <f>IF(OR($A105="",$B105="",$C105=""),"",'MPTO_working_3-way'!F104)</f>
        <v>4.7026453427475436</v>
      </c>
      <c r="J105" s="22">
        <f>IF(OR($A105="",$B105="",$C105=""),"",'MPTO_working_3-way'!G104)</f>
        <v>5.2121029884462473</v>
      </c>
      <c r="K105" s="17">
        <f>IF(OR($A105="",$B105="",$C105=""),"",'OddsRatio_working_3-way'!H104)</f>
        <v>1.6872047365772374</v>
      </c>
      <c r="L105" s="21">
        <f>IF(OR($A105="",$B105="",$C105=""),"",'OddsRatio_working_3-way'!I104)</f>
        <v>4.6791884358289035</v>
      </c>
      <c r="M105" s="22">
        <f>IF(OR($A105="",$B105="",$C105=""),"",'OddsRatio_working_3-way'!J104)</f>
        <v>5.1655179417143327</v>
      </c>
      <c r="N105" s="23">
        <f t="shared" si="29"/>
        <v>58.743649500188468</v>
      </c>
      <c r="O105" s="24">
        <f t="shared" si="30"/>
        <v>21.635495909667625</v>
      </c>
      <c r="P105" s="24">
        <f t="shared" si="31"/>
        <v>19.620854590143917</v>
      </c>
      <c r="Q105" t="s">
        <v>314</v>
      </c>
      <c r="R105" t="s">
        <v>231</v>
      </c>
      <c r="S105" t="s">
        <v>453</v>
      </c>
      <c r="T105" s="35">
        <v>100</v>
      </c>
      <c r="U105" s="35">
        <f t="shared" si="32"/>
        <v>52.606635071090047</v>
      </c>
      <c r="V105" s="35">
        <f t="shared" si="33"/>
        <v>70.501474926253692</v>
      </c>
      <c r="W105" s="35">
        <f t="shared" si="34"/>
        <v>74.093264248704671</v>
      </c>
      <c r="X105" s="35">
        <f t="shared" si="35"/>
        <v>55.405260825041644</v>
      </c>
      <c r="Y105" s="35">
        <f t="shared" si="36"/>
        <v>73.30010068020529</v>
      </c>
      <c r="Z105" s="35">
        <f t="shared" si="37"/>
        <v>76.891890002656254</v>
      </c>
      <c r="AA105" s="35">
        <f t="shared" si="38"/>
        <v>-2.7986257539515975</v>
      </c>
      <c r="AB105" s="35">
        <f t="shared" si="39"/>
        <v>-2.7986257539515975</v>
      </c>
      <c r="AC105" s="35">
        <f t="shared" si="40"/>
        <v>-2.7986257539515833</v>
      </c>
      <c r="AF105">
        <v>1.62</v>
      </c>
      <c r="AG105">
        <v>2.4</v>
      </c>
      <c r="AJ105" t="s">
        <v>365</v>
      </c>
    </row>
    <row r="106" spans="1:36" ht="15" x14ac:dyDescent="0.25">
      <c r="A106">
        <v>2.11</v>
      </c>
      <c r="B106">
        <v>3.39</v>
      </c>
      <c r="C106">
        <v>3.86</v>
      </c>
      <c r="D106" s="20">
        <f t="shared" si="28"/>
        <v>2.7986257539516002E-2</v>
      </c>
      <c r="E106" s="17">
        <f>IF(OR($A106="",$B106="",$C106=""),"",A106*'MPTO_working_3-way'!$I105)</f>
        <v>2.1690510034083785</v>
      </c>
      <c r="F106" s="21">
        <f>IF(OR($A106="",$B106="",$C106=""),"",B106*'MPTO_working_3-way'!$I105)</f>
        <v>3.4848734130589594</v>
      </c>
      <c r="G106" s="22">
        <f>IF(OR($A106="",$B106="",$C106=""),"",C106*'MPTO_working_3-way'!$I105)</f>
        <v>3.9680269541025317</v>
      </c>
      <c r="H106" s="17">
        <f>IF(OR($A106="",$B106="",$C106=""),"",'MPTO_working_3-way'!E105)</f>
        <v>2.1523664665167876</v>
      </c>
      <c r="I106" s="21">
        <f>IF(OR($A106="",$B106="",$C106=""),"",'MPTO_working_3-way'!F105)</f>
        <v>3.5007080399579156</v>
      </c>
      <c r="J106" s="22">
        <f>IF(OR($A106="",$B106="",$C106=""),"",'MPTO_working_3-way'!G105)</f>
        <v>4.0041866975307059</v>
      </c>
      <c r="K106" s="17">
        <f>IF(OR($A106="",$B106="",$C106=""),"",'OddsRatio_working_3-way'!H105)</f>
        <v>2.1592194719099949</v>
      </c>
      <c r="L106" s="21">
        <f>IF(OR($A106="",$B106="",$C106=""),"",'OddsRatio_working_3-way'!I105)</f>
        <v>3.4959770611395395</v>
      </c>
      <c r="M106" s="22">
        <f>IF(OR($A106="",$B106="",$C106=""),"",'OddsRatio_working_3-way'!J105)</f>
        <v>3.9868177384347621</v>
      </c>
      <c r="N106" s="23">
        <f t="shared" si="29"/>
        <v>46.103111380443863</v>
      </c>
      <c r="O106" s="24">
        <f t="shared" si="30"/>
        <v>28.695446906411959</v>
      </c>
      <c r="P106" s="24">
        <f t="shared" si="31"/>
        <v>25.201441713144185</v>
      </c>
      <c r="Q106" t="s">
        <v>322</v>
      </c>
      <c r="R106" t="s">
        <v>269</v>
      </c>
      <c r="S106" t="s">
        <v>453</v>
      </c>
      <c r="T106" s="35">
        <v>100</v>
      </c>
      <c r="U106" s="35">
        <f t="shared" si="32"/>
        <v>79.919678714859444</v>
      </c>
      <c r="V106" s="35">
        <f t="shared" si="33"/>
        <v>76.19047619047619</v>
      </c>
      <c r="W106" s="35">
        <f t="shared" si="34"/>
        <v>40.828402366863905</v>
      </c>
      <c r="X106" s="35">
        <f t="shared" si="35"/>
        <v>82.981121442659898</v>
      </c>
      <c r="Y106" s="35">
        <f t="shared" si="36"/>
        <v>79.251918918276658</v>
      </c>
      <c r="Z106" s="35">
        <f t="shared" si="37"/>
        <v>43.889845094664373</v>
      </c>
      <c r="AA106" s="35">
        <f t="shared" si="38"/>
        <v>-3.0614427278004541</v>
      </c>
      <c r="AB106" s="35">
        <f t="shared" si="39"/>
        <v>-3.0614427278004683</v>
      </c>
      <c r="AC106" s="35">
        <f t="shared" si="40"/>
        <v>-3.0614427278004683</v>
      </c>
      <c r="AF106">
        <v>2.15</v>
      </c>
      <c r="AG106">
        <v>1.76</v>
      </c>
      <c r="AJ106" t="s">
        <v>366</v>
      </c>
    </row>
    <row r="107" spans="1:36" ht="15" x14ac:dyDescent="0.25">
      <c r="A107">
        <v>4.9800000000000004</v>
      </c>
      <c r="B107">
        <v>4.2</v>
      </c>
      <c r="C107">
        <v>1.69</v>
      </c>
      <c r="D107" s="20">
        <f t="shared" si="28"/>
        <v>3.0614427278004674E-2</v>
      </c>
      <c r="E107" s="17">
        <f>IF(OR($A107="",$B107="",$C107=""),"",A107*'MPTO_working_3-way'!$I106)</f>
        <v>5.1324598478444639</v>
      </c>
      <c r="F107" s="21">
        <f>IF(OR($A107="",$B107="",$C107=""),"",B107*'MPTO_working_3-way'!$I106)</f>
        <v>4.3285805945676197</v>
      </c>
      <c r="G107" s="22">
        <f>IF(OR($A107="",$B107="",$C107=""),"",C107*'MPTO_working_3-way'!$I106)</f>
        <v>1.7417383820998278</v>
      </c>
      <c r="H107" s="17">
        <f>IF(OR($A107="",$B107="",$C107=""),"",'MPTO_working_3-way'!E106)</f>
        <v>5.2466336563123406</v>
      </c>
      <c r="I107" s="21">
        <f>IF(OR($A107="",$B107="",$C107=""),"",'MPTO_working_3-way'!F106)</f>
        <v>4.3880737088292694</v>
      </c>
      <c r="J107" s="22">
        <f>IF(OR($A107="",$B107="",$C107=""),"",'MPTO_working_3-way'!G106)</f>
        <v>1.7196574310834007</v>
      </c>
      <c r="K107" s="17">
        <f>IF(OR($A107="",$B107="",$C107=""),"",'OddsRatio_working_3-way'!H106)</f>
        <v>5.1958953104880941</v>
      </c>
      <c r="L107" s="21">
        <f>IF(OR($A107="",$B107="",$C107=""),"",'OddsRatio_working_3-way'!I106)</f>
        <v>4.3735841692366586</v>
      </c>
      <c r="M107" s="22">
        <f>IF(OR($A107="",$B107="",$C107=""),"",'OddsRatio_working_3-way'!J106)</f>
        <v>1.7274290864916542</v>
      </c>
      <c r="N107" s="23">
        <f t="shared" si="29"/>
        <v>19.483834840324782</v>
      </c>
      <c r="O107" s="24">
        <f t="shared" si="30"/>
        <v>23.102261310670816</v>
      </c>
      <c r="P107" s="24">
        <f t="shared" si="31"/>
        <v>57.413903849004399</v>
      </c>
      <c r="Q107" t="s">
        <v>320</v>
      </c>
      <c r="R107" t="s">
        <v>233</v>
      </c>
      <c r="S107" t="s">
        <v>453</v>
      </c>
      <c r="T107" s="35">
        <v>100</v>
      </c>
      <c r="U107" s="35">
        <f t="shared" si="32"/>
        <v>8.2568807339449659</v>
      </c>
      <c r="V107" s="35">
        <f t="shared" si="33"/>
        <v>92.343032159264922</v>
      </c>
      <c r="W107" s="35">
        <f t="shared" si="34"/>
        <v>96.427295462665256</v>
      </c>
      <c r="X107" s="35">
        <f t="shared" si="35"/>
        <v>11.22967237806983</v>
      </c>
      <c r="Y107" s="35">
        <f t="shared" si="36"/>
        <v>95.315823803389804</v>
      </c>
      <c r="Z107" s="35">
        <f t="shared" si="37"/>
        <v>99.40008710679011</v>
      </c>
      <c r="AA107" s="35">
        <f t="shared" si="38"/>
        <v>-2.9727916441248645</v>
      </c>
      <c r="AB107" s="35">
        <f t="shared" si="39"/>
        <v>-2.9727916441248823</v>
      </c>
      <c r="AC107" s="35">
        <f t="shared" si="40"/>
        <v>-2.9727916441248539</v>
      </c>
      <c r="AF107">
        <v>1.79</v>
      </c>
      <c r="AG107">
        <v>2.11</v>
      </c>
      <c r="AJ107" t="s">
        <v>366</v>
      </c>
    </row>
    <row r="108" spans="1:36" s="35" customFormat="1" ht="15" x14ac:dyDescent="0.25">
      <c r="A108">
        <v>1.0900000000000001</v>
      </c>
      <c r="B108">
        <v>13.06</v>
      </c>
      <c r="C108">
        <v>27.99</v>
      </c>
      <c r="D108" s="20">
        <f t="shared" si="28"/>
        <v>2.9727916441248725E-2</v>
      </c>
      <c r="E108" s="17">
        <f>IF(OR($A108="",$B108="",$C108=""),"",A108*'MPTO_working_3-way'!$I107)</f>
        <v>1.1224034289209612</v>
      </c>
      <c r="F108" s="21">
        <f>IF(OR($A108="",$B108="",$C108=""),"",B108*'MPTO_working_3-way'!$I107)</f>
        <v>13.448246588722709</v>
      </c>
      <c r="G108" s="22">
        <f>IF(OR($A108="",$B108="",$C108=""),"",C108*'MPTO_working_3-way'!$I107)</f>
        <v>28.82208438119055</v>
      </c>
      <c r="H108" s="17">
        <f>IF(OR($A108="",$B108="",$C108=""),"",'MPTO_working_3-way'!E107)</f>
        <v>1.1019017988725488</v>
      </c>
      <c r="I108" s="21">
        <f>IF(OR($A108="",$B108="",$C108=""),"",'MPTO_working_3-way'!F107)</f>
        <v>15.001416225140037</v>
      </c>
      <c r="J108" s="22">
        <f>IF(OR($A108="",$B108="",$C108=""),"",'MPTO_working_3-way'!G107)</f>
        <v>38.733057353087247</v>
      </c>
      <c r="K108" s="17">
        <f>IF(OR($A108="",$B108="",$C108=""),"",'OddsRatio_working_3-way'!H107)</f>
        <v>1.1062569047863471</v>
      </c>
      <c r="L108" s="21">
        <f>IF(OR($A108="",$B108="",$C108=""),"",'OddsRatio_working_3-way'!I107)</f>
        <v>15.238425241370471</v>
      </c>
      <c r="M108" s="22">
        <f>IF(OR($A108="",$B108="",$C108=""),"",'OddsRatio_working_3-way'!J107)</f>
        <v>32.865265113149995</v>
      </c>
      <c r="N108" s="23">
        <f t="shared" si="29"/>
        <v>89.094524680966487</v>
      </c>
      <c r="O108" s="24">
        <f t="shared" si="30"/>
        <v>7.4359136219183375</v>
      </c>
      <c r="P108" s="24">
        <f t="shared" si="31"/>
        <v>3.4695616971151657</v>
      </c>
      <c r="Q108" t="s">
        <v>350</v>
      </c>
      <c r="R108" t="s">
        <v>321</v>
      </c>
      <c r="S108" t="s">
        <v>453</v>
      </c>
      <c r="T108" s="35">
        <v>100</v>
      </c>
      <c r="U108" s="35">
        <f t="shared" si="32"/>
        <v>64.412811387900362</v>
      </c>
      <c r="V108" s="35">
        <f t="shared" si="33"/>
        <v>68.55345911949685</v>
      </c>
      <c r="W108" s="35">
        <f t="shared" si="34"/>
        <v>64.285714285714292</v>
      </c>
      <c r="X108" s="35">
        <f t="shared" si="35"/>
        <v>67.160826594788858</v>
      </c>
      <c r="Y108" s="35">
        <f t="shared" si="36"/>
        <v>71.30147432638536</v>
      </c>
      <c r="Z108" s="35">
        <f t="shared" si="37"/>
        <v>67.033729492602788</v>
      </c>
      <c r="AA108" s="35">
        <f t="shared" si="38"/>
        <v>-2.7480152068884962</v>
      </c>
      <c r="AB108" s="35">
        <f t="shared" si="39"/>
        <v>-2.7480152068885104</v>
      </c>
      <c r="AC108" s="35">
        <f t="shared" si="40"/>
        <v>-2.7480152068884962</v>
      </c>
      <c r="AD108" s="36"/>
      <c r="AE108" s="36"/>
      <c r="AF108">
        <v>1.34</v>
      </c>
      <c r="AG108">
        <v>3.37</v>
      </c>
      <c r="AH108" s="36"/>
      <c r="AI108" s="36"/>
      <c r="AJ108" t="s">
        <v>366</v>
      </c>
    </row>
    <row r="109" spans="1:36" ht="15" x14ac:dyDescent="0.25">
      <c r="A109">
        <v>2.81</v>
      </c>
      <c r="B109">
        <v>3.18</v>
      </c>
      <c r="C109">
        <v>2.8</v>
      </c>
      <c r="D109" s="20">
        <f t="shared" si="28"/>
        <v>2.7480152068884989E-2</v>
      </c>
      <c r="E109" s="17">
        <f>IF(OR($A109="",$B109="",$C109=""),"",A109*'MPTO_working_3-way'!$I108)</f>
        <v>2.8872192273135671</v>
      </c>
      <c r="F109" s="21">
        <f>IF(OR($A109="",$B109="",$C109=""),"",B109*'MPTO_working_3-way'!$I108)</f>
        <v>3.2673868835790545</v>
      </c>
      <c r="G109" s="22">
        <f>IF(OR($A109="",$B109="",$C109=""),"",C109*'MPTO_working_3-way'!$I108)</f>
        <v>2.8769444257928778</v>
      </c>
      <c r="H109" s="17">
        <f>IF(OR($A109="",$B109="",$C109=""),"",'MPTO_working_3-way'!E108)</f>
        <v>2.8842395840217887</v>
      </c>
      <c r="I109" s="21">
        <f>IF(OR($A109="",$B109="",$C109=""),"",'MPTO_working_3-way'!F108)</f>
        <v>3.2754092695025929</v>
      </c>
      <c r="J109" s="22">
        <f>IF(OR($A109="",$B109="",$C109=""),"",'MPTO_working_3-way'!G108)</f>
        <v>2.8737051988067304</v>
      </c>
      <c r="K109" s="17">
        <f>IF(OR($A109="",$B109="",$C109=""),"",'OddsRatio_working_3-way'!H108)</f>
        <v>2.8857820569083397</v>
      </c>
      <c r="L109" s="21">
        <f>IF(OR($A109="",$B109="",$C109=""),"",'OddsRatio_working_3-way'!I108)</f>
        <v>3.2712734166078357</v>
      </c>
      <c r="M109" s="22">
        <f>IF(OR($A109="",$B109="",$C109=""),"",'OddsRatio_working_3-way'!J108)</f>
        <v>2.8753633715110563</v>
      </c>
      <c r="N109" s="23">
        <f t="shared" si="29"/>
        <v>34.635402484848953</v>
      </c>
      <c r="O109" s="24">
        <f t="shared" si="30"/>
        <v>30.605497164284767</v>
      </c>
      <c r="P109" s="24">
        <f t="shared" si="31"/>
        <v>34.759100350866277</v>
      </c>
      <c r="Q109" t="s">
        <v>270</v>
      </c>
      <c r="R109" t="s">
        <v>349</v>
      </c>
      <c r="S109" t="s">
        <v>453</v>
      </c>
      <c r="T109" s="35">
        <v>100</v>
      </c>
      <c r="U109" s="35">
        <f t="shared" si="32"/>
        <v>71.346704871060169</v>
      </c>
      <c r="V109" s="35">
        <f t="shared" si="33"/>
        <v>70.930232558139537</v>
      </c>
      <c r="W109" s="35">
        <f t="shared" si="34"/>
        <v>53.271028037383175</v>
      </c>
      <c r="X109" s="35">
        <f t="shared" si="35"/>
        <v>75.798739404477288</v>
      </c>
      <c r="Y109" s="35">
        <f t="shared" si="36"/>
        <v>75.382267091556642</v>
      </c>
      <c r="Z109" s="35">
        <f t="shared" si="37"/>
        <v>57.723062570800288</v>
      </c>
      <c r="AA109" s="35">
        <f t="shared" si="38"/>
        <v>-4.4520345334171196</v>
      </c>
      <c r="AB109" s="35">
        <f t="shared" si="39"/>
        <v>-4.4520345334171054</v>
      </c>
      <c r="AC109" s="35">
        <f t="shared" si="40"/>
        <v>-4.4520345334171125</v>
      </c>
      <c r="AF109">
        <v>2.2000000000000002</v>
      </c>
      <c r="AG109">
        <v>1.72</v>
      </c>
      <c r="AJ109" t="s">
        <v>366</v>
      </c>
    </row>
    <row r="110" spans="1:36" ht="15" x14ac:dyDescent="0.25">
      <c r="A110">
        <v>3.49</v>
      </c>
      <c r="B110">
        <v>3.44</v>
      </c>
      <c r="C110">
        <v>2.14</v>
      </c>
      <c r="D110" s="20">
        <f t="shared" si="28"/>
        <v>4.4520345334171152E-2</v>
      </c>
      <c r="E110" s="17">
        <f>IF(OR($A110="",$B110="",$C110=""),"",A110*'MPTO_working_3-way'!$I109)</f>
        <v>3.6453760052162574</v>
      </c>
      <c r="F110" s="21">
        <f>IF(OR($A110="",$B110="",$C110=""),"",B110*'MPTO_working_3-way'!$I109)</f>
        <v>3.5931499879495488</v>
      </c>
      <c r="G110" s="22">
        <f>IF(OR($A110="",$B110="",$C110=""),"",C110*'MPTO_working_3-way'!$I109)</f>
        <v>2.2352735390151266</v>
      </c>
      <c r="H110" s="17">
        <f>IF(OR($A110="",$B110="",$C110=""),"",'MPTO_working_3-way'!E109)</f>
        <v>3.6806270421676461</v>
      </c>
      <c r="I110" s="21">
        <f>IF(OR($A110="",$B110="",$C110=""),"",'MPTO_working_3-way'!F109)</f>
        <v>3.6250592606974026</v>
      </c>
      <c r="J110" s="22">
        <f>IF(OR($A110="",$B110="",$C110=""),"",'MPTO_working_3-way'!G109)</f>
        <v>2.2101909030784403</v>
      </c>
      <c r="K110" s="17">
        <f>IF(OR($A110="",$B110="",$C110=""),"",'OddsRatio_working_3-way'!H109)</f>
        <v>3.6657080055394324</v>
      </c>
      <c r="L110" s="21">
        <f>IF(OR($A110="",$B110="",$C110=""),"",'OddsRatio_working_3-way'!I109)</f>
        <v>3.6121797323358305</v>
      </c>
      <c r="M110" s="22">
        <f>IF(OR($A110="",$B110="",$C110=""),"",'OddsRatio_working_3-way'!J109)</f>
        <v>2.22044462904215</v>
      </c>
      <c r="N110" s="23">
        <f t="shared" si="29"/>
        <v>27.43201246096632</v>
      </c>
      <c r="O110" s="24">
        <f t="shared" si="30"/>
        <v>27.830733572317577</v>
      </c>
      <c r="P110" s="24">
        <f t="shared" si="31"/>
        <v>44.737253966716096</v>
      </c>
      <c r="Q110" t="s">
        <v>90</v>
      </c>
      <c r="R110" t="s">
        <v>187</v>
      </c>
      <c r="S110" t="s">
        <v>453</v>
      </c>
      <c r="T110" s="35">
        <v>100</v>
      </c>
      <c r="U110" s="35">
        <f t="shared" si="32"/>
        <v>73.753280839895012</v>
      </c>
      <c r="V110" s="35">
        <f t="shared" si="33"/>
        <v>73.474801061007966</v>
      </c>
      <c r="W110" s="35">
        <f t="shared" si="34"/>
        <v>46.236559139784944</v>
      </c>
      <c r="X110" s="35">
        <f t="shared" si="35"/>
        <v>80.28863979920709</v>
      </c>
      <c r="Y110" s="35">
        <f t="shared" si="36"/>
        <v>80.010160020320043</v>
      </c>
      <c r="Z110" s="35">
        <f t="shared" si="37"/>
        <v>52.771918099097029</v>
      </c>
      <c r="AA110" s="35">
        <f t="shared" si="38"/>
        <v>-6.5353589593120773</v>
      </c>
      <c r="AB110" s="35">
        <f t="shared" si="39"/>
        <v>-6.5353589593120773</v>
      </c>
      <c r="AC110" s="35">
        <f t="shared" si="40"/>
        <v>-6.5353589593120844</v>
      </c>
      <c r="AF110">
        <v>1.93</v>
      </c>
      <c r="AG110">
        <v>1.9</v>
      </c>
      <c r="AJ110" t="s">
        <v>222</v>
      </c>
    </row>
    <row r="111" spans="1:36" ht="15" x14ac:dyDescent="0.25">
      <c r="A111">
        <v>3.81</v>
      </c>
      <c r="B111">
        <v>3.77</v>
      </c>
      <c r="C111">
        <v>1.86</v>
      </c>
      <c r="D111" s="20">
        <f t="shared" si="28"/>
        <v>6.5353589593120764E-2</v>
      </c>
      <c r="E111" s="17">
        <f>IF(OR($A111="",$B111="",$C111=""),"",A111*'MPTO_working_3-way'!$I110)</f>
        <v>4.0589971763497905</v>
      </c>
      <c r="F111" s="21">
        <f>IF(OR($A111="",$B111="",$C111=""),"",B111*'MPTO_working_3-way'!$I110)</f>
        <v>4.0163830327660657</v>
      </c>
      <c r="G111" s="22">
        <f>IF(OR($A111="",$B111="",$C111=""),"",C111*'MPTO_working_3-way'!$I110)</f>
        <v>1.9815576766432048</v>
      </c>
      <c r="H111" s="17">
        <f>IF(OR($A111="",$B111="",$C111=""),"",'MPTO_working_3-way'!E110)</f>
        <v>4.1548485162345017</v>
      </c>
      <c r="I111" s="21">
        <f>IF(OR($A111="",$B111="",$C111=""),"",'MPTO_working_3-way'!F110)</f>
        <v>4.1073250690204492</v>
      </c>
      <c r="J111" s="22">
        <f>IF(OR($A111="",$B111="",$C111=""),"",'MPTO_working_3-way'!G110)</f>
        <v>1.9385484832270983</v>
      </c>
      <c r="K111" s="17">
        <f>IF(OR($A111="",$B111="",$C111=""),"",'OddsRatio_working_3-way'!H110)</f>
        <v>4.1181020577448075</v>
      </c>
      <c r="L111" s="21">
        <f>IF(OR($A111="",$B111="",$C111=""),"",'OddsRatio_working_3-way'!I110)</f>
        <v>4.0737162633285102</v>
      </c>
      <c r="M111" s="22">
        <f>IF(OR($A111="",$B111="",$C111=""),"",'OddsRatio_working_3-way'!J110)</f>
        <v>1.9542945799503681</v>
      </c>
      <c r="N111" s="23">
        <f t="shared" si="29"/>
        <v>24.636627140974966</v>
      </c>
      <c r="O111" s="24">
        <f t="shared" si="30"/>
        <v>24.898023715415018</v>
      </c>
      <c r="P111" s="24">
        <f t="shared" si="31"/>
        <v>50.46534914361002</v>
      </c>
      <c r="Q111" t="s">
        <v>195</v>
      </c>
      <c r="R111" t="s">
        <v>189</v>
      </c>
      <c r="S111" t="s">
        <v>453</v>
      </c>
      <c r="T111" s="35">
        <v>100</v>
      </c>
      <c r="U111" s="35">
        <f t="shared" si="32"/>
        <v>59.839357429718881</v>
      </c>
      <c r="V111" s="35">
        <f t="shared" si="33"/>
        <v>69.230769230769241</v>
      </c>
      <c r="W111" s="35">
        <f t="shared" si="34"/>
        <v>64.539007092198588</v>
      </c>
      <c r="X111" s="35">
        <f t="shared" si="35"/>
        <v>66.2302236770322</v>
      </c>
      <c r="Y111" s="35">
        <f t="shared" si="36"/>
        <v>75.621635478082538</v>
      </c>
      <c r="Z111" s="35">
        <f t="shared" si="37"/>
        <v>70.929873339511886</v>
      </c>
      <c r="AA111" s="35">
        <f t="shared" si="38"/>
        <v>-6.3908662473133191</v>
      </c>
      <c r="AB111" s="35">
        <f t="shared" si="39"/>
        <v>-6.3908662473132978</v>
      </c>
      <c r="AC111" s="35">
        <f t="shared" si="40"/>
        <v>-6.3908662473132978</v>
      </c>
      <c r="AF111">
        <v>1.72</v>
      </c>
      <c r="AG111">
        <v>2.1</v>
      </c>
      <c r="AJ111" t="s">
        <v>226</v>
      </c>
    </row>
    <row r="112" spans="1:36" ht="15" x14ac:dyDescent="0.25">
      <c r="A112">
        <v>2.4900000000000002</v>
      </c>
      <c r="B112">
        <v>3.25</v>
      </c>
      <c r="C112">
        <v>2.82</v>
      </c>
      <c r="D112" s="20">
        <f t="shared" si="28"/>
        <v>6.3908662473133093E-2</v>
      </c>
      <c r="E112" s="17">
        <f>IF(OR($A112="",$B112="",$C112=""),"",A112*'MPTO_working_3-way'!$I111)</f>
        <v>2.6491325695581018</v>
      </c>
      <c r="F112" s="21">
        <f>IF(OR($A112="",$B112="",$C112=""),"",B112*'MPTO_working_3-way'!$I111)</f>
        <v>3.4577031530376825</v>
      </c>
      <c r="G112" s="22">
        <f>IF(OR($A112="",$B112="",$C112=""),"",C112*'MPTO_working_3-way'!$I111)</f>
        <v>3.0002224281742351</v>
      </c>
      <c r="H112" s="17">
        <f>IF(OR($A112="",$B112="",$C112=""),"",'MPTO_working_3-way'!E111)</f>
        <v>2.6294785599474588</v>
      </c>
      <c r="I112" s="21">
        <f>IF(OR($A112="",$B112="",$C112=""),"",'MPTO_working_3-way'!F111)</f>
        <v>3.491749099171467</v>
      </c>
      <c r="J112" s="22">
        <f>IF(OR($A112="",$B112="",$C112=""),"",'MPTO_working_3-way'!G111)</f>
        <v>3.0002366443826536</v>
      </c>
      <c r="K112" s="17">
        <f>IF(OR($A112="",$B112="",$C112=""),"",'OddsRatio_working_3-way'!H111)</f>
        <v>2.6385360765601624</v>
      </c>
      <c r="L112" s="21">
        <f>IF(OR($A112="",$B112="",$C112=""),"",'OddsRatio_working_3-way'!I111)</f>
        <v>3.4742994444700432</v>
      </c>
      <c r="M112" s="22">
        <f>IF(OR($A112="",$B112="",$C112=""),"",'OddsRatio_working_3-way'!J111)</f>
        <v>3.0014333284157688</v>
      </c>
      <c r="N112" s="23">
        <f t="shared" si="29"/>
        <v>37.748205261271941</v>
      </c>
      <c r="O112" s="24">
        <f t="shared" si="30"/>
        <v>28.920932646328357</v>
      </c>
      <c r="P112" s="24">
        <f t="shared" si="31"/>
        <v>33.330862092399698</v>
      </c>
      <c r="Q112" t="s">
        <v>192</v>
      </c>
      <c r="R112" t="s">
        <v>194</v>
      </c>
      <c r="S112" t="s">
        <v>453</v>
      </c>
      <c r="T112" s="35">
        <v>100</v>
      </c>
      <c r="U112" s="35">
        <f t="shared" si="32"/>
        <v>60</v>
      </c>
      <c r="V112" s="35">
        <f t="shared" si="33"/>
        <v>70.674486803519059</v>
      </c>
      <c r="W112" s="35">
        <f t="shared" si="34"/>
        <v>62.962962962962962</v>
      </c>
      <c r="X112" s="35">
        <f t="shared" si="35"/>
        <v>66.362550233517965</v>
      </c>
      <c r="Y112" s="35">
        <f t="shared" si="36"/>
        <v>77.037037037037038</v>
      </c>
      <c r="Z112" s="35">
        <f t="shared" si="37"/>
        <v>69.325513196480941</v>
      </c>
      <c r="AA112" s="35">
        <f t="shared" si="38"/>
        <v>-6.3625502335179647</v>
      </c>
      <c r="AB112" s="35">
        <f t="shared" si="39"/>
        <v>-6.3625502335179789</v>
      </c>
      <c r="AC112" s="35">
        <f t="shared" si="40"/>
        <v>-6.3625502335179789</v>
      </c>
      <c r="AF112">
        <v>1.88</v>
      </c>
      <c r="AG112">
        <v>1.93</v>
      </c>
      <c r="AJ112" t="s">
        <v>226</v>
      </c>
    </row>
    <row r="113" spans="1:36" s="35" customFormat="1" ht="15" x14ac:dyDescent="0.25">
      <c r="A113">
        <v>2.5</v>
      </c>
      <c r="B113">
        <v>3.41</v>
      </c>
      <c r="C113">
        <v>2.7</v>
      </c>
      <c r="D113" s="20">
        <f t="shared" si="28"/>
        <v>6.3625502335179718E-2</v>
      </c>
      <c r="E113" s="17">
        <f>IF(OR($A113="",$B113="",$C113=""),"",A113*'MPTO_working_3-way'!$I112)</f>
        <v>2.6590637558379493</v>
      </c>
      <c r="F113" s="21">
        <f>IF(OR($A113="",$B113="",$C113=""),"",B113*'MPTO_working_3-way'!$I112)</f>
        <v>3.6269629629629629</v>
      </c>
      <c r="G113" s="22">
        <f>IF(OR($A113="",$B113="",$C113=""),"",C113*'MPTO_working_3-way'!$I112)</f>
        <v>2.8717888563049856</v>
      </c>
      <c r="H113" s="17">
        <f>IF(OR($A113="",$B113="",$C113=""),"",'MPTO_working_3-way'!E112)</f>
        <v>2.6399747672662626</v>
      </c>
      <c r="I113" s="21">
        <f>IF(OR($A113="",$B113="",$C113=""),"",'MPTO_working_3-way'!F112)</f>
        <v>3.6758404088259562</v>
      </c>
      <c r="J113" s="22">
        <f>IF(OR($A113="",$B113="",$C113=""),"",'MPTO_working_3-way'!G112)</f>
        <v>2.8640011613197576</v>
      </c>
      <c r="K113" s="17">
        <f>IF(OR($A113="",$B113="",$C113=""),"",'OddsRatio_working_3-way'!H112)</f>
        <v>2.6492215347013737</v>
      </c>
      <c r="L113" s="21">
        <f>IF(OR($A113="",$B113="",$C113=""),"",'OddsRatio_working_3-way'!I112)</f>
        <v>3.6497492657535409</v>
      </c>
      <c r="M113" s="22">
        <f>IF(OR($A113="",$B113="",$C113=""),"",'OddsRatio_working_3-way'!J112)</f>
        <v>2.8691177393282232</v>
      </c>
      <c r="N113" s="23">
        <f t="shared" si="29"/>
        <v>37.607221632219591</v>
      </c>
      <c r="O113" s="24">
        <f t="shared" si="30"/>
        <v>27.571276856465975</v>
      </c>
      <c r="P113" s="24">
        <f t="shared" si="31"/>
        <v>34.821501511314437</v>
      </c>
      <c r="Q113" t="s">
        <v>191</v>
      </c>
      <c r="R113" t="s">
        <v>190</v>
      </c>
      <c r="S113" t="s">
        <v>453</v>
      </c>
      <c r="T113" s="35">
        <v>100</v>
      </c>
      <c r="U113" s="35">
        <f t="shared" si="32"/>
        <v>36.708860759493668</v>
      </c>
      <c r="V113" s="35">
        <f t="shared" si="33"/>
        <v>75.961538461538453</v>
      </c>
      <c r="W113" s="35">
        <f t="shared" si="34"/>
        <v>80.879541108986615</v>
      </c>
      <c r="X113" s="35">
        <f t="shared" si="35"/>
        <v>43.158920429474925</v>
      </c>
      <c r="Y113" s="35">
        <f t="shared" si="36"/>
        <v>82.411598131519696</v>
      </c>
      <c r="Z113" s="35">
        <f t="shared" si="37"/>
        <v>87.329600778967858</v>
      </c>
      <c r="AA113" s="35">
        <f t="shared" si="38"/>
        <v>-6.4500596699812576</v>
      </c>
      <c r="AB113" s="35">
        <f t="shared" si="39"/>
        <v>-6.4500596699812434</v>
      </c>
      <c r="AC113" s="35">
        <f t="shared" si="40"/>
        <v>-6.4500596699812434</v>
      </c>
      <c r="AD113" s="36"/>
      <c r="AE113" s="36"/>
      <c r="AF113">
        <v>1.76</v>
      </c>
      <c r="AG113">
        <v>2.06</v>
      </c>
      <c r="AH113" s="36"/>
      <c r="AI113" s="36"/>
      <c r="AJ113" t="s">
        <v>226</v>
      </c>
    </row>
    <row r="114" spans="1:36" ht="15" x14ac:dyDescent="0.25">
      <c r="A114">
        <v>1.58</v>
      </c>
      <c r="B114">
        <v>4.16</v>
      </c>
      <c r="C114">
        <v>5.23</v>
      </c>
      <c r="D114" s="20">
        <f t="shared" si="28"/>
        <v>6.4500596699812451E-2</v>
      </c>
      <c r="E114" s="17">
        <f>IF(OR($A114="",$B114="",$C114=""),"",A114*'MPTO_working_3-way'!$I113)</f>
        <v>1.6819109427857037</v>
      </c>
      <c r="F114" s="21">
        <f>IF(OR($A114="",$B114="",$C114=""),"",B114*'MPTO_working_3-way'!$I113)</f>
        <v>4.4283224822712199</v>
      </c>
      <c r="G114" s="22">
        <f>IF(OR($A114="",$B114="",$C114=""),"",C114*'MPTO_working_3-way'!$I113)</f>
        <v>5.5673381207400192</v>
      </c>
      <c r="H114" s="17">
        <f>IF(OR($A114="",$B114="",$C114=""),"",'MPTO_working_3-way'!E113)</f>
        <v>1.6355605043263188</v>
      </c>
      <c r="I114" s="21">
        <f>IF(OR($A114="",$B114="",$C114=""),"",'MPTO_working_3-way'!F113)</f>
        <v>4.568621266238023</v>
      </c>
      <c r="J114" s="22">
        <f>IF(OR($A114="",$B114="",$C114=""),"",'MPTO_working_3-way'!G113)</f>
        <v>5.892599478068405</v>
      </c>
      <c r="K114" s="17">
        <f>IF(OR($A114="",$B114="",$C114=""),"",'OddsRatio_working_3-way'!H113)</f>
        <v>1.65053775225391</v>
      </c>
      <c r="L114" s="21">
        <f>IF(OR($A114="",$B114="",$C114=""),"",'OddsRatio_working_3-way'!I113)</f>
        <v>4.5443091329695786</v>
      </c>
      <c r="M114" s="22">
        <f>IF(OR($A114="",$B114="",$C114=""),"",'OddsRatio_working_3-way'!J113)</f>
        <v>5.7444391241966182</v>
      </c>
      <c r="N114" s="23">
        <f t="shared" si="29"/>
        <v>59.456180143743339</v>
      </c>
      <c r="O114" s="24">
        <f t="shared" si="30"/>
        <v>22.581914573825596</v>
      </c>
      <c r="P114" s="24">
        <f t="shared" si="31"/>
        <v>17.961905282431069</v>
      </c>
      <c r="Q114" t="s">
        <v>193</v>
      </c>
      <c r="R114" t="s">
        <v>188</v>
      </c>
      <c r="S114" t="s">
        <v>453</v>
      </c>
      <c r="T114" s="35">
        <v>100</v>
      </c>
      <c r="U114" s="35">
        <f t="shared" si="32"/>
        <v>60.784313725490193</v>
      </c>
      <c r="V114" s="35">
        <f t="shared" si="33"/>
        <v>69.879518072289159</v>
      </c>
      <c r="W114" s="35">
        <f t="shared" si="34"/>
        <v>62.962962962962962</v>
      </c>
      <c r="X114" s="35">
        <f t="shared" si="35"/>
        <v>67.157518964747879</v>
      </c>
      <c r="Y114" s="35">
        <f t="shared" si="36"/>
        <v>76.252723311546845</v>
      </c>
      <c r="Z114" s="35">
        <f t="shared" si="37"/>
        <v>69.336168202220662</v>
      </c>
      <c r="AA114" s="35">
        <f t="shared" si="38"/>
        <v>-6.3732052392576861</v>
      </c>
      <c r="AB114" s="35">
        <f t="shared" si="39"/>
        <v>-6.3732052392576861</v>
      </c>
      <c r="AC114" s="35">
        <f t="shared" si="40"/>
        <v>-6.3732052392577003</v>
      </c>
      <c r="AF114">
        <v>1.64</v>
      </c>
      <c r="AG114">
        <v>2.2400000000000002</v>
      </c>
      <c r="AJ114" t="s">
        <v>226</v>
      </c>
    </row>
    <row r="115" spans="1:36" ht="15" x14ac:dyDescent="0.25">
      <c r="A115">
        <v>2.5499999999999998</v>
      </c>
      <c r="B115">
        <v>3.32</v>
      </c>
      <c r="C115">
        <v>2.7</v>
      </c>
      <c r="D115" s="20">
        <f t="shared" si="28"/>
        <v>6.3732052392576843E-2</v>
      </c>
      <c r="E115" s="17">
        <f>IF(OR($A115="",$B115="",$C115=""),"",A115*'MPTO_working_3-way'!$I114)</f>
        <v>2.7125167336010709</v>
      </c>
      <c r="F115" s="21">
        <f>IF(OR($A115="",$B115="",$C115=""),"",B115*'MPTO_working_3-way'!$I114)</f>
        <v>3.5315904139433552</v>
      </c>
      <c r="G115" s="22">
        <f>IF(OR($A115="",$B115="",$C115=""),"",C115*'MPTO_working_3-way'!$I114)</f>
        <v>2.8720765414599576</v>
      </c>
      <c r="H115" s="17">
        <f>IF(OR($A115="",$B115="",$C115=""),"",'MPTO_working_3-way'!E114)</f>
        <v>2.6960511417248538</v>
      </c>
      <c r="I115" s="21">
        <f>IF(OR($A115="",$B115="",$C115=""),"",'MPTO_working_3-way'!F114)</f>
        <v>3.5719286183079664</v>
      </c>
      <c r="J115" s="22">
        <f>IF(OR($A115="",$B115="",$C115=""),"",'MPTO_working_3-way'!G114)</f>
        <v>2.8642925166658317</v>
      </c>
      <c r="K115" s="17">
        <f>IF(OR($A115="",$B115="",$C115=""),"",'OddsRatio_working_3-way'!H114)</f>
        <v>2.7040976516860402</v>
      </c>
      <c r="L115" s="21">
        <f>IF(OR($A115="",$B115="",$C115=""),"",'OddsRatio_working_3-way'!I114)</f>
        <v>3.5506493883300725</v>
      </c>
      <c r="M115" s="22">
        <f>IF(OR($A115="",$B115="",$C115=""),"",'OddsRatio_working_3-way'!J114)</f>
        <v>2.8690103276556576</v>
      </c>
      <c r="N115" s="23">
        <f t="shared" si="29"/>
        <v>36.866132017273287</v>
      </c>
      <c r="O115" s="24">
        <f t="shared" si="30"/>
        <v>28.315854410857494</v>
      </c>
      <c r="P115" s="24">
        <f t="shared" si="31"/>
        <v>34.818013571869216</v>
      </c>
      <c r="Q115" t="s">
        <v>196</v>
      </c>
      <c r="R115" t="s">
        <v>201</v>
      </c>
      <c r="S115" t="s">
        <v>453</v>
      </c>
      <c r="T115" s="35">
        <v>100</v>
      </c>
      <c r="U115" s="35">
        <f t="shared" si="32"/>
        <v>62.121212121212118</v>
      </c>
      <c r="V115" s="35">
        <f t="shared" si="33"/>
        <v>71.83098591549296</v>
      </c>
      <c r="W115" s="35">
        <f t="shared" si="34"/>
        <v>58.15899581589958</v>
      </c>
      <c r="X115" s="35">
        <f t="shared" si="35"/>
        <v>70.010018268607467</v>
      </c>
      <c r="Y115" s="35">
        <f t="shared" si="36"/>
        <v>79.719792062888288</v>
      </c>
      <c r="Z115" s="35">
        <f t="shared" si="37"/>
        <v>66.047801963294916</v>
      </c>
      <c r="AA115" s="35">
        <f t="shared" si="38"/>
        <v>-7.8888061473953499</v>
      </c>
      <c r="AB115" s="35">
        <f t="shared" si="39"/>
        <v>-7.8888061473953286</v>
      </c>
      <c r="AC115" s="35">
        <f t="shared" si="40"/>
        <v>-7.8888061473953357</v>
      </c>
      <c r="AF115">
        <v>2.0499999999999998</v>
      </c>
      <c r="AG115">
        <v>1.76</v>
      </c>
      <c r="AJ115" t="s">
        <v>227</v>
      </c>
    </row>
    <row r="116" spans="1:36" ht="15" x14ac:dyDescent="0.25">
      <c r="A116">
        <v>2.64</v>
      </c>
      <c r="B116">
        <v>3.55</v>
      </c>
      <c r="C116">
        <v>2.39</v>
      </c>
      <c r="D116" s="20">
        <f t="shared" si="28"/>
        <v>7.888806147395333E-2</v>
      </c>
      <c r="E116" s="17">
        <f>IF(OR($A116="",$B116="",$C116=""),"",A116*'MPTO_working_3-way'!$I115)</f>
        <v>2.8482644822912371</v>
      </c>
      <c r="F116" s="21">
        <f>IF(OR($A116="",$B116="",$C116=""),"",B116*'MPTO_working_3-way'!$I115)</f>
        <v>3.8300526182325343</v>
      </c>
      <c r="G116" s="22">
        <f>IF(OR($A116="",$B116="",$C116=""),"",C116*'MPTO_working_3-way'!$I115)</f>
        <v>2.5785424669227486</v>
      </c>
      <c r="H116" s="17">
        <f>IF(OR($A116="",$B116="",$C116=""),"",'MPTO_working_3-way'!E115)</f>
        <v>2.8369449576298376</v>
      </c>
      <c r="I116" s="21">
        <f>IF(OR($A116="",$B116="",$C116=""),"",'MPTO_working_3-way'!F115)</f>
        <v>3.9155169219043704</v>
      </c>
      <c r="J116" s="22">
        <f>IF(OR($A116="",$B116="",$C116=""),"",'MPTO_working_3-way'!G115)</f>
        <v>2.5502786066101986</v>
      </c>
      <c r="K116" s="17">
        <f>IF(OR($A116="",$B116="",$C116=""),"",'OddsRatio_working_3-way'!H115)</f>
        <v>2.8450811029894898</v>
      </c>
      <c r="L116" s="21">
        <f>IF(OR($A116="",$B116="",$C116=""),"",'OddsRatio_working_3-way'!I115)</f>
        <v>3.8688761052580487</v>
      </c>
      <c r="M116" s="22">
        <f>IF(OR($A116="",$B116="",$C116=""),"",'OddsRatio_working_3-way'!J115)</f>
        <v>2.5638187397288972</v>
      </c>
      <c r="N116" s="23">
        <f t="shared" si="29"/>
        <v>35.109099109910161</v>
      </c>
      <c r="O116" s="24">
        <f t="shared" si="30"/>
        <v>26.109301873285307</v>
      </c>
      <c r="P116" s="24">
        <f t="shared" si="31"/>
        <v>38.781599016804527</v>
      </c>
      <c r="Q116" t="s">
        <v>203</v>
      </c>
      <c r="R116" t="s">
        <v>199</v>
      </c>
      <c r="S116" t="s">
        <v>453</v>
      </c>
      <c r="T116" s="35">
        <v>100</v>
      </c>
      <c r="U116" s="35">
        <f t="shared" si="32"/>
        <v>62.406015037593981</v>
      </c>
      <c r="V116" s="35">
        <f t="shared" si="33"/>
        <v>69.879518072289159</v>
      </c>
      <c r="W116" s="35">
        <f t="shared" si="34"/>
        <v>61.240310077519375</v>
      </c>
      <c r="X116" s="35">
        <f t="shared" si="35"/>
        <v>68.880171850191459</v>
      </c>
      <c r="Y116" s="35">
        <f t="shared" si="36"/>
        <v>76.35367488488663</v>
      </c>
      <c r="Z116" s="35">
        <f t="shared" si="37"/>
        <v>67.714466890116867</v>
      </c>
      <c r="AA116" s="35">
        <f t="shared" si="38"/>
        <v>-6.474156812597478</v>
      </c>
      <c r="AB116" s="35">
        <f t="shared" si="39"/>
        <v>-6.4741568125974709</v>
      </c>
      <c r="AC116" s="35">
        <f t="shared" si="40"/>
        <v>-6.4741568125974922</v>
      </c>
      <c r="AF116">
        <v>1.87</v>
      </c>
      <c r="AG116">
        <v>1.92</v>
      </c>
      <c r="AJ116" t="s">
        <v>227</v>
      </c>
    </row>
    <row r="117" spans="1:36" ht="15" x14ac:dyDescent="0.25">
      <c r="A117">
        <v>2.66</v>
      </c>
      <c r="B117">
        <v>3.32</v>
      </c>
      <c r="C117">
        <v>2.58</v>
      </c>
      <c r="D117" s="20">
        <f t="shared" si="28"/>
        <v>6.4741568125974869E-2</v>
      </c>
      <c r="E117" s="17">
        <f>IF(OR($A117="",$B117="",$C117=""),"",A117*'MPTO_working_3-way'!$I116)</f>
        <v>2.8322125712150932</v>
      </c>
      <c r="F117" s="21">
        <f>IF(OR($A117="",$B117="",$C117=""),"",B117*'MPTO_working_3-way'!$I116)</f>
        <v>3.5349420061782362</v>
      </c>
      <c r="G117" s="22">
        <f>IF(OR($A117="",$B117="",$C117=""),"",C117*'MPTO_working_3-way'!$I116)</f>
        <v>2.7470332457650151</v>
      </c>
      <c r="H117" s="17">
        <f>IF(OR($A117="",$B117="",$C117=""),"",'MPTO_working_3-way'!E116)</f>
        <v>2.821994298004566</v>
      </c>
      <c r="I117" s="21">
        <f>IF(OR($A117="",$B117="",$C117=""),"",'MPTO_working_3-way'!F116)</f>
        <v>3.5762271457523598</v>
      </c>
      <c r="J117" s="22">
        <f>IF(OR($A117="",$B117="",$C117=""),"",'MPTO_working_3-way'!G116)</f>
        <v>2.7321181896785482</v>
      </c>
      <c r="K117" s="17">
        <f>IF(OR($A117="",$B117="",$C117=""),"",'OddsRatio_working_3-way'!H116)</f>
        <v>2.8277056019540878</v>
      </c>
      <c r="L117" s="21">
        <f>IF(OR($A117="",$B117="",$C117=""),"",'OddsRatio_working_3-way'!I116)</f>
        <v>3.5543837328514951</v>
      </c>
      <c r="M117" s="22">
        <f>IF(OR($A117="",$B117="",$C117=""),"",'OddsRatio_working_3-way'!J116)</f>
        <v>2.7396234042695538</v>
      </c>
      <c r="N117" s="23">
        <f t="shared" si="29"/>
        <v>35.308084222328482</v>
      </c>
      <c r="O117" s="24">
        <f t="shared" si="30"/>
        <v>28.289007238371617</v>
      </c>
      <c r="P117" s="24">
        <f t="shared" si="31"/>
        <v>36.402908539299908</v>
      </c>
      <c r="Q117" t="s">
        <v>197</v>
      </c>
      <c r="R117" t="s">
        <v>205</v>
      </c>
      <c r="S117" t="s">
        <v>453</v>
      </c>
      <c r="T117" s="35">
        <v>100</v>
      </c>
      <c r="U117" s="35">
        <f t="shared" si="32"/>
        <v>56.709956709956707</v>
      </c>
      <c r="V117" s="35">
        <f t="shared" si="33"/>
        <v>70.238095238095241</v>
      </c>
      <c r="W117" s="35">
        <f t="shared" si="34"/>
        <v>63.898916967509031</v>
      </c>
      <c r="X117" s="35">
        <f t="shared" si="35"/>
        <v>65.86298779439575</v>
      </c>
      <c r="Y117" s="35">
        <f t="shared" si="36"/>
        <v>79.391126322534262</v>
      </c>
      <c r="Z117" s="35">
        <f t="shared" si="37"/>
        <v>73.05194805194806</v>
      </c>
      <c r="AA117" s="35">
        <f t="shared" si="38"/>
        <v>-9.1530310844390428</v>
      </c>
      <c r="AB117" s="35">
        <f t="shared" si="39"/>
        <v>-9.1530310844390215</v>
      </c>
      <c r="AC117" s="35">
        <f t="shared" si="40"/>
        <v>-9.1530310844390286</v>
      </c>
      <c r="AF117">
        <v>2.06</v>
      </c>
      <c r="AG117">
        <v>1.75</v>
      </c>
      <c r="AJ117" t="s">
        <v>227</v>
      </c>
    </row>
    <row r="118" spans="1:36" ht="15" x14ac:dyDescent="0.25">
      <c r="A118">
        <v>2.31</v>
      </c>
      <c r="B118">
        <v>3.36</v>
      </c>
      <c r="C118">
        <v>2.77</v>
      </c>
      <c r="D118" s="20">
        <f t="shared" si="28"/>
        <v>9.1530310844390339E-2</v>
      </c>
      <c r="E118" s="17">
        <f>IF(OR($A118="",$B118="",$C118=""),"",A118*'MPTO_working_3-way'!$I117)</f>
        <v>2.5214350180505418</v>
      </c>
      <c r="F118" s="21">
        <f>IF(OR($A118="",$B118="",$C118=""),"",B118*'MPTO_working_3-way'!$I117)</f>
        <v>3.6675418444371513</v>
      </c>
      <c r="G118" s="22">
        <f>IF(OR($A118="",$B118="",$C118=""),"",C118*'MPTO_working_3-way'!$I117)</f>
        <v>3.0235389610389611</v>
      </c>
      <c r="H118" s="17">
        <f>IF(OR($A118="",$B118="",$C118=""),"",'MPTO_working_3-way'!E117)</f>
        <v>2.4851491877931084</v>
      </c>
      <c r="I118" s="21">
        <f>IF(OR($A118="",$B118="",$C118=""),"",'MPTO_working_3-way'!F117)</f>
        <v>3.7437907731913525</v>
      </c>
      <c r="J118" s="22">
        <f>IF(OR($A118="",$B118="",$C118=""),"",'MPTO_working_3-way'!G117)</f>
        <v>3.0257119551725364</v>
      </c>
      <c r="K118" s="17">
        <f>IF(OR($A118="",$B118="",$C118=""),"",'OddsRatio_working_3-way'!H117)</f>
        <v>2.5011260795310859</v>
      </c>
      <c r="L118" s="21">
        <f>IF(OR($A118="",$B118="",$C118=""),"",'OddsRatio_working_3-way'!I117)</f>
        <v>3.7043187386972241</v>
      </c>
      <c r="M118" s="22">
        <f>IF(OR($A118="",$B118="",$C118=""),"",'OddsRatio_working_3-way'!J117)</f>
        <v>3.0282390540229169</v>
      </c>
      <c r="N118" s="23">
        <f t="shared" si="29"/>
        <v>39.659955257270688</v>
      </c>
      <c r="O118" s="24">
        <f t="shared" si="30"/>
        <v>27.266219239373601</v>
      </c>
      <c r="P118" s="24">
        <f t="shared" si="31"/>
        <v>33.0738255033557</v>
      </c>
      <c r="Q118" t="s">
        <v>198</v>
      </c>
      <c r="R118" t="s">
        <v>204</v>
      </c>
      <c r="S118" t="s">
        <v>453</v>
      </c>
      <c r="T118" s="35">
        <v>100</v>
      </c>
      <c r="U118" s="35">
        <f t="shared" si="32"/>
        <v>37.888198757763973</v>
      </c>
      <c r="V118" s="35">
        <f t="shared" si="33"/>
        <v>74.554707379134854</v>
      </c>
      <c r="W118" s="35">
        <f t="shared" si="34"/>
        <v>78.94736842105263</v>
      </c>
      <c r="X118" s="35">
        <f t="shared" si="35"/>
        <v>46.497924199812509</v>
      </c>
      <c r="Y118" s="35">
        <f t="shared" si="36"/>
        <v>83.164432821183382</v>
      </c>
      <c r="Z118" s="35">
        <f t="shared" si="37"/>
        <v>87.557093863101159</v>
      </c>
      <c r="AA118" s="35">
        <f t="shared" si="38"/>
        <v>-8.6097254420485356</v>
      </c>
      <c r="AB118" s="35">
        <f t="shared" si="39"/>
        <v>-8.6097254420485285</v>
      </c>
      <c r="AC118" s="35">
        <f t="shared" si="40"/>
        <v>-8.6097254420485285</v>
      </c>
      <c r="AF118">
        <v>1.72</v>
      </c>
      <c r="AG118">
        <v>1.99</v>
      </c>
      <c r="AJ118" t="s">
        <v>227</v>
      </c>
    </row>
    <row r="119" spans="1:36" ht="15" x14ac:dyDescent="0.25">
      <c r="A119">
        <v>1.61</v>
      </c>
      <c r="B119">
        <v>3.93</v>
      </c>
      <c r="C119">
        <v>4.75</v>
      </c>
      <c r="D119" s="20">
        <f t="shared" si="28"/>
        <v>8.6097254420485214E-2</v>
      </c>
      <c r="E119" s="17">
        <f>IF(OR($A119="",$B119="",$C119=""),"",A119*'MPTO_working_3-way'!$I118)</f>
        <v>1.7486165796169812</v>
      </c>
      <c r="F119" s="21">
        <f>IF(OR($A119="",$B119="",$C119=""),"",B119*'MPTO_working_3-way'!$I118)</f>
        <v>4.2683622098725067</v>
      </c>
      <c r="G119" s="22">
        <f>IF(OR($A119="",$B119="",$C119=""),"",C119*'MPTO_working_3-way'!$I118)</f>
        <v>5.1589619584973043</v>
      </c>
      <c r="H119" s="17">
        <f>IF(OR($A119="",$B119="",$C119=""),"",'MPTO_working_3-way'!E118)</f>
        <v>1.6879946831289974</v>
      </c>
      <c r="I119" s="21">
        <f>IF(OR($A119="",$B119="",$C119=""),"",'MPTO_working_3-way'!F118)</f>
        <v>4.4296034733694016</v>
      </c>
      <c r="J119" s="22">
        <f>IF(OR($A119="",$B119="",$C119=""),"",'MPTO_working_3-way'!G118)</f>
        <v>5.4997262763983148</v>
      </c>
      <c r="K119" s="17">
        <f>IF(OR($A119="",$B119="",$C119=""),"",'OddsRatio_working_3-way'!H118)</f>
        <v>1.7074360668112893</v>
      </c>
      <c r="L119" s="21">
        <f>IF(OR($A119="",$B119="",$C119=""),"",'OddsRatio_working_3-way'!I118)</f>
        <v>4.3980125832083266</v>
      </c>
      <c r="M119" s="22">
        <f>IF(OR($A119="",$B119="",$C119=""),"",'OddsRatio_working_3-way'!J118)</f>
        <v>5.3489922140038297</v>
      </c>
      <c r="N119" s="23">
        <f t="shared" si="29"/>
        <v>57.188065791932566</v>
      </c>
      <c r="O119" s="24">
        <f t="shared" si="30"/>
        <v>23.428189802801892</v>
      </c>
      <c r="P119" s="24">
        <f t="shared" si="31"/>
        <v>19.383744405265563</v>
      </c>
      <c r="Q119" t="s">
        <v>202</v>
      </c>
      <c r="R119" t="s">
        <v>200</v>
      </c>
      <c r="S119" t="s">
        <v>453</v>
      </c>
      <c r="T119" s="35">
        <v>100</v>
      </c>
      <c r="U119" s="35">
        <f t="shared" si="32"/>
        <v>43.181818181818187</v>
      </c>
      <c r="V119" s="35">
        <f t="shared" si="33"/>
        <v>71.751412429378533</v>
      </c>
      <c r="W119" s="35">
        <f t="shared" si="34"/>
        <v>82.046678635547579</v>
      </c>
      <c r="X119" s="35">
        <f t="shared" si="35"/>
        <v>46.201908935073895</v>
      </c>
      <c r="Y119" s="35">
        <f t="shared" si="36"/>
        <v>74.771503182634248</v>
      </c>
      <c r="Z119" s="35">
        <f t="shared" si="37"/>
        <v>85.066769388803294</v>
      </c>
      <c r="AA119" s="35">
        <f t="shared" si="38"/>
        <v>-3.0200907532557082</v>
      </c>
      <c r="AB119" s="35">
        <f t="shared" si="39"/>
        <v>-3.0200907532557153</v>
      </c>
      <c r="AC119" s="35">
        <f t="shared" si="40"/>
        <v>-3.0200907532557153</v>
      </c>
      <c r="AF119">
        <v>1.7</v>
      </c>
      <c r="AG119">
        <v>2.0499999999999998</v>
      </c>
      <c r="AJ119" t="s">
        <v>227</v>
      </c>
    </row>
    <row r="120" spans="1:36" ht="15" x14ac:dyDescent="0.25">
      <c r="A120">
        <v>1.76</v>
      </c>
      <c r="B120">
        <v>3.54</v>
      </c>
      <c r="C120">
        <v>5.57</v>
      </c>
      <c r="D120" s="20">
        <f t="shared" si="28"/>
        <v>3.0200907532557109E-2</v>
      </c>
      <c r="E120" s="17">
        <f>IF(OR($A120="",$B120="",$C120=""),"",A120*'MPTO_working_3-way'!$I119)</f>
        <v>1.8131535972573005</v>
      </c>
      <c r="F120" s="21">
        <f>IF(OR($A120="",$B120="",$C120=""),"",B120*'MPTO_working_3-way'!$I119)</f>
        <v>3.6469112126652523</v>
      </c>
      <c r="G120" s="22">
        <f>IF(OR($A120="",$B120="",$C120=""),"",C120*'MPTO_working_3-way'!$I119)</f>
        <v>5.7382190549563434</v>
      </c>
      <c r="H120" s="17">
        <f>IF(OR($A120="",$B120="",$C120=""),"",'MPTO_working_3-way'!E119)</f>
        <v>1.7917459135589082</v>
      </c>
      <c r="I120" s="21">
        <f>IF(OR($A120="",$B120="",$C120=""),"",'MPTO_working_3-way'!F119)</f>
        <v>3.6708171717687428</v>
      </c>
      <c r="J120" s="22">
        <f>IF(OR($A120="",$B120="",$C120=""),"",'MPTO_working_3-way'!G119)</f>
        <v>5.9008801613863486</v>
      </c>
      <c r="K120" s="17">
        <f>IF(OR($A120="",$B120="",$C120=""),"",'OddsRatio_working_3-way'!H119)</f>
        <v>1.799813896327279</v>
      </c>
      <c r="L120" s="21">
        <f>IF(OR($A120="",$B120="",$C120=""),"",'OddsRatio_working_3-way'!I119)</f>
        <v>3.6730622324622217</v>
      </c>
      <c r="M120" s="22">
        <f>IF(OR($A120="",$B120="",$C120=""),"",'OddsRatio_working_3-way'!J119)</f>
        <v>5.809407245020612</v>
      </c>
      <c r="N120" s="23">
        <f t="shared" si="29"/>
        <v>55.152525495505067</v>
      </c>
      <c r="O120" s="24">
        <f t="shared" si="30"/>
        <v>27.420464653132466</v>
      </c>
      <c r="P120" s="24">
        <f t="shared" si="31"/>
        <v>17.427009851362463</v>
      </c>
      <c r="Q120" t="s">
        <v>275</v>
      </c>
      <c r="R120" t="s">
        <v>325</v>
      </c>
      <c r="S120" t="s">
        <v>453</v>
      </c>
      <c r="T120" s="35">
        <v>100</v>
      </c>
      <c r="U120" s="35">
        <f t="shared" si="32"/>
        <v>87.730061349693244</v>
      </c>
      <c r="V120" s="35">
        <f t="shared" si="33"/>
        <v>80.430528375733857</v>
      </c>
      <c r="W120" s="35">
        <f t="shared" si="34"/>
        <v>28.571428571428573</v>
      </c>
      <c r="X120" s="35">
        <f t="shared" si="35"/>
        <v>90.998043052837573</v>
      </c>
      <c r="Y120" s="35">
        <f t="shared" si="36"/>
        <v>83.698510078878172</v>
      </c>
      <c r="Z120" s="35">
        <f t="shared" si="37"/>
        <v>31.839410274572895</v>
      </c>
      <c r="AA120" s="35">
        <f t="shared" si="38"/>
        <v>-3.2679817031443292</v>
      </c>
      <c r="AB120" s="35">
        <f t="shared" si="39"/>
        <v>-3.267981703144315</v>
      </c>
      <c r="AC120" s="35">
        <f t="shared" si="40"/>
        <v>-3.2679817031443221</v>
      </c>
      <c r="AF120">
        <v>2.4700000000000002</v>
      </c>
      <c r="AG120">
        <v>1.59</v>
      </c>
      <c r="AJ120" t="s">
        <v>367</v>
      </c>
    </row>
    <row r="121" spans="1:36" ht="15" x14ac:dyDescent="0.25">
      <c r="A121">
        <v>8.15</v>
      </c>
      <c r="B121">
        <v>5.1100000000000003</v>
      </c>
      <c r="C121">
        <v>1.4</v>
      </c>
      <c r="D121" s="20">
        <f t="shared" si="28"/>
        <v>3.2679817031443292E-2</v>
      </c>
      <c r="E121" s="17">
        <f>IF(OR($A121="",$B121="",$C121=""),"",A121*'MPTO_working_3-way'!$I120)</f>
        <v>8.4163405088062628</v>
      </c>
      <c r="F121" s="21">
        <f>IF(OR($A121="",$B121="",$C121=""),"",B121*'MPTO_working_3-way'!$I120)</f>
        <v>5.2769938650306756</v>
      </c>
      <c r="G121" s="22">
        <f>IF(OR($A121="",$B121="",$C121=""),"",C121*'MPTO_working_3-way'!$I120)</f>
        <v>1.4457517438440206</v>
      </c>
      <c r="H121" s="17">
        <f>IF(OR($A121="",$B121="",$C121=""),"",'MPTO_working_3-way'!E120)</f>
        <v>8.9440546925334701</v>
      </c>
      <c r="I121" s="21">
        <f>IF(OR($A121="",$B121="",$C121=""),"",'MPTO_working_3-way'!F120)</f>
        <v>5.4112131317943621</v>
      </c>
      <c r="J121" s="22">
        <f>IF(OR($A121="",$B121="",$C121=""),"",'MPTO_working_3-way'!G120)</f>
        <v>1.4216814687960491</v>
      </c>
      <c r="K121" s="17">
        <f>IF(OR($A121="",$B121="",$C121=""),"",'OddsRatio_working_3-way'!H120)</f>
        <v>8.6694360056655206</v>
      </c>
      <c r="L121" s="21">
        <f>IF(OR($A121="",$B121="",$C121=""),"",'OddsRatio_working_3-way'!I120)</f>
        <v>5.4085848927671734</v>
      </c>
      <c r="M121" s="22">
        <f>IF(OR($A121="",$B121="",$C121=""),"",'OddsRatio_working_3-way'!J120)</f>
        <v>1.4290593569603087</v>
      </c>
      <c r="N121" s="23">
        <f t="shared" si="29"/>
        <v>11.881648549671569</v>
      </c>
      <c r="O121" s="24">
        <f t="shared" si="30"/>
        <v>18.95018310759751</v>
      </c>
      <c r="P121" s="24">
        <f t="shared" si="31"/>
        <v>69.168168342730922</v>
      </c>
      <c r="Q121" t="s">
        <v>235</v>
      </c>
      <c r="R121" t="s">
        <v>280</v>
      </c>
      <c r="S121" t="s">
        <v>453</v>
      </c>
      <c r="T121" s="35">
        <v>100</v>
      </c>
      <c r="U121" s="35">
        <f t="shared" si="32"/>
        <v>65.397923875432525</v>
      </c>
      <c r="V121" s="35">
        <f t="shared" si="33"/>
        <v>67.741935483870961</v>
      </c>
      <c r="W121" s="35">
        <f t="shared" si="34"/>
        <v>64.157706093189958</v>
      </c>
      <c r="X121" s="35">
        <f t="shared" si="35"/>
        <v>68.100358422939067</v>
      </c>
      <c r="Y121" s="35">
        <f t="shared" si="36"/>
        <v>70.444370031377517</v>
      </c>
      <c r="Z121" s="35">
        <f t="shared" si="37"/>
        <v>66.8601406406965</v>
      </c>
      <c r="AA121" s="35">
        <f t="shared" si="38"/>
        <v>-2.7024345475065417</v>
      </c>
      <c r="AB121" s="35">
        <f t="shared" si="39"/>
        <v>-2.7024345475065559</v>
      </c>
      <c r="AC121" s="35">
        <f t="shared" si="40"/>
        <v>-2.7024345475065417</v>
      </c>
      <c r="AF121">
        <v>1.64</v>
      </c>
      <c r="AG121">
        <v>2.36</v>
      </c>
      <c r="AJ121" t="s">
        <v>367</v>
      </c>
    </row>
    <row r="122" spans="1:36" ht="15" x14ac:dyDescent="0.25">
      <c r="A122">
        <v>2.89</v>
      </c>
      <c r="B122">
        <v>3.1</v>
      </c>
      <c r="C122">
        <v>2.79</v>
      </c>
      <c r="D122" s="20">
        <f t="shared" si="28"/>
        <v>2.7024345475065381E-2</v>
      </c>
      <c r="E122" s="17">
        <f>IF(OR($A122="",$B122="",$C122=""),"",A122*'MPTO_working_3-way'!$I121)</f>
        <v>2.9681003584229391</v>
      </c>
      <c r="F122" s="21">
        <f>IF(OR($A122="",$B122="",$C122=""),"",B122*'MPTO_working_3-way'!$I121)</f>
        <v>3.1837754709727029</v>
      </c>
      <c r="G122" s="22">
        <f>IF(OR($A122="",$B122="",$C122=""),"",C122*'MPTO_working_3-way'!$I121)</f>
        <v>2.8653979238754324</v>
      </c>
      <c r="H122" s="17">
        <f>IF(OR($A122="",$B122="",$C122=""),"",'MPTO_working_3-way'!E121)</f>
        <v>2.9672477030458406</v>
      </c>
      <c r="I122" s="21">
        <f>IF(OR($A122="",$B122="",$C122=""),"",'MPTO_working_3-way'!F121)</f>
        <v>3.18905485754967</v>
      </c>
      <c r="J122" s="22">
        <f>IF(OR($A122="",$B122="",$C122=""),"",'MPTO_working_3-way'!G121)</f>
        <v>2.8619278049242203</v>
      </c>
      <c r="K122" s="17">
        <f>IF(OR($A122="",$B122="",$C122=""),"",'OddsRatio_working_3-way'!H121)</f>
        <v>2.967740716868871</v>
      </c>
      <c r="L122" s="21">
        <f>IF(OR($A122="",$B122="",$C122=""),"",'OddsRatio_working_3-way'!I121)</f>
        <v>3.1863785742987449</v>
      </c>
      <c r="M122" s="22">
        <f>IF(OR($A122="",$B122="",$C122=""),"",'OddsRatio_working_3-way'!J121)</f>
        <v>2.8636274514260736</v>
      </c>
      <c r="N122" s="23">
        <f t="shared" si="29"/>
        <v>33.691583142132593</v>
      </c>
      <c r="O122" s="24">
        <f t="shared" si="30"/>
        <v>31.409250090568769</v>
      </c>
      <c r="P122" s="24">
        <f t="shared" si="31"/>
        <v>34.899166767298638</v>
      </c>
      <c r="Q122" t="s">
        <v>326</v>
      </c>
      <c r="R122" t="s">
        <v>279</v>
      </c>
      <c r="S122" t="s">
        <v>453</v>
      </c>
      <c r="T122" s="35">
        <v>100</v>
      </c>
      <c r="U122" s="35">
        <f t="shared" si="32"/>
        <v>55.55555555555555</v>
      </c>
      <c r="V122" s="35">
        <f t="shared" si="33"/>
        <v>67.320261437908499</v>
      </c>
      <c r="W122" s="35">
        <f t="shared" si="34"/>
        <v>74.293059125964007</v>
      </c>
      <c r="X122" s="35">
        <f t="shared" si="35"/>
        <v>58.386679436127494</v>
      </c>
      <c r="Y122" s="35">
        <f t="shared" si="36"/>
        <v>70.151385318480436</v>
      </c>
      <c r="Z122" s="35">
        <f t="shared" si="37"/>
        <v>77.124183006535944</v>
      </c>
      <c r="AA122" s="35">
        <f t="shared" si="38"/>
        <v>-2.8311238805719441</v>
      </c>
      <c r="AB122" s="35">
        <f t="shared" si="39"/>
        <v>-2.831123880571937</v>
      </c>
      <c r="AC122" s="35">
        <f t="shared" si="40"/>
        <v>-2.831123880571937</v>
      </c>
      <c r="AF122">
        <v>2.4700000000000002</v>
      </c>
      <c r="AG122">
        <v>1.59</v>
      </c>
      <c r="AJ122" t="s">
        <v>367</v>
      </c>
    </row>
    <row r="123" spans="1:36" ht="15" x14ac:dyDescent="0.25">
      <c r="A123">
        <v>2.25</v>
      </c>
      <c r="B123">
        <v>3.06</v>
      </c>
      <c r="C123">
        <v>3.89</v>
      </c>
      <c r="D123" s="20">
        <f t="shared" si="28"/>
        <v>2.8311238805719174E-2</v>
      </c>
      <c r="E123" s="17">
        <f>IF(OR($A123="",$B123="",$C123=""),"",A123*'MPTO_working_3-way'!$I122)</f>
        <v>2.313700287312868</v>
      </c>
      <c r="F123" s="21">
        <f>IF(OR($A123="",$B123="",$C123=""),"",B123*'MPTO_working_3-way'!$I122)</f>
        <v>3.1466323907455007</v>
      </c>
      <c r="G123" s="22">
        <f>IF(OR($A123="",$B123="",$C123=""),"",C123*'MPTO_working_3-way'!$I122)</f>
        <v>4.0001307189542477</v>
      </c>
      <c r="H123" s="17">
        <f>IF(OR($A123="",$B123="",$C123=""),"",'MPTO_working_3-way'!E122)</f>
        <v>2.2988116542853829</v>
      </c>
      <c r="I123" s="21">
        <f>IF(OR($A123="",$B123="",$C123=""),"",'MPTO_working_3-way'!F122)</f>
        <v>3.1509926762551834</v>
      </c>
      <c r="J123" s="22">
        <f>IF(OR($A123="",$B123="",$C123=""),"",'MPTO_working_3-way'!G122)</f>
        <v>4.0382449395001681</v>
      </c>
      <c r="K123" s="17">
        <f>IF(OR($A123="",$B123="",$C123=""),"",'OddsRatio_working_3-way'!H122)</f>
        <v>2.3053365192839554</v>
      </c>
      <c r="L123" s="21">
        <f>IF(OR($A123="",$B123="",$C123=""),"",'OddsRatio_working_3-way'!I122)</f>
        <v>3.1511945837799584</v>
      </c>
      <c r="M123" s="22">
        <f>IF(OR($A123="",$B123="",$C123=""),"",'OddsRatio_working_3-way'!J122)</f>
        <v>4.0179380325845049</v>
      </c>
      <c r="N123" s="23">
        <f t="shared" si="29"/>
        <v>43.220809777458264</v>
      </c>
      <c r="O123" s="24">
        <f t="shared" si="30"/>
        <v>31.780007189307547</v>
      </c>
      <c r="P123" s="24">
        <f t="shared" si="31"/>
        <v>24.999183033234214</v>
      </c>
      <c r="Q123" t="s">
        <v>282</v>
      </c>
      <c r="R123" t="s">
        <v>285</v>
      </c>
      <c r="S123" t="s">
        <v>453</v>
      </c>
      <c r="T123" s="35">
        <v>100</v>
      </c>
      <c r="U123" s="35">
        <f t="shared" si="32"/>
        <v>45.945945945945937</v>
      </c>
      <c r="V123" s="35">
        <f t="shared" si="33"/>
        <v>70.149253731343279</v>
      </c>
      <c r="W123" s="35">
        <f t="shared" si="34"/>
        <v>80.842911877394641</v>
      </c>
      <c r="X123" s="35">
        <f t="shared" si="35"/>
        <v>49.00783439126208</v>
      </c>
      <c r="Y123" s="35">
        <f t="shared" si="36"/>
        <v>73.211142176659408</v>
      </c>
      <c r="Z123" s="35">
        <f t="shared" si="37"/>
        <v>83.904800322710756</v>
      </c>
      <c r="AA123" s="35">
        <f t="shared" si="38"/>
        <v>-3.0618884453161428</v>
      </c>
      <c r="AB123" s="35">
        <f t="shared" si="39"/>
        <v>-3.0618884453161286</v>
      </c>
      <c r="AC123" s="35">
        <f t="shared" si="40"/>
        <v>-3.0618884453161144</v>
      </c>
      <c r="AF123">
        <v>2.54</v>
      </c>
      <c r="AG123">
        <v>1.56</v>
      </c>
      <c r="AJ123" t="s">
        <v>368</v>
      </c>
    </row>
    <row r="124" spans="1:36" ht="15" x14ac:dyDescent="0.25">
      <c r="A124">
        <v>1.85</v>
      </c>
      <c r="B124">
        <v>3.35</v>
      </c>
      <c r="C124">
        <v>5.22</v>
      </c>
      <c r="D124" s="20">
        <f t="shared" si="28"/>
        <v>3.0618884453161188E-2</v>
      </c>
      <c r="E124" s="17">
        <f>IF(OR($A124="",$B124="",$C124=""),"",A124*'MPTO_working_3-way'!$I123)</f>
        <v>1.9066449362383482</v>
      </c>
      <c r="F124" s="21">
        <f>IF(OR($A124="",$B124="",$C124=""),"",B124*'MPTO_working_3-way'!$I123)</f>
        <v>3.4525732629180901</v>
      </c>
      <c r="G124" s="22">
        <f>IF(OR($A124="",$B124="",$C124=""),"",C124*'MPTO_working_3-way'!$I123)</f>
        <v>5.3798305768455013</v>
      </c>
      <c r="H124" s="17">
        <f>IF(OR($A124="",$B124="",$C124=""),"",'MPTO_working_3-way'!E123)</f>
        <v>1.8856032927631292</v>
      </c>
      <c r="I124" s="21">
        <f>IF(OR($A124="",$B124="",$C124=""),"",'MPTO_working_3-way'!F123)</f>
        <v>3.4685950368918292</v>
      </c>
      <c r="J124" s="22">
        <f>IF(OR($A124="",$B124="",$C124=""),"",'MPTO_working_3-way'!G123)</f>
        <v>5.513755578217185</v>
      </c>
      <c r="K124" s="17">
        <f>IF(OR($A124="",$B124="",$C124=""),"",'OddsRatio_working_3-way'!H123)</f>
        <v>1.8938622044734292</v>
      </c>
      <c r="L124" s="21">
        <f>IF(OR($A124="",$B124="",$C124=""),"",'OddsRatio_working_3-way'!I123)</f>
        <v>3.4712660947206566</v>
      </c>
      <c r="M124" s="22">
        <f>IF(OR($A124="",$B124="",$C124=""),"",'OddsRatio_working_3-way'!J123)</f>
        <v>5.4377629445622011</v>
      </c>
      <c r="N124" s="23">
        <f t="shared" si="29"/>
        <v>52.448150203200228</v>
      </c>
      <c r="O124" s="24">
        <f t="shared" si="30"/>
        <v>28.963903843558331</v>
      </c>
      <c r="P124" s="24">
        <f t="shared" si="31"/>
        <v>18.587945953241459</v>
      </c>
      <c r="Q124" t="s">
        <v>334</v>
      </c>
      <c r="R124" t="s">
        <v>281</v>
      </c>
      <c r="S124" t="s">
        <v>453</v>
      </c>
      <c r="T124" s="35">
        <v>100</v>
      </c>
      <c r="U124" s="35">
        <f t="shared" si="32"/>
        <v>41.860465116279073</v>
      </c>
      <c r="V124" s="35">
        <f t="shared" si="33"/>
        <v>71.181556195965413</v>
      </c>
      <c r="W124" s="35">
        <f t="shared" si="34"/>
        <v>83.686786296900493</v>
      </c>
      <c r="X124" s="35">
        <f t="shared" si="35"/>
        <v>45.131657507134094</v>
      </c>
      <c r="Y124" s="35">
        <f t="shared" si="36"/>
        <v>74.452748586820448</v>
      </c>
      <c r="Z124" s="35">
        <f t="shared" si="37"/>
        <v>86.957978687755528</v>
      </c>
      <c r="AA124" s="35">
        <f t="shared" si="38"/>
        <v>-3.2711923908550204</v>
      </c>
      <c r="AB124" s="35">
        <f t="shared" si="39"/>
        <v>-3.2711923908550347</v>
      </c>
      <c r="AC124" s="35">
        <f t="shared" si="40"/>
        <v>-3.2711923908550347</v>
      </c>
      <c r="AF124">
        <v>2.35</v>
      </c>
      <c r="AG124">
        <v>1.65</v>
      </c>
      <c r="AJ124" t="s">
        <v>368</v>
      </c>
    </row>
    <row r="125" spans="1:36" ht="15" x14ac:dyDescent="0.25">
      <c r="A125">
        <v>1.72</v>
      </c>
      <c r="B125">
        <v>3.47</v>
      </c>
      <c r="C125">
        <v>6.13</v>
      </c>
      <c r="D125" s="20">
        <f t="shared" si="28"/>
        <v>3.2711923908550267E-2</v>
      </c>
      <c r="E125" s="17">
        <f>IF(OR($A125="",$B125="",$C125=""),"",A125*'MPTO_working_3-way'!$I124)</f>
        <v>1.7762645091227065</v>
      </c>
      <c r="F125" s="21">
        <f>IF(OR($A125="",$B125="",$C125=""),"",B125*'MPTO_working_3-way'!$I124)</f>
        <v>3.5835103759626694</v>
      </c>
      <c r="G125" s="22">
        <f>IF(OR($A125="",$B125="",$C125=""),"",C125*'MPTO_working_3-way'!$I124)</f>
        <v>6.3305240935594131</v>
      </c>
      <c r="H125" s="17">
        <f>IF(OR($A125="",$B125="",$C125=""),"",'MPTO_working_3-way'!E124)</f>
        <v>1.7528748815887034</v>
      </c>
      <c r="I125" s="21">
        <f>IF(OR($A125="",$B125="",$C125=""),"",'MPTO_working_3-way'!F124)</f>
        <v>3.6064567540137356</v>
      </c>
      <c r="J125" s="22">
        <f>IF(OR($A125="",$B125="",$C125=""),"",'MPTO_working_3-way'!G124)</f>
        <v>6.5690867200147096</v>
      </c>
      <c r="K125" s="17">
        <f>IF(OR($A125="",$B125="",$C125=""),"",'OddsRatio_working_3-way'!H124)</f>
        <v>1.7616980896969745</v>
      </c>
      <c r="L125" s="21">
        <f>IF(OR($A125="",$B125="",$C125=""),"",'OddsRatio_working_3-way'!I124)</f>
        <v>3.6130476132660094</v>
      </c>
      <c r="M125" s="22">
        <f>IF(OR($A125="",$B125="",$C125=""),"",'OddsRatio_working_3-way'!J124)</f>
        <v>6.4270988890909404</v>
      </c>
      <c r="N125" s="23">
        <f t="shared" si="29"/>
        <v>56.297921557521747</v>
      </c>
      <c r="O125" s="24">
        <f t="shared" si="30"/>
        <v>27.905598005457467</v>
      </c>
      <c r="P125" s="24">
        <f t="shared" si="31"/>
        <v>15.796480437020785</v>
      </c>
      <c r="Q125" t="s">
        <v>240</v>
      </c>
      <c r="R125" t="s">
        <v>331</v>
      </c>
      <c r="S125" t="s">
        <v>453</v>
      </c>
      <c r="T125" s="35">
        <v>100</v>
      </c>
      <c r="U125" s="35">
        <f t="shared" si="32"/>
        <v>61.685823754789276</v>
      </c>
      <c r="V125" s="35">
        <f t="shared" si="33"/>
        <v>65.753424657534239</v>
      </c>
      <c r="W125" s="35">
        <f t="shared" si="34"/>
        <v>69.78851963746223</v>
      </c>
      <c r="X125" s="35">
        <f t="shared" si="35"/>
        <v>64.458055705003517</v>
      </c>
      <c r="Y125" s="35">
        <f t="shared" si="36"/>
        <v>68.525656607748502</v>
      </c>
      <c r="Z125" s="35">
        <f t="shared" si="37"/>
        <v>72.560751587676478</v>
      </c>
      <c r="AA125" s="35">
        <f t="shared" si="38"/>
        <v>-2.7722319502142412</v>
      </c>
      <c r="AB125" s="35">
        <f t="shared" si="39"/>
        <v>-2.7722319502142625</v>
      </c>
      <c r="AC125" s="35">
        <f t="shared" si="40"/>
        <v>-2.7722319502142483</v>
      </c>
      <c r="AF125">
        <v>2.58</v>
      </c>
      <c r="AG125">
        <v>1.55</v>
      </c>
      <c r="AJ125" t="s">
        <v>368</v>
      </c>
    </row>
    <row r="126" spans="1:36" ht="15" x14ac:dyDescent="0.25">
      <c r="A126">
        <v>2.61</v>
      </c>
      <c r="B126">
        <v>2.92</v>
      </c>
      <c r="C126">
        <v>3.31</v>
      </c>
      <c r="D126" s="20">
        <f t="shared" si="28"/>
        <v>2.7722319502142323E-2</v>
      </c>
      <c r="E126" s="17">
        <f>IF(OR($A126="",$B126="",$C126=""),"",A126*'MPTO_working_3-way'!$I125)</f>
        <v>2.6823552539005915</v>
      </c>
      <c r="F126" s="21">
        <f>IF(OR($A126="",$B126="",$C126=""),"",B126*'MPTO_working_3-way'!$I125)</f>
        <v>3.0009491729462554</v>
      </c>
      <c r="G126" s="22">
        <f>IF(OR($A126="",$B126="",$C126=""),"",C126*'MPTO_working_3-way'!$I125)</f>
        <v>3.4017608775520913</v>
      </c>
      <c r="H126" s="17">
        <f>IF(OR($A126="",$B126="",$C126=""),"",'MPTO_working_3-way'!E125)</f>
        <v>2.674504825229274</v>
      </c>
      <c r="I126" s="21">
        <f>IF(OR($A126="",$B126="",$C126=""),"",'MPTO_working_3-way'!F125)</f>
        <v>3.0009754947780887</v>
      </c>
      <c r="J126" s="22">
        <f>IF(OR($A126="",$B126="",$C126=""),"",'MPTO_working_3-way'!G125)</f>
        <v>3.4144372528905977</v>
      </c>
      <c r="K126" s="17">
        <f>IF(OR($A126="",$B126="",$C126=""),"",'OddsRatio_working_3-way'!H125)</f>
        <v>2.6782265657515829</v>
      </c>
      <c r="L126" s="21">
        <f>IF(OR($A126="",$B126="",$C126=""),"",'OddsRatio_working_3-way'!I125)</f>
        <v>3.001363357914931</v>
      </c>
      <c r="M126" s="22">
        <f>IF(OR($A126="",$B126="",$C126=""),"",'OddsRatio_working_3-way'!J125)</f>
        <v>3.4078902899914012</v>
      </c>
      <c r="N126" s="23">
        <f t="shared" si="29"/>
        <v>37.280669611000754</v>
      </c>
      <c r="O126" s="24">
        <f t="shared" si="30"/>
        <v>33.322790302983556</v>
      </c>
      <c r="P126" s="24">
        <f t="shared" si="31"/>
        <v>29.396540086015698</v>
      </c>
      <c r="Q126" t="s">
        <v>356</v>
      </c>
      <c r="R126" t="s">
        <v>337</v>
      </c>
      <c r="S126" t="s">
        <v>453</v>
      </c>
      <c r="T126" s="35">
        <v>100</v>
      </c>
      <c r="U126" s="35">
        <f t="shared" si="32"/>
        <v>59.677419354838712</v>
      </c>
      <c r="V126" s="35">
        <f t="shared" si="33"/>
        <v>72.29916897506925</v>
      </c>
      <c r="W126" s="35">
        <f t="shared" si="34"/>
        <v>65.03496503496504</v>
      </c>
      <c r="X126" s="35">
        <f t="shared" si="35"/>
        <v>62.665865989965717</v>
      </c>
      <c r="Y126" s="35">
        <f t="shared" si="36"/>
        <v>75.287615610196255</v>
      </c>
      <c r="Z126" s="35">
        <f t="shared" si="37"/>
        <v>68.023411670092045</v>
      </c>
      <c r="AA126" s="35">
        <f t="shared" si="38"/>
        <v>-2.9884466351270049</v>
      </c>
      <c r="AB126" s="35">
        <f t="shared" si="39"/>
        <v>-2.9884466351270049</v>
      </c>
      <c r="AC126" s="35">
        <f t="shared" si="40"/>
        <v>-2.9884466351270049</v>
      </c>
      <c r="AF126">
        <v>2.84</v>
      </c>
      <c r="AG126">
        <v>1.47</v>
      </c>
      <c r="AJ126" t="s">
        <v>368</v>
      </c>
    </row>
    <row r="127" spans="1:36" ht="15" x14ac:dyDescent="0.25">
      <c r="A127">
        <v>2.48</v>
      </c>
      <c r="B127">
        <v>3.61</v>
      </c>
      <c r="C127">
        <v>2.86</v>
      </c>
      <c r="D127" s="20">
        <f t="shared" si="28"/>
        <v>2.9884466351270067E-2</v>
      </c>
      <c r="E127" s="17">
        <f>IF(OR($A127="",$B127="",$C127=""),"",A127*'MPTO_working_3-way'!$I126)</f>
        <v>2.5541134765511497</v>
      </c>
      <c r="F127" s="21">
        <f>IF(OR($A127="",$B127="",$C127=""),"",B127*'MPTO_working_3-way'!$I126)</f>
        <v>3.717882923528085</v>
      </c>
      <c r="G127" s="22">
        <f>IF(OR($A127="",$B127="",$C127=""),"",C127*'MPTO_working_3-way'!$I126)</f>
        <v>2.9454695737646324</v>
      </c>
      <c r="H127" s="17">
        <f>IF(OR($A127="",$B127="",$C127=""),"",'MPTO_working_3-way'!E126)</f>
        <v>2.5428190534300685</v>
      </c>
      <c r="I127" s="21">
        <f>IF(OR($A127="",$B127="",$C127=""),"",'MPTO_working_3-way'!F126)</f>
        <v>3.744661683340802</v>
      </c>
      <c r="J127" s="22">
        <f>IF(OR($A127="",$B127="",$C127=""),"",'MPTO_working_3-way'!G126)</f>
        <v>2.9438704508851501</v>
      </c>
      <c r="K127" s="17">
        <f>IF(OR($A127="",$B127="",$C127=""),"",'OddsRatio_working_3-way'!H126)</f>
        <v>2.5481706404372968</v>
      </c>
      <c r="L127" s="21">
        <f>IF(OR($A127="",$B127="",$C127=""),"",'OddsRatio_working_3-way'!I126)</f>
        <v>3.7302198456360425</v>
      </c>
      <c r="M127" s="22">
        <f>IF(OR($A127="",$B127="",$C127=""),"",'OddsRatio_working_3-way'!J126)</f>
        <v>2.9456739129820075</v>
      </c>
      <c r="N127" s="23">
        <f t="shared" si="29"/>
        <v>39.152528232626224</v>
      </c>
      <c r="O127" s="24">
        <f t="shared" si="30"/>
        <v>26.897027705516074</v>
      </c>
      <c r="P127" s="24">
        <f t="shared" si="31"/>
        <v>33.950444061857702</v>
      </c>
      <c r="Q127" t="s">
        <v>342</v>
      </c>
      <c r="R127" t="s">
        <v>359</v>
      </c>
      <c r="S127" t="s">
        <v>453</v>
      </c>
      <c r="T127" s="35">
        <v>100</v>
      </c>
      <c r="U127" s="35">
        <f t="shared" si="32"/>
        <v>39.024390243902438</v>
      </c>
      <c r="V127" s="35">
        <f t="shared" si="33"/>
        <v>78.021978021978015</v>
      </c>
      <c r="W127" s="35">
        <f t="shared" si="34"/>
        <v>79.919678714859444</v>
      </c>
      <c r="X127" s="35">
        <f t="shared" si="35"/>
        <v>42.058343263162534</v>
      </c>
      <c r="Y127" s="35">
        <f t="shared" si="36"/>
        <v>81.055931041238111</v>
      </c>
      <c r="Z127" s="35">
        <f t="shared" si="37"/>
        <v>82.95363173411954</v>
      </c>
      <c r="AA127" s="35">
        <f t="shared" si="38"/>
        <v>-3.0339530192600961</v>
      </c>
      <c r="AB127" s="35">
        <f t="shared" si="39"/>
        <v>-3.0339530192600961</v>
      </c>
      <c r="AC127" s="35">
        <f t="shared" si="40"/>
        <v>-3.0339530192600961</v>
      </c>
      <c r="AF127">
        <v>1.7</v>
      </c>
      <c r="AG127">
        <v>2.2200000000000002</v>
      </c>
      <c r="AJ127" t="s">
        <v>369</v>
      </c>
    </row>
    <row r="128" spans="1:36" ht="15" x14ac:dyDescent="0.25">
      <c r="A128">
        <v>1.64</v>
      </c>
      <c r="B128">
        <v>4.55</v>
      </c>
      <c r="C128">
        <v>4.9800000000000004</v>
      </c>
      <c r="D128" s="20">
        <f t="shared" si="28"/>
        <v>3.033953019260105E-2</v>
      </c>
      <c r="E128" s="17">
        <f>IF(OR($A128="",$B128="",$C128=""),"",A128*'MPTO_working_3-way'!$I127)</f>
        <v>1.6897568295158656</v>
      </c>
      <c r="F128" s="21">
        <f>IF(OR($A128="",$B128="",$C128=""),"",B128*'MPTO_working_3-way'!$I127)</f>
        <v>4.6880448623763344</v>
      </c>
      <c r="G128" s="22">
        <f>IF(OR($A128="",$B128="",$C128=""),"",C128*'MPTO_working_3-way'!$I127)</f>
        <v>5.1310908603591541</v>
      </c>
      <c r="H128" s="17">
        <f>IF(OR($A128="",$B128="",$C128=""),"",'MPTO_working_3-way'!E127)</f>
        <v>1.667659143904612</v>
      </c>
      <c r="I128" s="21">
        <f>IF(OR($A128="",$B128="",$C128=""),"",'MPTO_working_3-way'!F127)</f>
        <v>4.7694667958121268</v>
      </c>
      <c r="J128" s="22">
        <f>IF(OR($A128="",$B128="",$C128=""),"",'MPTO_working_3-way'!G127)</f>
        <v>5.2441124892749089</v>
      </c>
      <c r="K128" s="17">
        <f>IF(OR($A128="",$B128="",$C128=""),"",'OddsRatio_working_3-way'!H127)</f>
        <v>1.6752349244759914</v>
      </c>
      <c r="L128" s="21">
        <f>IF(OR($A128="",$B128="",$C128=""),"",'OddsRatio_working_3-way'!I127)</f>
        <v>4.7454437217027658</v>
      </c>
      <c r="M128" s="22">
        <f>IF(OR($A128="",$B128="",$C128=""),"",'OddsRatio_working_3-way'!J127)</f>
        <v>5.1991171865850747</v>
      </c>
      <c r="N128" s="23">
        <f t="shared" si="29"/>
        <v>59.180112932966303</v>
      </c>
      <c r="O128" s="24">
        <f t="shared" si="30"/>
        <v>21.330853892321915</v>
      </c>
      <c r="P128" s="24">
        <f t="shared" si="31"/>
        <v>19.489033174711786</v>
      </c>
      <c r="Q128" t="s">
        <v>292</v>
      </c>
      <c r="R128" t="s">
        <v>243</v>
      </c>
      <c r="S128" t="s">
        <v>453</v>
      </c>
      <c r="T128" s="35">
        <v>100</v>
      </c>
      <c r="U128" s="35">
        <f t="shared" si="32"/>
        <v>59.839357429718881</v>
      </c>
      <c r="V128" s="35">
        <f t="shared" si="33"/>
        <v>72.222222222222229</v>
      </c>
      <c r="W128" s="35">
        <f t="shared" si="34"/>
        <v>65.156794425087099</v>
      </c>
      <c r="X128" s="35">
        <f t="shared" si="35"/>
        <v>62.620983352690665</v>
      </c>
      <c r="Y128" s="35">
        <f t="shared" si="36"/>
        <v>75.003848145194013</v>
      </c>
      <c r="Z128" s="35">
        <f t="shared" si="37"/>
        <v>67.938420348058898</v>
      </c>
      <c r="AA128" s="35">
        <f t="shared" si="38"/>
        <v>-2.7816259229717843</v>
      </c>
      <c r="AB128" s="35">
        <f t="shared" si="39"/>
        <v>-2.7816259229717843</v>
      </c>
      <c r="AC128" s="35">
        <f t="shared" si="40"/>
        <v>-2.7816259229717986</v>
      </c>
      <c r="AF128">
        <v>1.52</v>
      </c>
      <c r="AG128">
        <v>2.62</v>
      </c>
      <c r="AJ128" t="s">
        <v>369</v>
      </c>
    </row>
    <row r="129" spans="1:36" ht="15" x14ac:dyDescent="0.25">
      <c r="A129">
        <v>2.4900000000000002</v>
      </c>
      <c r="B129">
        <v>3.6</v>
      </c>
      <c r="C129">
        <v>2.87</v>
      </c>
      <c r="D129" s="20">
        <f t="shared" si="28"/>
        <v>2.7816259229717977E-2</v>
      </c>
      <c r="E129" s="17">
        <f>IF(OR($A129="",$B129="",$C129=""),"",A129*'MPTO_working_3-way'!$I128)</f>
        <v>2.5592624854819981</v>
      </c>
      <c r="F129" s="21">
        <f>IF(OR($A129="",$B129="",$C129=""),"",B129*'MPTO_working_3-way'!$I128)</f>
        <v>3.7001385332269847</v>
      </c>
      <c r="G129" s="22">
        <f>IF(OR($A129="",$B129="",$C129=""),"",C129*'MPTO_working_3-way'!$I128)</f>
        <v>2.9498326639892909</v>
      </c>
      <c r="H129" s="17">
        <f>IF(OR($A129="",$B129="",$C129=""),"",'MPTO_working_3-way'!E128)</f>
        <v>2.548846480790532</v>
      </c>
      <c r="I129" s="21">
        <f>IF(OR($A129="",$B129="",$C129=""),"",'MPTO_working_3-way'!F128)</f>
        <v>3.7243158418937545</v>
      </c>
      <c r="J129" s="22">
        <f>IF(OR($A129="",$B129="",$C129=""),"",'MPTO_working_3-way'!G128)</f>
        <v>2.9484611699555097</v>
      </c>
      <c r="K129" s="17">
        <f>IF(OR($A129="",$B129="",$C129=""),"",'OddsRatio_working_3-way'!H128)</f>
        <v>2.5537846455029412</v>
      </c>
      <c r="L129" s="21">
        <f>IF(OR($A129="",$B129="",$C129=""),"",'OddsRatio_working_3-way'!I128)</f>
        <v>3.7113020659782863</v>
      </c>
      <c r="M129" s="22">
        <f>IF(OR($A129="",$B129="",$C129=""),"",'OddsRatio_working_3-way'!J128)</f>
        <v>2.9500518705305372</v>
      </c>
      <c r="N129" s="23">
        <f t="shared" si="29"/>
        <v>39.07375682145652</v>
      </c>
      <c r="O129" s="24">
        <f t="shared" si="30"/>
        <v>27.026015134840765</v>
      </c>
      <c r="P129" s="24">
        <f t="shared" si="31"/>
        <v>33.900228043702704</v>
      </c>
      <c r="Q129" t="s">
        <v>294</v>
      </c>
      <c r="R129" t="s">
        <v>287</v>
      </c>
      <c r="S129" t="s">
        <v>453</v>
      </c>
      <c r="T129" s="35">
        <v>100</v>
      </c>
      <c r="U129" s="35">
        <f t="shared" si="32"/>
        <v>47.916666666666671</v>
      </c>
      <c r="V129" s="35">
        <f t="shared" si="33"/>
        <v>72.14484679665739</v>
      </c>
      <c r="W129" s="35">
        <f t="shared" si="34"/>
        <v>75.786924939467312</v>
      </c>
      <c r="X129" s="35">
        <f t="shared" si="35"/>
        <v>52.068228263875305</v>
      </c>
      <c r="Y129" s="35">
        <f t="shared" si="36"/>
        <v>76.296408393866017</v>
      </c>
      <c r="Z129" s="35">
        <f t="shared" si="37"/>
        <v>79.938486536675953</v>
      </c>
      <c r="AA129" s="35">
        <f t="shared" si="38"/>
        <v>-4.1515615972086337</v>
      </c>
      <c r="AB129" s="35">
        <f t="shared" si="39"/>
        <v>-4.1515615972086266</v>
      </c>
      <c r="AC129" s="35">
        <f t="shared" si="40"/>
        <v>-4.1515615972086408</v>
      </c>
      <c r="AF129">
        <v>1.59</v>
      </c>
      <c r="AG129">
        <v>2.4700000000000002</v>
      </c>
      <c r="AJ129" t="s">
        <v>369</v>
      </c>
    </row>
    <row r="130" spans="1:36" ht="15" x14ac:dyDescent="0.25">
      <c r="A130">
        <v>1.92</v>
      </c>
      <c r="B130">
        <v>3.59</v>
      </c>
      <c r="C130">
        <v>4.13</v>
      </c>
      <c r="D130" s="20">
        <f t="shared" si="28"/>
        <v>4.1515615972086417E-2</v>
      </c>
      <c r="E130" s="17">
        <f>IF(OR($A130="",$B130="",$C130=""),"",A130*'MPTO_working_3-way'!$I129)</f>
        <v>1.9997099826664058</v>
      </c>
      <c r="F130" s="21">
        <f>IF(OR($A130="",$B130="",$C130=""),"",B130*'MPTO_working_3-way'!$I129)</f>
        <v>3.73904106133979</v>
      </c>
      <c r="G130" s="22">
        <f>IF(OR($A130="",$B130="",$C130=""),"",C130*'MPTO_working_3-way'!$I129)</f>
        <v>4.3014594939647166</v>
      </c>
      <c r="H130" s="17">
        <f>IF(OR($A130="",$B130="",$C130=""),"",'MPTO_working_3-way'!E129)</f>
        <v>1.9724068382972582</v>
      </c>
      <c r="I130" s="21">
        <f>IF(OR($A130="",$B130="",$C130=""),"",'MPTO_working_3-way'!F129)</f>
        <v>3.7776762947912861</v>
      </c>
      <c r="J130" s="22">
        <f>IF(OR($A130="",$B130="",$C130=""),"",'MPTO_working_3-way'!G129)</f>
        <v>4.3803509172180286</v>
      </c>
      <c r="K130" s="17">
        <f>IF(OR($A130="",$B130="",$C130=""),"",'OddsRatio_working_3-way'!H129)</f>
        <v>1.9828564194356433</v>
      </c>
      <c r="L130" s="21">
        <f>IF(OR($A130="",$B130="",$C130=""),"",'OddsRatio_working_3-way'!I129)</f>
        <v>3.766954485150344</v>
      </c>
      <c r="M130" s="22">
        <f>IF(OR($A130="",$B130="",$C130=""),"",'OddsRatio_working_3-way'!J129)</f>
        <v>4.343848470471265</v>
      </c>
      <c r="N130" s="23">
        <f t="shared" si="29"/>
        <v>50.007251484868007</v>
      </c>
      <c r="O130" s="24">
        <f t="shared" si="30"/>
        <v>26.744825306670357</v>
      </c>
      <c r="P130" s="24">
        <f t="shared" si="31"/>
        <v>23.247923208461639</v>
      </c>
      <c r="Q130" t="s">
        <v>206</v>
      </c>
      <c r="R130" t="s">
        <v>210</v>
      </c>
      <c r="S130" t="s">
        <v>454</v>
      </c>
      <c r="T130" s="35">
        <v>100</v>
      </c>
      <c r="U130" s="35">
        <f t="shared" si="32"/>
        <v>37.106918238993707</v>
      </c>
      <c r="V130" s="35">
        <f t="shared" si="33"/>
        <v>77.924944812362028</v>
      </c>
      <c r="W130" s="35">
        <f t="shared" si="34"/>
        <v>80.079681274900395</v>
      </c>
      <c r="X130" s="35">
        <f t="shared" si="35"/>
        <v>41.99537391273757</v>
      </c>
      <c r="Y130" s="35">
        <f t="shared" si="36"/>
        <v>82.813400486105891</v>
      </c>
      <c r="Z130" s="35">
        <f t="shared" si="37"/>
        <v>84.968136948644258</v>
      </c>
      <c r="AA130" s="35">
        <f t="shared" si="38"/>
        <v>-4.8884556737438629</v>
      </c>
      <c r="AB130" s="35">
        <f t="shared" si="39"/>
        <v>-4.8884556737438629</v>
      </c>
      <c r="AC130" s="35">
        <f t="shared" si="40"/>
        <v>-4.8884556737438629</v>
      </c>
      <c r="AF130">
        <v>1.67</v>
      </c>
      <c r="AG130">
        <v>2.23</v>
      </c>
      <c r="AJ130" t="s">
        <v>220</v>
      </c>
    </row>
    <row r="131" spans="1:36" s="35" customFormat="1" ht="15" x14ac:dyDescent="0.25">
      <c r="A131">
        <v>1.59</v>
      </c>
      <c r="B131">
        <v>4.53</v>
      </c>
      <c r="C131">
        <v>5.0199999999999996</v>
      </c>
      <c r="D131" s="20">
        <f t="shared" si="28"/>
        <v>4.8884556737438523E-2</v>
      </c>
      <c r="E131" s="17">
        <f>IF(OR($A131="",$B131="",$C131=""),"",A131*'MPTO_working_3-way'!$I130)</f>
        <v>1.6677264452125273</v>
      </c>
      <c r="F131" s="21">
        <f>IF(OR($A131="",$B131="",$C131=""),"",B131*'MPTO_working_3-way'!$I130)</f>
        <v>4.7514470420205965</v>
      </c>
      <c r="G131" s="22">
        <f>IF(OR($A131="",$B131="",$C131=""),"",C131*'MPTO_working_3-way'!$I130)</f>
        <v>5.2654004748219405</v>
      </c>
      <c r="H131" s="17">
        <f>IF(OR($A131="",$B131="",$C131=""),"",'MPTO_working_3-way'!E130)</f>
        <v>1.6322907183639441</v>
      </c>
      <c r="I131" s="21">
        <f>IF(OR($A131="",$B131="",$C131=""),"",'MPTO_working_3-way'!F130)</f>
        <v>4.8910350839174965</v>
      </c>
      <c r="J131" s="22">
        <f>IF(OR($A131="",$B131="",$C131=""),"",'MPTO_working_3-way'!G130)</f>
        <v>5.4672194133288805</v>
      </c>
      <c r="K131" s="17">
        <f>IF(OR($A131="",$B131="",$C131=""),"",'OddsRatio_working_3-way'!H130)</f>
        <v>1.6439149703403975</v>
      </c>
      <c r="L131" s="21">
        <f>IF(OR($A131="",$B131="",$C131=""),"",'OddsRatio_working_3-way'!I130)</f>
        <v>4.8525760089857695</v>
      </c>
      <c r="M131" s="22">
        <f>IF(OR($A131="",$B131="",$C131=""),"",'OddsRatio_working_3-way'!J130)</f>
        <v>5.3873528487599973</v>
      </c>
      <c r="N131" s="23">
        <f t="shared" si="29"/>
        <v>59.961872216553161</v>
      </c>
      <c r="O131" s="24">
        <f t="shared" si="30"/>
        <v>21.046220049518656</v>
      </c>
      <c r="P131" s="24">
        <f t="shared" si="31"/>
        <v>18.991907733928194</v>
      </c>
      <c r="Q131" t="s">
        <v>91</v>
      </c>
      <c r="R131" t="s">
        <v>94</v>
      </c>
      <c r="S131" t="s">
        <v>454</v>
      </c>
      <c r="T131" s="35">
        <v>100</v>
      </c>
      <c r="U131" s="35">
        <f t="shared" si="32"/>
        <v>30.555555555555554</v>
      </c>
      <c r="V131" s="35">
        <f t="shared" si="33"/>
        <v>79.550102249488745</v>
      </c>
      <c r="W131" s="35">
        <f t="shared" si="34"/>
        <v>84.662576687116569</v>
      </c>
      <c r="X131" s="35">
        <f t="shared" si="35"/>
        <v>35.787321063394685</v>
      </c>
      <c r="Y131" s="35">
        <f t="shared" si="36"/>
        <v>84.781867757327873</v>
      </c>
      <c r="Z131" s="35">
        <f t="shared" si="37"/>
        <v>89.894342194955684</v>
      </c>
      <c r="AA131" s="35">
        <f t="shared" si="38"/>
        <v>-5.2317655078391319</v>
      </c>
      <c r="AB131" s="35">
        <f t="shared" si="39"/>
        <v>-5.2317655078391283</v>
      </c>
      <c r="AC131" s="35">
        <f t="shared" si="40"/>
        <v>-5.2317655078391141</v>
      </c>
      <c r="AD131" s="36"/>
      <c r="AE131" s="36"/>
      <c r="AF131">
        <v>1.56</v>
      </c>
      <c r="AG131">
        <v>2.48</v>
      </c>
      <c r="AH131" s="36"/>
      <c r="AI131" s="36"/>
      <c r="AJ131" t="s">
        <v>220</v>
      </c>
    </row>
    <row r="132" spans="1:36" ht="15" x14ac:dyDescent="0.25">
      <c r="A132">
        <v>1.44</v>
      </c>
      <c r="B132">
        <v>4.8899999999999997</v>
      </c>
      <c r="C132">
        <v>6.52</v>
      </c>
      <c r="D132" s="20">
        <f t="shared" ref="D132:D186" si="41">IF(OR($A132="",$B132="",$C132=""),"",(1/A132)+(1/B132)+(1/C132)-1)</f>
        <v>5.2317655078391256E-2</v>
      </c>
      <c r="E132" s="17">
        <f>IF(OR($A132="",$B132="",$C132=""),"",A132*'MPTO_working_3-way'!$I131)</f>
        <v>1.5153374233128833</v>
      </c>
      <c r="F132" s="21">
        <f>IF(OR($A132="",$B132="",$C132=""),"",B132*'MPTO_working_3-way'!$I131)</f>
        <v>5.145833333333333</v>
      </c>
      <c r="G132" s="22">
        <f>IF(OR($A132="",$B132="",$C132=""),"",C132*'MPTO_working_3-way'!$I131)</f>
        <v>6.8611111111111107</v>
      </c>
      <c r="H132" s="17">
        <f>IF(OR($A132="",$B132="",$C132=""),"",'MPTO_working_3-way'!E131)</f>
        <v>1.4770934720590705</v>
      </c>
      <c r="I132" s="21">
        <f>IF(OR($A132="",$B132="",$C132=""),"",'MPTO_working_3-way'!F131)</f>
        <v>5.3458852110537496</v>
      </c>
      <c r="J132" s="22">
        <f>IF(OR($A132="",$B132="",$C132=""),"",'MPTO_working_3-way'!G131)</f>
        <v>7.3564563309653153</v>
      </c>
      <c r="K132" s="17">
        <f>IF(OR($A132="",$B132="",$C132=""),"",'OddsRatio_working_3-way'!H131)</f>
        <v>1.4886118375342845</v>
      </c>
      <c r="L132" s="21">
        <f>IF(OR($A132="",$B132="",$C132=""),"",'OddsRatio_working_3-way'!I131)</f>
        <v>5.3197728363826506</v>
      </c>
      <c r="M132" s="22">
        <f>IF(OR($A132="",$B132="",$C132=""),"",'OddsRatio_working_3-way'!J131)</f>
        <v>7.1298575981573862</v>
      </c>
      <c r="N132" s="23">
        <f t="shared" si="29"/>
        <v>65.991902834008101</v>
      </c>
      <c r="O132" s="24">
        <f t="shared" si="30"/>
        <v>19.4331983805668</v>
      </c>
      <c r="P132" s="24">
        <f t="shared" si="31"/>
        <v>14.574898785425102</v>
      </c>
      <c r="Q132" t="s">
        <v>209</v>
      </c>
      <c r="R132" t="s">
        <v>213</v>
      </c>
      <c r="S132" t="s">
        <v>454</v>
      </c>
      <c r="T132" s="35">
        <v>100</v>
      </c>
      <c r="U132" s="35">
        <f t="shared" si="32"/>
        <v>22.480620155038757</v>
      </c>
      <c r="V132" s="35">
        <f t="shared" si="33"/>
        <v>82.668977469670722</v>
      </c>
      <c r="W132" s="35">
        <f t="shared" si="34"/>
        <v>89.235737351991389</v>
      </c>
      <c r="X132" s="35">
        <f t="shared" si="35"/>
        <v>28.095285178337903</v>
      </c>
      <c r="Y132" s="35">
        <f t="shared" si="36"/>
        <v>88.283642492969847</v>
      </c>
      <c r="Z132" s="35">
        <f t="shared" si="37"/>
        <v>94.850402375290514</v>
      </c>
      <c r="AA132" s="35">
        <f t="shared" si="38"/>
        <v>-5.6146650232991462</v>
      </c>
      <c r="AB132" s="35">
        <f t="shared" si="39"/>
        <v>-5.6146650232991249</v>
      </c>
      <c r="AC132" s="35">
        <f t="shared" si="40"/>
        <v>-5.6146650232991249</v>
      </c>
      <c r="AF132">
        <v>1.72</v>
      </c>
      <c r="AG132">
        <v>2.14</v>
      </c>
      <c r="AJ132" t="s">
        <v>220</v>
      </c>
    </row>
    <row r="133" spans="1:36" ht="15" x14ac:dyDescent="0.25">
      <c r="A133">
        <v>1.29</v>
      </c>
      <c r="B133">
        <v>5.77</v>
      </c>
      <c r="C133">
        <v>9.2899999999999991</v>
      </c>
      <c r="D133" s="20">
        <f t="shared" si="41"/>
        <v>5.6146650232991258E-2</v>
      </c>
      <c r="E133" s="17">
        <f>IF(OR($A133="",$B133="",$C133=""),"",A133*'MPTO_working_3-way'!$I132)</f>
        <v>1.3624291788005587</v>
      </c>
      <c r="F133" s="21">
        <f>IF(OR($A133="",$B133="",$C133=""),"",B133*'MPTO_working_3-way'!$I132)</f>
        <v>6.0939661718443592</v>
      </c>
      <c r="G133" s="22">
        <f>IF(OR($A133="",$B133="",$C133=""),"",C133*'MPTO_working_3-way'!$I132)</f>
        <v>9.8116023806644872</v>
      </c>
      <c r="H133" s="17">
        <f>IF(OR($A133="",$B133="",$C133=""),"",'MPTO_working_3-way'!E132)</f>
        <v>1.3219150744283075</v>
      </c>
      <c r="I133" s="21">
        <f>IF(OR($A133="",$B133="",$C133=""),"",'MPTO_working_3-way'!F132)</f>
        <v>6.4685280947775947</v>
      </c>
      <c r="J133" s="22">
        <f>IF(OR($A133="",$B133="",$C133=""),"",'MPTO_working_3-way'!G132)</f>
        <v>11.245168968275674</v>
      </c>
      <c r="K133" s="17">
        <f>IF(OR($A133="",$B133="",$C133=""),"",'OddsRatio_working_3-way'!H132)</f>
        <v>1.3327014646525324</v>
      </c>
      <c r="L133" s="21">
        <f>IF(OR($A133="",$B133="",$C133=""),"",'OddsRatio_working_3-way'!I132)</f>
        <v>6.4723654703192368</v>
      </c>
      <c r="M133" s="22">
        <f>IF(OR($A133="",$B133="",$C133=""),"",'OddsRatio_working_3-way'!J132)</f>
        <v>10.510672903343075</v>
      </c>
      <c r="N133" s="23">
        <f t="shared" ref="N133:N186" si="42">(1/E133)* 100</f>
        <v>73.398310573498563</v>
      </c>
      <c r="O133" s="24">
        <f t="shared" ref="O133:O186" si="43">(1/F133)* 100</f>
        <v>16.40967428766259</v>
      </c>
      <c r="P133" s="24">
        <f t="shared" ref="P133:P186" si="44">(1/G133)* 100</f>
        <v>10.192015138838876</v>
      </c>
      <c r="Q133" t="s">
        <v>211</v>
      </c>
      <c r="R133" t="s">
        <v>96</v>
      </c>
      <c r="S133" t="s">
        <v>454</v>
      </c>
      <c r="T133" s="35">
        <v>100</v>
      </c>
      <c r="U133" s="35">
        <f t="shared" ref="U133:U186" si="45">(1/A134)*((T133*A134)-T133)</f>
        <v>57.081545064377686</v>
      </c>
      <c r="V133" s="35">
        <f t="shared" ref="V133:V186" si="46">(1/B134)*((T133*B134)-T133)</f>
        <v>73.474801061007966</v>
      </c>
      <c r="W133" s="35">
        <f t="shared" ref="W133:W186" si="47">(1/C134)*((T133*C134)-T133)</f>
        <v>64.912280701754383</v>
      </c>
      <c r="X133" s="35">
        <f t="shared" ref="X133:X186" si="48">((1/B134)+(1/C134))*T133</f>
        <v>61.612918237237658</v>
      </c>
      <c r="Y133" s="35">
        <f t="shared" ref="Y133:Y186" si="49">((1/A134)+(1/C134))*T133</f>
        <v>78.006174233867938</v>
      </c>
      <c r="Z133" s="35">
        <f t="shared" ref="Z133:Z186" si="50">((1/A134)+(1/B134))*T133</f>
        <v>69.44365387461437</v>
      </c>
      <c r="AA133" s="35">
        <f t="shared" ref="AA133:AA186" si="51">U133-X133</f>
        <v>-4.531373172859972</v>
      </c>
      <c r="AB133" s="35">
        <f t="shared" ref="AB133:AB186" si="52">V133-Y133</f>
        <v>-4.531373172859972</v>
      </c>
      <c r="AC133" s="35">
        <f t="shared" ref="AC133:AC186" si="53">W133-Z133</f>
        <v>-4.5313731728599862</v>
      </c>
      <c r="AF133">
        <v>1.48</v>
      </c>
      <c r="AG133">
        <v>2.62</v>
      </c>
      <c r="AJ133" t="s">
        <v>220</v>
      </c>
    </row>
    <row r="134" spans="1:36" s="35" customFormat="1" ht="15" x14ac:dyDescent="0.25">
      <c r="A134">
        <v>2.33</v>
      </c>
      <c r="B134">
        <v>3.77</v>
      </c>
      <c r="C134">
        <v>2.85</v>
      </c>
      <c r="D134" s="20">
        <f t="shared" si="41"/>
        <v>4.5313731728599649E-2</v>
      </c>
      <c r="E134" s="17">
        <f>IF(OR($A134="",$B134="",$C134=""),"",A134*'MPTO_working_3-way'!$I133)</f>
        <v>2.4355809949276375</v>
      </c>
      <c r="F134" s="21">
        <f>IF(OR($A134="",$B134="",$C134=""),"",B134*'MPTO_working_3-way'!$I133)</f>
        <v>3.9408327686168207</v>
      </c>
      <c r="G134" s="22">
        <f>IF(OR($A134="",$B134="",$C134=""),"",C134*'MPTO_working_3-way'!$I133)</f>
        <v>2.9791441354265089</v>
      </c>
      <c r="H134" s="17">
        <f>IF(OR($A134="",$B134="",$C134=""),"",'MPTO_working_3-way'!E133)</f>
        <v>2.4149924346648786</v>
      </c>
      <c r="I134" s="21">
        <f>IF(OR($A134="",$B134="",$C134=""),"",'MPTO_working_3-way'!F133)</f>
        <v>3.9976427955694027</v>
      </c>
      <c r="J134" s="22">
        <f>IF(OR($A134="",$B134="",$C134=""),"",'MPTO_working_3-way'!G133)</f>
        <v>2.9782059439163908</v>
      </c>
      <c r="K134" s="17">
        <f>IF(OR($A134="",$B134="",$C134=""),"",'OddsRatio_working_3-way'!H133)</f>
        <v>2.4244021831592448</v>
      </c>
      <c r="L134" s="21">
        <f>IF(OR($A134="",$B134="",$C134=""),"",'OddsRatio_working_3-way'!I133)</f>
        <v>3.9666120656775239</v>
      </c>
      <c r="M134" s="22">
        <f>IF(OR($A134="",$B134="",$C134=""),"",'OddsRatio_working_3-way'!J133)</f>
        <v>2.9813113074019575</v>
      </c>
      <c r="N134" s="23">
        <f t="shared" si="42"/>
        <v>41.057965310232298</v>
      </c>
      <c r="O134" s="24">
        <f t="shared" si="43"/>
        <v>25.375347260700597</v>
      </c>
      <c r="P134" s="24">
        <f t="shared" si="44"/>
        <v>33.566687429067109</v>
      </c>
      <c r="Q134" t="s">
        <v>212</v>
      </c>
      <c r="R134" t="s">
        <v>92</v>
      </c>
      <c r="S134" t="s">
        <v>454</v>
      </c>
      <c r="T134" s="35">
        <v>100</v>
      </c>
      <c r="U134" s="35">
        <f t="shared" si="45"/>
        <v>50.495049504950494</v>
      </c>
      <c r="V134" s="35">
        <f t="shared" si="46"/>
        <v>71.428571428571431</v>
      </c>
      <c r="W134" s="35">
        <f t="shared" si="47"/>
        <v>75.124378109452735</v>
      </c>
      <c r="X134" s="35">
        <f t="shared" si="48"/>
        <v>53.447050461975842</v>
      </c>
      <c r="Y134" s="35">
        <f t="shared" si="49"/>
        <v>74.380572385596764</v>
      </c>
      <c r="Z134" s="35">
        <f t="shared" si="50"/>
        <v>78.076379066478069</v>
      </c>
      <c r="AA134" s="35">
        <f t="shared" si="51"/>
        <v>-2.9520009570253478</v>
      </c>
      <c r="AB134" s="35">
        <f t="shared" si="52"/>
        <v>-2.9520009570253336</v>
      </c>
      <c r="AC134" s="35">
        <f t="shared" si="53"/>
        <v>-2.9520009570253336</v>
      </c>
      <c r="AD134" s="36"/>
      <c r="AE134" s="36"/>
      <c r="AF134">
        <v>1.64</v>
      </c>
      <c r="AG134">
        <v>2.29</v>
      </c>
      <c r="AH134" s="36"/>
      <c r="AI134" s="36"/>
      <c r="AJ134" t="s">
        <v>220</v>
      </c>
    </row>
    <row r="135" spans="1:36" ht="15" x14ac:dyDescent="0.25">
      <c r="A135">
        <v>2.02</v>
      </c>
      <c r="B135">
        <v>3.5</v>
      </c>
      <c r="C135">
        <v>4.0199999999999996</v>
      </c>
      <c r="D135" s="20">
        <f t="shared" si="41"/>
        <v>2.9520009570253469E-2</v>
      </c>
      <c r="E135" s="17">
        <f>IF(OR($A135="",$B135="",$C135=""),"",A135*'MPTO_working_3-way'!$I134)</f>
        <v>2.0796304193319122</v>
      </c>
      <c r="F135" s="21">
        <f>IF(OR($A135="",$B135="",$C135=""),"",B135*'MPTO_working_3-way'!$I134)</f>
        <v>3.603320033495887</v>
      </c>
      <c r="G135" s="22">
        <f>IF(OR($A135="",$B135="",$C135=""),"",C135*'MPTO_working_3-way'!$I134)</f>
        <v>4.1386704384724187</v>
      </c>
      <c r="H135" s="17">
        <f>IF(OR($A135="",$B135="",$C135=""),"",'MPTO_working_3-way'!E134)</f>
        <v>2.0609654105532864</v>
      </c>
      <c r="I135" s="21">
        <f>IF(OR($A135="",$B135="",$C135=""),"",'MPTO_working_3-way'!F134)</f>
        <v>3.62483951331083</v>
      </c>
      <c r="J135" s="22">
        <f>IF(OR($A135="",$B135="",$C135=""),"",'MPTO_working_3-way'!G134)</f>
        <v>4.1855677188159639</v>
      </c>
      <c r="K135" s="17">
        <f>IF(OR($A135="",$B135="",$C135=""),"",'OddsRatio_working_3-way'!H134)</f>
        <v>2.0684123662523608</v>
      </c>
      <c r="L135" s="21">
        <f>IF(OR($A135="",$B135="",$C135=""),"",'OddsRatio_working_3-way'!I134)</f>
        <v>3.6186577604224537</v>
      </c>
      <c r="M135" s="22">
        <f>IF(OR($A135="",$B135="",$C135=""),"",'OddsRatio_working_3-way'!J134)</f>
        <v>4.1633385745903233</v>
      </c>
      <c r="N135" s="23">
        <f t="shared" si="42"/>
        <v>48.085467047613832</v>
      </c>
      <c r="O135" s="24">
        <f t="shared" si="43"/>
        <v>27.752183838908557</v>
      </c>
      <c r="P135" s="24">
        <f t="shared" si="44"/>
        <v>24.162349113477603</v>
      </c>
      <c r="Q135" t="s">
        <v>416</v>
      </c>
      <c r="R135" t="s">
        <v>417</v>
      </c>
      <c r="S135" t="s">
        <v>454</v>
      </c>
      <c r="T135" s="35">
        <v>100</v>
      </c>
      <c r="U135" s="35">
        <f t="shared" si="45"/>
        <v>28.571428571428573</v>
      </c>
      <c r="V135" s="35">
        <f t="shared" si="46"/>
        <v>81.549815498154985</v>
      </c>
      <c r="W135" s="35">
        <f t="shared" si="47"/>
        <v>86.559139784946225</v>
      </c>
      <c r="X135" s="35">
        <f t="shared" si="48"/>
        <v>31.891044716898779</v>
      </c>
      <c r="Y135" s="35">
        <f t="shared" si="49"/>
        <v>84.869431643625191</v>
      </c>
      <c r="Z135" s="35">
        <f t="shared" si="50"/>
        <v>89.87875593041646</v>
      </c>
      <c r="AA135" s="35">
        <f t="shared" si="51"/>
        <v>-3.3196161454702064</v>
      </c>
      <c r="AB135" s="35">
        <f t="shared" si="52"/>
        <v>-3.3196161454702064</v>
      </c>
      <c r="AC135" s="35">
        <f t="shared" si="53"/>
        <v>-3.3196161454702349</v>
      </c>
      <c r="AF135">
        <v>2.14</v>
      </c>
      <c r="AG135">
        <v>1.76</v>
      </c>
      <c r="AJ135" t="s">
        <v>456</v>
      </c>
    </row>
    <row r="136" spans="1:36" ht="15" x14ac:dyDescent="0.25">
      <c r="A136">
        <v>1.4</v>
      </c>
      <c r="B136">
        <v>5.42</v>
      </c>
      <c r="C136">
        <v>7.44</v>
      </c>
      <c r="D136" s="20">
        <f t="shared" si="41"/>
        <v>3.3196161454702278E-2</v>
      </c>
      <c r="E136" s="17">
        <f>IF(OR($A136="",$B136="",$C136=""),"",A136*'MPTO_working_3-way'!$I135)</f>
        <v>1.4464746260365831</v>
      </c>
      <c r="F136" s="21">
        <f>IF(OR($A136="",$B136="",$C136=""),"",B136*'MPTO_working_3-way'!$I135)</f>
        <v>5.5999231950844859</v>
      </c>
      <c r="G136" s="22">
        <f>IF(OR($A136="",$B136="",$C136=""),"",C136*'MPTO_working_3-way'!$I135)</f>
        <v>7.6869794412229853</v>
      </c>
      <c r="H136" s="17">
        <f>IF(OR($A136="",$B136="",$C136=""),"",'MPTO_working_3-way'!E135)</f>
        <v>1.4220294286362958</v>
      </c>
      <c r="I136" s="21">
        <f>IF(OR($A136="",$B136="",$C136=""),"",'MPTO_working_3-way'!F135)</f>
        <v>5.7658004107044629</v>
      </c>
      <c r="J136" s="22">
        <f>IF(OR($A136="",$B136="",$C136=""),"",'MPTO_working_3-way'!G135)</f>
        <v>8.1074585254515128</v>
      </c>
      <c r="K136" s="17">
        <f>IF(OR($A136="",$B136="",$C136=""),"",'OddsRatio_working_3-way'!H135)</f>
        <v>1.4294291029064115</v>
      </c>
      <c r="L136" s="21">
        <f>IF(OR($A136="",$B136="",$C136=""),"",'OddsRatio_working_3-way'!I135)</f>
        <v>5.7451915871158459</v>
      </c>
      <c r="M136" s="22">
        <f>IF(OR($A136="",$B136="",$C136=""),"",'OddsRatio_working_3-way'!J135)</f>
        <v>7.9138085567932226</v>
      </c>
      <c r="N136" s="23">
        <f t="shared" si="42"/>
        <v>69.133601239867787</v>
      </c>
      <c r="O136" s="24">
        <f t="shared" si="43"/>
        <v>17.857387774135589</v>
      </c>
      <c r="P136" s="24">
        <f t="shared" si="44"/>
        <v>13.009010985996625</v>
      </c>
      <c r="Q136" t="s">
        <v>418</v>
      </c>
      <c r="R136" t="s">
        <v>419</v>
      </c>
      <c r="S136" t="s">
        <v>454</v>
      </c>
      <c r="T136" s="35">
        <v>100</v>
      </c>
      <c r="U136" s="35">
        <f t="shared" si="45"/>
        <v>72.29916897506925</v>
      </c>
      <c r="V136" s="35">
        <f t="shared" si="46"/>
        <v>74.160206718346245</v>
      </c>
      <c r="W136" s="35">
        <f t="shared" si="47"/>
        <v>50.73891625615763</v>
      </c>
      <c r="X136" s="35">
        <f t="shared" si="48"/>
        <v>75.100877025496118</v>
      </c>
      <c r="Y136" s="35">
        <f t="shared" si="49"/>
        <v>76.961914768773127</v>
      </c>
      <c r="Z136" s="35">
        <f t="shared" si="50"/>
        <v>53.540624306584498</v>
      </c>
      <c r="AA136" s="35">
        <f t="shared" si="51"/>
        <v>-2.8017080504268677</v>
      </c>
      <c r="AB136" s="35">
        <f t="shared" si="52"/>
        <v>-2.8017080504268819</v>
      </c>
      <c r="AC136" s="35">
        <f t="shared" si="53"/>
        <v>-2.8017080504268677</v>
      </c>
      <c r="AF136">
        <v>1.69</v>
      </c>
      <c r="AG136">
        <v>2.2599999999999998</v>
      </c>
      <c r="AJ136" t="s">
        <v>456</v>
      </c>
    </row>
    <row r="137" spans="1:36" ht="15" x14ac:dyDescent="0.25">
      <c r="A137">
        <v>3.61</v>
      </c>
      <c r="B137">
        <v>3.87</v>
      </c>
      <c r="C137">
        <v>2.0299999999999998</v>
      </c>
      <c r="D137" s="20">
        <f t="shared" si="41"/>
        <v>2.8017080504268765E-2</v>
      </c>
      <c r="E137" s="17">
        <f>IF(OR($A137="",$B137="",$C137=""),"",A137*'MPTO_working_3-way'!$I136)</f>
        <v>3.71114166062041</v>
      </c>
      <c r="F137" s="21">
        <f>IF(OR($A137="",$B137="",$C137=""),"",B137*'MPTO_working_3-way'!$I136)</f>
        <v>3.9784261015515203</v>
      </c>
      <c r="G137" s="22">
        <f>IF(OR($A137="",$B137="",$C137=""),"",C137*'MPTO_working_3-way'!$I136)</f>
        <v>2.0868746734236652</v>
      </c>
      <c r="H137" s="17">
        <f>IF(OR($A137="",$B137="",$C137=""),"",'MPTO_working_3-way'!E136)</f>
        <v>3.735953514140268</v>
      </c>
      <c r="I137" s="21">
        <f>IF(OR($A137="",$B137="",$C137=""),"",'MPTO_working_3-way'!F136)</f>
        <v>4.0151144005793977</v>
      </c>
      <c r="J137" s="22">
        <f>IF(OR($A137="",$B137="",$C137=""),"",'MPTO_working_3-way'!G136)</f>
        <v>2.0692289060909097</v>
      </c>
      <c r="K137" s="17">
        <f>IF(OR($A137="",$B137="",$C137=""),"",'OddsRatio_working_3-way'!H136)</f>
        <v>3.7272236811295545</v>
      </c>
      <c r="L137" s="21">
        <f>IF(OR($A137="",$B137="",$C137=""),"",'OddsRatio_working_3-way'!I136)</f>
        <v>3.9989011359547217</v>
      </c>
      <c r="M137" s="22">
        <f>IF(OR($A137="",$B137="",$C137=""),"",'OddsRatio_working_3-way'!J136)</f>
        <v>2.0762606864227746</v>
      </c>
      <c r="N137" s="23">
        <f t="shared" si="42"/>
        <v>26.945885968492643</v>
      </c>
      <c r="O137" s="24">
        <f t="shared" si="43"/>
        <v>25.135568048128796</v>
      </c>
      <c r="P137" s="24">
        <f t="shared" si="44"/>
        <v>47.91854598337855</v>
      </c>
      <c r="Q137" t="s">
        <v>420</v>
      </c>
      <c r="R137" t="s">
        <v>421</v>
      </c>
      <c r="S137" t="s">
        <v>454</v>
      </c>
      <c r="T137" s="35">
        <v>100</v>
      </c>
      <c r="U137" s="35">
        <f t="shared" si="45"/>
        <v>59.183673469387763</v>
      </c>
      <c r="V137" s="35">
        <f t="shared" si="46"/>
        <v>73.821989528795811</v>
      </c>
      <c r="W137" s="35">
        <f t="shared" si="47"/>
        <v>64.285714285714292</v>
      </c>
      <c r="X137" s="35">
        <f t="shared" si="48"/>
        <v>61.892296185489904</v>
      </c>
      <c r="Y137" s="35">
        <f t="shared" si="49"/>
        <v>76.530612244897952</v>
      </c>
      <c r="Z137" s="35">
        <f t="shared" si="50"/>
        <v>66.994337001816433</v>
      </c>
      <c r="AA137" s="35">
        <f t="shared" si="51"/>
        <v>-2.7086227161021412</v>
      </c>
      <c r="AB137" s="35">
        <f t="shared" si="52"/>
        <v>-2.7086227161021412</v>
      </c>
      <c r="AC137" s="35">
        <f t="shared" si="53"/>
        <v>-2.7086227161021412</v>
      </c>
      <c r="AF137">
        <v>1.73</v>
      </c>
      <c r="AG137">
        <v>2.19</v>
      </c>
      <c r="AJ137" t="s">
        <v>457</v>
      </c>
    </row>
    <row r="138" spans="1:36" ht="15" x14ac:dyDescent="0.25">
      <c r="A138">
        <v>2.4500000000000002</v>
      </c>
      <c r="B138">
        <v>3.82</v>
      </c>
      <c r="C138">
        <v>2.8</v>
      </c>
      <c r="D138" s="20">
        <f t="shared" si="41"/>
        <v>2.7086227161021492E-2</v>
      </c>
      <c r="E138" s="17">
        <f>IF(OR($A138="",$B138="",$C138=""),"",A138*'MPTO_working_3-way'!$I137)</f>
        <v>2.5163612565445028</v>
      </c>
      <c r="F138" s="21">
        <f>IF(OR($A138="",$B138="",$C138=""),"",B138*'MPTO_working_3-way'!$I137)</f>
        <v>3.9234693877551021</v>
      </c>
      <c r="G138" s="22">
        <f>IF(OR($A138="",$B138="",$C138=""),"",C138*'MPTO_working_3-way'!$I137)</f>
        <v>2.8758414360508602</v>
      </c>
      <c r="H138" s="17">
        <f>IF(OR($A138="",$B138="",$C138=""),"",'MPTO_working_3-way'!E137)</f>
        <v>2.5054209610493912</v>
      </c>
      <c r="I138" s="21">
        <f>IF(OR($A138="",$B138="",$C138=""),"",'MPTO_working_3-way'!F137)</f>
        <v>3.956457408581695</v>
      </c>
      <c r="J138" s="22">
        <f>IF(OR($A138="",$B138="",$C138=""),"",'MPTO_working_3-way'!G137)</f>
        <v>2.8726212400245545</v>
      </c>
      <c r="K138" s="17">
        <f>IF(OR($A138="",$B138="",$C138=""),"",'OddsRatio_working_3-way'!H137)</f>
        <v>2.5107266080902404</v>
      </c>
      <c r="L138" s="21">
        <f>IF(OR($A138="",$B138="",$C138=""),"",'OddsRatio_working_3-way'!I137)</f>
        <v>3.9381027826306734</v>
      </c>
      <c r="M138" s="22">
        <f>IF(OR($A138="",$B138="",$C138=""),"",'OddsRatio_working_3-way'!J137)</f>
        <v>2.8753847548706428</v>
      </c>
      <c r="N138" s="23">
        <f t="shared" si="42"/>
        <v>39.739921976592974</v>
      </c>
      <c r="O138" s="24">
        <f t="shared" si="43"/>
        <v>25.487646293888165</v>
      </c>
      <c r="P138" s="24">
        <f t="shared" si="44"/>
        <v>34.772431729518857</v>
      </c>
      <c r="Q138" t="s">
        <v>422</v>
      </c>
      <c r="R138" t="s">
        <v>423</v>
      </c>
      <c r="S138" t="s">
        <v>454</v>
      </c>
      <c r="T138" s="35">
        <v>100</v>
      </c>
      <c r="U138" s="35">
        <f t="shared" si="45"/>
        <v>61.538461538461533</v>
      </c>
      <c r="V138" s="35">
        <f t="shared" si="46"/>
        <v>70.588235294117652</v>
      </c>
      <c r="W138" s="35">
        <f t="shared" si="47"/>
        <v>65.03496503496504</v>
      </c>
      <c r="X138" s="35">
        <f t="shared" si="48"/>
        <v>64.376799670917322</v>
      </c>
      <c r="Y138" s="35">
        <f t="shared" si="49"/>
        <v>73.426573426573427</v>
      </c>
      <c r="Z138" s="35">
        <f t="shared" si="50"/>
        <v>67.873303167420815</v>
      </c>
      <c r="AA138" s="35">
        <f t="shared" si="51"/>
        <v>-2.8383381324557888</v>
      </c>
      <c r="AB138" s="35">
        <f t="shared" si="52"/>
        <v>-2.8383381324557746</v>
      </c>
      <c r="AC138" s="35">
        <f t="shared" si="53"/>
        <v>-2.8383381324557746</v>
      </c>
      <c r="AF138">
        <v>1.55</v>
      </c>
      <c r="AG138">
        <v>2.58</v>
      </c>
      <c r="AJ138" t="s">
        <v>457</v>
      </c>
    </row>
    <row r="139" spans="1:36" ht="15" x14ac:dyDescent="0.25">
      <c r="A139">
        <v>2.6</v>
      </c>
      <c r="B139">
        <v>3.4</v>
      </c>
      <c r="C139">
        <v>2.86</v>
      </c>
      <c r="D139" s="20">
        <f t="shared" si="41"/>
        <v>2.8383381324557977E-2</v>
      </c>
      <c r="E139" s="17">
        <f>IF(OR($A139="",$B139="",$C139=""),"",A139*'MPTO_working_3-way'!$I138)</f>
        <v>2.6737967914438507</v>
      </c>
      <c r="F139" s="21">
        <f>IF(OR($A139="",$B139="",$C139=""),"",B139*'MPTO_working_3-way'!$I138)</f>
        <v>3.4965034965034971</v>
      </c>
      <c r="G139" s="22">
        <f>IF(OR($A139="",$B139="",$C139=""),"",C139*'MPTO_working_3-way'!$I138)</f>
        <v>2.9411764705882355</v>
      </c>
      <c r="H139" s="17">
        <f>IF(OR($A139="",$B139="",$C139=""),"",'MPTO_working_3-way'!E138)</f>
        <v>2.6655701754385972</v>
      </c>
      <c r="I139" s="21">
        <f>IF(OR($A139="",$B139="",$C139=""),"",'MPTO_working_3-way'!F138)</f>
        <v>3.5130057803468215</v>
      </c>
      <c r="J139" s="22">
        <f>IF(OR($A139="",$B139="",$C139=""),"",'MPTO_working_3-way'!G138)</f>
        <v>2.9395405078597343</v>
      </c>
      <c r="K139" s="17">
        <f>IF(OR($A139="",$B139="",$C139=""),"",'OddsRatio_working_3-way'!H138)</f>
        <v>2.6695352773970562</v>
      </c>
      <c r="L139" s="21">
        <f>IF(OR($A139="",$B139="",$C139=""),"",'OddsRatio_working_3-way'!I138)</f>
        <v>3.5043029160955839</v>
      </c>
      <c r="M139" s="22">
        <f>IF(OR($A139="",$B139="",$C139=""),"",'OddsRatio_working_3-way'!J138)</f>
        <v>2.9408347599740776</v>
      </c>
      <c r="N139" s="23">
        <f t="shared" si="42"/>
        <v>37.399999999999991</v>
      </c>
      <c r="O139" s="24">
        <f t="shared" si="43"/>
        <v>28.599999999999998</v>
      </c>
      <c r="P139" s="24">
        <f t="shared" si="44"/>
        <v>34</v>
      </c>
      <c r="Q139" t="s">
        <v>424</v>
      </c>
      <c r="R139" t="s">
        <v>425</v>
      </c>
      <c r="S139" t="s">
        <v>454</v>
      </c>
      <c r="T139" s="35">
        <v>100</v>
      </c>
      <c r="U139" s="35">
        <f t="shared" si="45"/>
        <v>41.860465116279073</v>
      </c>
      <c r="V139" s="35">
        <f t="shared" si="46"/>
        <v>74.937343358395992</v>
      </c>
      <c r="W139" s="35">
        <f t="shared" si="47"/>
        <v>80.237154150197625</v>
      </c>
      <c r="X139" s="35">
        <f t="shared" si="48"/>
        <v>44.825502491406382</v>
      </c>
      <c r="Y139" s="35">
        <f t="shared" si="49"/>
        <v>77.902380733523316</v>
      </c>
      <c r="Z139" s="35">
        <f t="shared" si="50"/>
        <v>83.202191525324949</v>
      </c>
      <c r="AA139" s="35">
        <f t="shared" si="51"/>
        <v>-2.9650373751273094</v>
      </c>
      <c r="AB139" s="35">
        <f t="shared" si="52"/>
        <v>-2.9650373751273236</v>
      </c>
      <c r="AC139" s="35">
        <f t="shared" si="53"/>
        <v>-2.9650373751273236</v>
      </c>
      <c r="AF139">
        <v>1.86</v>
      </c>
      <c r="AG139">
        <v>2.0299999999999998</v>
      </c>
      <c r="AJ139" t="s">
        <v>457</v>
      </c>
    </row>
    <row r="140" spans="1:36" ht="15" x14ac:dyDescent="0.25">
      <c r="A140">
        <v>1.72</v>
      </c>
      <c r="B140">
        <v>3.99</v>
      </c>
      <c r="C140">
        <v>5.0599999999999996</v>
      </c>
      <c r="D140" s="20">
        <f t="shared" si="41"/>
        <v>2.9650373751273218E-2</v>
      </c>
      <c r="E140" s="17">
        <f>IF(OR($A140="",$B140="",$C140=""),"",A140*'MPTO_working_3-way'!$I139)</f>
        <v>1.77099864285219</v>
      </c>
      <c r="F140" s="21">
        <f>IF(OR($A140="",$B140="",$C140=""),"",B140*'MPTO_working_3-way'!$I139)</f>
        <v>4.1083049912675804</v>
      </c>
      <c r="G140" s="22">
        <f>IF(OR($A140="",$B140="",$C140=""),"",C140*'MPTO_working_3-way'!$I139)</f>
        <v>5.2100308911814421</v>
      </c>
      <c r="H140" s="17">
        <f>IF(OR($A140="",$B140="",$C140=""),"",'MPTO_working_3-way'!E139)</f>
        <v>1.749744871257233</v>
      </c>
      <c r="I140" s="21">
        <f>IF(OR($A140="",$B140="",$C140=""),"",'MPTO_working_3-way'!F139)</f>
        <v>4.1538052999110695</v>
      </c>
      <c r="J140" s="22">
        <f>IF(OR($A140="",$B140="",$C140=""),"",'MPTO_working_3-way'!G139)</f>
        <v>5.3263735220950528</v>
      </c>
      <c r="K140" s="17">
        <f>IF(OR($A140="",$B140="",$C140=""),"",'OddsRatio_working_3-way'!H139)</f>
        <v>1.7573737069831379</v>
      </c>
      <c r="L140" s="21">
        <f>IF(OR($A140="",$B140="",$C140=""),"",'OddsRatio_working_3-way'!I139)</f>
        <v>4.1452046998327532</v>
      </c>
      <c r="M140" s="22">
        <f>IF(OR($A140="",$B140="",$C140=""),"",'OddsRatio_working_3-way'!J139)</f>
        <v>5.2707461810438048</v>
      </c>
      <c r="N140" s="23">
        <f t="shared" si="42"/>
        <v>56.465317126923473</v>
      </c>
      <c r="O140" s="24">
        <f t="shared" si="43"/>
        <v>24.340938711355484</v>
      </c>
      <c r="P140" s="24">
        <f t="shared" si="44"/>
        <v>19.193744161721028</v>
      </c>
      <c r="Q140" t="s">
        <v>255</v>
      </c>
      <c r="R140" t="s">
        <v>250</v>
      </c>
      <c r="S140" t="s">
        <v>454</v>
      </c>
      <c r="T140" s="35">
        <v>100</v>
      </c>
      <c r="U140" s="35">
        <f t="shared" si="45"/>
        <v>72.826086956521735</v>
      </c>
      <c r="V140" s="35">
        <f t="shared" si="46"/>
        <v>71.988795518207283</v>
      </c>
      <c r="W140" s="35">
        <f t="shared" si="47"/>
        <v>52.38095238095238</v>
      </c>
      <c r="X140" s="35">
        <f t="shared" si="48"/>
        <v>75.630252100840337</v>
      </c>
      <c r="Y140" s="35">
        <f t="shared" si="49"/>
        <v>74.792960662525871</v>
      </c>
      <c r="Z140" s="35">
        <f t="shared" si="50"/>
        <v>55.185117525270975</v>
      </c>
      <c r="AA140" s="35">
        <f t="shared" si="51"/>
        <v>-2.8041651443186026</v>
      </c>
      <c r="AB140" s="35">
        <f t="shared" si="52"/>
        <v>-2.8041651443185884</v>
      </c>
      <c r="AC140" s="35">
        <f t="shared" si="53"/>
        <v>-2.8041651443185955</v>
      </c>
      <c r="AF140">
        <v>1.91</v>
      </c>
      <c r="AG140">
        <v>1.98</v>
      </c>
      <c r="AJ140" t="s">
        <v>363</v>
      </c>
    </row>
    <row r="141" spans="1:36" ht="15" x14ac:dyDescent="0.25">
      <c r="A141">
        <v>3.68</v>
      </c>
      <c r="B141">
        <v>3.57</v>
      </c>
      <c r="C141">
        <v>2.1</v>
      </c>
      <c r="D141" s="20">
        <f t="shared" si="41"/>
        <v>2.8041651443186044E-2</v>
      </c>
      <c r="E141" s="17">
        <f>IF(OR($A141="",$B141="",$C141=""),"",A141*'MPTO_working_3-way'!$I140)</f>
        <v>3.7831932773109247</v>
      </c>
      <c r="F141" s="21">
        <f>IF(OR($A141="",$B141="",$C141=""),"",B141*'MPTO_working_3-way'!$I140)</f>
        <v>3.670108695652174</v>
      </c>
      <c r="G141" s="22">
        <f>IF(OR($A141="",$B141="",$C141=""),"",C141*'MPTO_working_3-way'!$I140)</f>
        <v>2.1588874680306906</v>
      </c>
      <c r="H141" s="17">
        <f>IF(OR($A141="",$B141="",$C141=""),"",'MPTO_working_3-way'!E140)</f>
        <v>3.8110930610350433</v>
      </c>
      <c r="I141" s="21">
        <f>IF(OR($A141="",$B141="",$C141=""),"",'MPTO_working_3-way'!F140)</f>
        <v>3.6932418756325198</v>
      </c>
      <c r="J141" s="22">
        <f>IF(OR($A141="",$B141="",$C141=""),"",'MPTO_working_3-way'!G140)</f>
        <v>2.142046566229701</v>
      </c>
      <c r="K141" s="17">
        <f>IF(OR($A141="",$B141="",$C141=""),"",'OddsRatio_working_3-way'!H140)</f>
        <v>3.7991283729608685</v>
      </c>
      <c r="L141" s="21">
        <f>IF(OR($A141="",$B141="",$C141=""),"",'OddsRatio_working_3-way'!I140)</f>
        <v>3.6842387755632209</v>
      </c>
      <c r="M141" s="22">
        <f>IF(OR($A141="",$B141="",$C141=""),"",'OddsRatio_working_3-way'!J140)</f>
        <v>2.1488959739764759</v>
      </c>
      <c r="N141" s="23">
        <f t="shared" si="42"/>
        <v>26.432696579298089</v>
      </c>
      <c r="O141" s="24">
        <f t="shared" si="43"/>
        <v>27.24714941507478</v>
      </c>
      <c r="P141" s="24">
        <f t="shared" si="44"/>
        <v>46.320154005627131</v>
      </c>
      <c r="Q141" t="s">
        <v>248</v>
      </c>
      <c r="R141" t="s">
        <v>297</v>
      </c>
      <c r="S141" t="s">
        <v>454</v>
      </c>
      <c r="T141" s="35">
        <v>100</v>
      </c>
      <c r="U141" s="35">
        <f t="shared" si="45"/>
        <v>52.830188679245275</v>
      </c>
      <c r="V141" s="35">
        <f t="shared" si="46"/>
        <v>71.910112359550567</v>
      </c>
      <c r="W141" s="35">
        <f t="shared" si="47"/>
        <v>72.375690607734811</v>
      </c>
      <c r="X141" s="35">
        <f t="shared" si="48"/>
        <v>55.71419703271463</v>
      </c>
      <c r="Y141" s="35">
        <f t="shared" si="49"/>
        <v>74.794120713019907</v>
      </c>
      <c r="Z141" s="35">
        <f t="shared" si="50"/>
        <v>75.259698961204151</v>
      </c>
      <c r="AA141" s="35">
        <f t="shared" si="51"/>
        <v>-2.8840083534693548</v>
      </c>
      <c r="AB141" s="35">
        <f t="shared" si="52"/>
        <v>-2.8840083534693406</v>
      </c>
      <c r="AC141" s="35">
        <f t="shared" si="53"/>
        <v>-2.8840083534693406</v>
      </c>
      <c r="AF141">
        <v>1.95</v>
      </c>
      <c r="AG141">
        <v>1.93</v>
      </c>
      <c r="AJ141" t="s">
        <v>363</v>
      </c>
    </row>
    <row r="142" spans="1:36" ht="15" x14ac:dyDescent="0.25">
      <c r="A142">
        <v>2.12</v>
      </c>
      <c r="B142">
        <v>3.56</v>
      </c>
      <c r="C142">
        <v>3.62</v>
      </c>
      <c r="D142" s="20">
        <f t="shared" si="41"/>
        <v>2.8840083534693361E-2</v>
      </c>
      <c r="E142" s="17">
        <f>IF(OR($A142="",$B142="",$C142=""),"",A142*'MPTO_working_3-way'!$I141)</f>
        <v>2.1811409770935501</v>
      </c>
      <c r="F142" s="21">
        <f>IF(OR($A142="",$B142="",$C142=""),"",B142*'MPTO_working_3-way'!$I141)</f>
        <v>3.6626706973835086</v>
      </c>
      <c r="G142" s="22">
        <f>IF(OR($A142="",$B142="",$C142=""),"",C142*'MPTO_working_3-way'!$I141)</f>
        <v>3.7244011023955901</v>
      </c>
      <c r="H142" s="17">
        <f>IF(OR($A142="",$B142="",$C142=""),"",'MPTO_working_3-way'!E141)</f>
        <v>2.1641051681717407</v>
      </c>
      <c r="I142" s="21">
        <f>IF(OR($A142="",$B142="",$C142=""),"",'MPTO_working_3-way'!F141)</f>
        <v>3.6861533103452242</v>
      </c>
      <c r="J142" s="22">
        <f>IF(OR($A142="",$B142="",$C142=""),"",'MPTO_working_3-way'!G141)</f>
        <v>3.7505194552272783</v>
      </c>
      <c r="K142" s="17">
        <f>IF(OR($A142="",$B142="",$C142=""),"",'OddsRatio_working_3-way'!H141)</f>
        <v>2.1710715421625473</v>
      </c>
      <c r="L142" s="21">
        <f>IF(OR($A142="",$B142="",$C142=""),"",'OddsRatio_working_3-way'!I141)</f>
        <v>3.6767349535143934</v>
      </c>
      <c r="M142" s="22">
        <f>IF(OR($A142="",$B142="",$C142=""),"",'OddsRatio_working_3-way'!J141)</f>
        <v>3.7394709289873864</v>
      </c>
      <c r="N142" s="23">
        <f t="shared" si="42"/>
        <v>45.847563752276862</v>
      </c>
      <c r="O142" s="24">
        <f t="shared" si="43"/>
        <v>27.302481785063755</v>
      </c>
      <c r="P142" s="24">
        <f t="shared" si="44"/>
        <v>26.84995446265938</v>
      </c>
      <c r="Q142" t="s">
        <v>103</v>
      </c>
      <c r="R142" t="s">
        <v>102</v>
      </c>
      <c r="S142" t="s">
        <v>454</v>
      </c>
      <c r="T142" s="35">
        <v>100</v>
      </c>
      <c r="U142" s="35">
        <f t="shared" si="45"/>
        <v>30.069930069930074</v>
      </c>
      <c r="V142" s="35">
        <f t="shared" si="46"/>
        <v>79.838709677419359</v>
      </c>
      <c r="W142" s="35">
        <f t="shared" si="47"/>
        <v>86.73740053050399</v>
      </c>
      <c r="X142" s="35">
        <f t="shared" si="48"/>
        <v>33.423889792076665</v>
      </c>
      <c r="Y142" s="35">
        <f t="shared" si="49"/>
        <v>83.192669399565958</v>
      </c>
      <c r="Z142" s="35">
        <f t="shared" si="50"/>
        <v>90.091360252650588</v>
      </c>
      <c r="AA142" s="35">
        <f t="shared" si="51"/>
        <v>-3.3539597221465911</v>
      </c>
      <c r="AB142" s="35">
        <f t="shared" si="52"/>
        <v>-3.3539597221465982</v>
      </c>
      <c r="AC142" s="35">
        <f t="shared" si="53"/>
        <v>-3.3539597221465982</v>
      </c>
      <c r="AF142">
        <v>2.0299999999999998</v>
      </c>
      <c r="AG142">
        <v>1.86</v>
      </c>
      <c r="AJ142" t="s">
        <v>221</v>
      </c>
    </row>
    <row r="143" spans="1:36" ht="15" x14ac:dyDescent="0.25">
      <c r="A143">
        <v>1.43</v>
      </c>
      <c r="B143">
        <v>4.96</v>
      </c>
      <c r="C143">
        <v>7.54</v>
      </c>
      <c r="D143" s="20">
        <f t="shared" si="41"/>
        <v>3.3539597221466044E-2</v>
      </c>
      <c r="E143" s="17">
        <f>IF(OR($A143="",$B143="",$C143=""),"",A143*'MPTO_working_3-way'!$I142)</f>
        <v>1.4779616240266964</v>
      </c>
      <c r="F143" s="21">
        <f>IF(OR($A143="",$B143="",$C143=""),"",B143*'MPTO_working_3-way'!$I142)</f>
        <v>5.1263564022184713</v>
      </c>
      <c r="G143" s="22">
        <f>IF(OR($A143="",$B143="",$C143=""),"",C143*'MPTO_working_3-way'!$I142)</f>
        <v>7.7928885630498543</v>
      </c>
      <c r="H143" s="17">
        <f>IF(OR($A143="",$B143="",$C143=""),"",'MPTO_working_3-way'!E142)</f>
        <v>1.4532331405026411</v>
      </c>
      <c r="I143" s="21">
        <f>IF(OR($A143="",$B143="",$C143=""),"",'MPTO_working_3-way'!F142)</f>
        <v>5.251189673835345</v>
      </c>
      <c r="J143" s="22">
        <f>IF(OR($A143="",$B143="",$C143=""),"",'MPTO_working_3-way'!G142)</f>
        <v>8.2341035371731461</v>
      </c>
      <c r="K143" s="17">
        <f>IF(OR($A143="",$B143="",$C143=""),"",'OddsRatio_working_3-way'!H142)</f>
        <v>1.4609264282849561</v>
      </c>
      <c r="L143" s="21">
        <f>IF(OR($A143="",$B143="",$C143=""),"",'OddsRatio_working_3-way'!I142)</f>
        <v>5.2448108279265755</v>
      </c>
      <c r="M143" s="22">
        <f>IF(OR($A143="",$B143="",$C143=""),"",'OddsRatio_working_3-way'!J142)</f>
        <v>8.0103693976363122</v>
      </c>
      <c r="N143" s="23">
        <f t="shared" si="42"/>
        <v>67.660755444752809</v>
      </c>
      <c r="O143" s="24">
        <f t="shared" si="43"/>
        <v>19.507032315725105</v>
      </c>
      <c r="P143" s="24">
        <f t="shared" si="44"/>
        <v>12.832212239522084</v>
      </c>
      <c r="Q143" t="s">
        <v>230</v>
      </c>
      <c r="R143" t="s">
        <v>305</v>
      </c>
      <c r="S143" t="s">
        <v>454</v>
      </c>
      <c r="T143" s="35">
        <v>100</v>
      </c>
      <c r="U143" s="35">
        <f t="shared" si="45"/>
        <v>64.539007092198588</v>
      </c>
      <c r="V143" s="35">
        <f t="shared" si="46"/>
        <v>68.944099378881987</v>
      </c>
      <c r="W143" s="35">
        <f t="shared" si="47"/>
        <v>63.768115942028999</v>
      </c>
      <c r="X143" s="35">
        <f t="shared" si="48"/>
        <v>67.287784679089029</v>
      </c>
      <c r="Y143" s="35">
        <f t="shared" si="49"/>
        <v>71.692876965772442</v>
      </c>
      <c r="Z143" s="35">
        <f t="shared" si="50"/>
        <v>66.516893528919425</v>
      </c>
      <c r="AA143" s="35">
        <f t="shared" si="51"/>
        <v>-2.7487775868904407</v>
      </c>
      <c r="AB143" s="35">
        <f t="shared" si="52"/>
        <v>-2.7487775868904549</v>
      </c>
      <c r="AC143" s="35">
        <f t="shared" si="53"/>
        <v>-2.7487775868904265</v>
      </c>
      <c r="AF143">
        <v>1.7</v>
      </c>
      <c r="AG143">
        <v>2.2200000000000002</v>
      </c>
      <c r="AJ143" t="s">
        <v>364</v>
      </c>
    </row>
    <row r="144" spans="1:36" ht="15" x14ac:dyDescent="0.25">
      <c r="A144">
        <v>2.82</v>
      </c>
      <c r="B144">
        <v>3.22</v>
      </c>
      <c r="C144">
        <v>2.76</v>
      </c>
      <c r="D144" s="20">
        <f t="shared" si="41"/>
        <v>2.7487775868904496E-2</v>
      </c>
      <c r="E144" s="17">
        <f>IF(OR($A144="",$B144="",$C144=""),"",A144*'MPTO_working_3-way'!$I143)</f>
        <v>2.8975155279503104</v>
      </c>
      <c r="F144" s="21">
        <f>IF(OR($A144="",$B144="",$C144=""),"",B144*'MPTO_working_3-way'!$I143)</f>
        <v>3.3085106382978728</v>
      </c>
      <c r="G144" s="22">
        <f>IF(OR($A144="",$B144="",$C144=""),"",C144*'MPTO_working_3-way'!$I143)</f>
        <v>2.8358662613981762</v>
      </c>
      <c r="H144" s="17">
        <f>IF(OR($A144="",$B144="",$C144=""),"",'MPTO_working_3-way'!E143)</f>
        <v>2.8947972456006119</v>
      </c>
      <c r="I144" s="21">
        <f>IF(OR($A144="",$B144="",$C144=""),"",'MPTO_working_3-way'!F143)</f>
        <v>3.3178895059924001</v>
      </c>
      <c r="J144" s="22">
        <f>IF(OR($A144="",$B144="",$C144=""),"",'MPTO_working_3-way'!G143)</f>
        <v>2.8316078333541226</v>
      </c>
      <c r="K144" s="17">
        <f>IF(OR($A144="",$B144="",$C144=""),"",'OddsRatio_working_3-way'!H143)</f>
        <v>2.8962657752693097</v>
      </c>
      <c r="L144" s="21">
        <f>IF(OR($A144="",$B144="",$C144=""),"",'OddsRatio_working_3-way'!I143)</f>
        <v>3.3130274841197069</v>
      </c>
      <c r="M144" s="22">
        <f>IF(OR($A144="",$B144="",$C144=""),"",'OddsRatio_working_3-way'!J143)</f>
        <v>2.8337515189417495</v>
      </c>
      <c r="N144" s="23">
        <f t="shared" si="42"/>
        <v>34.512325830653808</v>
      </c>
      <c r="O144" s="24">
        <f t="shared" si="43"/>
        <v>30.225080385852088</v>
      </c>
      <c r="P144" s="24">
        <f t="shared" si="44"/>
        <v>35.262593783494104</v>
      </c>
      <c r="Q144" t="s">
        <v>304</v>
      </c>
      <c r="R144" t="s">
        <v>299</v>
      </c>
      <c r="S144" t="s">
        <v>454</v>
      </c>
      <c r="T144" s="35">
        <v>100</v>
      </c>
      <c r="U144" s="35">
        <f t="shared" si="45"/>
        <v>71.346704871060169</v>
      </c>
      <c r="V144" s="35">
        <f t="shared" si="46"/>
        <v>71.590909090909093</v>
      </c>
      <c r="W144" s="35">
        <f t="shared" si="47"/>
        <v>54.337899543379002</v>
      </c>
      <c r="X144" s="35">
        <f t="shared" si="48"/>
        <v>74.071191365711925</v>
      </c>
      <c r="Y144" s="35">
        <f t="shared" si="49"/>
        <v>74.315395585560836</v>
      </c>
      <c r="Z144" s="35">
        <f t="shared" si="50"/>
        <v>57.062386038030731</v>
      </c>
      <c r="AA144" s="35">
        <f t="shared" si="51"/>
        <v>-2.7244864946517566</v>
      </c>
      <c r="AB144" s="35">
        <f t="shared" si="52"/>
        <v>-2.7244864946517424</v>
      </c>
      <c r="AC144" s="35">
        <f t="shared" si="53"/>
        <v>-2.7244864946517282</v>
      </c>
      <c r="AF144">
        <v>2.27</v>
      </c>
      <c r="AG144">
        <v>1.68</v>
      </c>
      <c r="AJ144" t="s">
        <v>364</v>
      </c>
    </row>
    <row r="145" spans="1:38" ht="15" x14ac:dyDescent="0.25">
      <c r="A145">
        <v>3.49</v>
      </c>
      <c r="B145">
        <v>3.52</v>
      </c>
      <c r="C145">
        <v>2.19</v>
      </c>
      <c r="D145" s="20">
        <f t="shared" si="41"/>
        <v>2.7244864946517344E-2</v>
      </c>
      <c r="E145" s="17">
        <f>IF(OR($A145="",$B145="",$C145=""),"",A145*'MPTO_working_3-way'!$I144)</f>
        <v>3.5850845786633458</v>
      </c>
      <c r="F145" s="21">
        <f>IF(OR($A145="",$B145="",$C145=""),"",B145*'MPTO_working_3-way'!$I144)</f>
        <v>3.615901924611741</v>
      </c>
      <c r="G145" s="22">
        <f>IF(OR($A145="",$B145="",$C145=""),"",C145*'MPTO_working_3-way'!$I144)</f>
        <v>2.2496662542328729</v>
      </c>
      <c r="H145" s="17">
        <f>IF(OR($A145="",$B145="",$C145=""),"",'MPTO_working_3-way'!E144)</f>
        <v>3.6042357457630843</v>
      </c>
      <c r="I145" s="21">
        <f>IF(OR($A145="",$B145="",$C145=""),"",'MPTO_working_3-way'!F144)</f>
        <v>3.6362408313597321</v>
      </c>
      <c r="J145" s="22">
        <f>IF(OR($A145="",$B145="",$C145=""),"",'MPTO_working_3-way'!G144)</f>
        <v>2.234440226201567</v>
      </c>
      <c r="K145" s="17">
        <f>IF(OR($A145="",$B145="",$C145=""),"",'OddsRatio_working_3-way'!H144)</f>
        <v>3.5962926664606596</v>
      </c>
      <c r="L145" s="21">
        <f>IF(OR($A145="",$B145="",$C145=""),"",'OddsRatio_working_3-way'!I144)</f>
        <v>3.62757330099633</v>
      </c>
      <c r="M145" s="22">
        <f>IF(OR($A145="",$B145="",$C145=""),"",'OddsRatio_working_3-way'!J144)</f>
        <v>2.2407985032482669</v>
      </c>
      <c r="N145" s="23">
        <f t="shared" si="42"/>
        <v>27.893344719159668</v>
      </c>
      <c r="O145" s="24">
        <f t="shared" si="43"/>
        <v>27.655617349394106</v>
      </c>
      <c r="P145" s="24">
        <f t="shared" si="44"/>
        <v>44.451037931446237</v>
      </c>
      <c r="Q145" t="s">
        <v>259</v>
      </c>
      <c r="R145" t="s">
        <v>229</v>
      </c>
      <c r="S145" t="s">
        <v>454</v>
      </c>
      <c r="T145" s="35">
        <v>100</v>
      </c>
      <c r="U145" s="35">
        <f t="shared" si="45"/>
        <v>48.186528497409334</v>
      </c>
      <c r="V145" s="35">
        <f t="shared" si="46"/>
        <v>73.118279569892465</v>
      </c>
      <c r="W145" s="35">
        <f t="shared" si="47"/>
        <v>75.609756097560975</v>
      </c>
      <c r="X145" s="35">
        <f t="shared" si="48"/>
        <v>51.271964332546546</v>
      </c>
      <c r="Y145" s="35">
        <f t="shared" si="49"/>
        <v>76.203715405029698</v>
      </c>
      <c r="Z145" s="35">
        <f t="shared" si="50"/>
        <v>78.695191932698208</v>
      </c>
      <c r="AA145" s="35">
        <f t="shared" si="51"/>
        <v>-3.0854358351372113</v>
      </c>
      <c r="AB145" s="35">
        <f t="shared" si="52"/>
        <v>-3.0854358351372326</v>
      </c>
      <c r="AC145" s="35">
        <f t="shared" si="53"/>
        <v>-3.0854358351372326</v>
      </c>
      <c r="AF145">
        <v>1.99</v>
      </c>
      <c r="AG145">
        <v>1.9</v>
      </c>
      <c r="AJ145" t="s">
        <v>364</v>
      </c>
    </row>
    <row r="146" spans="1:38" ht="15" x14ac:dyDescent="0.25">
      <c r="A146">
        <v>1.93</v>
      </c>
      <c r="B146">
        <v>3.72</v>
      </c>
      <c r="C146">
        <v>4.0999999999999996</v>
      </c>
      <c r="D146" s="20">
        <f t="shared" si="41"/>
        <v>3.0854358351372291E-2</v>
      </c>
      <c r="E146" s="17">
        <f>IF(OR($A146="",$B146="",$C146=""),"",A146*'MPTO_working_3-way'!$I145)</f>
        <v>1.9895489116181484</v>
      </c>
      <c r="F146" s="21">
        <f>IF(OR($A146="",$B146="",$C146=""),"",B146*'MPTO_working_3-way'!$I145)</f>
        <v>3.8347782130671053</v>
      </c>
      <c r="G146" s="22">
        <f>IF(OR($A146="",$B146="",$C146=""),"",C146*'MPTO_working_3-way'!$I145)</f>
        <v>4.2265028692406261</v>
      </c>
      <c r="H146" s="17">
        <f>IF(OR($A146="",$B146="",$C146=""),"",'MPTO_working_3-way'!E145)</f>
        <v>1.9690856354921629</v>
      </c>
      <c r="I146" s="21">
        <f>IF(OR($A146="",$B146="",$C146=""),"",'MPTO_working_3-way'!F145)</f>
        <v>3.8679868738491407</v>
      </c>
      <c r="J146" s="22">
        <f>IF(OR($A146="",$B146="",$C146=""),"",'MPTO_working_3-way'!G145)</f>
        <v>4.2804984450252439</v>
      </c>
      <c r="K146" s="17">
        <f>IF(OR($A146="",$B146="",$C146=""),"",'OddsRatio_working_3-way'!H145)</f>
        <v>1.9769690224230694</v>
      </c>
      <c r="L146" s="21">
        <f>IF(OR($A146="",$B146="",$C146=""),"",'OddsRatio_working_3-way'!I145)</f>
        <v>3.857371764506182</v>
      </c>
      <c r="M146" s="22">
        <f>IF(OR($A146="",$B146="",$C146=""),"",'OddsRatio_working_3-way'!J145)</f>
        <v>4.2565634080768975</v>
      </c>
      <c r="N146" s="23">
        <f t="shared" si="42"/>
        <v>50.262649697145456</v>
      </c>
      <c r="O146" s="24">
        <f t="shared" si="43"/>
        <v>26.077127396637291</v>
      </c>
      <c r="P146" s="24">
        <f t="shared" si="44"/>
        <v>23.66022290621725</v>
      </c>
      <c r="Q146" t="s">
        <v>257</v>
      </c>
      <c r="R146" t="s">
        <v>301</v>
      </c>
      <c r="S146" t="s">
        <v>454</v>
      </c>
      <c r="T146" s="35">
        <v>100</v>
      </c>
      <c r="U146" s="35">
        <f t="shared" si="45"/>
        <v>45.652173913043477</v>
      </c>
      <c r="V146" s="35">
        <f t="shared" si="46"/>
        <v>75.609756097560975</v>
      </c>
      <c r="W146" s="35">
        <f t="shared" si="47"/>
        <v>75.786924939467312</v>
      </c>
      <c r="X146" s="35">
        <f t="shared" si="48"/>
        <v>48.603318962971713</v>
      </c>
      <c r="Y146" s="35">
        <f t="shared" si="49"/>
        <v>78.560901147489204</v>
      </c>
      <c r="Z146" s="35">
        <f t="shared" si="50"/>
        <v>78.738069989395541</v>
      </c>
      <c r="AA146" s="35">
        <f t="shared" si="51"/>
        <v>-2.9511450499282361</v>
      </c>
      <c r="AB146" s="35">
        <f t="shared" si="52"/>
        <v>-2.951145049928229</v>
      </c>
      <c r="AC146" s="35">
        <f t="shared" si="53"/>
        <v>-2.951145049928229</v>
      </c>
      <c r="AF146">
        <v>1.8</v>
      </c>
      <c r="AG146">
        <v>2.09</v>
      </c>
      <c r="AJ146" t="s">
        <v>364</v>
      </c>
    </row>
    <row r="147" spans="1:38" ht="15" x14ac:dyDescent="0.25">
      <c r="A147">
        <v>1.84</v>
      </c>
      <c r="B147">
        <v>4.0999999999999996</v>
      </c>
      <c r="C147">
        <v>4.13</v>
      </c>
      <c r="D147" s="20">
        <f t="shared" si="41"/>
        <v>2.9511450499282388E-2</v>
      </c>
      <c r="E147" s="17">
        <f>IF(OR($A147="",$B147="",$C147=""),"",A147*'MPTO_working_3-way'!$I146)</f>
        <v>1.8943010689186797</v>
      </c>
      <c r="F147" s="21">
        <f>IF(OR($A147="",$B147="",$C147=""),"",B147*'MPTO_working_3-way'!$I146)</f>
        <v>4.2209969470470572</v>
      </c>
      <c r="G147" s="22">
        <f>IF(OR($A147="",$B147="",$C147=""),"",C147*'MPTO_working_3-way'!$I146)</f>
        <v>4.2518822905620359</v>
      </c>
      <c r="H147" s="17">
        <f>IF(OR($A147="",$B147="",$C147=""),"",'MPTO_working_3-way'!E146)</f>
        <v>1.8739185942446923</v>
      </c>
      <c r="I147" s="21">
        <f>IF(OR($A147="",$B147="",$C147=""),"",'MPTO_working_3-way'!F146)</f>
        <v>4.2723122462076271</v>
      </c>
      <c r="J147" s="22">
        <f>IF(OR($A147="",$B147="",$C147=""),"",'MPTO_working_3-way'!G146)</f>
        <v>4.3048968981951425</v>
      </c>
      <c r="K147" s="17">
        <f>IF(OR($A147="",$B147="",$C147=""),"",'OddsRatio_working_3-way'!H146)</f>
        <v>1.8815035192015728</v>
      </c>
      <c r="L147" s="21">
        <f>IF(OR($A147="",$B147="",$C147=""),"",'OddsRatio_working_3-way'!I146)</f>
        <v>4.2531677494343754</v>
      </c>
      <c r="M147" s="22">
        <f>IF(OR($A147="",$B147="",$C147=""),"",'OddsRatio_working_3-way'!J146)</f>
        <v>4.2846500179772899</v>
      </c>
      <c r="N147" s="23">
        <f t="shared" si="42"/>
        <v>52.789919005368461</v>
      </c>
      <c r="O147" s="24">
        <f t="shared" si="43"/>
        <v>23.691085602409263</v>
      </c>
      <c r="P147" s="24">
        <f t="shared" si="44"/>
        <v>23.518995392222273</v>
      </c>
      <c r="Q147" t="s">
        <v>302</v>
      </c>
      <c r="R147" t="s">
        <v>309</v>
      </c>
      <c r="S147" t="s">
        <v>454</v>
      </c>
      <c r="T147" s="35">
        <v>100</v>
      </c>
      <c r="U147" s="35">
        <f t="shared" si="45"/>
        <v>58.677685950413228</v>
      </c>
      <c r="V147" s="35">
        <f t="shared" si="46"/>
        <v>73.544973544973558</v>
      </c>
      <c r="W147" s="35">
        <f t="shared" si="47"/>
        <v>65.03496503496504</v>
      </c>
      <c r="X147" s="35">
        <f t="shared" si="48"/>
        <v>61.420061420061423</v>
      </c>
      <c r="Y147" s="35">
        <f t="shared" si="49"/>
        <v>76.287349014621753</v>
      </c>
      <c r="Z147" s="35">
        <f t="shared" si="50"/>
        <v>67.777340504613235</v>
      </c>
      <c r="AA147" s="35">
        <f t="shared" si="51"/>
        <v>-2.742375469648195</v>
      </c>
      <c r="AB147" s="35">
        <f t="shared" si="52"/>
        <v>-2.742375469648195</v>
      </c>
      <c r="AC147" s="35">
        <f t="shared" si="53"/>
        <v>-2.742375469648195</v>
      </c>
      <c r="AD147" s="36"/>
      <c r="AE147" s="36"/>
      <c r="AF147">
        <v>1.68</v>
      </c>
      <c r="AG147">
        <v>2.2799999999999998</v>
      </c>
      <c r="AI147" s="36"/>
      <c r="AJ147" t="s">
        <v>364</v>
      </c>
      <c r="AK147" s="35"/>
      <c r="AL147" s="35"/>
    </row>
    <row r="148" spans="1:38" ht="15" x14ac:dyDescent="0.25">
      <c r="A148">
        <v>2.42</v>
      </c>
      <c r="B148">
        <v>3.78</v>
      </c>
      <c r="C148">
        <v>2.86</v>
      </c>
      <c r="D148" s="20">
        <f t="shared" si="41"/>
        <v>2.742375469648195E-2</v>
      </c>
      <c r="E148" s="17">
        <f>IF(OR($A148="",$B148="",$C148=""),"",A148*'MPTO_working_3-way'!$I147)</f>
        <v>2.4863654863654863</v>
      </c>
      <c r="F148" s="21">
        <f>IF(OR($A148="",$B148="",$C148=""),"",B148*'MPTO_working_3-way'!$I147)</f>
        <v>3.8836617927527017</v>
      </c>
      <c r="G148" s="22">
        <f>IF(OR($A148="",$B148="",$C148=""),"",C148*'MPTO_working_3-way'!$I147)</f>
        <v>2.9384319384319384</v>
      </c>
      <c r="H148" s="17">
        <f>IF(OR($A148="",$B148="",$C148=""),"",'MPTO_working_3-way'!E147)</f>
        <v>2.4747459052100877</v>
      </c>
      <c r="I148" s="21">
        <f>IF(OR($A148="",$B148="",$C148=""),"",'MPTO_working_3-way'!F147)</f>
        <v>3.9152886122293094</v>
      </c>
      <c r="J148" s="22">
        <f>IF(OR($A148="",$B148="",$C148=""),"",'MPTO_working_3-way'!G147)</f>
        <v>2.9367790923189889</v>
      </c>
      <c r="K148" s="17">
        <f>IF(OR($A148="",$B148="",$C148=""),"",'OddsRatio_working_3-way'!H147)</f>
        <v>2.4802300348577493</v>
      </c>
      <c r="L148" s="21">
        <f>IF(OR($A148="",$B148="",$C148=""),"",'OddsRatio_working_3-way'!I147)</f>
        <v>3.8979151386651711</v>
      </c>
      <c r="M148" s="22">
        <f>IF(OR($A148="",$B148="",$C148=""),"",'OddsRatio_working_3-way'!J147)</f>
        <v>2.93889286256015</v>
      </c>
      <c r="N148" s="23">
        <f t="shared" si="42"/>
        <v>40.219348502209854</v>
      </c>
      <c r="O148" s="24">
        <f t="shared" si="43"/>
        <v>25.748895072843347</v>
      </c>
      <c r="P148" s="24">
        <f t="shared" si="44"/>
        <v>34.031756424946799</v>
      </c>
      <c r="Q148" t="s">
        <v>300</v>
      </c>
      <c r="R148" t="s">
        <v>307</v>
      </c>
      <c r="S148" t="s">
        <v>454</v>
      </c>
      <c r="T148" s="35">
        <v>100</v>
      </c>
      <c r="U148" s="35">
        <f t="shared" si="45"/>
        <v>59.183673469387763</v>
      </c>
      <c r="V148" s="35">
        <f t="shared" si="46"/>
        <v>68.454258675078862</v>
      </c>
      <c r="W148" s="35">
        <f t="shared" si="47"/>
        <v>66.88741721854305</v>
      </c>
      <c r="X148" s="35">
        <f t="shared" si="48"/>
        <v>64.658324106378089</v>
      </c>
      <c r="Y148" s="35">
        <f t="shared" si="49"/>
        <v>73.928909312069194</v>
      </c>
      <c r="Z148" s="35">
        <f t="shared" si="50"/>
        <v>72.362067855533368</v>
      </c>
      <c r="AA148" s="35">
        <f t="shared" si="51"/>
        <v>-5.4746506369903258</v>
      </c>
      <c r="AB148" s="35">
        <f t="shared" si="52"/>
        <v>-5.4746506369903329</v>
      </c>
      <c r="AC148" s="35">
        <f t="shared" si="53"/>
        <v>-5.4746506369903187</v>
      </c>
      <c r="AD148" s="36"/>
      <c r="AE148" s="36"/>
      <c r="AF148">
        <v>1.72</v>
      </c>
      <c r="AG148">
        <v>2.21</v>
      </c>
      <c r="AI148" s="36"/>
      <c r="AJ148" t="s">
        <v>364</v>
      </c>
      <c r="AK148" s="35"/>
      <c r="AL148" s="35"/>
    </row>
    <row r="149" spans="1:38" ht="15" x14ac:dyDescent="0.25">
      <c r="A149">
        <v>2.4500000000000002</v>
      </c>
      <c r="B149">
        <v>3.17</v>
      </c>
      <c r="C149">
        <v>3.02</v>
      </c>
      <c r="D149" s="20">
        <f t="shared" si="41"/>
        <v>5.4746506369903303E-2</v>
      </c>
      <c r="E149" s="17">
        <f>IF(OR($A149="",$B149="",$C149=""),"",A149*'MPTO_working_3-way'!$I148)</f>
        <v>2.5841289406062633</v>
      </c>
      <c r="F149" s="21">
        <f>IF(OR($A149="",$B149="",$C149=""),"",B149*'MPTO_working_3-way'!$I148)</f>
        <v>3.3435464251925935</v>
      </c>
      <c r="G149" s="22">
        <f>IF(OR($A149="",$B149="",$C149=""),"",C149*'MPTO_working_3-way'!$I148)</f>
        <v>3.1853344492371081</v>
      </c>
      <c r="H149" s="17">
        <f>IF(OR($A149="",$B149="",$C149=""),"",'MPTO_working_3-way'!E148)</f>
        <v>2.5646652789588038</v>
      </c>
      <c r="I149" s="21">
        <f>IF(OR($A149="",$B149="",$C149=""),"",'MPTO_working_3-way'!F148)</f>
        <v>3.36464044014875</v>
      </c>
      <c r="J149" s="22">
        <f>IF(OR($A149="",$B149="",$C149=""),"",'MPTO_working_3-way'!G148)</f>
        <v>3.1961442497375705</v>
      </c>
      <c r="K149" s="17">
        <f>IF(OR($A149="",$B149="",$C149=""),"",'OddsRatio_working_3-way'!H148)</f>
        <v>2.5733396941238444</v>
      </c>
      <c r="L149" s="21">
        <f>IF(OR($A149="",$B149="",$C149=""),"",'OddsRatio_working_3-way'!I148)</f>
        <v>3.354584231895684</v>
      </c>
      <c r="M149" s="22">
        <f>IF(OR($A149="",$B149="",$C149=""),"",'OddsRatio_working_3-way'!J148)</f>
        <v>3.1918249531932164</v>
      </c>
      <c r="N149" s="23">
        <f t="shared" si="42"/>
        <v>38.69775939916488</v>
      </c>
      <c r="O149" s="24">
        <f t="shared" si="43"/>
        <v>29.908362942572225</v>
      </c>
      <c r="P149" s="24">
        <f t="shared" si="44"/>
        <v>31.393877658262898</v>
      </c>
      <c r="Q149" t="s">
        <v>426</v>
      </c>
      <c r="R149" t="s">
        <v>427</v>
      </c>
      <c r="S149" t="s">
        <v>454</v>
      </c>
      <c r="T149" s="35">
        <v>100</v>
      </c>
      <c r="U149" s="35">
        <f t="shared" si="45"/>
        <v>21.259842519685037</v>
      </c>
      <c r="V149" s="35">
        <f t="shared" si="46"/>
        <v>81.203007518796994</v>
      </c>
      <c r="W149" s="35">
        <f t="shared" si="47"/>
        <v>91.02333931777379</v>
      </c>
      <c r="X149" s="35">
        <f t="shared" si="48"/>
        <v>27.77365316342922</v>
      </c>
      <c r="Y149" s="35">
        <f t="shared" si="49"/>
        <v>87.716818162541159</v>
      </c>
      <c r="Z149" s="35">
        <f t="shared" si="50"/>
        <v>97.537149961517969</v>
      </c>
      <c r="AA149" s="35">
        <f t="shared" si="51"/>
        <v>-6.5138106437441827</v>
      </c>
      <c r="AB149" s="35">
        <f t="shared" si="52"/>
        <v>-6.513810643744165</v>
      </c>
      <c r="AC149" s="35">
        <f t="shared" si="53"/>
        <v>-6.5138106437441792</v>
      </c>
      <c r="AD149" s="36"/>
      <c r="AE149" s="36"/>
      <c r="AF149">
        <v>2.02</v>
      </c>
      <c r="AG149">
        <v>1.79</v>
      </c>
      <c r="AI149" s="36"/>
      <c r="AJ149" t="s">
        <v>458</v>
      </c>
      <c r="AK149" s="35"/>
      <c r="AL149" s="35"/>
    </row>
    <row r="150" spans="1:38" ht="15" x14ac:dyDescent="0.25">
      <c r="A150">
        <v>1.27</v>
      </c>
      <c r="B150">
        <v>5.32</v>
      </c>
      <c r="C150">
        <v>11.14</v>
      </c>
      <c r="D150" s="20">
        <f t="shared" si="41"/>
        <v>6.5138106437441667E-2</v>
      </c>
      <c r="E150" s="17">
        <f>IF(OR($A150="",$B150="",$C150=""),"",A150*'MPTO_working_3-way'!$I149)</f>
        <v>1.3527253951755509</v>
      </c>
      <c r="F150" s="21">
        <f>IF(OR($A150="",$B150="",$C150=""),"",B150*'MPTO_working_3-way'!$I149)</f>
        <v>5.6665347262471899</v>
      </c>
      <c r="G150" s="22">
        <f>IF(OR($A150="",$B150="",$C150=""),"",C150*'MPTO_working_3-way'!$I149)</f>
        <v>11.8656385057131</v>
      </c>
      <c r="H150" s="17">
        <f>IF(OR($A150="",$B150="",$C150=""),"",'MPTO_working_3-way'!E149)</f>
        <v>1.306013494135658</v>
      </c>
      <c r="I150" s="21">
        <f>IF(OR($A150="",$B150="",$C150=""),"",'MPTO_working_3-way'!F149)</f>
        <v>6.0147762843821528</v>
      </c>
      <c r="J150" s="22">
        <f>IF(OR($A150="",$B150="",$C150=""),"",'MPTO_working_3-way'!G149)</f>
        <v>14.694234001037053</v>
      </c>
      <c r="K150" s="17">
        <f>IF(OR($A150="",$B150="",$C150=""),"",'OddsRatio_working_3-way'!H149)</f>
        <v>1.3182004117177497</v>
      </c>
      <c r="L150" s="21">
        <f>IF(OR($A150="",$B150="",$C150=""),"",'OddsRatio_working_3-way'!I149)</f>
        <v>6.0912065874839971</v>
      </c>
      <c r="M150" s="22">
        <f>IF(OR($A150="",$B150="",$C150=""),"",'OddsRatio_working_3-way'!J149)</f>
        <v>12.950193240066604</v>
      </c>
      <c r="N150" s="23">
        <f t="shared" si="42"/>
        <v>73.924833788621541</v>
      </c>
      <c r="O150" s="24">
        <f t="shared" si="43"/>
        <v>17.647469720216044</v>
      </c>
      <c r="P150" s="24">
        <f t="shared" si="44"/>
        <v>8.4276964911624201</v>
      </c>
      <c r="Q150" t="s">
        <v>428</v>
      </c>
      <c r="R150" t="s">
        <v>429</v>
      </c>
      <c r="S150" t="s">
        <v>454</v>
      </c>
      <c r="T150" s="35">
        <v>100</v>
      </c>
      <c r="U150" s="35">
        <f t="shared" si="45"/>
        <v>14.529914529914532</v>
      </c>
      <c r="V150" s="35">
        <f t="shared" si="46"/>
        <v>85.835694050991506</v>
      </c>
      <c r="W150" s="35">
        <f t="shared" si="47"/>
        <v>93.112947658402206</v>
      </c>
      <c r="X150" s="35">
        <f t="shared" si="48"/>
        <v>21.051358290606295</v>
      </c>
      <c r="Y150" s="35">
        <f t="shared" si="49"/>
        <v>92.357137811683273</v>
      </c>
      <c r="Z150" s="35">
        <f t="shared" si="50"/>
        <v>99.634391419093987</v>
      </c>
      <c r="AA150" s="35">
        <f t="shared" si="51"/>
        <v>-6.5214437606917635</v>
      </c>
      <c r="AB150" s="35">
        <f t="shared" si="52"/>
        <v>-6.521443760691767</v>
      </c>
      <c r="AC150" s="35">
        <f t="shared" si="53"/>
        <v>-6.5214437606917812</v>
      </c>
      <c r="AD150" s="36"/>
      <c r="AE150" s="36"/>
      <c r="AF150">
        <v>1.89</v>
      </c>
      <c r="AG150">
        <v>1.91</v>
      </c>
      <c r="AI150" s="36"/>
      <c r="AJ150" t="s">
        <v>458</v>
      </c>
      <c r="AK150" s="35"/>
      <c r="AL150" s="35"/>
    </row>
    <row r="151" spans="1:38" ht="15" x14ac:dyDescent="0.25">
      <c r="A151">
        <v>1.17</v>
      </c>
      <c r="B151">
        <v>7.06</v>
      </c>
      <c r="C151">
        <v>14.52</v>
      </c>
      <c r="D151" s="20">
        <f t="shared" si="41"/>
        <v>6.5214437606917697E-2</v>
      </c>
      <c r="E151" s="17">
        <f>IF(OR($A151="",$B151="",$C151=""),"",A151*'MPTO_working_3-way'!$I150)</f>
        <v>1.2463008920000935</v>
      </c>
      <c r="F151" s="21">
        <f>IF(OR($A151="",$B151="",$C151=""),"",B151*'MPTO_working_3-way'!$I150)</f>
        <v>7.5204139295048389</v>
      </c>
      <c r="G151" s="22">
        <f>IF(OR($A151="",$B151="",$C151=""),"",C151*'MPTO_working_3-way'!$I150)</f>
        <v>15.466913634052444</v>
      </c>
      <c r="H151" s="17">
        <f>IF(OR($A151="",$B151="",$C151=""),"",'MPTO_working_3-way'!E150)</f>
        <v>1.2005339367501398</v>
      </c>
      <c r="I151" s="21">
        <f>IF(OR($A151="",$B151="",$C151=""),"",'MPTO_working_3-way'!F150)</f>
        <v>8.3399417905416318</v>
      </c>
      <c r="J151" s="22">
        <f>IF(OR($A151="",$B151="",$C151=""),"",'MPTO_working_3-way'!G150)</f>
        <v>21.216837597523995</v>
      </c>
      <c r="K151" s="17">
        <f>IF(OR($A151="",$B151="",$C151=""),"",'OddsRatio_working_3-way'!H150)</f>
        <v>1.210547271464236</v>
      </c>
      <c r="L151" s="21">
        <f>IF(OR($A151="",$B151="",$C151=""),"",'OddsRatio_working_3-way'!I150)</f>
        <v>8.505390971019235</v>
      </c>
      <c r="M151" s="22">
        <f>IF(OR($A151="",$B151="",$C151=""),"",'OddsRatio_working_3-way'!J150)</f>
        <v>17.744700648214529</v>
      </c>
      <c r="N151" s="23">
        <f t="shared" si="42"/>
        <v>80.237445581473992</v>
      </c>
      <c r="O151" s="24">
        <f t="shared" si="43"/>
        <v>13.297140415060134</v>
      </c>
      <c r="P151" s="24">
        <f t="shared" si="44"/>
        <v>6.4654140034658791</v>
      </c>
      <c r="Q151" t="s">
        <v>430</v>
      </c>
      <c r="R151" t="s">
        <v>431</v>
      </c>
      <c r="S151" t="s">
        <v>454</v>
      </c>
      <c r="T151" s="35">
        <v>100</v>
      </c>
      <c r="U151" s="35">
        <f t="shared" si="45"/>
        <v>34.640522875816991</v>
      </c>
      <c r="V151" s="35">
        <f t="shared" si="46"/>
        <v>76.076555023923447</v>
      </c>
      <c r="W151" s="35">
        <f t="shared" si="47"/>
        <v>86.033519553072622</v>
      </c>
      <c r="X151" s="35">
        <f t="shared" si="48"/>
        <v>37.88992542300393</v>
      </c>
      <c r="Y151" s="35">
        <f t="shared" si="49"/>
        <v>79.325957571110379</v>
      </c>
      <c r="Z151" s="35">
        <f t="shared" si="50"/>
        <v>89.282922100259569</v>
      </c>
      <c r="AA151" s="35">
        <f t="shared" si="51"/>
        <v>-3.2494025471869392</v>
      </c>
      <c r="AB151" s="35">
        <f t="shared" si="52"/>
        <v>-3.2494025471869321</v>
      </c>
      <c r="AC151" s="35">
        <f t="shared" si="53"/>
        <v>-3.2494025471869463</v>
      </c>
      <c r="AD151" s="36"/>
      <c r="AE151" s="36"/>
      <c r="AF151">
        <v>1.65</v>
      </c>
      <c r="AG151">
        <v>2.21</v>
      </c>
      <c r="AI151" s="36"/>
      <c r="AJ151" t="s">
        <v>458</v>
      </c>
      <c r="AK151" s="35"/>
      <c r="AL151" s="35"/>
    </row>
    <row r="152" spans="1:38" ht="15" x14ac:dyDescent="0.25">
      <c r="A152">
        <v>1.53</v>
      </c>
      <c r="B152">
        <v>4.18</v>
      </c>
      <c r="C152">
        <v>7.16</v>
      </c>
      <c r="D152" s="20">
        <f t="shared" si="41"/>
        <v>3.2494025471869303E-2</v>
      </c>
      <c r="E152" s="17">
        <f>IF(OR($A152="",$B152="",$C152=""),"",A152*'MPTO_working_3-way'!$I151)</f>
        <v>1.57971585897196</v>
      </c>
      <c r="F152" s="21">
        <f>IF(OR($A152="",$B152="",$C152=""),"",B152*'MPTO_working_3-way'!$I151)</f>
        <v>4.315825026472413</v>
      </c>
      <c r="G152" s="22">
        <f>IF(OR($A152="",$B152="",$C152=""),"",C152*'MPTO_working_3-way'!$I151)</f>
        <v>7.3926572223785847</v>
      </c>
      <c r="H152" s="17">
        <f>IF(OR($A152="",$B152="",$C152=""),"",'MPTO_working_3-way'!E151)</f>
        <v>1.5557823520010494</v>
      </c>
      <c r="I152" s="21">
        <f>IF(OR($A152="",$B152="",$C152=""),"",'MPTO_working_3-way'!F151)</f>
        <v>4.378224136410017</v>
      </c>
      <c r="J152" s="22">
        <f>IF(OR($A152="",$B152="",$C152=""),"",'MPTO_working_3-way'!G151)</f>
        <v>7.7619585740160719</v>
      </c>
      <c r="K152" s="17">
        <f>IF(OR($A152="",$B152="",$C152=""),"",'OddsRatio_working_3-way'!H151)</f>
        <v>1.5638357208585183</v>
      </c>
      <c r="L152" s="21">
        <f>IF(OR($A152="",$B152="",$C152=""),"",'OddsRatio_working_3-way'!I151)</f>
        <v>4.383014325151108</v>
      </c>
      <c r="M152" s="22">
        <f>IF(OR($A152="",$B152="",$C152=""),"",'OddsRatio_working_3-way'!J151)</f>
        <v>7.5532604537518315</v>
      </c>
      <c r="N152" s="23">
        <f t="shared" si="42"/>
        <v>63.302523319021134</v>
      </c>
      <c r="O152" s="24">
        <f t="shared" si="43"/>
        <v>23.170540832081901</v>
      </c>
      <c r="P152" s="24">
        <f t="shared" si="44"/>
        <v>13.526935848896974</v>
      </c>
      <c r="Q152" t="s">
        <v>432</v>
      </c>
      <c r="R152" t="s">
        <v>433</v>
      </c>
      <c r="S152" t="s">
        <v>454</v>
      </c>
      <c r="T152" s="35">
        <v>100</v>
      </c>
      <c r="U152" s="35">
        <f t="shared" si="45"/>
        <v>70.501474926253692</v>
      </c>
      <c r="V152" s="35">
        <f t="shared" si="46"/>
        <v>72.451790633608823</v>
      </c>
      <c r="W152" s="35">
        <f t="shared" si="47"/>
        <v>54.128440366972484</v>
      </c>
      <c r="X152" s="35">
        <f t="shared" si="48"/>
        <v>73.419768999418707</v>
      </c>
      <c r="Y152" s="35">
        <f t="shared" si="49"/>
        <v>75.370084706773838</v>
      </c>
      <c r="Z152" s="35">
        <f t="shared" si="50"/>
        <v>57.046734440137506</v>
      </c>
      <c r="AA152" s="35">
        <f t="shared" si="51"/>
        <v>-2.9182940731650149</v>
      </c>
      <c r="AB152" s="35">
        <f t="shared" si="52"/>
        <v>-2.9182940731650149</v>
      </c>
      <c r="AC152" s="35">
        <f t="shared" si="53"/>
        <v>-2.918294073165022</v>
      </c>
      <c r="AD152" s="36"/>
      <c r="AE152" s="36"/>
      <c r="AF152">
        <v>2.16</v>
      </c>
      <c r="AG152">
        <v>1.76</v>
      </c>
      <c r="AI152" s="36"/>
      <c r="AJ152" t="s">
        <v>460</v>
      </c>
      <c r="AK152" s="35"/>
      <c r="AL152" s="35"/>
    </row>
    <row r="153" spans="1:38" ht="15" x14ac:dyDescent="0.25">
      <c r="A153">
        <v>3.39</v>
      </c>
      <c r="B153">
        <v>3.63</v>
      </c>
      <c r="C153">
        <v>2.1800000000000002</v>
      </c>
      <c r="D153" s="20">
        <f t="shared" si="41"/>
        <v>2.9182940731650175E-2</v>
      </c>
      <c r="E153" s="17">
        <f>IF(OR($A153="",$B153="",$C153=""),"",A153*'MPTO_working_3-way'!$I152)</f>
        <v>3.4889301690802941</v>
      </c>
      <c r="F153" s="21">
        <f>IF(OR($A153="",$B153="",$C153=""),"",B153*'MPTO_working_3-way'!$I152)</f>
        <v>3.7359340748558902</v>
      </c>
      <c r="G153" s="22">
        <f>IF(OR($A153="",$B153="",$C153=""),"",C153*'MPTO_working_3-way'!$I152)</f>
        <v>2.2436188107949975</v>
      </c>
      <c r="H153" s="17">
        <f>IF(OR($A153="",$B153="",$C153=""),"",'MPTO_working_3-way'!E152)</f>
        <v>3.5056033093749677</v>
      </c>
      <c r="I153" s="21">
        <f>IF(OR($A153="",$B153="",$C153=""),"",'MPTO_working_3-way'!F152)</f>
        <v>3.7628721258164615</v>
      </c>
      <c r="J153" s="22">
        <f>IF(OR($A153="",$B153="",$C153=""),"",'MPTO_working_3-way'!G152)</f>
        <v>2.227231268216455</v>
      </c>
      <c r="K153" s="17">
        <f>IF(OR($A153="",$B153="",$C153=""),"",'OddsRatio_working_3-way'!H152)</f>
        <v>3.4995058724458494</v>
      </c>
      <c r="L153" s="21">
        <f>IF(OR($A153="",$B153="",$C153=""),"",'OddsRatio_working_3-way'!I152)</f>
        <v>3.7505022780471071</v>
      </c>
      <c r="M153" s="22">
        <f>IF(OR($A153="",$B153="",$C153=""),"",'OddsRatio_working_3-way'!J152)</f>
        <v>2.2340656608728464</v>
      </c>
      <c r="N153" s="23">
        <f t="shared" si="42"/>
        <v>28.662081255229214</v>
      </c>
      <c r="O153" s="24">
        <f t="shared" si="43"/>
        <v>26.767067618519846</v>
      </c>
      <c r="P153" s="24">
        <f t="shared" si="44"/>
        <v>44.570851126250936</v>
      </c>
      <c r="Q153" t="s">
        <v>434</v>
      </c>
      <c r="R153" t="s">
        <v>435</v>
      </c>
      <c r="S153" t="s">
        <v>454</v>
      </c>
      <c r="T153" s="35">
        <v>100</v>
      </c>
      <c r="U153" s="35">
        <f t="shared" si="45"/>
        <v>74.160206718346245</v>
      </c>
      <c r="V153" s="35">
        <f t="shared" si="46"/>
        <v>69.78851963746223</v>
      </c>
      <c r="W153" s="35">
        <f t="shared" si="47"/>
        <v>53.271028037383175</v>
      </c>
      <c r="X153" s="35">
        <f t="shared" si="48"/>
        <v>76.940452325154581</v>
      </c>
      <c r="Y153" s="35">
        <f t="shared" si="49"/>
        <v>72.568765244270566</v>
      </c>
      <c r="Z153" s="35">
        <f t="shared" si="50"/>
        <v>56.051273644191511</v>
      </c>
      <c r="AA153" s="35">
        <f t="shared" si="51"/>
        <v>-2.7802456068083359</v>
      </c>
      <c r="AB153" s="35">
        <f t="shared" si="52"/>
        <v>-2.7802456068083359</v>
      </c>
      <c r="AC153" s="35">
        <f t="shared" si="53"/>
        <v>-2.7802456068083359</v>
      </c>
      <c r="AD153" s="36"/>
      <c r="AE153" s="36"/>
      <c r="AF153">
        <v>1.63</v>
      </c>
      <c r="AG153">
        <v>2.38</v>
      </c>
      <c r="AI153" s="36"/>
      <c r="AJ153" t="s">
        <v>460</v>
      </c>
      <c r="AK153" s="35"/>
      <c r="AL153" s="35"/>
    </row>
    <row r="154" spans="1:38" s="35" customFormat="1" ht="15" x14ac:dyDescent="0.25">
      <c r="A154">
        <v>3.87</v>
      </c>
      <c r="B154">
        <v>3.31</v>
      </c>
      <c r="C154">
        <v>2.14</v>
      </c>
      <c r="D154" s="20">
        <f t="shared" si="41"/>
        <v>2.7802456068083403E-2</v>
      </c>
      <c r="E154" s="17">
        <f>IF(OR($A154="",$B154="",$C154=""),"",A154*'MPTO_working_3-way'!$I153)</f>
        <v>3.977595504983483</v>
      </c>
      <c r="F154" s="21">
        <f>IF(OR($A154="",$B154="",$C154=""),"",B154*'MPTO_working_3-way'!$I153)</f>
        <v>3.402026129585356</v>
      </c>
      <c r="G154" s="22">
        <f>IF(OR($A154="",$B154="",$C154=""),"",C154*'MPTO_working_3-way'!$I153)</f>
        <v>2.1994972559856985</v>
      </c>
      <c r="H154" s="17">
        <f>IF(OR($A154="",$B154="",$C154=""),"",'MPTO_working_3-way'!E153)</f>
        <v>4.0139614013197349</v>
      </c>
      <c r="I154" s="21">
        <f>IF(OR($A154="",$B154="",$C154=""),"",'MPTO_working_3-way'!F153)</f>
        <v>3.414748702189712</v>
      </c>
      <c r="J154" s="22">
        <f>IF(OR($A154="",$B154="",$C154=""),"",'MPTO_working_3-way'!G153)</f>
        <v>2.1833001220857815</v>
      </c>
      <c r="K154" s="17">
        <f>IF(OR($A154="",$B154="",$C154=""),"",'OddsRatio_working_3-way'!H153)</f>
        <v>3.9959748842619152</v>
      </c>
      <c r="L154" s="21">
        <f>IF(OR($A154="",$B154="",$C154=""),"",'OddsRatio_working_3-way'!I153)</f>
        <v>3.4113944190400778</v>
      </c>
      <c r="M154" s="22">
        <f>IF(OR($A154="",$B154="",$C154=""),"",'OddsRatio_working_3-way'!J153)</f>
        <v>2.1900388042015972</v>
      </c>
      <c r="N154" s="23">
        <f t="shared" si="42"/>
        <v>25.140816826324137</v>
      </c>
      <c r="O154" s="24">
        <f t="shared" si="43"/>
        <v>29.39424807186538</v>
      </c>
      <c r="P154" s="24">
        <f t="shared" si="44"/>
        <v>45.464935101810475</v>
      </c>
      <c r="Q154" t="s">
        <v>436</v>
      </c>
      <c r="R154" t="s">
        <v>437</v>
      </c>
      <c r="S154" t="s">
        <v>454</v>
      </c>
      <c r="T154" s="35">
        <v>100</v>
      </c>
      <c r="U154" s="35">
        <f t="shared" si="45"/>
        <v>78.448275862068954</v>
      </c>
      <c r="V154" s="35">
        <f t="shared" si="46"/>
        <v>72.67759562841529</v>
      </c>
      <c r="W154" s="35">
        <f t="shared" si="47"/>
        <v>45.945945945945937</v>
      </c>
      <c r="X154" s="35">
        <f t="shared" si="48"/>
        <v>81.376458425638745</v>
      </c>
      <c r="Y154" s="35">
        <f t="shared" si="49"/>
        <v>75.605778191985081</v>
      </c>
      <c r="Z154" s="35">
        <f t="shared" si="50"/>
        <v>48.874128509515735</v>
      </c>
      <c r="AA154" s="35">
        <f t="shared" si="51"/>
        <v>-2.9281825635697913</v>
      </c>
      <c r="AB154" s="35">
        <f t="shared" si="52"/>
        <v>-2.9281825635697913</v>
      </c>
      <c r="AC154" s="35">
        <f t="shared" si="53"/>
        <v>-2.9281825635697984</v>
      </c>
      <c r="AD154" s="36"/>
      <c r="AE154" s="36"/>
      <c r="AF154">
        <v>2.2599999999999998</v>
      </c>
      <c r="AG154">
        <v>1.69</v>
      </c>
      <c r="AH154" s="36"/>
      <c r="AI154" s="36"/>
      <c r="AJ154" t="s">
        <v>460</v>
      </c>
    </row>
    <row r="155" spans="1:38" ht="15" x14ac:dyDescent="0.25">
      <c r="A155">
        <v>4.6399999999999997</v>
      </c>
      <c r="B155">
        <v>3.66</v>
      </c>
      <c r="C155">
        <v>1.85</v>
      </c>
      <c r="D155" s="20">
        <f t="shared" si="41"/>
        <v>2.92818256356977E-2</v>
      </c>
      <c r="E155" s="17">
        <f>IF(OR($A155="",$B155="",$C155=""),"",A155*'MPTO_working_3-way'!$I154)</f>
        <v>4.775867670949637</v>
      </c>
      <c r="F155" s="21">
        <f>IF(OR($A155="",$B155="",$C155=""),"",B155*'MPTO_working_3-way'!$I154)</f>
        <v>3.7671714818266535</v>
      </c>
      <c r="G155" s="22">
        <f>IF(OR($A155="",$B155="",$C155=""),"",C155*'MPTO_working_3-way'!$I154)</f>
        <v>1.9041713774260409</v>
      </c>
      <c r="H155" s="17">
        <f>IF(OR($A155="",$B155="",$C155=""),"",'MPTO_working_3-way'!E154)</f>
        <v>4.8601106376308181</v>
      </c>
      <c r="I155" s="21">
        <f>IF(OR($A155="",$B155="",$C155=""),"",'MPTO_working_3-way'!F154)</f>
        <v>3.7955931127688252</v>
      </c>
      <c r="J155" s="22">
        <f>IF(OR($A155="",$B155="",$C155=""),"",'MPTO_working_3-way'!G154)</f>
        <v>1.8840199859116753</v>
      </c>
      <c r="K155" s="17">
        <f>IF(OR($A155="",$B155="",$C155=""),"",'OddsRatio_working_3-way'!H154)</f>
        <v>4.8184045261564581</v>
      </c>
      <c r="L155" s="21">
        <f>IF(OR($A155="",$B155="",$C155=""),"",'OddsRatio_working_3-way'!I154)</f>
        <v>3.790372538345105</v>
      </c>
      <c r="M155" s="22">
        <f>IF(OR($A155="",$B155="",$C155=""),"",'OddsRatio_working_3-way'!J154)</f>
        <v>1.8916603975914812</v>
      </c>
      <c r="N155" s="23">
        <f t="shared" si="42"/>
        <v>20.938603598310319</v>
      </c>
      <c r="O155" s="24">
        <f t="shared" si="43"/>
        <v>26.545114944305979</v>
      </c>
      <c r="P155" s="24">
        <f t="shared" si="44"/>
        <v>52.51628145738372</v>
      </c>
      <c r="Q155" t="s">
        <v>438</v>
      </c>
      <c r="R155" t="s">
        <v>439</v>
      </c>
      <c r="S155" t="s">
        <v>454</v>
      </c>
      <c r="T155" s="35">
        <v>100</v>
      </c>
      <c r="U155" s="35">
        <f t="shared" si="45"/>
        <v>73.333333333333329</v>
      </c>
      <c r="V155" s="35">
        <f t="shared" si="46"/>
        <v>67.426710097719877</v>
      </c>
      <c r="W155" s="35">
        <f t="shared" si="47"/>
        <v>56.521739130434774</v>
      </c>
      <c r="X155" s="35">
        <f t="shared" si="48"/>
        <v>76.051550771845356</v>
      </c>
      <c r="Y155" s="35">
        <f t="shared" si="49"/>
        <v>70.14492753623189</v>
      </c>
      <c r="Z155" s="35">
        <f t="shared" si="50"/>
        <v>59.239956568946809</v>
      </c>
      <c r="AA155" s="35">
        <f t="shared" si="51"/>
        <v>-2.7182174385120277</v>
      </c>
      <c r="AB155" s="35">
        <f t="shared" si="52"/>
        <v>-2.7182174385120135</v>
      </c>
      <c r="AC155" s="35">
        <f t="shared" si="53"/>
        <v>-2.7182174385120348</v>
      </c>
      <c r="AD155" s="36"/>
      <c r="AE155" s="36"/>
      <c r="AF155">
        <v>2.11</v>
      </c>
      <c r="AG155">
        <v>1.79</v>
      </c>
      <c r="AI155" s="36"/>
      <c r="AJ155" t="s">
        <v>460</v>
      </c>
      <c r="AK155" s="35"/>
      <c r="AL155" s="35"/>
    </row>
    <row r="156" spans="1:38" ht="15" x14ac:dyDescent="0.25">
      <c r="A156">
        <v>3.75</v>
      </c>
      <c r="B156">
        <v>3.07</v>
      </c>
      <c r="C156">
        <v>2.2999999999999998</v>
      </c>
      <c r="D156" s="20">
        <f t="shared" si="41"/>
        <v>2.7182174385120383E-2</v>
      </c>
      <c r="E156" s="17">
        <f>IF(OR($A156="",$B156="",$C156=""),"",A156*'MPTO_working_3-way'!$I155)</f>
        <v>3.8519331539442012</v>
      </c>
      <c r="F156" s="21">
        <f>IF(OR($A156="",$B156="",$C156=""),"",B156*'MPTO_working_3-way'!$I155)</f>
        <v>3.1534492753623193</v>
      </c>
      <c r="G156" s="22">
        <f>IF(OR($A156="",$B156="",$C156=""),"",C156*'MPTO_working_3-way'!$I155)</f>
        <v>2.3625190010857766</v>
      </c>
      <c r="H156" s="17">
        <f>IF(OR($A156="",$B156="",$C156=""),"",'MPTO_working_3-way'!E155)</f>
        <v>3.8818980367243725</v>
      </c>
      <c r="I156" s="21">
        <f>IF(OR($A156="",$B156="",$C156=""),"",'MPTO_working_3-way'!F155)</f>
        <v>3.1578398147504005</v>
      </c>
      <c r="J156" s="22">
        <f>IF(OR($A156="",$B156="",$C156=""),"",'MPTO_working_3-way'!G155)</f>
        <v>2.3489513642983346</v>
      </c>
      <c r="K156" s="17">
        <f>IF(OR($A156="",$B156="",$C156=""),"",'OddsRatio_working_3-way'!H155)</f>
        <v>3.86621049252317</v>
      </c>
      <c r="L156" s="21">
        <f>IF(OR($A156="",$B156="",$C156=""),"",'OddsRatio_working_3-way'!I155)</f>
        <v>3.1574748070992582</v>
      </c>
      <c r="M156" s="22">
        <f>IF(OR($A156="",$B156="",$C156=""),"",'OddsRatio_working_3-way'!J155)</f>
        <v>2.3549358691927709</v>
      </c>
      <c r="N156" s="23">
        <f t="shared" si="42"/>
        <v>25.960990495799397</v>
      </c>
      <c r="O156" s="24">
        <f t="shared" si="43"/>
        <v>31.711307608875483</v>
      </c>
      <c r="P156" s="24">
        <f t="shared" si="44"/>
        <v>42.327701895325106</v>
      </c>
      <c r="Q156" t="s">
        <v>440</v>
      </c>
      <c r="R156" t="s">
        <v>441</v>
      </c>
      <c r="S156" t="s">
        <v>454</v>
      </c>
      <c r="T156" s="35">
        <v>100</v>
      </c>
      <c r="U156" s="35">
        <f t="shared" si="45"/>
        <v>53.488372093023258</v>
      </c>
      <c r="V156" s="35">
        <f t="shared" si="46"/>
        <v>69.512195121951223</v>
      </c>
      <c r="W156" s="35">
        <f t="shared" si="47"/>
        <v>74.160206718346245</v>
      </c>
      <c r="X156" s="35">
        <f t="shared" si="48"/>
        <v>56.327598159702518</v>
      </c>
      <c r="Y156" s="35">
        <f t="shared" si="49"/>
        <v>72.351421188630496</v>
      </c>
      <c r="Z156" s="35">
        <f t="shared" si="50"/>
        <v>76.999432785025519</v>
      </c>
      <c r="AA156" s="35">
        <f t="shared" si="51"/>
        <v>-2.8392260666792595</v>
      </c>
      <c r="AB156" s="35">
        <f t="shared" si="52"/>
        <v>-2.8392260666792737</v>
      </c>
      <c r="AC156" s="35">
        <f t="shared" si="53"/>
        <v>-2.8392260666792737</v>
      </c>
      <c r="AD156" s="36"/>
      <c r="AE156" s="36"/>
      <c r="AF156">
        <v>2.52</v>
      </c>
      <c r="AG156">
        <v>1.57</v>
      </c>
      <c r="AI156" s="36"/>
      <c r="AJ156" t="s">
        <v>459</v>
      </c>
      <c r="AK156" s="35"/>
      <c r="AL156" s="35"/>
    </row>
    <row r="157" spans="1:38" ht="15" x14ac:dyDescent="0.25">
      <c r="A157">
        <v>2.15</v>
      </c>
      <c r="B157">
        <v>3.28</v>
      </c>
      <c r="C157">
        <v>3.87</v>
      </c>
      <c r="D157" s="20">
        <f t="shared" si="41"/>
        <v>2.839226066679279E-2</v>
      </c>
      <c r="E157" s="17">
        <f>IF(OR($A157="",$B157="",$C157=""),"",A157*'MPTO_working_3-way'!$I156)</f>
        <v>2.2110433604336044</v>
      </c>
      <c r="F157" s="21">
        <f>IF(OR($A157="",$B157="",$C157=""),"",B157*'MPTO_working_3-way'!$I156)</f>
        <v>3.37312661498708</v>
      </c>
      <c r="G157" s="22">
        <f>IF(OR($A157="",$B157="",$C157=""),"",C157*'MPTO_working_3-way'!$I156)</f>
        <v>3.9798780487804883</v>
      </c>
      <c r="H157" s="17">
        <f>IF(OR($A157="",$B157="",$C157=""),"",'MPTO_working_3-way'!E156)</f>
        <v>2.1946564005624842</v>
      </c>
      <c r="I157" s="21">
        <f>IF(OR($A157="",$B157="",$C157=""),"",'MPTO_working_3-way'!F156)</f>
        <v>3.3850803584127438</v>
      </c>
      <c r="J157" s="22">
        <f>IF(OR($A157="",$B157="",$C157=""),"",'MPTO_working_3-way'!G156)</f>
        <v>4.017131524536901</v>
      </c>
      <c r="K157" s="17">
        <f>IF(OR($A157="",$B157="",$C157=""),"",'OddsRatio_working_3-way'!H156)</f>
        <v>2.2015033728198015</v>
      </c>
      <c r="L157" s="21">
        <f>IF(OR($A157="",$B157="",$C157=""),"",'OddsRatio_working_3-way'!I156)</f>
        <v>3.3821110348079548</v>
      </c>
      <c r="M157" s="22">
        <f>IF(OR($A157="",$B157="",$C157=""),"",'OddsRatio_working_3-way'!J156)</f>
        <v>3.9985345043415927</v>
      </c>
      <c r="N157" s="23">
        <f t="shared" si="42"/>
        <v>45.227516470047497</v>
      </c>
      <c r="O157" s="24">
        <f t="shared" si="43"/>
        <v>29.646085491037233</v>
      </c>
      <c r="P157" s="24">
        <f t="shared" si="44"/>
        <v>25.126398038915269</v>
      </c>
      <c r="Q157" t="s">
        <v>442</v>
      </c>
      <c r="R157" t="s">
        <v>443</v>
      </c>
      <c r="S157" t="s">
        <v>454</v>
      </c>
      <c r="T157" s="35">
        <v>100</v>
      </c>
      <c r="U157" s="35">
        <f t="shared" si="45"/>
        <v>35.064935064935064</v>
      </c>
      <c r="V157" s="35">
        <f t="shared" si="46"/>
        <v>75.369458128078819</v>
      </c>
      <c r="W157" s="35">
        <f t="shared" si="47"/>
        <v>86.449864498644999</v>
      </c>
      <c r="X157" s="35">
        <f t="shared" si="48"/>
        <v>38.180677373276204</v>
      </c>
      <c r="Y157" s="35">
        <f t="shared" si="49"/>
        <v>78.485200436419959</v>
      </c>
      <c r="Z157" s="35">
        <f t="shared" si="50"/>
        <v>89.565606806986125</v>
      </c>
      <c r="AA157" s="35">
        <f t="shared" si="51"/>
        <v>-3.1157423083411402</v>
      </c>
      <c r="AB157" s="35">
        <f t="shared" si="52"/>
        <v>-3.1157423083411402</v>
      </c>
      <c r="AC157" s="35">
        <f t="shared" si="53"/>
        <v>-3.115742308341126</v>
      </c>
      <c r="AD157" s="36"/>
      <c r="AE157" s="36"/>
      <c r="AF157">
        <v>2.3199999999999998</v>
      </c>
      <c r="AG157">
        <v>1.66</v>
      </c>
      <c r="AI157" s="36"/>
      <c r="AJ157" t="s">
        <v>459</v>
      </c>
      <c r="AK157" s="35"/>
      <c r="AL157" s="35"/>
    </row>
    <row r="158" spans="1:38" ht="15" x14ac:dyDescent="0.25">
      <c r="A158">
        <v>1.54</v>
      </c>
      <c r="B158">
        <v>4.0599999999999996</v>
      </c>
      <c r="C158">
        <v>7.38</v>
      </c>
      <c r="D158" s="20">
        <f t="shared" si="41"/>
        <v>3.1157423083411295E-2</v>
      </c>
      <c r="E158" s="17">
        <f>IF(OR($A158="",$B158="",$C158=""),"",A158*'MPTO_working_3-way'!$I157)</f>
        <v>1.5879824315484534</v>
      </c>
      <c r="F158" s="21">
        <f>IF(OR($A158="",$B158="",$C158=""),"",B158*'MPTO_working_3-way'!$I157)</f>
        <v>4.1864991377186493</v>
      </c>
      <c r="G158" s="22">
        <f>IF(OR($A158="",$B158="",$C158=""),"",C158*'MPTO_working_3-way'!$I157)</f>
        <v>7.6099417823555751</v>
      </c>
      <c r="H158" s="17">
        <f>IF(OR($A158="",$B158="",$C158=""),"",'MPTO_working_3-way'!E157)</f>
        <v>1.5650313363220865</v>
      </c>
      <c r="I158" s="21">
        <f>IF(OR($A158="",$B158="",$C158=""),"",'MPTO_working_3-way'!F157)</f>
        <v>4.2387319801706855</v>
      </c>
      <c r="J158" s="22">
        <f>IF(OR($A158="",$B158="",$C158=""),"",'MPTO_working_3-way'!G157)</f>
        <v>7.992611801071531</v>
      </c>
      <c r="K158" s="17">
        <f>IF(OR($A158="",$B158="",$C158=""),"",'OddsRatio_working_3-way'!H157)</f>
        <v>1.5728798897079443</v>
      </c>
      <c r="L158" s="21">
        <f>IF(OR($A158="",$B158="",$C158=""),"",'OddsRatio_working_3-way'!I157)</f>
        <v>4.2463193750116837</v>
      </c>
      <c r="M158" s="22">
        <f>IF(OR($A158="",$B158="",$C158=""),"",'OddsRatio_working_3-way'!J157)</f>
        <v>7.7684698080308987</v>
      </c>
      <c r="N158" s="23">
        <f t="shared" si="42"/>
        <v>62.972988877773197</v>
      </c>
      <c r="O158" s="24">
        <f t="shared" si="43"/>
        <v>23.886306126051906</v>
      </c>
      <c r="P158" s="24">
        <f t="shared" si="44"/>
        <v>13.140704996174895</v>
      </c>
      <c r="Q158" t="s">
        <v>444</v>
      </c>
      <c r="R158" t="s">
        <v>445</v>
      </c>
      <c r="S158" t="s">
        <v>454</v>
      </c>
      <c r="T158" s="35">
        <v>100</v>
      </c>
      <c r="U158" s="35">
        <f t="shared" si="45"/>
        <v>52.38095238095238</v>
      </c>
      <c r="V158" s="35">
        <f t="shared" si="46"/>
        <v>70.674486803519059</v>
      </c>
      <c r="W158" s="35">
        <f t="shared" si="47"/>
        <v>74.160206718346245</v>
      </c>
      <c r="X158" s="35">
        <f t="shared" si="48"/>
        <v>55.165306478134681</v>
      </c>
      <c r="Y158" s="35">
        <f t="shared" si="49"/>
        <v>73.458840900701361</v>
      </c>
      <c r="Z158" s="35">
        <f t="shared" si="50"/>
        <v>76.944560815528547</v>
      </c>
      <c r="AA158" s="35">
        <f t="shared" si="51"/>
        <v>-2.7843540971823018</v>
      </c>
      <c r="AB158" s="35">
        <f t="shared" si="52"/>
        <v>-2.7843540971823018</v>
      </c>
      <c r="AC158" s="35">
        <f t="shared" si="53"/>
        <v>-2.7843540971823018</v>
      </c>
      <c r="AD158" s="36"/>
      <c r="AE158" s="36"/>
      <c r="AF158">
        <v>2.14</v>
      </c>
      <c r="AG158">
        <v>1.76</v>
      </c>
      <c r="AI158" s="36"/>
      <c r="AJ158" t="s">
        <v>459</v>
      </c>
      <c r="AK158" s="35"/>
      <c r="AL158" s="35"/>
    </row>
    <row r="159" spans="1:38" ht="15" x14ac:dyDescent="0.25">
      <c r="A159">
        <v>2.1</v>
      </c>
      <c r="B159">
        <v>3.41</v>
      </c>
      <c r="C159">
        <v>3.87</v>
      </c>
      <c r="D159" s="20">
        <f t="shared" si="41"/>
        <v>2.7843540971822955E-2</v>
      </c>
      <c r="E159" s="17">
        <f>IF(OR($A159="",$B159="",$C159=""),"",A159*'MPTO_working_3-way'!$I158)</f>
        <v>2.1584714360408284</v>
      </c>
      <c r="F159" s="21">
        <f>IF(OR($A159="",$B159="",$C159=""),"",B159*'MPTO_working_3-way'!$I158)</f>
        <v>3.5049464747139165</v>
      </c>
      <c r="G159" s="22">
        <f>IF(OR($A159="",$B159="",$C159=""),"",C159*'MPTO_working_3-way'!$I158)</f>
        <v>3.9777545035609552</v>
      </c>
      <c r="H159" s="17">
        <f>IF(OR($A159="",$B159="",$C159=""),"",'MPTO_working_3-way'!E158)</f>
        <v>2.1417436081329329</v>
      </c>
      <c r="I159" s="21">
        <f>IF(OR($A159="",$B159="",$C159=""),"",'MPTO_working_3-way'!F158)</f>
        <v>3.5214497464354193</v>
      </c>
      <c r="J159" s="22">
        <f>IF(OR($A159="",$B159="",$C159=""),"",'MPTO_working_3-way'!G158)</f>
        <v>4.0141820652134541</v>
      </c>
      <c r="K159" s="17">
        <f>IF(OR($A159="",$B159="",$C159=""),"",'OddsRatio_working_3-way'!H158)</f>
        <v>2.1485907032473603</v>
      </c>
      <c r="L159" s="21">
        <f>IF(OR($A159="",$B159="",$C159=""),"",'OddsRatio_working_3-way'!I158)</f>
        <v>3.5164578134783078</v>
      </c>
      <c r="M159" s="22">
        <f>IF(OR($A159="",$B159="",$C159=""),"",'OddsRatio_working_3-way'!J158)</f>
        <v>3.9967775621090227</v>
      </c>
      <c r="N159" s="23">
        <f t="shared" si="42"/>
        <v>46.329081928193034</v>
      </c>
      <c r="O159" s="24">
        <f t="shared" si="43"/>
        <v>28.531106172787496</v>
      </c>
      <c r="P159" s="24">
        <f t="shared" si="44"/>
        <v>25.139811899019477</v>
      </c>
      <c r="Q159" t="s">
        <v>446</v>
      </c>
      <c r="R159" t="s">
        <v>447</v>
      </c>
      <c r="S159" t="s">
        <v>454</v>
      </c>
      <c r="T159" s="35">
        <v>100</v>
      </c>
      <c r="U159" s="35">
        <f t="shared" si="45"/>
        <v>45.355191256830594</v>
      </c>
      <c r="V159" s="35">
        <f t="shared" si="46"/>
        <v>73.890339425587456</v>
      </c>
      <c r="W159" s="35">
        <f t="shared" si="47"/>
        <v>77.628635346756155</v>
      </c>
      <c r="X159" s="35">
        <f t="shared" si="48"/>
        <v>48.481025227656382</v>
      </c>
      <c r="Y159" s="35">
        <f t="shared" si="49"/>
        <v>77.016173396413251</v>
      </c>
      <c r="Z159" s="35">
        <f t="shared" si="50"/>
        <v>80.754469317581922</v>
      </c>
      <c r="AA159" s="35">
        <f t="shared" si="51"/>
        <v>-3.1258339708257878</v>
      </c>
      <c r="AB159" s="35">
        <f t="shared" si="52"/>
        <v>-3.1258339708257949</v>
      </c>
      <c r="AC159" s="35">
        <f t="shared" si="53"/>
        <v>-3.1258339708257665</v>
      </c>
      <c r="AD159" s="36"/>
      <c r="AE159" s="36"/>
      <c r="AF159">
        <v>2.06</v>
      </c>
      <c r="AG159">
        <v>1.84</v>
      </c>
      <c r="AI159" s="36"/>
      <c r="AJ159" t="s">
        <v>459</v>
      </c>
      <c r="AK159" s="35"/>
      <c r="AL159" s="35"/>
    </row>
    <row r="160" spans="1:38" ht="15" x14ac:dyDescent="0.25">
      <c r="A160">
        <v>1.83</v>
      </c>
      <c r="B160">
        <v>3.83</v>
      </c>
      <c r="C160">
        <v>4.47</v>
      </c>
      <c r="D160" s="20">
        <f t="shared" si="41"/>
        <v>3.1258339708257754E-2</v>
      </c>
      <c r="E160" s="17">
        <f>IF(OR($A160="",$B160="",$C160=""),"",A160*'MPTO_working_3-way'!$I159)</f>
        <v>1.8872027616661118</v>
      </c>
      <c r="F160" s="21">
        <f>IF(OR($A160="",$B160="",$C160=""),"",B160*'MPTO_working_3-way'!$I159)</f>
        <v>3.9497194410826273</v>
      </c>
      <c r="G160" s="22">
        <f>IF(OR($A160="",$B160="",$C160=""),"",C160*'MPTO_working_3-way'!$I159)</f>
        <v>4.6097247784959121</v>
      </c>
      <c r="H160" s="17">
        <f>IF(OR($A160="",$B160="",$C160=""),"",'MPTO_working_3-way'!E159)</f>
        <v>1.8655719559898227</v>
      </c>
      <c r="I160" s="21">
        <f>IF(OR($A160="",$B160="",$C160=""),"",'MPTO_working_3-way'!F159)</f>
        <v>3.9891947207805378</v>
      </c>
      <c r="J160" s="22">
        <f>IF(OR($A160="",$B160="",$C160=""),"",'MPTO_working_3-way'!G159)</f>
        <v>4.6883600218542245</v>
      </c>
      <c r="K160" s="17">
        <f>IF(OR($A160="",$B160="",$C160=""),"",'OddsRatio_working_3-way'!H159)</f>
        <v>1.8736304773368941</v>
      </c>
      <c r="L160" s="21">
        <f>IF(OR($A160="",$B160="",$C160=""),"",'OddsRatio_working_3-way'!I159)</f>
        <v>3.9787641576667578</v>
      </c>
      <c r="M160" s="22">
        <f>IF(OR($A160="",$B160="",$C160=""),"",'OddsRatio_working_3-way'!J159)</f>
        <v>4.6524069353723139</v>
      </c>
      <c r="N160" s="23">
        <f t="shared" si="42"/>
        <v>52.988476930648019</v>
      </c>
      <c r="O160" s="24">
        <f t="shared" si="43"/>
        <v>25.31825399036185</v>
      </c>
      <c r="P160" s="24">
        <f t="shared" si="44"/>
        <v>21.693269078990131</v>
      </c>
      <c r="Q160" t="s">
        <v>262</v>
      </c>
      <c r="R160" t="s">
        <v>263</v>
      </c>
      <c r="S160" t="s">
        <v>454</v>
      </c>
      <c r="T160" s="35">
        <v>100</v>
      </c>
      <c r="U160" s="35">
        <f t="shared" si="45"/>
        <v>80.657640232108321</v>
      </c>
      <c r="V160" s="35">
        <f t="shared" si="46"/>
        <v>78.308026030368765</v>
      </c>
      <c r="W160" s="35">
        <f t="shared" si="47"/>
        <v>37.888198757763973</v>
      </c>
      <c r="X160" s="35">
        <f t="shared" si="48"/>
        <v>83.803775211867261</v>
      </c>
      <c r="Y160" s="35">
        <f t="shared" si="49"/>
        <v>81.454161010127706</v>
      </c>
      <c r="Z160" s="35">
        <f t="shared" si="50"/>
        <v>41.034333737522921</v>
      </c>
      <c r="AA160" s="35">
        <f t="shared" si="51"/>
        <v>-3.1461349797589406</v>
      </c>
      <c r="AB160" s="35">
        <f t="shared" si="52"/>
        <v>-3.1461349797589406</v>
      </c>
      <c r="AC160" s="35">
        <f t="shared" si="53"/>
        <v>-3.1461349797589477</v>
      </c>
      <c r="AD160" s="36"/>
      <c r="AE160" s="36"/>
      <c r="AF160">
        <v>1.68</v>
      </c>
      <c r="AG160">
        <v>2.2799999999999998</v>
      </c>
      <c r="AI160" s="36"/>
      <c r="AJ160" t="s">
        <v>365</v>
      </c>
      <c r="AK160" s="35"/>
      <c r="AL160" s="35"/>
    </row>
    <row r="161" spans="1:38" ht="15" x14ac:dyDescent="0.25">
      <c r="A161">
        <v>5.17</v>
      </c>
      <c r="B161">
        <v>4.6100000000000003</v>
      </c>
      <c r="C161">
        <v>1.61</v>
      </c>
      <c r="D161" s="20">
        <f t="shared" si="41"/>
        <v>3.14613497975893E-2</v>
      </c>
      <c r="E161" s="17">
        <f>IF(OR($A161="",$B161="",$C161=""),"",A161*'MPTO_working_3-way'!$I160)</f>
        <v>5.3326551784535363</v>
      </c>
      <c r="F161" s="21">
        <f>IF(OR($A161="",$B161="",$C161=""),"",B161*'MPTO_working_3-way'!$I160)</f>
        <v>4.7550368225668871</v>
      </c>
      <c r="G161" s="22">
        <f>IF(OR($A161="",$B161="",$C161=""),"",C161*'MPTO_working_3-way'!$I160)</f>
        <v>1.660652773174119</v>
      </c>
      <c r="H161" s="17">
        <f>IF(OR($A161="",$B161="",$C161=""),"",'MPTO_working_3-way'!E160)</f>
        <v>5.4663782428624401</v>
      </c>
      <c r="I161" s="21">
        <f>IF(OR($A161="",$B161="",$C161=""),"",'MPTO_working_3-way'!F160)</f>
        <v>4.8441955781841299</v>
      </c>
      <c r="J161" s="22">
        <f>IF(OR($A161="",$B161="",$C161=""),"",'MPTO_working_3-way'!G160)</f>
        <v>1.6376505133300623</v>
      </c>
      <c r="K161" s="17">
        <f>IF(OR($A161="",$B161="",$C161=""),"",'OddsRatio_working_3-way'!H160)</f>
        <v>5.412157069432598</v>
      </c>
      <c r="L161" s="21">
        <f>IF(OR($A161="",$B161="",$C161=""),"",'OddsRatio_working_3-way'!I160)</f>
        <v>4.8196371752162293</v>
      </c>
      <c r="M161" s="22">
        <f>IF(OR($A161="",$B161="",$C161=""),"",'OddsRatio_working_3-way'!J160)</f>
        <v>1.6454234561999725</v>
      </c>
      <c r="N161" s="23">
        <f t="shared" si="42"/>
        <v>18.752384441440647</v>
      </c>
      <c r="O161" s="24">
        <f t="shared" si="43"/>
        <v>21.030331358405235</v>
      </c>
      <c r="P161" s="24">
        <f t="shared" si="44"/>
        <v>60.217284200154118</v>
      </c>
      <c r="Q161" t="s">
        <v>268</v>
      </c>
      <c r="R161" t="s">
        <v>315</v>
      </c>
      <c r="S161" t="s">
        <v>454</v>
      </c>
      <c r="T161" s="35">
        <v>100</v>
      </c>
      <c r="U161" s="35">
        <f t="shared" si="45"/>
        <v>26.470588235294116</v>
      </c>
      <c r="V161" s="35">
        <f t="shared" si="46"/>
        <v>82.174688057040996</v>
      </c>
      <c r="W161" s="35">
        <f t="shared" si="47"/>
        <v>87.937273823884198</v>
      </c>
      <c r="X161" s="35">
        <f t="shared" si="48"/>
        <v>29.888038119074807</v>
      </c>
      <c r="Y161" s="35">
        <f t="shared" si="49"/>
        <v>85.592137940821672</v>
      </c>
      <c r="Z161" s="35">
        <f t="shared" si="50"/>
        <v>91.354723707664874</v>
      </c>
      <c r="AA161" s="35">
        <f t="shared" si="51"/>
        <v>-3.4174498837806908</v>
      </c>
      <c r="AB161" s="35">
        <f t="shared" si="52"/>
        <v>-3.4174498837806766</v>
      </c>
      <c r="AC161" s="35">
        <f t="shared" si="53"/>
        <v>-3.4174498837806766</v>
      </c>
      <c r="AD161" s="36"/>
      <c r="AE161" s="36"/>
      <c r="AF161">
        <v>1.61</v>
      </c>
      <c r="AG161">
        <v>2.4300000000000002</v>
      </c>
      <c r="AI161" s="36"/>
      <c r="AJ161" t="s">
        <v>365</v>
      </c>
      <c r="AK161" s="35"/>
      <c r="AL161" s="35"/>
    </row>
    <row r="162" spans="1:38" ht="15" x14ac:dyDescent="0.25">
      <c r="A162">
        <v>1.36</v>
      </c>
      <c r="B162">
        <v>5.61</v>
      </c>
      <c r="C162">
        <v>8.2899999999999991</v>
      </c>
      <c r="D162" s="20">
        <f t="shared" si="41"/>
        <v>3.4174498837806766E-2</v>
      </c>
      <c r="E162" s="17">
        <f>IF(OR($A162="",$B162="",$C162=""),"",A162*'MPTO_working_3-way'!$I161)</f>
        <v>1.4064773184194173</v>
      </c>
      <c r="F162" s="21">
        <f>IF(OR($A162="",$B162="",$C162=""),"",B162*'MPTO_working_3-way'!$I161)</f>
        <v>5.8017189384800965</v>
      </c>
      <c r="G162" s="22">
        <f>IF(OR($A162="",$B162="",$C162=""),"",C162*'MPTO_working_3-way'!$I161)</f>
        <v>8.5733065953654179</v>
      </c>
      <c r="H162" s="17">
        <f>IF(OR($A162="",$B162="",$C162=""),"",'MPTO_working_3-way'!E161)</f>
        <v>1.3814012756511425</v>
      </c>
      <c r="I162" s="21">
        <f>IF(OR($A162="",$B162="",$C162=""),"",'MPTO_working_3-way'!F161)</f>
        <v>5.9929898864507649</v>
      </c>
      <c r="J162" s="22">
        <f>IF(OR($A162="",$B162="",$C162=""),"",'MPTO_working_3-way'!G161)</f>
        <v>9.1545111264939454</v>
      </c>
      <c r="K162" s="17">
        <f>IF(OR($A162="",$B162="",$C162=""),"",'OddsRatio_working_3-way'!H161)</f>
        <v>1.3888023284387483</v>
      </c>
      <c r="L162" s="21">
        <f>IF(OR($A162="",$B162="",$C162=""),"",'OddsRatio_working_3-way'!I161)</f>
        <v>5.9788298169517482</v>
      </c>
      <c r="M162" s="22">
        <f>IF(OR($A162="",$B162="",$C162=""),"",'OddsRatio_working_3-way'!J161)</f>
        <v>8.8732471508846515</v>
      </c>
      <c r="N162" s="23">
        <f t="shared" si="42"/>
        <v>71.099617953582666</v>
      </c>
      <c r="O162" s="24">
        <f t="shared" si="43"/>
        <v>17.236271019050342</v>
      </c>
      <c r="P162" s="24">
        <f t="shared" si="44"/>
        <v>11.664111027366999</v>
      </c>
      <c r="Q162" t="s">
        <v>318</v>
      </c>
      <c r="R162" t="s">
        <v>267</v>
      </c>
      <c r="S162" t="s">
        <v>454</v>
      </c>
      <c r="T162" s="35">
        <v>100</v>
      </c>
      <c r="U162" s="35">
        <f t="shared" si="45"/>
        <v>80.237154150197625</v>
      </c>
      <c r="V162" s="35">
        <f t="shared" si="46"/>
        <v>77.220956719817764</v>
      </c>
      <c r="W162" s="35">
        <f t="shared" si="47"/>
        <v>39.393939393939398</v>
      </c>
      <c r="X162" s="35">
        <f t="shared" si="48"/>
        <v>83.385103886242845</v>
      </c>
      <c r="Y162" s="35">
        <f t="shared" si="49"/>
        <v>80.368906455862984</v>
      </c>
      <c r="Z162" s="35">
        <f t="shared" si="50"/>
        <v>42.541889129984611</v>
      </c>
      <c r="AA162" s="35">
        <f t="shared" si="51"/>
        <v>-3.14794973604522</v>
      </c>
      <c r="AB162" s="35">
        <f t="shared" si="52"/>
        <v>-3.14794973604522</v>
      </c>
      <c r="AC162" s="35">
        <f t="shared" si="53"/>
        <v>-3.1479497360452129</v>
      </c>
      <c r="AD162" s="36"/>
      <c r="AE162" s="36"/>
      <c r="AF162">
        <v>1.55</v>
      </c>
      <c r="AG162">
        <v>2.56</v>
      </c>
      <c r="AI162" s="36"/>
      <c r="AJ162" t="s">
        <v>365</v>
      </c>
      <c r="AK162" s="35"/>
      <c r="AL162" s="35"/>
    </row>
    <row r="163" spans="1:38" ht="15" x14ac:dyDescent="0.25">
      <c r="A163">
        <v>5.0599999999999996</v>
      </c>
      <c r="B163">
        <v>4.3899999999999997</v>
      </c>
      <c r="C163">
        <v>1.65</v>
      </c>
      <c r="D163" s="20">
        <f t="shared" si="41"/>
        <v>3.1479497360452191E-2</v>
      </c>
      <c r="E163" s="17">
        <f>IF(OR($A163="",$B163="",$C163=""),"",A163*'MPTO_working_3-way'!$I162)</f>
        <v>5.2192862566438878</v>
      </c>
      <c r="F163" s="21">
        <f>IF(OR($A163="",$B163="",$C163=""),"",B163*'MPTO_working_3-way'!$I162)</f>
        <v>4.5281949934123844</v>
      </c>
      <c r="G163" s="22">
        <f>IF(OR($A163="",$B163="",$C163=""),"",C163*'MPTO_working_3-way'!$I162)</f>
        <v>1.701941170644746</v>
      </c>
      <c r="H163" s="17">
        <f>IF(OR($A163="",$B163="",$C163=""),"",'MPTO_working_3-way'!E162)</f>
        <v>5.3437274471963701</v>
      </c>
      <c r="I163" s="21">
        <f>IF(OR($A163="",$B163="",$C163=""),"",'MPTO_working_3-way'!F162)</f>
        <v>4.6019906910791812</v>
      </c>
      <c r="J163" s="22">
        <f>IF(OR($A163="",$B163="",$C163=""),"",'MPTO_working_3-way'!G162)</f>
        <v>1.6790709706029081</v>
      </c>
      <c r="K163" s="17">
        <f>IF(OR($A163="",$B163="",$C163=""),"",'OddsRatio_working_3-way'!H162)</f>
        <v>5.2908323015742811</v>
      </c>
      <c r="L163" s="21">
        <f>IF(OR($A163="",$B163="",$C163=""),"",'OddsRatio_working_3-way'!I162)</f>
        <v>4.5827392862898559</v>
      </c>
      <c r="M163" s="22">
        <f>IF(OR($A163="",$B163="",$C163=""),"",'OddsRatio_working_3-way'!J162)</f>
        <v>1.6869559103505625</v>
      </c>
      <c r="N163" s="23">
        <f t="shared" si="42"/>
        <v>19.159707876283861</v>
      </c>
      <c r="O163" s="24">
        <f t="shared" si="43"/>
        <v>22.083854636445636</v>
      </c>
      <c r="P163" s="24">
        <f t="shared" si="44"/>
        <v>58.75643748727051</v>
      </c>
      <c r="Q163" t="s">
        <v>264</v>
      </c>
      <c r="R163" t="s">
        <v>313</v>
      </c>
      <c r="S163" t="s">
        <v>454</v>
      </c>
      <c r="T163" s="35">
        <v>100</v>
      </c>
      <c r="U163" s="35">
        <f t="shared" si="45"/>
        <v>60.629921259842511</v>
      </c>
      <c r="V163" s="35">
        <f t="shared" si="46"/>
        <v>69.135802469135797</v>
      </c>
      <c r="W163" s="35">
        <f t="shared" si="47"/>
        <v>67.426710097719877</v>
      </c>
      <c r="X163" s="35">
        <f t="shared" si="48"/>
        <v>63.437487433144327</v>
      </c>
      <c r="Y163" s="35">
        <f t="shared" si="49"/>
        <v>71.943368642437605</v>
      </c>
      <c r="Z163" s="35">
        <f t="shared" si="50"/>
        <v>70.234276271021685</v>
      </c>
      <c r="AA163" s="35">
        <f t="shared" si="51"/>
        <v>-2.8075661733018151</v>
      </c>
      <c r="AB163" s="35">
        <f t="shared" si="52"/>
        <v>-2.807566173301808</v>
      </c>
      <c r="AC163" s="35">
        <f t="shared" si="53"/>
        <v>-2.807566173301808</v>
      </c>
      <c r="AD163" s="36"/>
      <c r="AE163" s="36"/>
      <c r="AF163">
        <v>1.57</v>
      </c>
      <c r="AG163">
        <v>2.52</v>
      </c>
      <c r="AI163" s="36"/>
      <c r="AJ163" t="s">
        <v>365</v>
      </c>
      <c r="AK163" s="35"/>
      <c r="AL163" s="35"/>
    </row>
    <row r="164" spans="1:38" ht="15" x14ac:dyDescent="0.25">
      <c r="A164">
        <v>2.54</v>
      </c>
      <c r="B164">
        <v>3.24</v>
      </c>
      <c r="C164">
        <v>3.07</v>
      </c>
      <c r="D164" s="20">
        <f t="shared" si="41"/>
        <v>2.8075661733018009E-2</v>
      </c>
      <c r="E164" s="17">
        <f>IF(OR($A164="",$B164="",$C164=""),"",A164*'MPTO_working_3-way'!$I163)</f>
        <v>2.6113121808018658</v>
      </c>
      <c r="F164" s="21">
        <f>IF(OR($A164="",$B164="",$C164=""),"",B164*'MPTO_working_3-way'!$I163)</f>
        <v>3.3309651440149786</v>
      </c>
      <c r="G164" s="22">
        <f>IF(OR($A164="",$B164="",$C164=""),"",C164*'MPTO_working_3-way'!$I163)</f>
        <v>3.1561922815203651</v>
      </c>
      <c r="H164" s="17">
        <f>IF(OR($A164="",$B164="",$C164=""),"",'MPTO_working_3-way'!E163)</f>
        <v>2.6018478139081185</v>
      </c>
      <c r="I164" s="21">
        <f>IF(OR($A164="",$B164="",$C164=""),"",'MPTO_working_3-way'!F163)</f>
        <v>3.3413143812980315</v>
      </c>
      <c r="J164" s="22">
        <f>IF(OR($A164="",$B164="",$C164=""),"",'MPTO_working_3-way'!G163)</f>
        <v>3.160812548333007</v>
      </c>
      <c r="K164" s="17">
        <f>IF(OR($A164="",$B164="",$C164=""),"",'OddsRatio_working_3-way'!H163)</f>
        <v>2.6061806710044659</v>
      </c>
      <c r="L164" s="21">
        <f>IF(OR($A164="",$B164="",$C164=""),"",'OddsRatio_working_3-way'!I163)</f>
        <v>3.3362627941883138</v>
      </c>
      <c r="M164" s="22">
        <f>IF(OR($A164="",$B164="",$C164=""),"",'OddsRatio_working_3-way'!J163)</f>
        <v>3.1589571357008075</v>
      </c>
      <c r="N164" s="23">
        <f t="shared" si="42"/>
        <v>38.294923424013064</v>
      </c>
      <c r="O164" s="24">
        <f t="shared" si="43"/>
        <v>30.021328857096659</v>
      </c>
      <c r="P164" s="24">
        <f t="shared" si="44"/>
        <v>31.683747718890288</v>
      </c>
      <c r="Q164" t="s">
        <v>324</v>
      </c>
      <c r="R164" t="s">
        <v>319</v>
      </c>
      <c r="S164" t="s">
        <v>454</v>
      </c>
      <c r="T164" s="35">
        <v>100</v>
      </c>
      <c r="U164" s="35">
        <f t="shared" si="45"/>
        <v>11.504424778761051</v>
      </c>
      <c r="V164" s="35">
        <f t="shared" si="46"/>
        <v>89.680082559339525</v>
      </c>
      <c r="W164" s="35">
        <f t="shared" si="47"/>
        <v>94.879672299027135</v>
      </c>
      <c r="X164" s="35">
        <f t="shared" si="48"/>
        <v>15.440245141633339</v>
      </c>
      <c r="Y164" s="35">
        <f t="shared" si="49"/>
        <v>93.615902922211802</v>
      </c>
      <c r="Z164" s="35">
        <f t="shared" si="50"/>
        <v>98.815492661899412</v>
      </c>
      <c r="AA164" s="35">
        <f t="shared" si="51"/>
        <v>-3.9358203628722883</v>
      </c>
      <c r="AB164" s="35">
        <f t="shared" si="52"/>
        <v>-3.9358203628722777</v>
      </c>
      <c r="AC164" s="35">
        <f t="shared" si="53"/>
        <v>-3.9358203628722777</v>
      </c>
      <c r="AD164" s="36"/>
      <c r="AE164" s="36"/>
      <c r="AF164">
        <v>2.2999999999999998</v>
      </c>
      <c r="AG164">
        <v>1.67</v>
      </c>
      <c r="AI164" s="36"/>
      <c r="AJ164" t="s">
        <v>366</v>
      </c>
      <c r="AK164" s="35"/>
      <c r="AL164" s="35"/>
    </row>
    <row r="165" spans="1:38" ht="15" x14ac:dyDescent="0.25">
      <c r="A165">
        <v>1.1299999999999999</v>
      </c>
      <c r="B165">
        <v>9.69</v>
      </c>
      <c r="C165">
        <v>19.53</v>
      </c>
      <c r="D165" s="20">
        <f t="shared" si="41"/>
        <v>3.9358203628722777E-2</v>
      </c>
      <c r="E165" s="17">
        <f>IF(OR($A165="",$B165="",$C165=""),"",A165*'MPTO_working_3-way'!$I164)</f>
        <v>1.1744747701004565</v>
      </c>
      <c r="F165" s="21">
        <f>IF(OR($A165="",$B165="",$C165=""),"",B165*'MPTO_working_3-way'!$I164)</f>
        <v>10.071380993162323</v>
      </c>
      <c r="G165" s="22">
        <f>IF(OR($A165="",$B165="",$C165=""),"",C165*'MPTO_working_3-way'!$I164)</f>
        <v>20.298665716868957</v>
      </c>
      <c r="H165" s="17">
        <f>IF(OR($A165="",$B165="",$C165=""),"",'MPTO_working_3-way'!E164)</f>
        <v>1.1470042501092856</v>
      </c>
      <c r="I165" s="21">
        <f>IF(OR($A165="",$B165="",$C165=""),"",'MPTO_working_3-way'!F164)</f>
        <v>11.10127128997884</v>
      </c>
      <c r="J165" s="22">
        <f>IF(OR($A165="",$B165="",$C165=""),"",'MPTO_working_3-way'!G164)</f>
        <v>26.257831667331157</v>
      </c>
      <c r="K165" s="17">
        <f>IF(OR($A165="",$B165="",$C165=""),"",'OddsRatio_working_3-way'!H164)</f>
        <v>1.1531372609146646</v>
      </c>
      <c r="L165" s="21">
        <f>IF(OR($A165="",$B165="",$C165=""),"",'OddsRatio_working_3-way'!I164)</f>
        <v>11.236636902680271</v>
      </c>
      <c r="M165" s="22">
        <f>IF(OR($A165="",$B165="",$C165=""),"",'OddsRatio_working_3-way'!J164)</f>
        <v>22.827949574990267</v>
      </c>
      <c r="N165" s="23">
        <f t="shared" si="42"/>
        <v>85.144442899736944</v>
      </c>
      <c r="O165" s="24">
        <f t="shared" si="43"/>
        <v>9.9291249201963616</v>
      </c>
      <c r="P165" s="24">
        <f t="shared" si="44"/>
        <v>4.9264321800667039</v>
      </c>
      <c r="Q165" t="s">
        <v>348</v>
      </c>
      <c r="R165" t="s">
        <v>271</v>
      </c>
      <c r="S165" t="s">
        <v>454</v>
      </c>
      <c r="T165" s="35">
        <v>100</v>
      </c>
      <c r="U165" s="35">
        <f t="shared" si="45"/>
        <v>53.917050691244242</v>
      </c>
      <c r="V165" s="35">
        <f t="shared" si="46"/>
        <v>69.78851963746223</v>
      </c>
      <c r="W165" s="35">
        <f t="shared" si="47"/>
        <v>73.544973544973558</v>
      </c>
      <c r="X165" s="35">
        <f t="shared" si="48"/>
        <v>56.666506817564219</v>
      </c>
      <c r="Y165" s="35">
        <f t="shared" si="49"/>
        <v>72.537975763782228</v>
      </c>
      <c r="Z165" s="35">
        <f t="shared" si="50"/>
        <v>76.294429671293514</v>
      </c>
      <c r="AA165" s="35">
        <f t="shared" si="51"/>
        <v>-2.749456126319977</v>
      </c>
      <c r="AB165" s="35">
        <f t="shared" si="52"/>
        <v>-2.7494561263199984</v>
      </c>
      <c r="AC165" s="35">
        <f t="shared" si="53"/>
        <v>-2.7494561263199557</v>
      </c>
      <c r="AD165" s="36"/>
      <c r="AE165" s="36"/>
      <c r="AF165">
        <v>1.47</v>
      </c>
      <c r="AG165">
        <v>2.73</v>
      </c>
      <c r="AI165" s="36"/>
      <c r="AJ165" t="s">
        <v>366</v>
      </c>
      <c r="AK165" s="35"/>
      <c r="AL165" s="35"/>
    </row>
    <row r="166" spans="1:38" ht="15" x14ac:dyDescent="0.25">
      <c r="A166">
        <v>2.17</v>
      </c>
      <c r="B166">
        <v>3.31</v>
      </c>
      <c r="C166">
        <v>3.78</v>
      </c>
      <c r="D166" s="20">
        <f t="shared" si="41"/>
        <v>2.7494561263199824E-2</v>
      </c>
      <c r="E166" s="17">
        <f>IF(OR($A166="",$B166="",$C166=""),"",A166*'MPTO_working_3-way'!$I165)</f>
        <v>2.2296631979411434</v>
      </c>
      <c r="F166" s="21">
        <f>IF(OR($A166="",$B166="",$C166=""),"",B166*'MPTO_working_3-way'!$I165)</f>
        <v>3.4010069977811916</v>
      </c>
      <c r="G166" s="22">
        <f>IF(OR($A166="",$B166="",$C166=""),"",C166*'MPTO_working_3-way'!$I165)</f>
        <v>3.8839294415748951</v>
      </c>
      <c r="H166" s="17">
        <f>IF(OR($A166="",$B166="",$C166=""),"",'MPTO_working_3-way'!E165)</f>
        <v>2.2140320780400482</v>
      </c>
      <c r="I166" s="21">
        <f>IF(OR($A166="",$B166="",$C166=""),"",'MPTO_working_3-way'!F165)</f>
        <v>3.4135523847688809</v>
      </c>
      <c r="J166" s="22">
        <f>IF(OR($A166="",$B166="",$C166=""),"",'MPTO_working_3-way'!G165)</f>
        <v>3.9156504550658253</v>
      </c>
      <c r="K166" s="17">
        <f>IF(OR($A166="",$B166="",$C166=""),"",'OddsRatio_working_3-way'!H165)</f>
        <v>2.2205762653104393</v>
      </c>
      <c r="L166" s="21">
        <f>IF(OR($A166="",$B166="",$C166=""),"",'OddsRatio_working_3-way'!I165)</f>
        <v>3.4098557033052255</v>
      </c>
      <c r="M166" s="22">
        <f>IF(OR($A166="",$B166="",$C166=""),"",'OddsRatio_working_3-way'!J165)</f>
        <v>3.9001726645837782</v>
      </c>
      <c r="N166" s="23">
        <f t="shared" si="42"/>
        <v>44.849823099892106</v>
      </c>
      <c r="O166" s="24">
        <f t="shared" si="43"/>
        <v>29.403056231651313</v>
      </c>
      <c r="P166" s="24">
        <f t="shared" si="44"/>
        <v>25.747120668456581</v>
      </c>
      <c r="Q166" t="s">
        <v>274</v>
      </c>
      <c r="R166" t="s">
        <v>323</v>
      </c>
      <c r="S166" t="s">
        <v>454</v>
      </c>
      <c r="T166" s="35">
        <v>100</v>
      </c>
      <c r="U166" s="35">
        <f t="shared" si="45"/>
        <v>51.456310679611654</v>
      </c>
      <c r="V166" s="35">
        <f t="shared" si="46"/>
        <v>68.944099378881987</v>
      </c>
      <c r="W166" s="35">
        <f t="shared" si="47"/>
        <v>76.798143851508115</v>
      </c>
      <c r="X166" s="35">
        <f t="shared" si="48"/>
        <v>54.257756769609891</v>
      </c>
      <c r="Y166" s="35">
        <f t="shared" si="49"/>
        <v>71.745545468880238</v>
      </c>
      <c r="Z166" s="35">
        <f t="shared" si="50"/>
        <v>79.599589941506352</v>
      </c>
      <c r="AA166" s="35">
        <f t="shared" si="51"/>
        <v>-2.8014460899982367</v>
      </c>
      <c r="AB166" s="35">
        <f t="shared" si="52"/>
        <v>-2.801446089998251</v>
      </c>
      <c r="AC166" s="35">
        <f t="shared" si="53"/>
        <v>-2.8014460899982367</v>
      </c>
      <c r="AD166" s="36"/>
      <c r="AE166" s="36"/>
      <c r="AF166">
        <v>2.23</v>
      </c>
      <c r="AG166">
        <v>1.71</v>
      </c>
      <c r="AI166" s="36"/>
      <c r="AJ166" t="s">
        <v>366</v>
      </c>
      <c r="AK166" s="35"/>
      <c r="AL166" s="35"/>
    </row>
    <row r="167" spans="1:38" ht="15" x14ac:dyDescent="0.25">
      <c r="A167">
        <v>2.06</v>
      </c>
      <c r="B167">
        <v>3.22</v>
      </c>
      <c r="C167">
        <v>4.3099999999999996</v>
      </c>
      <c r="D167" s="20">
        <f t="shared" si="41"/>
        <v>2.8014460899982385E-2</v>
      </c>
      <c r="E167" s="17">
        <f>IF(OR($A167="",$B167="",$C167=""),"",A167*'MPTO_working_3-way'!$I166)</f>
        <v>2.1177097894539636</v>
      </c>
      <c r="F167" s="21">
        <f>IF(OR($A167="",$B167="",$C167=""),"",B167*'MPTO_working_3-way'!$I166)</f>
        <v>3.3102065640979434</v>
      </c>
      <c r="G167" s="22">
        <f>IF(OR($A167="",$B167="",$C167=""),"",C167*'MPTO_working_3-way'!$I166)</f>
        <v>4.4307423264789234</v>
      </c>
      <c r="H167" s="17">
        <f>IF(OR($A167="",$B167="",$C167=""),"",'MPTO_working_3-way'!E166)</f>
        <v>2.1004046364458051</v>
      </c>
      <c r="I167" s="21">
        <f>IF(OR($A167="",$B167="",$C167=""),"",'MPTO_working_3-way'!F166)</f>
        <v>3.3198232839525708</v>
      </c>
      <c r="J167" s="22">
        <f>IF(OR($A167="",$B167="",$C167=""),"",'MPTO_working_3-way'!G166)</f>
        <v>4.4907408318852413</v>
      </c>
      <c r="K167" s="17">
        <f>IF(OR($A167="",$B167="",$C167=""),"",'OddsRatio_working_3-way'!H166)</f>
        <v>2.1075824931183615</v>
      </c>
      <c r="L167" s="21">
        <f>IF(OR($A167="",$B167="",$C167=""),"",'OddsRatio_working_3-way'!I166)</f>
        <v>3.3196539006818511</v>
      </c>
      <c r="M167" s="22">
        <f>IF(OR($A167="",$B167="",$C167=""),"",'OddsRatio_working_3-way'!J166)</f>
        <v>4.4585830681337519</v>
      </c>
      <c r="N167" s="23">
        <f t="shared" si="42"/>
        <v>47.220823409322904</v>
      </c>
      <c r="O167" s="24">
        <f t="shared" si="43"/>
        <v>30.209595100374276</v>
      </c>
      <c r="P167" s="24">
        <f t="shared" si="44"/>
        <v>22.569581490302827</v>
      </c>
      <c r="Q167" t="s">
        <v>276</v>
      </c>
      <c r="R167" t="s">
        <v>329</v>
      </c>
      <c r="S167" t="s">
        <v>454</v>
      </c>
      <c r="T167" s="35">
        <v>100</v>
      </c>
      <c r="U167" s="35">
        <f t="shared" si="45"/>
        <v>17.355371900826448</v>
      </c>
      <c r="V167" s="35">
        <f t="shared" si="46"/>
        <v>85.507246376811594</v>
      </c>
      <c r="W167" s="35">
        <f t="shared" si="47"/>
        <v>93.315508021390357</v>
      </c>
      <c r="X167" s="35">
        <f t="shared" si="48"/>
        <v>21.177245601798031</v>
      </c>
      <c r="Y167" s="35">
        <f t="shared" si="49"/>
        <v>89.329120077783173</v>
      </c>
      <c r="Z167" s="35">
        <f t="shared" si="50"/>
        <v>97.137381722361965</v>
      </c>
      <c r="AA167" s="35">
        <f t="shared" si="51"/>
        <v>-3.8218737009715831</v>
      </c>
      <c r="AB167" s="35">
        <f t="shared" si="52"/>
        <v>-3.8218737009715795</v>
      </c>
      <c r="AC167" s="35">
        <f t="shared" si="53"/>
        <v>-3.8218737009716079</v>
      </c>
      <c r="AD167" s="36"/>
      <c r="AE167" s="36"/>
      <c r="AF167">
        <v>2.66</v>
      </c>
      <c r="AG167">
        <v>1.52</v>
      </c>
      <c r="AI167" s="36"/>
      <c r="AJ167" t="s">
        <v>367</v>
      </c>
      <c r="AK167" s="35"/>
      <c r="AL167" s="35"/>
    </row>
    <row r="168" spans="1:38" ht="15" x14ac:dyDescent="0.25">
      <c r="A168">
        <v>1.21</v>
      </c>
      <c r="B168">
        <v>6.9</v>
      </c>
      <c r="C168">
        <v>14.96</v>
      </c>
      <c r="D168" s="20">
        <f t="shared" si="41"/>
        <v>3.8218737009715786E-2</v>
      </c>
      <c r="E168" s="17">
        <f>IF(OR($A168="",$B168="",$C168=""),"",A168*'MPTO_working_3-way'!$I167)</f>
        <v>1.2562446717817561</v>
      </c>
      <c r="F168" s="21">
        <f>IF(OR($A168="",$B168="",$C168=""),"",B168*'MPTO_working_3-way'!$I167)</f>
        <v>7.1637092853670392</v>
      </c>
      <c r="G168" s="22">
        <f>IF(OR($A168="",$B168="",$C168=""),"",C168*'MPTO_working_3-way'!$I167)</f>
        <v>15.53175230566535</v>
      </c>
      <c r="H168" s="17">
        <f>IF(OR($A168="",$B168="",$C168=""),"",'MPTO_working_3-way'!E167)</f>
        <v>1.2289440378901249</v>
      </c>
      <c r="I168" s="21">
        <f>IF(OR($A168="",$B168="",$C168=""),"",'MPTO_working_3-way'!F167)</f>
        <v>7.5649856534986801</v>
      </c>
      <c r="J168" s="22">
        <f>IF(OR($A168="",$B168="",$C168=""),"",'MPTO_working_3-way'!G167)</f>
        <v>18.482463755534329</v>
      </c>
      <c r="K168" s="17">
        <f>IF(OR($A168="",$B168="",$C168=""),"",'OddsRatio_working_3-way'!H167)</f>
        <v>1.2360267778362011</v>
      </c>
      <c r="L168" s="21">
        <f>IF(OR($A168="",$B168="",$C168=""),"",'OddsRatio_working_3-way'!I167)</f>
        <v>7.6312285201599428</v>
      </c>
      <c r="M168" s="22">
        <f>IF(OR($A168="",$B168="",$C168=""),"",'OddsRatio_working_3-way'!J167)</f>
        <v>16.690161040920813</v>
      </c>
      <c r="N168" s="23">
        <f t="shared" si="42"/>
        <v>79.602327672497168</v>
      </c>
      <c r="O168" s="24">
        <f t="shared" si="43"/>
        <v>13.959248765756749</v>
      </c>
      <c r="P168" s="24">
        <f t="shared" si="44"/>
        <v>6.4384235617460925</v>
      </c>
      <c r="Q168" t="s">
        <v>330</v>
      </c>
      <c r="R168" t="s">
        <v>351</v>
      </c>
      <c r="S168" t="s">
        <v>454</v>
      </c>
      <c r="T168" s="35">
        <v>100</v>
      </c>
      <c r="U168" s="35">
        <f t="shared" si="45"/>
        <v>74.554707379134854</v>
      </c>
      <c r="V168" s="35">
        <f t="shared" si="46"/>
        <v>71.988795518207283</v>
      </c>
      <c r="W168" s="35">
        <f t="shared" si="47"/>
        <v>50.495049504950494</v>
      </c>
      <c r="X168" s="35">
        <f t="shared" si="48"/>
        <v>77.516154976842216</v>
      </c>
      <c r="Y168" s="35">
        <f t="shared" si="49"/>
        <v>74.950243115914645</v>
      </c>
      <c r="Z168" s="35">
        <f t="shared" si="50"/>
        <v>53.456497102657849</v>
      </c>
      <c r="AA168" s="35">
        <f t="shared" si="51"/>
        <v>-2.9614475977073624</v>
      </c>
      <c r="AB168" s="35">
        <f t="shared" si="52"/>
        <v>-2.9614475977073624</v>
      </c>
      <c r="AC168" s="35">
        <f t="shared" si="53"/>
        <v>-2.9614475977073553</v>
      </c>
      <c r="AD168" s="36"/>
      <c r="AE168" s="36"/>
      <c r="AF168">
        <v>1.6</v>
      </c>
      <c r="AG168">
        <v>2.4</v>
      </c>
      <c r="AI168" s="36"/>
      <c r="AJ168" t="s">
        <v>367</v>
      </c>
      <c r="AK168" s="35"/>
      <c r="AL168" s="35"/>
    </row>
    <row r="169" spans="1:38" ht="15" x14ac:dyDescent="0.25">
      <c r="A169">
        <v>3.93</v>
      </c>
      <c r="B169">
        <v>3.57</v>
      </c>
      <c r="C169">
        <v>2.02</v>
      </c>
      <c r="D169" s="20">
        <f t="shared" si="41"/>
        <v>2.9614475977073562E-2</v>
      </c>
      <c r="E169" s="17">
        <f>IF(OR($A169="",$B169="",$C169=""),"",A169*'MPTO_working_3-way'!$I168)</f>
        <v>4.0463848905898994</v>
      </c>
      <c r="F169" s="21">
        <f>IF(OR($A169="",$B169="",$C169=""),"",B169*'MPTO_working_3-way'!$I168)</f>
        <v>3.6757236792381525</v>
      </c>
      <c r="G169" s="22">
        <f>IF(OR($A169="",$B169="",$C169=""),"",C169*'MPTO_working_3-way'!$I168)</f>
        <v>2.0798212414736885</v>
      </c>
      <c r="H169" s="17">
        <f>IF(OR($A169="",$B169="",$C169=""),"",'MPTO_working_3-way'!E168)</f>
        <v>4.0886177775687527</v>
      </c>
      <c r="I169" s="21">
        <f>IF(OR($A169="",$B169="",$C169=""),"",'MPTO_working_3-way'!F168)</f>
        <v>3.7004068765558826</v>
      </c>
      <c r="J169" s="22">
        <f>IF(OR($A169="",$B169="",$C169=""),"",'MPTO_working_3-way'!G168)</f>
        <v>2.0610991703910613</v>
      </c>
      <c r="K169" s="17">
        <f>IF(OR($A169="",$B169="",$C169=""),"",'OddsRatio_working_3-way'!H168)</f>
        <v>4.0694382603707595</v>
      </c>
      <c r="L169" s="21">
        <f>IF(OR($A169="",$B169="",$C169=""),"",'OddsRatio_working_3-way'!I168)</f>
        <v>3.6923059143866381</v>
      </c>
      <c r="M169" s="22">
        <f>IF(OR($A169="",$B169="",$C169=""),"",'OddsRatio_working_3-way'!J168)</f>
        <v>2.0685416469550084</v>
      </c>
      <c r="N169" s="23">
        <f t="shared" si="42"/>
        <v>24.713417705902309</v>
      </c>
      <c r="O169" s="24">
        <f t="shared" si="43"/>
        <v>27.205527054396661</v>
      </c>
      <c r="P169" s="24">
        <f t="shared" si="44"/>
        <v>48.08105523970103</v>
      </c>
      <c r="Q169" t="s">
        <v>328</v>
      </c>
      <c r="R169" t="s">
        <v>353</v>
      </c>
      <c r="S169" t="s">
        <v>454</v>
      </c>
      <c r="T169" s="35">
        <v>100</v>
      </c>
      <c r="U169" s="35">
        <f t="shared" si="45"/>
        <v>51.92307692307692</v>
      </c>
      <c r="V169" s="35">
        <f t="shared" si="46"/>
        <v>66.21621621621621</v>
      </c>
      <c r="W169" s="35">
        <f t="shared" si="47"/>
        <v>78.94736842105263</v>
      </c>
      <c r="X169" s="35">
        <f t="shared" si="48"/>
        <v>54.836415362731152</v>
      </c>
      <c r="Y169" s="35">
        <f t="shared" si="49"/>
        <v>69.129554655870436</v>
      </c>
      <c r="Z169" s="35">
        <f t="shared" si="50"/>
        <v>81.860706860706856</v>
      </c>
      <c r="AA169" s="35">
        <f t="shared" si="51"/>
        <v>-2.9133384396542326</v>
      </c>
      <c r="AB169" s="35">
        <f t="shared" si="52"/>
        <v>-2.9133384396542255</v>
      </c>
      <c r="AC169" s="35">
        <f t="shared" si="53"/>
        <v>-2.9133384396542255</v>
      </c>
      <c r="AD169" s="36"/>
      <c r="AE169" s="36"/>
      <c r="AF169">
        <v>2.15</v>
      </c>
      <c r="AG169">
        <v>1.76</v>
      </c>
      <c r="AI169" s="36"/>
      <c r="AJ169" t="s">
        <v>367</v>
      </c>
      <c r="AK169" s="35"/>
      <c r="AL169" s="35"/>
    </row>
    <row r="170" spans="1:38" ht="15" x14ac:dyDescent="0.25">
      <c r="A170">
        <v>2.08</v>
      </c>
      <c r="B170">
        <v>2.96</v>
      </c>
      <c r="C170">
        <v>4.75</v>
      </c>
      <c r="D170" s="20">
        <f t="shared" si="41"/>
        <v>2.9133384396542228E-2</v>
      </c>
      <c r="E170" s="17">
        <f>IF(OR($A170="",$B170="",$C170=""),"",A170*'MPTO_working_3-way'!$I169)</f>
        <v>2.1405974395448077</v>
      </c>
      <c r="F170" s="21">
        <f>IF(OR($A170="",$B170="",$C170=""),"",B170*'MPTO_working_3-way'!$I169)</f>
        <v>3.0462348178137648</v>
      </c>
      <c r="G170" s="22">
        <f>IF(OR($A170="",$B170="",$C170=""),"",C170*'MPTO_working_3-way'!$I169)</f>
        <v>4.8883835758835756</v>
      </c>
      <c r="H170" s="17">
        <f>IF(OR($A170="",$B170="",$C170=""),"",'MPTO_working_3-way'!E169)</f>
        <v>2.1228803716608593</v>
      </c>
      <c r="I170" s="21">
        <f>IF(OR($A170="",$B170="",$C170=""),"",'MPTO_working_3-way'!F169)</f>
        <v>3.0476031679866606</v>
      </c>
      <c r="J170" s="22">
        <f>IF(OR($A170="",$B170="",$C170=""),"",'MPTO_working_3-way'!G169)</f>
        <v>4.9797030377332785</v>
      </c>
      <c r="K170" s="17">
        <f>IF(OR($A170="",$B170="",$C170=""),"",'OddsRatio_working_3-way'!H169)</f>
        <v>2.1306729164206155</v>
      </c>
      <c r="L170" s="21">
        <f>IF(OR($A170="",$B170="",$C170=""),"",'OddsRatio_working_3-way'!I169)</f>
        <v>3.0519619594300051</v>
      </c>
      <c r="M170" s="22">
        <f>IF(OR($A170="",$B170="",$C170=""),"",'OddsRatio_working_3-way'!J169)</f>
        <v>4.92594762646047</v>
      </c>
      <c r="N170" s="23">
        <f t="shared" si="42"/>
        <v>46.715929932750335</v>
      </c>
      <c r="O170" s="24">
        <f t="shared" si="43"/>
        <v>32.82741022301375</v>
      </c>
      <c r="P170" s="24">
        <f t="shared" si="44"/>
        <v>20.456659844235933</v>
      </c>
      <c r="Q170" t="s">
        <v>358</v>
      </c>
      <c r="R170" t="s">
        <v>286</v>
      </c>
      <c r="S170" t="s">
        <v>454</v>
      </c>
      <c r="T170" s="35">
        <v>100</v>
      </c>
      <c r="U170" s="35">
        <f t="shared" si="45"/>
        <v>46.808510638297875</v>
      </c>
      <c r="V170" s="35">
        <f t="shared" si="46"/>
        <v>70.326409495548958</v>
      </c>
      <c r="W170" s="35">
        <f t="shared" si="47"/>
        <v>79.757085020242926</v>
      </c>
      <c r="X170" s="35">
        <f t="shared" si="48"/>
        <v>49.916505484208116</v>
      </c>
      <c r="Y170" s="35">
        <f t="shared" si="49"/>
        <v>73.434404341459214</v>
      </c>
      <c r="Z170" s="35">
        <f t="shared" si="50"/>
        <v>82.865079866153167</v>
      </c>
      <c r="AA170" s="35">
        <f t="shared" si="51"/>
        <v>-3.1079948459102411</v>
      </c>
      <c r="AB170" s="35">
        <f t="shared" si="52"/>
        <v>-3.1079948459102553</v>
      </c>
      <c r="AC170" s="35">
        <f t="shared" si="53"/>
        <v>-3.1079948459102411</v>
      </c>
      <c r="AD170" s="36"/>
      <c r="AE170" s="36"/>
      <c r="AF170">
        <v>2.89</v>
      </c>
      <c r="AG170">
        <v>1.44</v>
      </c>
      <c r="AI170" s="36"/>
      <c r="AJ170" t="s">
        <v>368</v>
      </c>
      <c r="AK170" s="35"/>
      <c r="AL170" s="35"/>
    </row>
    <row r="171" spans="1:38" ht="15" x14ac:dyDescent="0.25">
      <c r="A171">
        <v>1.88</v>
      </c>
      <c r="B171">
        <v>3.37</v>
      </c>
      <c r="C171">
        <v>4.9400000000000004</v>
      </c>
      <c r="D171" s="20">
        <f t="shared" si="41"/>
        <v>3.1079948459102447E-2</v>
      </c>
      <c r="E171" s="17">
        <f>IF(OR($A171="",$B171="",$C171=""),"",A171*'MPTO_working_3-way'!$I170)</f>
        <v>1.9384303031031125</v>
      </c>
      <c r="F171" s="21">
        <f>IF(OR($A171="",$B171="",$C171=""),"",B171*'MPTO_working_3-way'!$I170)</f>
        <v>3.4747394263071754</v>
      </c>
      <c r="G171" s="22">
        <f>IF(OR($A171="",$B171="",$C171=""),"",C171*'MPTO_working_3-way'!$I170)</f>
        <v>5.0935349453879661</v>
      </c>
      <c r="H171" s="17">
        <f>IF(OR($A171="",$B171="",$C171=""),"",'MPTO_working_3-way'!E170)</f>
        <v>1.9173436570106543</v>
      </c>
      <c r="I171" s="21">
        <f>IF(OR($A171="",$B171="",$C171=""),"",'MPTO_working_3-way'!F170)</f>
        <v>3.4919136784655533</v>
      </c>
      <c r="J171" s="22">
        <f>IF(OR($A171="",$B171="",$C171=""),"",'MPTO_working_3-way'!G170)</f>
        <v>5.2064577346514902</v>
      </c>
      <c r="K171" s="17">
        <f>IF(OR($A171="",$B171="",$C171=""),"",'OddsRatio_working_3-way'!H170)</f>
        <v>1.9256245915904944</v>
      </c>
      <c r="L171" s="21">
        <f>IF(OR($A171="",$B171="",$C171=""),"",'OddsRatio_working_3-way'!I170)</f>
        <v>3.4928753205334906</v>
      </c>
      <c r="M171" s="22">
        <f>IF(OR($A171="",$B171="",$C171=""),"",'OddsRatio_working_3-way'!J170)</f>
        <v>5.1442737396210765</v>
      </c>
      <c r="N171" s="23">
        <f t="shared" si="42"/>
        <v>51.588132851573889</v>
      </c>
      <c r="O171" s="24">
        <f t="shared" si="43"/>
        <v>28.779136427584241</v>
      </c>
      <c r="P171" s="24">
        <f t="shared" si="44"/>
        <v>19.632730720841881</v>
      </c>
      <c r="Q171" t="s">
        <v>242</v>
      </c>
      <c r="R171" t="s">
        <v>355</v>
      </c>
      <c r="S171" t="s">
        <v>454</v>
      </c>
      <c r="T171" s="35">
        <v>100</v>
      </c>
      <c r="U171" s="35">
        <f t="shared" si="45"/>
        <v>39.024390243902438</v>
      </c>
      <c r="V171" s="35">
        <f t="shared" si="46"/>
        <v>71.910112359550567</v>
      </c>
      <c r="W171" s="35">
        <f t="shared" si="47"/>
        <v>85.69384835479255</v>
      </c>
      <c r="X171" s="35">
        <f t="shared" si="48"/>
        <v>42.396039285656876</v>
      </c>
      <c r="Y171" s="35">
        <f t="shared" si="49"/>
        <v>75.281761401305005</v>
      </c>
      <c r="Z171" s="35">
        <f t="shared" si="50"/>
        <v>89.065497396547002</v>
      </c>
      <c r="AA171" s="35">
        <f t="shared" si="51"/>
        <v>-3.3716490417544378</v>
      </c>
      <c r="AB171" s="35">
        <f t="shared" si="52"/>
        <v>-3.3716490417544378</v>
      </c>
      <c r="AC171" s="35">
        <f t="shared" si="53"/>
        <v>-3.371649041754452</v>
      </c>
      <c r="AD171" s="36"/>
      <c r="AE171" s="36"/>
      <c r="AF171">
        <v>2.33</v>
      </c>
      <c r="AG171">
        <v>1.65</v>
      </c>
      <c r="AI171" s="36"/>
      <c r="AJ171" t="s">
        <v>368</v>
      </c>
      <c r="AK171" s="35"/>
      <c r="AL171" s="35"/>
    </row>
    <row r="172" spans="1:38" ht="15" x14ac:dyDescent="0.25">
      <c r="A172">
        <v>1.64</v>
      </c>
      <c r="B172">
        <v>3.56</v>
      </c>
      <c r="C172">
        <v>6.99</v>
      </c>
      <c r="D172" s="20">
        <f t="shared" si="41"/>
        <v>3.3716490417544431E-2</v>
      </c>
      <c r="E172" s="17">
        <f>IF(OR($A172="",$B172="",$C172=""),"",A172*'MPTO_working_3-way'!$I171)</f>
        <v>1.6952950442847727</v>
      </c>
      <c r="F172" s="21">
        <f>IF(OR($A172="",$B172="",$C172=""),"",B172*'MPTO_working_3-way'!$I171)</f>
        <v>3.6800307058864581</v>
      </c>
      <c r="G172" s="22">
        <f>IF(OR($A172="",$B172="",$C172=""),"",C172*'MPTO_working_3-way'!$I171)</f>
        <v>7.225678268018636</v>
      </c>
      <c r="H172" s="17">
        <f>IF(OR($A172="",$B172="",$C172=""),"",'MPTO_working_3-way'!E171)</f>
        <v>1.6707955717094929</v>
      </c>
      <c r="I172" s="21">
        <f>IF(OR($A172="",$B172="",$C172=""),"",'MPTO_working_3-way'!F171)</f>
        <v>3.7083728711376129</v>
      </c>
      <c r="J172" s="22">
        <f>IF(OR($A172="",$B172="",$C172=""),"",'MPTO_working_3-way'!G171)</f>
        <v>7.5859476693291681</v>
      </c>
      <c r="K172" s="17">
        <f>IF(OR($A172="",$B172="",$C172=""),"",'OddsRatio_working_3-way'!H171)</f>
        <v>1.6798090222079132</v>
      </c>
      <c r="L172" s="21">
        <f>IF(OR($A172="",$B172="",$C172=""),"",'OddsRatio_working_3-way'!I171)</f>
        <v>3.7192360888316518</v>
      </c>
      <c r="M172" s="22">
        <f>IF(OR($A172="",$B172="",$C172=""),"",'OddsRatio_working_3-way'!J171)</f>
        <v>7.3625875672271848</v>
      </c>
      <c r="N172" s="23">
        <f t="shared" si="42"/>
        <v>58.986782470179968</v>
      </c>
      <c r="O172" s="24">
        <f t="shared" si="43"/>
        <v>27.173686306487397</v>
      </c>
      <c r="P172" s="24">
        <f t="shared" si="44"/>
        <v>13.839531223332639</v>
      </c>
      <c r="Q172" t="s">
        <v>333</v>
      </c>
      <c r="R172" t="s">
        <v>239</v>
      </c>
      <c r="S172" t="s">
        <v>454</v>
      </c>
      <c r="T172" s="35">
        <v>100</v>
      </c>
      <c r="U172" s="35">
        <f t="shared" si="45"/>
        <v>40.476190476190474</v>
      </c>
      <c r="V172" s="35">
        <f t="shared" si="46"/>
        <v>76.798143851508115</v>
      </c>
      <c r="W172" s="35">
        <f t="shared" si="47"/>
        <v>79.797979797979792</v>
      </c>
      <c r="X172" s="35">
        <f t="shared" si="48"/>
        <v>43.403876350512085</v>
      </c>
      <c r="Y172" s="35">
        <f t="shared" si="49"/>
        <v>79.725829725829726</v>
      </c>
      <c r="Z172" s="35">
        <f t="shared" si="50"/>
        <v>82.725665672301403</v>
      </c>
      <c r="AA172" s="35">
        <f t="shared" si="51"/>
        <v>-2.927685874321611</v>
      </c>
      <c r="AB172" s="35">
        <f t="shared" si="52"/>
        <v>-2.927685874321611</v>
      </c>
      <c r="AC172" s="35">
        <f t="shared" si="53"/>
        <v>-2.927685874321611</v>
      </c>
      <c r="AD172" s="36"/>
      <c r="AE172" s="36"/>
      <c r="AF172">
        <v>2.61</v>
      </c>
      <c r="AG172">
        <v>1.53</v>
      </c>
      <c r="AI172" s="36"/>
      <c r="AJ172" t="s">
        <v>368</v>
      </c>
      <c r="AK172" s="35"/>
      <c r="AL172" s="35"/>
    </row>
    <row r="173" spans="1:38" ht="15" x14ac:dyDescent="0.25">
      <c r="A173">
        <v>1.68</v>
      </c>
      <c r="B173">
        <v>4.3099999999999996</v>
      </c>
      <c r="C173">
        <v>4.95</v>
      </c>
      <c r="D173" s="20">
        <f t="shared" si="41"/>
        <v>2.9276858743216172E-2</v>
      </c>
      <c r="E173" s="17">
        <f>IF(OR($A173="",$B173="",$C173=""),"",A173*'MPTO_working_3-way'!$I172)</f>
        <v>1.729185122688603</v>
      </c>
      <c r="F173" s="21">
        <f>IF(OR($A173="",$B173="",$C173=""),"",B173*'MPTO_working_3-way'!$I172)</f>
        <v>4.4361832611832615</v>
      </c>
      <c r="G173" s="22">
        <f>IF(OR($A173="",$B173="",$C173=""),"",C173*'MPTO_working_3-way'!$I172)</f>
        <v>5.0949204507789201</v>
      </c>
      <c r="H173" s="17">
        <f>IF(OR($A173="",$B173="",$C173=""),"",'MPTO_working_3-way'!E172)</f>
        <v>1.7080027753527331</v>
      </c>
      <c r="I173" s="21">
        <f>IF(OR($A173="",$B173="",$C173=""),"",'MPTO_working_3-way'!F172)</f>
        <v>4.4992430537946486</v>
      </c>
      <c r="J173" s="22">
        <f>IF(OR($A173="",$B173="",$C173=""),"",'MPTO_working_3-way'!G172)</f>
        <v>5.2012561275399012</v>
      </c>
      <c r="K173" s="17">
        <f>IF(OR($A173="",$B173="",$C173=""),"",'OddsRatio_working_3-way'!H172)</f>
        <v>1.7154200551259122</v>
      </c>
      <c r="L173" s="21">
        <f>IF(OR($A173="",$B173="",$C173=""),"",'OddsRatio_working_3-way'!I172)</f>
        <v>4.4824123271570109</v>
      </c>
      <c r="M173" s="22">
        <f>IF(OR($A173="",$B173="",$C173=""),"",'OddsRatio_working_3-way'!J172)</f>
        <v>5.1557488496284583</v>
      </c>
      <c r="N173" s="23">
        <f t="shared" si="42"/>
        <v>57.830708053118215</v>
      </c>
      <c r="O173" s="24">
        <f t="shared" si="43"/>
        <v>22.541900122793177</v>
      </c>
      <c r="P173" s="24">
        <f t="shared" si="44"/>
        <v>19.627391824088601</v>
      </c>
      <c r="Q173" t="s">
        <v>360</v>
      </c>
      <c r="R173" t="s">
        <v>361</v>
      </c>
      <c r="S173" t="s">
        <v>454</v>
      </c>
      <c r="T173" s="35">
        <v>100</v>
      </c>
      <c r="U173" s="35">
        <f t="shared" si="45"/>
        <v>19.35483870967742</v>
      </c>
      <c r="V173" s="35">
        <f t="shared" si="46"/>
        <v>85.185185185185176</v>
      </c>
      <c r="W173" s="35">
        <f t="shared" si="47"/>
        <v>91.460290350128091</v>
      </c>
      <c r="X173" s="35">
        <f t="shared" si="48"/>
        <v>23.354524464686719</v>
      </c>
      <c r="Y173" s="35">
        <f t="shared" si="49"/>
        <v>89.1848709401945</v>
      </c>
      <c r="Z173" s="35">
        <f t="shared" si="50"/>
        <v>95.4599761051374</v>
      </c>
      <c r="AA173" s="35">
        <f t="shared" si="51"/>
        <v>-3.999685755009299</v>
      </c>
      <c r="AB173" s="35">
        <f t="shared" si="52"/>
        <v>-3.9996857550093239</v>
      </c>
      <c r="AC173" s="35">
        <f t="shared" si="53"/>
        <v>-3.9996857550093097</v>
      </c>
      <c r="AD173" s="36"/>
      <c r="AE173" s="36"/>
      <c r="AF173">
        <v>1.67</v>
      </c>
      <c r="AG173">
        <v>2.2999999999999998</v>
      </c>
      <c r="AI173" s="36"/>
      <c r="AJ173" t="s">
        <v>369</v>
      </c>
      <c r="AK173" s="35"/>
      <c r="AL173" s="35"/>
    </row>
    <row r="174" spans="1:38" ht="15" x14ac:dyDescent="0.25">
      <c r="A174">
        <v>1.24</v>
      </c>
      <c r="B174">
        <v>6.75</v>
      </c>
      <c r="C174">
        <v>11.71</v>
      </c>
      <c r="D174" s="20">
        <f t="shared" si="41"/>
        <v>3.9996857550093079E-2</v>
      </c>
      <c r="E174" s="17">
        <f>IF(OR($A174="",$B174="",$C174=""),"",A174*'MPTO_working_3-way'!$I173)</f>
        <v>1.2895961033621155</v>
      </c>
      <c r="F174" s="21">
        <f>IF(OR($A174="",$B174="",$C174=""),"",B174*'MPTO_working_3-way'!$I173)</f>
        <v>7.0199787884631286</v>
      </c>
      <c r="G174" s="22">
        <f>IF(OR($A174="",$B174="",$C174=""),"",C174*'MPTO_working_3-way'!$I173)</f>
        <v>12.178363201911591</v>
      </c>
      <c r="H174" s="17">
        <f>IF(OR($A174="",$B174="",$C174=""),"",'MPTO_working_3-way'!E173)</f>
        <v>1.2608443217686582</v>
      </c>
      <c r="I174" s="21">
        <f>IF(OR($A174="",$B174="",$C174=""),"",'MPTO_working_3-way'!F173)</f>
        <v>7.4175247849448818</v>
      </c>
      <c r="J174" s="22">
        <f>IF(OR($A174="",$B174="",$C174=""),"",'MPTO_working_3-way'!G173)</f>
        <v>13.876398078320706</v>
      </c>
      <c r="K174" s="17">
        <f>IF(OR($A174="",$B174="",$C174=""),"",'OddsRatio_working_3-way'!H173)</f>
        <v>1.2684258385135088</v>
      </c>
      <c r="L174" s="21">
        <f>IF(OR($A174="",$B174="",$C174=""),"",'OddsRatio_working_3-way'!I173)</f>
        <v>7.4310357143861498</v>
      </c>
      <c r="M174" s="22">
        <f>IF(OR($A174="",$B174="",$C174=""),"",'OddsRatio_working_3-way'!J173)</f>
        <v>12.978503043665333</v>
      </c>
      <c r="N174" s="23">
        <f t="shared" si="42"/>
        <v>77.54365862248595</v>
      </c>
      <c r="O174" s="24">
        <f t="shared" si="43"/>
        <v>14.245057287686311</v>
      </c>
      <c r="P174" s="24">
        <f t="shared" si="44"/>
        <v>8.2112840898277195</v>
      </c>
      <c r="Q174" t="s">
        <v>362</v>
      </c>
      <c r="R174" t="s">
        <v>293</v>
      </c>
      <c r="S174" t="s">
        <v>454</v>
      </c>
      <c r="T174" s="35">
        <v>100</v>
      </c>
      <c r="U174" s="35">
        <f t="shared" si="45"/>
        <v>63.099630996309962</v>
      </c>
      <c r="V174" s="35">
        <f t="shared" si="46"/>
        <v>73.190348525469176</v>
      </c>
      <c r="W174" s="35">
        <f t="shared" si="47"/>
        <v>60.9375</v>
      </c>
      <c r="X174" s="35">
        <f t="shared" si="48"/>
        <v>65.872151474530824</v>
      </c>
      <c r="Y174" s="35">
        <f t="shared" si="49"/>
        <v>75.962869003690031</v>
      </c>
      <c r="Z174" s="35">
        <f t="shared" si="50"/>
        <v>63.710020478220876</v>
      </c>
      <c r="AA174" s="35">
        <f t="shared" si="51"/>
        <v>-2.7725204782208621</v>
      </c>
      <c r="AB174" s="35">
        <f t="shared" si="52"/>
        <v>-2.772520478220855</v>
      </c>
      <c r="AC174" s="35">
        <f t="shared" si="53"/>
        <v>-2.7725204782208763</v>
      </c>
      <c r="AD174" s="36"/>
      <c r="AE174" s="36"/>
      <c r="AF174">
        <v>1.44</v>
      </c>
      <c r="AG174">
        <v>2.88</v>
      </c>
      <c r="AI174" s="36"/>
      <c r="AJ174" t="s">
        <v>369</v>
      </c>
      <c r="AK174" s="35"/>
      <c r="AL174" s="35"/>
    </row>
    <row r="175" spans="1:38" ht="15" x14ac:dyDescent="0.25">
      <c r="A175">
        <v>2.71</v>
      </c>
      <c r="B175">
        <v>3.73</v>
      </c>
      <c r="C175">
        <v>2.56</v>
      </c>
      <c r="D175" s="20">
        <f t="shared" si="41"/>
        <v>2.7725204782208746E-2</v>
      </c>
      <c r="E175" s="17">
        <f>IF(OR($A175="",$B175="",$C175=""),"",A175*'MPTO_working_3-way'!$I174)</f>
        <v>2.7851353049597858</v>
      </c>
      <c r="F175" s="21">
        <f>IF(OR($A175="",$B175="",$C175=""),"",B175*'MPTO_working_3-way'!$I174)</f>
        <v>3.8334150138376386</v>
      </c>
      <c r="G175" s="22">
        <f>IF(OR($A175="",$B175="",$C175=""),"",C175*'MPTO_working_3-way'!$I174)</f>
        <v>2.6309765242424543</v>
      </c>
      <c r="H175" s="17">
        <f>IF(OR($A175="",$B175="",$C175=""),"",'MPTO_working_3-way'!E174)</f>
        <v>2.7796157592473585</v>
      </c>
      <c r="I175" s="21">
        <f>IF(OR($A175="",$B175="",$C175=""),"",'MPTO_working_3-way'!F174)</f>
        <v>3.8631699237057253</v>
      </c>
      <c r="J175" s="22">
        <f>IF(OR($A175="",$B175="",$C175=""),"",'MPTO_working_3-way'!G174)</f>
        <v>2.6220342935331677</v>
      </c>
      <c r="K175" s="17">
        <f>IF(OR($A175="",$B175="",$C175=""),"",'OddsRatio_working_3-way'!H174)</f>
        <v>2.7830512921643238</v>
      </c>
      <c r="L175" s="21">
        <f>IF(OR($A175="",$B175="",$C175=""),"",'OddsRatio_working_3-way'!I174)</f>
        <v>3.8466257471395338</v>
      </c>
      <c r="M175" s="22">
        <f>IF(OR($A175="",$B175="",$C175=""),"",'OddsRatio_working_3-way'!J174)</f>
        <v>2.6266432840797336</v>
      </c>
      <c r="N175" s="23">
        <f t="shared" si="42"/>
        <v>35.904898344406966</v>
      </c>
      <c r="O175" s="24">
        <f t="shared" si="43"/>
        <v>26.086400673818467</v>
      </c>
      <c r="P175" s="24">
        <f t="shared" si="44"/>
        <v>38.00870098177456</v>
      </c>
      <c r="Q175" t="s">
        <v>344</v>
      </c>
      <c r="R175" t="s">
        <v>339</v>
      </c>
      <c r="S175" t="s">
        <v>454</v>
      </c>
      <c r="T175" s="35">
        <v>100</v>
      </c>
      <c r="U175" s="35">
        <f t="shared" si="45"/>
        <v>82.547993019197207</v>
      </c>
      <c r="V175" s="35">
        <f t="shared" si="46"/>
        <v>75.728155339805824</v>
      </c>
      <c r="W175" s="35">
        <f t="shared" si="47"/>
        <v>38.650306748466257</v>
      </c>
      <c r="X175" s="35">
        <f t="shared" si="48"/>
        <v>85.621537911727913</v>
      </c>
      <c r="Y175" s="35">
        <f t="shared" si="49"/>
        <v>78.801700232336529</v>
      </c>
      <c r="Z175" s="35">
        <f t="shared" si="50"/>
        <v>41.723851640996969</v>
      </c>
      <c r="AA175" s="35">
        <f t="shared" si="51"/>
        <v>-3.0735448925307054</v>
      </c>
      <c r="AB175" s="35">
        <f t="shared" si="52"/>
        <v>-3.0735448925307054</v>
      </c>
      <c r="AC175" s="35">
        <f t="shared" si="53"/>
        <v>-3.0735448925307125</v>
      </c>
      <c r="AD175" s="36"/>
      <c r="AE175" s="36"/>
      <c r="AF175">
        <v>1.73</v>
      </c>
      <c r="AG175">
        <v>2.2000000000000002</v>
      </c>
      <c r="AI175" s="36"/>
      <c r="AJ175" t="s">
        <v>369</v>
      </c>
      <c r="AK175" s="35"/>
      <c r="AL175" s="35"/>
    </row>
    <row r="176" spans="1:38" ht="15" x14ac:dyDescent="0.25">
      <c r="A176">
        <v>5.73</v>
      </c>
      <c r="B176">
        <v>4.12</v>
      </c>
      <c r="C176">
        <v>1.63</v>
      </c>
      <c r="D176" s="20">
        <f t="shared" si="41"/>
        <v>3.0735448925307107E-2</v>
      </c>
      <c r="E176" s="17">
        <f>IF(OR($A176="",$B176="",$C176=""),"",A176*'MPTO_working_3-way'!$I175)</f>
        <v>5.9061141223420099</v>
      </c>
      <c r="F176" s="21">
        <f>IF(OR($A176="",$B176="",$C176=""),"",B176*'MPTO_working_3-way'!$I175)</f>
        <v>4.2466300495722651</v>
      </c>
      <c r="G176" s="22">
        <f>IF(OR($A176="",$B176="",$C176=""),"",C176*'MPTO_working_3-way'!$I175)</f>
        <v>1.6800987817482504</v>
      </c>
      <c r="H176" s="17">
        <f>IF(OR($A176="",$B176="",$C176=""),"",'MPTO_working_3-way'!E175)</f>
        <v>6.0873564813662542</v>
      </c>
      <c r="I176" s="21">
        <f>IF(OR($A176="",$B176="",$C176=""),"",'MPTO_working_3-way'!F175)</f>
        <v>4.3015693117275307</v>
      </c>
      <c r="J176" s="22">
        <f>IF(OR($A176="",$B176="",$C176=""),"",'MPTO_working_3-way'!G175)</f>
        <v>1.6576826267077664</v>
      </c>
      <c r="K176" s="17">
        <f>IF(OR($A176="",$B176="",$C176=""),"",'OddsRatio_working_3-way'!H175)</f>
        <v>5.9962480995615657</v>
      </c>
      <c r="L176" s="21">
        <f>IF(OR($A176="",$B176="",$C176=""),"",'OddsRatio_working_3-way'!I175)</f>
        <v>4.2956224250807775</v>
      </c>
      <c r="M176" s="22">
        <f>IF(OR($A176="",$B176="",$C176=""),"",'OddsRatio_working_3-way'!J175)</f>
        <v>1.6654622204490033</v>
      </c>
      <c r="N176" s="23">
        <f t="shared" si="42"/>
        <v>16.931606455370357</v>
      </c>
      <c r="O176" s="24">
        <f t="shared" si="43"/>
        <v>23.548083735260231</v>
      </c>
      <c r="P176" s="24">
        <f t="shared" si="44"/>
        <v>59.520309809369422</v>
      </c>
      <c r="Q176" t="s">
        <v>253</v>
      </c>
      <c r="R176" t="s">
        <v>245</v>
      </c>
      <c r="S176" t="s">
        <v>455</v>
      </c>
      <c r="T176" s="35">
        <v>100</v>
      </c>
      <c r="U176" s="35">
        <f t="shared" si="45"/>
        <v>64.285714285714292</v>
      </c>
      <c r="V176" s="35">
        <f t="shared" si="46"/>
        <v>67.845659163987136</v>
      </c>
      <c r="W176" s="35">
        <f t="shared" si="47"/>
        <v>63.503649635036496</v>
      </c>
      <c r="X176" s="35">
        <f t="shared" si="48"/>
        <v>68.650691200976368</v>
      </c>
      <c r="Y176" s="35">
        <f t="shared" si="49"/>
        <v>72.210636079249227</v>
      </c>
      <c r="Z176" s="35">
        <f t="shared" si="50"/>
        <v>67.868626550298572</v>
      </c>
      <c r="AA176" s="35">
        <f t="shared" si="51"/>
        <v>-4.3649769152620763</v>
      </c>
      <c r="AB176" s="35">
        <f t="shared" si="52"/>
        <v>-4.3649769152620905</v>
      </c>
      <c r="AC176" s="35">
        <f t="shared" si="53"/>
        <v>-4.3649769152620763</v>
      </c>
      <c r="AD176" s="36"/>
      <c r="AE176" s="36"/>
      <c r="AF176">
        <v>1.95</v>
      </c>
      <c r="AG176">
        <v>1.93</v>
      </c>
      <c r="AI176" s="36"/>
      <c r="AJ176" t="s">
        <v>363</v>
      </c>
      <c r="AK176" s="35"/>
      <c r="AL176" s="35"/>
    </row>
    <row r="177" spans="1:38" s="35" customFormat="1" ht="15" x14ac:dyDescent="0.25">
      <c r="A177">
        <v>2.8</v>
      </c>
      <c r="B177">
        <v>3.11</v>
      </c>
      <c r="C177">
        <v>2.74</v>
      </c>
      <c r="D177" s="20">
        <f t="shared" si="41"/>
        <v>4.3649769152620754E-2</v>
      </c>
      <c r="E177" s="17">
        <f>IF(OR($A177="",$B177="",$C177=""),"",A177*'MPTO_working_3-way'!$I176)</f>
        <v>2.9222193536273378</v>
      </c>
      <c r="F177" s="21">
        <f>IF(OR($A177="",$B177="",$C177=""),"",B177*'MPTO_working_3-way'!$I176)</f>
        <v>3.2457507820646505</v>
      </c>
      <c r="G177" s="22">
        <f>IF(OR($A177="",$B177="",$C177=""),"",C177*'MPTO_working_3-way'!$I176)</f>
        <v>2.8596003674781811</v>
      </c>
      <c r="H177" s="17">
        <f>IF(OR($A177="",$B177="",$C177=""),"",'MPTO_working_3-way'!E176)</f>
        <v>2.9189160093170732</v>
      </c>
      <c r="I177" s="21">
        <f>IF(OR($A177="",$B177="",$C177=""),"",'MPTO_working_3-way'!F176)</f>
        <v>3.2573981138154555</v>
      </c>
      <c r="J177" s="22">
        <f>IF(OR($A177="",$B177="",$C177=""),"",'MPTO_working_3-way'!G176)</f>
        <v>2.853770673760053</v>
      </c>
      <c r="K177" s="17">
        <f>IF(OR($A177="",$B177="",$C177=""),"",'OddsRatio_working_3-way'!H176)</f>
        <v>2.9206779629765278</v>
      </c>
      <c r="L177" s="21">
        <f>IF(OR($A177="",$B177="",$C177=""),"",'OddsRatio_working_3-way'!I176)</f>
        <v>3.251461389933596</v>
      </c>
      <c r="M177" s="22">
        <f>IF(OR($A177="",$B177="",$C177=""),"",'OddsRatio_working_3-way'!J176)</f>
        <v>2.8566553642106434</v>
      </c>
      <c r="N177" s="23">
        <f t="shared" si="42"/>
        <v>34.220565911956761</v>
      </c>
      <c r="O177" s="24">
        <f t="shared" si="43"/>
        <v>30.809512718160427</v>
      </c>
      <c r="P177" s="24">
        <f t="shared" si="44"/>
        <v>34.969921369882819</v>
      </c>
      <c r="Q177" t="s">
        <v>82</v>
      </c>
      <c r="R177" t="s">
        <v>85</v>
      </c>
      <c r="S177" t="s">
        <v>455</v>
      </c>
      <c r="T177" s="35">
        <v>100</v>
      </c>
      <c r="U177" s="35">
        <f t="shared" si="45"/>
        <v>40.119760479041922</v>
      </c>
      <c r="V177" s="35">
        <f t="shared" si="46"/>
        <v>74.093264248704671</v>
      </c>
      <c r="W177" s="35">
        <f t="shared" si="47"/>
        <v>82.698961937716263</v>
      </c>
      <c r="X177" s="35">
        <f t="shared" si="48"/>
        <v>43.207773813579074</v>
      </c>
      <c r="Y177" s="35">
        <f t="shared" si="49"/>
        <v>77.181277583241823</v>
      </c>
      <c r="Z177" s="35">
        <f t="shared" si="50"/>
        <v>85.786975272253429</v>
      </c>
      <c r="AA177" s="35">
        <f t="shared" si="51"/>
        <v>-3.0880133345371519</v>
      </c>
      <c r="AB177" s="35">
        <f t="shared" si="52"/>
        <v>-3.0880133345371519</v>
      </c>
      <c r="AC177" s="35">
        <f t="shared" si="53"/>
        <v>-3.0880133345371661</v>
      </c>
      <c r="AD177" s="36"/>
      <c r="AE177" s="36"/>
      <c r="AF177">
        <v>2.5</v>
      </c>
      <c r="AG177">
        <v>1.54</v>
      </c>
      <c r="AH177" s="36"/>
      <c r="AI177" s="36"/>
      <c r="AJ177" t="s">
        <v>69</v>
      </c>
    </row>
    <row r="178" spans="1:38" s="35" customFormat="1" ht="15" x14ac:dyDescent="0.25">
      <c r="A178">
        <v>1.67</v>
      </c>
      <c r="B178">
        <v>3.86</v>
      </c>
      <c r="C178">
        <v>5.78</v>
      </c>
      <c r="D178" s="20">
        <f t="shared" si="41"/>
        <v>3.0880133345371652E-2</v>
      </c>
      <c r="E178" s="17">
        <f>IF(OR($A178="",$B178="",$C178=""),"",A178*'MPTO_working_3-way'!$I177)</f>
        <v>1.7215698226867706</v>
      </c>
      <c r="F178" s="21">
        <f>IF(OR($A178="",$B178="",$C178=""),"",B178*'MPTO_working_3-way'!$I177)</f>
        <v>3.9791973147131343</v>
      </c>
      <c r="G178" s="22">
        <f>IF(OR($A178="",$B178="",$C178=""),"",C178*'MPTO_working_3-way'!$I177)</f>
        <v>5.9584871707362481</v>
      </c>
      <c r="H178" s="17">
        <f>IF(OR($A178="",$B178="",$C178=""),"",'MPTO_working_3-way'!E177)</f>
        <v>1.6992093075663013</v>
      </c>
      <c r="I178" s="21">
        <f>IF(OR($A178="",$B178="",$C178=""),"",'MPTO_working_3-way'!F177)</f>
        <v>4.0197129984440023</v>
      </c>
      <c r="J178" s="22">
        <f>IF(OR($A178="",$B178="",$C178=""),"",'MPTO_working_3-way'!G177)</f>
        <v>6.1456392542878202</v>
      </c>
      <c r="K178" s="17">
        <f>IF(OR($A178="",$B178="",$C178=""),"",'OddsRatio_working_3-way'!H177)</f>
        <v>1.7072005307997316</v>
      </c>
      <c r="L178" s="21">
        <f>IF(OR($A178="",$B178="",$C178=""),"",'OddsRatio_working_3-way'!I177)</f>
        <v>4.0187962956525869</v>
      </c>
      <c r="M178" s="22">
        <f>IF(OR($A178="",$B178="",$C178=""),"",'OddsRatio_working_3-way'!J177)</f>
        <v>6.0454008018249548</v>
      </c>
      <c r="N178" s="23">
        <f t="shared" si="42"/>
        <v>58.086520036657497</v>
      </c>
      <c r="O178" s="24">
        <f t="shared" si="43"/>
        <v>25.130696492543532</v>
      </c>
      <c r="P178" s="24">
        <f t="shared" si="44"/>
        <v>16.782783470798964</v>
      </c>
      <c r="Q178" t="s">
        <v>448</v>
      </c>
      <c r="R178" t="s">
        <v>449</v>
      </c>
      <c r="S178" t="s">
        <v>455</v>
      </c>
      <c r="T178" s="35">
        <v>100</v>
      </c>
      <c r="U178" s="35">
        <f t="shared" si="45"/>
        <v>75.124378109452735</v>
      </c>
      <c r="V178" s="35">
        <f t="shared" si="46"/>
        <v>71.590909090909093</v>
      </c>
      <c r="W178" s="35">
        <f t="shared" si="47"/>
        <v>50.248756218905463</v>
      </c>
      <c r="X178" s="35">
        <f t="shared" si="48"/>
        <v>78.160334690185437</v>
      </c>
      <c r="Y178" s="35">
        <f t="shared" si="49"/>
        <v>74.626865671641809</v>
      </c>
      <c r="Z178" s="35">
        <f t="shared" si="50"/>
        <v>53.284712799638179</v>
      </c>
      <c r="AA178" s="35">
        <f t="shared" si="51"/>
        <v>-3.0359565807327016</v>
      </c>
      <c r="AB178" s="35">
        <f t="shared" si="52"/>
        <v>-3.0359565807327158</v>
      </c>
      <c r="AC178" s="35">
        <f t="shared" si="53"/>
        <v>-3.0359565807327158</v>
      </c>
      <c r="AD178" s="36"/>
      <c r="AE178" s="36"/>
      <c r="AF178">
        <v>2.2000000000000002</v>
      </c>
      <c r="AG178">
        <v>1.72</v>
      </c>
      <c r="AH178" s="36"/>
      <c r="AI178" s="36"/>
      <c r="AJ178" t="s">
        <v>460</v>
      </c>
    </row>
    <row r="179" spans="1:38" ht="15" x14ac:dyDescent="0.25">
      <c r="A179">
        <v>4.0199999999999996</v>
      </c>
      <c r="B179">
        <v>3.52</v>
      </c>
      <c r="C179">
        <v>2.0099999999999998</v>
      </c>
      <c r="D179" s="20">
        <f t="shared" si="41"/>
        <v>3.0359565807327016E-2</v>
      </c>
      <c r="E179" s="17">
        <f>IF(OR($A179="",$B179="",$C179=""),"",A179*'MPTO_working_3-way'!$I178)</f>
        <v>4.1420454545454541</v>
      </c>
      <c r="F179" s="21">
        <f>IF(OR($A179="",$B179="",$C179=""),"",B179*'MPTO_working_3-way'!$I178)</f>
        <v>3.6268656716417911</v>
      </c>
      <c r="G179" s="22">
        <f>IF(OR($A179="",$B179="",$C179=""),"",C179*'MPTO_working_3-way'!$I178)</f>
        <v>2.0710227272727271</v>
      </c>
      <c r="H179" s="17">
        <f>IF(OR($A179="",$B179="",$C179=""),"",'MPTO_working_3-way'!E178)</f>
        <v>4.1904761904761898</v>
      </c>
      <c r="I179" s="21">
        <f>IF(OR($A179="",$B179="",$C179=""),"",'MPTO_working_3-way'!F178)</f>
        <v>3.650020635575733</v>
      </c>
      <c r="J179" s="22">
        <f>IF(OR($A179="",$B179="",$C179=""),"",'MPTO_working_3-way'!G178)</f>
        <v>2.0517341375710472</v>
      </c>
      <c r="K179" s="17">
        <f>IF(OR($A179="",$B179="",$C179=""),"",'OddsRatio_working_3-way'!H178)</f>
        <v>4.1677007772323726</v>
      </c>
      <c r="L179" s="21">
        <f>IF(OR($A179="",$B179="",$C179=""),"",'OddsRatio_working_3-way'!I178)</f>
        <v>3.6432470061674107</v>
      </c>
      <c r="M179" s="22">
        <f>IF(OR($A179="",$B179="",$C179=""),"",'OddsRatio_working_3-way'!J178)</f>
        <v>2.0593966175512244</v>
      </c>
      <c r="N179" s="23">
        <f t="shared" si="42"/>
        <v>24.142661179698219</v>
      </c>
      <c r="O179" s="24">
        <f t="shared" si="43"/>
        <v>27.572016460905353</v>
      </c>
      <c r="P179" s="24">
        <f t="shared" si="44"/>
        <v>48.285322359396439</v>
      </c>
      <c r="Q179" t="s">
        <v>450</v>
      </c>
      <c r="R179" t="s">
        <v>451</v>
      </c>
      <c r="S179" t="s">
        <v>455</v>
      </c>
      <c r="T179" s="35">
        <v>100</v>
      </c>
      <c r="U179" s="35">
        <f t="shared" si="45"/>
        <v>48.717948717948723</v>
      </c>
      <c r="V179" s="35">
        <f t="shared" si="46"/>
        <v>71.83098591549296</v>
      </c>
      <c r="W179" s="35">
        <f t="shared" si="47"/>
        <v>75.845410628019309</v>
      </c>
      <c r="X179" s="35">
        <f t="shared" si="48"/>
        <v>52.323603456487724</v>
      </c>
      <c r="Y179" s="35">
        <f t="shared" si="49"/>
        <v>75.436640654031976</v>
      </c>
      <c r="Z179" s="35">
        <f t="shared" si="50"/>
        <v>79.451065366558325</v>
      </c>
      <c r="AA179" s="35">
        <f t="shared" si="51"/>
        <v>-3.6056547385390019</v>
      </c>
      <c r="AB179" s="35">
        <f t="shared" si="52"/>
        <v>-3.6056547385390161</v>
      </c>
      <c r="AC179" s="35">
        <f t="shared" si="53"/>
        <v>-3.6056547385390161</v>
      </c>
      <c r="AD179" s="36"/>
      <c r="AE179" s="36"/>
      <c r="AF179">
        <v>2.08</v>
      </c>
      <c r="AG179">
        <v>1.81</v>
      </c>
      <c r="AI179" s="36"/>
      <c r="AJ179" t="s">
        <v>460</v>
      </c>
      <c r="AK179" s="35"/>
      <c r="AL179" s="35"/>
    </row>
    <row r="180" spans="1:38" ht="15" x14ac:dyDescent="0.25">
      <c r="A180">
        <v>1.95</v>
      </c>
      <c r="B180">
        <v>3.55</v>
      </c>
      <c r="C180">
        <v>4.1399999999999997</v>
      </c>
      <c r="D180" s="20">
        <f t="shared" si="41"/>
        <v>3.6056547385389992E-2</v>
      </c>
      <c r="E180" s="17">
        <f>IF(OR($A180="",$B180="",$C180=""),"",A180*'MPTO_working_3-way'!$I179)</f>
        <v>2.0203102674015105</v>
      </c>
      <c r="F180" s="21">
        <f>IF(OR($A180="",$B180="",$C180=""),"",B180*'MPTO_working_3-way'!$I179)</f>
        <v>3.6780007432181341</v>
      </c>
      <c r="G180" s="22">
        <f>IF(OR($A180="",$B180="",$C180=""),"",C180*'MPTO_working_3-way'!$I179)</f>
        <v>4.2892741061755144</v>
      </c>
      <c r="H180" s="17">
        <f>IF(OR($A180="",$B180="",$C180=""),"",'MPTO_working_3-way'!E179)</f>
        <v>1.9967984783191834</v>
      </c>
      <c r="I180" s="21">
        <f>IF(OR($A180="",$B180="",$C180=""),"",'MPTO_working_3-way'!F179)</f>
        <v>3.7082182298102482</v>
      </c>
      <c r="J180" s="22">
        <f>IF(OR($A180="",$B180="",$C180=""),"",'MPTO_working_3-way'!G179)</f>
        <v>4.3567850654829314</v>
      </c>
      <c r="K180" s="17">
        <f>IF(OR($A180="",$B180="",$C180=""),"",'OddsRatio_working_3-way'!H179)</f>
        <v>2.0059364195215239</v>
      </c>
      <c r="L180" s="21">
        <f>IF(OR($A180="",$B180="",$C180=""),"",'OddsRatio_working_3-way'!I179)</f>
        <v>3.7001451260840925</v>
      </c>
      <c r="M180" s="22">
        <f>IF(OR($A180="",$B180="",$C180=""),"",'OddsRatio_working_3-way'!J179)</f>
        <v>4.3248845866290386</v>
      </c>
      <c r="N180" s="23">
        <f t="shared" si="42"/>
        <v>49.497347815104824</v>
      </c>
      <c r="O180" s="24">
        <f t="shared" si="43"/>
        <v>27.188684011113924</v>
      </c>
      <c r="P180" s="24">
        <f t="shared" si="44"/>
        <v>23.313968173781259</v>
      </c>
      <c r="Q180" t="s">
        <v>234</v>
      </c>
      <c r="R180" t="s">
        <v>347</v>
      </c>
      <c r="S180" t="s">
        <v>455</v>
      </c>
      <c r="T180" s="35">
        <v>100</v>
      </c>
      <c r="U180" s="35">
        <f t="shared" si="45"/>
        <v>71.014492753623188</v>
      </c>
      <c r="V180" s="35">
        <f t="shared" si="46"/>
        <v>67.741935483870961</v>
      </c>
      <c r="W180" s="35">
        <f t="shared" si="47"/>
        <v>58.50622406639004</v>
      </c>
      <c r="X180" s="35">
        <f t="shared" si="48"/>
        <v>73.751840449738992</v>
      </c>
      <c r="Y180" s="35">
        <f t="shared" si="49"/>
        <v>70.47928317998678</v>
      </c>
      <c r="Z180" s="35">
        <f t="shared" si="50"/>
        <v>61.243571762505844</v>
      </c>
      <c r="AA180" s="35">
        <f t="shared" si="51"/>
        <v>-2.7373476961158048</v>
      </c>
      <c r="AB180" s="35">
        <f t="shared" si="52"/>
        <v>-2.737347696115819</v>
      </c>
      <c r="AC180" s="35">
        <f t="shared" si="53"/>
        <v>-2.7373476961158048</v>
      </c>
      <c r="AD180" s="36"/>
      <c r="AE180" s="36"/>
      <c r="AF180">
        <v>2.13</v>
      </c>
      <c r="AG180">
        <v>1.76</v>
      </c>
      <c r="AI180" s="36"/>
      <c r="AJ180" t="s">
        <v>366</v>
      </c>
      <c r="AK180" s="35"/>
      <c r="AL180" s="35"/>
    </row>
    <row r="181" spans="1:38" s="35" customFormat="1" ht="15" x14ac:dyDescent="0.25">
      <c r="A181">
        <v>3.45</v>
      </c>
      <c r="B181">
        <v>3.1</v>
      </c>
      <c r="C181">
        <v>2.41</v>
      </c>
      <c r="D181" s="20">
        <f t="shared" si="41"/>
        <v>2.7373476961157994E-2</v>
      </c>
      <c r="E181" s="17">
        <f>IF(OR($A181="",$B181="",$C181=""),"",A181*'MPTO_working_3-way'!$I180)</f>
        <v>3.5444384955159953</v>
      </c>
      <c r="F181" s="21">
        <f>IF(OR($A181="",$B181="",$C181=""),"",B181*'MPTO_working_3-way'!$I180)</f>
        <v>3.1848577785795897</v>
      </c>
      <c r="G181" s="22">
        <f>IF(OR($A181="",$B181="",$C181=""),"",C181*'MPTO_working_3-way'!$I180)</f>
        <v>2.475970079476391</v>
      </c>
      <c r="H181" s="17">
        <f>IF(OR($A181="",$B181="",$C181=""),"",'MPTO_working_3-way'!E180)</f>
        <v>3.5621341981669894</v>
      </c>
      <c r="I181" s="21">
        <f>IF(OR($A181="",$B181="",$C181=""),"",'MPTO_working_3-way'!F180)</f>
        <v>3.1902388609597758</v>
      </c>
      <c r="J181" s="22">
        <f>IF(OR($A181="",$B181="",$C181=""),"",'MPTO_working_3-way'!G180)</f>
        <v>2.4641875494949721</v>
      </c>
      <c r="K181" s="17">
        <f>IF(OR($A181="",$B181="",$C181=""),"",'OddsRatio_working_3-way'!H180)</f>
        <v>3.5532994183089377</v>
      </c>
      <c r="L181" s="21">
        <f>IF(OR($A181="",$B181="",$C181=""),"",'OddsRatio_working_3-way'!I180)</f>
        <v>3.1885423585505186</v>
      </c>
      <c r="M181" s="22">
        <f>IF(OR($A181="",$B181="",$C181=""),"",'OddsRatio_working_3-way'!J180)</f>
        <v>2.4694498693124913</v>
      </c>
      <c r="N181" s="23">
        <f t="shared" si="42"/>
        <v>28.213213496724006</v>
      </c>
      <c r="O181" s="24">
        <f t="shared" si="43"/>
        <v>31.398576310870261</v>
      </c>
      <c r="P181" s="24">
        <f t="shared" si="44"/>
        <v>40.38821019240573</v>
      </c>
      <c r="Q181" t="s">
        <v>352</v>
      </c>
      <c r="R181" t="s">
        <v>237</v>
      </c>
      <c r="S181" t="s">
        <v>455</v>
      </c>
      <c r="T181" s="35">
        <v>100</v>
      </c>
      <c r="U181" s="35">
        <f t="shared" si="45"/>
        <v>62.686567164179095</v>
      </c>
      <c r="V181" s="35">
        <f t="shared" si="46"/>
        <v>67.637540453074436</v>
      </c>
      <c r="W181" s="35">
        <f t="shared" si="47"/>
        <v>66.996699669967001</v>
      </c>
      <c r="X181" s="35">
        <f t="shared" si="48"/>
        <v>65.365759876958577</v>
      </c>
      <c r="Y181" s="35">
        <f t="shared" si="49"/>
        <v>70.31673316585389</v>
      </c>
      <c r="Z181" s="35">
        <f t="shared" si="50"/>
        <v>69.675892382746468</v>
      </c>
      <c r="AA181" s="35">
        <f t="shared" si="51"/>
        <v>-2.6791927127794821</v>
      </c>
      <c r="AB181" s="35">
        <f t="shared" si="52"/>
        <v>-2.6791927127794537</v>
      </c>
      <c r="AC181" s="35">
        <f t="shared" si="53"/>
        <v>-2.6791927127794679</v>
      </c>
      <c r="AD181" s="36"/>
      <c r="AE181" s="36"/>
      <c r="AF181">
        <v>2.72</v>
      </c>
      <c r="AG181">
        <v>1.5</v>
      </c>
      <c r="AH181" s="36"/>
      <c r="AI181" s="36"/>
      <c r="AJ181" t="s">
        <v>367</v>
      </c>
    </row>
    <row r="182" spans="1:38" s="35" customFormat="1" ht="15" x14ac:dyDescent="0.25">
      <c r="A182">
        <v>2.68</v>
      </c>
      <c r="B182">
        <v>3.09</v>
      </c>
      <c r="C182">
        <v>3.03</v>
      </c>
      <c r="D182" s="20">
        <f t="shared" si="41"/>
        <v>2.6791927127794768E-2</v>
      </c>
      <c r="E182" s="17">
        <f>IF(OR($A182="",$B182="",$C182=""),"",A182*'MPTO_working_3-way'!$I181)</f>
        <v>2.7518023647024901</v>
      </c>
      <c r="F182" s="21">
        <f>IF(OR($A182="",$B182="",$C182=""),"",B182*'MPTO_working_3-way'!$I181)</f>
        <v>3.1727870548248855</v>
      </c>
      <c r="G182" s="22">
        <f>IF(OR($A182="",$B182="",$C182=""),"",C182*'MPTO_working_3-way'!$I181)</f>
        <v>3.1111795391972179</v>
      </c>
      <c r="H182" s="17">
        <f>IF(OR($A182="",$B182="",$C182=""),"",'MPTO_working_3-way'!E181)</f>
        <v>2.7457163079032139</v>
      </c>
      <c r="I182" s="21">
        <f>IF(OR($A182="",$B182="",$C182=""),"",'MPTO_working_3-way'!F181)</f>
        <v>3.1776905471820265</v>
      </c>
      <c r="J182" s="22">
        <f>IF(OR($A182="",$B182="",$C182=""),"",'MPTO_working_3-way'!G181)</f>
        <v>3.1142717142320975</v>
      </c>
      <c r="K182" s="17">
        <f>IF(OR($A182="",$B182="",$C182=""),"",'OddsRatio_working_3-way'!H181)</f>
        <v>2.7485817012833169</v>
      </c>
      <c r="L182" s="21">
        <f>IF(OR($A182="",$B182="",$C182=""),"",'OddsRatio_working_3-way'!I181)</f>
        <v>3.1753189021917443</v>
      </c>
      <c r="M182" s="22">
        <f>IF(OR($A182="",$B182="",$C182=""),"",'OddsRatio_working_3-way'!J181)</f>
        <v>3.1128695557173409</v>
      </c>
      <c r="N182" s="23">
        <f t="shared" si="42"/>
        <v>36.339819051943962</v>
      </c>
      <c r="O182" s="24">
        <f t="shared" si="43"/>
        <v>31.518030763498327</v>
      </c>
      <c r="P182" s="24">
        <f t="shared" si="44"/>
        <v>32.1421501845577</v>
      </c>
      <c r="Q182" t="s">
        <v>354</v>
      </c>
      <c r="R182" t="s">
        <v>236</v>
      </c>
      <c r="S182" t="s">
        <v>455</v>
      </c>
      <c r="T182" s="35">
        <v>100</v>
      </c>
      <c r="U182" s="35">
        <f t="shared" si="45"/>
        <v>56.709956709956707</v>
      </c>
      <c r="V182" s="35">
        <f t="shared" si="46"/>
        <v>70.059880239520965</v>
      </c>
      <c r="W182" s="35">
        <f t="shared" si="47"/>
        <v>69.879518072289159</v>
      </c>
      <c r="X182" s="35">
        <f t="shared" si="48"/>
        <v>60.060601688189898</v>
      </c>
      <c r="Y182" s="35">
        <f t="shared" si="49"/>
        <v>73.410525217754127</v>
      </c>
      <c r="Z182" s="35">
        <f t="shared" si="50"/>
        <v>73.230163050522336</v>
      </c>
      <c r="AA182" s="35">
        <f t="shared" si="51"/>
        <v>-3.3506449782331913</v>
      </c>
      <c r="AB182" s="35">
        <f t="shared" si="52"/>
        <v>-3.3506449782331629</v>
      </c>
      <c r="AC182" s="35">
        <f t="shared" si="53"/>
        <v>-3.3506449782331771</v>
      </c>
      <c r="AD182" s="36"/>
      <c r="AE182" s="36"/>
      <c r="AF182">
        <v>2.46</v>
      </c>
      <c r="AG182">
        <v>1.59</v>
      </c>
      <c r="AH182" s="36"/>
      <c r="AI182" s="36"/>
      <c r="AJ182" t="s">
        <v>367</v>
      </c>
    </row>
    <row r="183" spans="1:38" ht="15" x14ac:dyDescent="0.25">
      <c r="A183">
        <v>2.31</v>
      </c>
      <c r="B183">
        <v>3.34</v>
      </c>
      <c r="C183">
        <v>3.32</v>
      </c>
      <c r="D183" s="20">
        <f t="shared" si="41"/>
        <v>3.350644978233186E-2</v>
      </c>
      <c r="E183" s="17">
        <f>IF(OR($A183="",$B183="",$C183=""),"",A183*'MPTO_working_3-way'!$I182)</f>
        <v>2.3873998989971867</v>
      </c>
      <c r="F183" s="21">
        <f>IF(OR($A183="",$B183="",$C183=""),"",B183*'MPTO_working_3-way'!$I182)</f>
        <v>3.4519115422729882</v>
      </c>
      <c r="G183" s="22">
        <f>IF(OR($A183="",$B183="",$C183=""),"",C183*'MPTO_working_3-way'!$I182)</f>
        <v>3.4312414132773417</v>
      </c>
      <c r="H183" s="17">
        <f>IF(OR($A183="",$B183="",$C183=""),"",'MPTO_working_3-way'!E182)</f>
        <v>2.3711762678794654</v>
      </c>
      <c r="I183" s="21">
        <f>IF(OR($A183="",$B183="",$C183=""),"",'MPTO_working_3-way'!F182)</f>
        <v>3.4694228195094681</v>
      </c>
      <c r="J183" s="22">
        <f>IF(OR($A183="",$B183="",$C183=""),"",'MPTO_working_3-way'!G182)</f>
        <v>3.4478478214753747</v>
      </c>
      <c r="K183" s="17">
        <f>IF(OR($A183="",$B183="",$C183=""),"",'OddsRatio_working_3-way'!H182)</f>
        <v>2.3781639670718255</v>
      </c>
      <c r="L183" s="21">
        <f>IF(OR($A183="",$B183="",$C183=""),"",'OddsRatio_working_3-way'!I182)</f>
        <v>3.4617585366015806</v>
      </c>
      <c r="M183" s="22">
        <f>IF(OR($A183="",$B183="",$C183=""),"",'OddsRatio_working_3-way'!J182)</f>
        <v>3.4407178653485748</v>
      </c>
      <c r="N183" s="23">
        <f t="shared" si="42"/>
        <v>41.886572937363539</v>
      </c>
      <c r="O183" s="24">
        <f t="shared" si="43"/>
        <v>28.969456133326283</v>
      </c>
      <c r="P183" s="24">
        <f t="shared" si="44"/>
        <v>29.143970929310175</v>
      </c>
      <c r="Q183" t="s">
        <v>284</v>
      </c>
      <c r="R183" t="s">
        <v>336</v>
      </c>
      <c r="S183" t="s">
        <v>455</v>
      </c>
      <c r="T183" s="35">
        <v>100</v>
      </c>
      <c r="U183" s="35">
        <f t="shared" si="45"/>
        <v>66.21621621621621</v>
      </c>
      <c r="V183" s="35">
        <f t="shared" si="46"/>
        <v>65.156794425087099</v>
      </c>
      <c r="W183" s="35">
        <f t="shared" si="47"/>
        <v>65.397923875432525</v>
      </c>
      <c r="X183" s="35">
        <f t="shared" si="48"/>
        <v>69.445281699480361</v>
      </c>
      <c r="Y183" s="35">
        <f t="shared" si="49"/>
        <v>68.38585990835125</v>
      </c>
      <c r="Z183" s="35">
        <f t="shared" si="50"/>
        <v>68.626989358696662</v>
      </c>
      <c r="AA183" s="35">
        <f t="shared" si="51"/>
        <v>-3.2290654832641508</v>
      </c>
      <c r="AB183" s="35">
        <f t="shared" si="52"/>
        <v>-3.2290654832641508</v>
      </c>
      <c r="AC183" s="35">
        <f t="shared" si="53"/>
        <v>-3.2290654832641366</v>
      </c>
      <c r="AD183" s="36"/>
      <c r="AE183" s="36"/>
      <c r="AF183">
        <v>2.17</v>
      </c>
      <c r="AG183">
        <v>1.74</v>
      </c>
      <c r="AI183" s="36"/>
      <c r="AJ183" t="s">
        <v>368</v>
      </c>
      <c r="AK183" s="35"/>
      <c r="AL183" s="35"/>
    </row>
    <row r="184" spans="1:38" ht="15" x14ac:dyDescent="0.25">
      <c r="A184">
        <v>2.96</v>
      </c>
      <c r="B184">
        <v>2.87</v>
      </c>
      <c r="C184">
        <v>2.89</v>
      </c>
      <c r="D184" s="20">
        <f t="shared" si="41"/>
        <v>3.2290654832641374E-2</v>
      </c>
      <c r="E184" s="17">
        <f>IF(OR($A184="",$B184="",$C184=""),"",A184*'MPTO_working_3-way'!$I183)</f>
        <v>3.0555803383046185</v>
      </c>
      <c r="F184" s="21">
        <f>IF(OR($A184="",$B184="",$C184=""),"",B184*'MPTO_working_3-way'!$I183)</f>
        <v>2.9626741793696807</v>
      </c>
      <c r="G184" s="22">
        <f>IF(OR($A184="",$B184="",$C184=""),"",C184*'MPTO_working_3-way'!$I183)</f>
        <v>2.9833199924663338</v>
      </c>
      <c r="H184" s="17">
        <f>IF(OR($A184="",$B184="",$C184=""),"",'MPTO_working_3-way'!E183)</f>
        <v>3.057409408534483</v>
      </c>
      <c r="I184" s="21">
        <f>IF(OR($A184="",$B184="",$C184=""),"",'MPTO_working_3-way'!F183)</f>
        <v>2.9614843781538451</v>
      </c>
      <c r="J184" s="22">
        <f>IF(OR($A184="",$B184="",$C184=""),"",'MPTO_working_3-way'!G183)</f>
        <v>2.9827844749090704</v>
      </c>
      <c r="K184" s="17">
        <f>IF(OR($A184="",$B184="",$C184=""),"",'OddsRatio_working_3-way'!H183)</f>
        <v>3.0565013598087409</v>
      </c>
      <c r="L184" s="21">
        <f>IF(OR($A184="",$B184="",$C184=""),"",'OddsRatio_working_3-way'!I183)</f>
        <v>2.9620701749195644</v>
      </c>
      <c r="M184" s="22">
        <f>IF(OR($A184="",$B184="",$C184=""),"",'OddsRatio_working_3-way'!J183)</f>
        <v>2.9830548826727155</v>
      </c>
      <c r="N184" s="23">
        <f t="shared" si="42"/>
        <v>32.727007287749721</v>
      </c>
      <c r="O184" s="24">
        <f t="shared" si="43"/>
        <v>33.75328974625058</v>
      </c>
      <c r="P184" s="24">
        <f t="shared" si="44"/>
        <v>33.519702965999713</v>
      </c>
      <c r="Q184" t="s">
        <v>332</v>
      </c>
      <c r="R184" t="s">
        <v>357</v>
      </c>
      <c r="S184" t="s">
        <v>455</v>
      </c>
      <c r="T184" s="35">
        <v>100</v>
      </c>
      <c r="U184" s="35">
        <f t="shared" si="45"/>
        <v>63.235294117647051</v>
      </c>
      <c r="V184" s="35">
        <f t="shared" si="46"/>
        <v>72.451790633608823</v>
      </c>
      <c r="W184" s="35">
        <f t="shared" si="47"/>
        <v>60.9375</v>
      </c>
      <c r="X184" s="35">
        <f t="shared" si="48"/>
        <v>66.610709366391191</v>
      </c>
      <c r="Y184" s="35">
        <f t="shared" si="49"/>
        <v>75.827205882352942</v>
      </c>
      <c r="Z184" s="35">
        <f t="shared" si="50"/>
        <v>64.312915248744119</v>
      </c>
      <c r="AA184" s="35">
        <f t="shared" si="51"/>
        <v>-3.3754152487441402</v>
      </c>
      <c r="AB184" s="35">
        <f t="shared" si="52"/>
        <v>-3.3754152487441189</v>
      </c>
      <c r="AC184" s="35">
        <f t="shared" si="53"/>
        <v>-3.3754152487441189</v>
      </c>
      <c r="AD184" s="36"/>
      <c r="AE184" s="36"/>
      <c r="AF184">
        <v>2.86</v>
      </c>
      <c r="AG184">
        <v>1.45</v>
      </c>
      <c r="AI184" s="36"/>
      <c r="AJ184" t="s">
        <v>368</v>
      </c>
      <c r="AK184" s="35"/>
      <c r="AL184" s="35"/>
    </row>
    <row r="185" spans="1:38" s="35" customFormat="1" ht="17.25" customHeight="1" x14ac:dyDescent="0.25">
      <c r="A185">
        <v>2.72</v>
      </c>
      <c r="B185">
        <v>3.63</v>
      </c>
      <c r="C185">
        <v>2.56</v>
      </c>
      <c r="D185" s="20">
        <f t="shared" si="41"/>
        <v>3.375415248744118E-2</v>
      </c>
      <c r="E185" s="17">
        <f>IF(OR($A185="",$B185="",$C185=""),"",A185*'MPTO_working_3-way'!$I184)</f>
        <v>2.8118112947658402</v>
      </c>
      <c r="F185" s="21">
        <f>IF(OR($A185="",$B185="",$C185=""),"",B185*'MPTO_working_3-way'!$I184)</f>
        <v>3.7525275735294112</v>
      </c>
      <c r="G185" s="22">
        <f>IF(OR($A185="",$B185="",$C185=""),"",C185*'MPTO_working_3-way'!$I184)</f>
        <v>2.6464106303678494</v>
      </c>
      <c r="H185" s="17">
        <f>IF(OR($A185="",$B185="",$C185=""),"",'MPTO_working_3-way'!E184)</f>
        <v>2.8058701917498086</v>
      </c>
      <c r="I185" s="21">
        <f>IF(OR($A185="",$B185="",$C185=""),"",'MPTO_working_3-way'!F184)</f>
        <v>3.7845714522996525</v>
      </c>
      <c r="J185" s="22">
        <f>IF(OR($A185="",$B185="",$C185=""),"",'MPTO_working_3-way'!G184)</f>
        <v>2.6359239500416018</v>
      </c>
      <c r="K185" s="17">
        <f>IF(OR($A185="",$B185="",$C185=""),"",'OddsRatio_working_3-way'!H184)</f>
        <v>2.809577783722538</v>
      </c>
      <c r="L185" s="21">
        <f>IF(OR($A185="",$B185="",$C185=""),"",'OddsRatio_working_3-way'!I184)</f>
        <v>3.7669706809245773</v>
      </c>
      <c r="M185" s="22">
        <f>IF(OR($A185="",$B185="",$C185=""),"",'OddsRatio_working_3-way'!J184)</f>
        <v>2.6412449666320685</v>
      </c>
      <c r="N185" s="23">
        <f t="shared" si="42"/>
        <v>35.564264282652623</v>
      </c>
      <c r="O185" s="24">
        <f t="shared" si="43"/>
        <v>26.648704917028965</v>
      </c>
      <c r="P185" s="24">
        <f t="shared" si="44"/>
        <v>37.787030800318419</v>
      </c>
      <c r="Q185" t="s">
        <v>288</v>
      </c>
      <c r="R185" t="s">
        <v>341</v>
      </c>
      <c r="S185" t="s">
        <v>455</v>
      </c>
      <c r="T185" s="35">
        <v>100</v>
      </c>
      <c r="U185" s="35">
        <f t="shared" si="45"/>
        <v>81.91681735985533</v>
      </c>
      <c r="V185" s="35">
        <f t="shared" si="46"/>
        <v>77.777777777777771</v>
      </c>
      <c r="W185" s="35">
        <f t="shared" si="47"/>
        <v>36.30573248407643</v>
      </c>
      <c r="X185" s="35">
        <f t="shared" si="48"/>
        <v>85.916489738145785</v>
      </c>
      <c r="Y185" s="35">
        <f t="shared" si="49"/>
        <v>81.777450156068227</v>
      </c>
      <c r="Z185" s="35">
        <f t="shared" si="50"/>
        <v>40.305404862366892</v>
      </c>
      <c r="AA185" s="35">
        <f t="shared" si="51"/>
        <v>-3.9996723782904553</v>
      </c>
      <c r="AB185" s="35">
        <f t="shared" si="52"/>
        <v>-3.9996723782904553</v>
      </c>
      <c r="AC185" s="35">
        <f t="shared" si="53"/>
        <v>-3.9996723782904624</v>
      </c>
      <c r="AD185" s="36"/>
      <c r="AE185" s="36"/>
      <c r="AF185">
        <v>1.48</v>
      </c>
      <c r="AG185">
        <v>2.73</v>
      </c>
      <c r="AH185" s="36"/>
      <c r="AI185" s="36"/>
      <c r="AJ185" t="s">
        <v>369</v>
      </c>
    </row>
    <row r="186" spans="1:38" s="35" customFormat="1" ht="15" x14ac:dyDescent="0.25">
      <c r="A186">
        <v>5.53</v>
      </c>
      <c r="B186">
        <v>4.5</v>
      </c>
      <c r="C186">
        <v>1.57</v>
      </c>
      <c r="D186" s="20">
        <f t="shared" si="41"/>
        <v>3.9996723782904642E-2</v>
      </c>
      <c r="E186" s="17">
        <f>IF(OR($A186="",$B186="",$C186=""),"",A186*'MPTO_working_3-way'!$I185)</f>
        <v>5.7511818825194627</v>
      </c>
      <c r="F186" s="21">
        <f>IF(OR($A186="",$B186="",$C186=""),"",B186*'MPTO_working_3-way'!$I185)</f>
        <v>4.6799852570230707</v>
      </c>
      <c r="G186" s="22">
        <f>IF(OR($A186="",$B186="",$C186=""),"",C186*'MPTO_working_3-way'!$I185)</f>
        <v>1.6327948563391603</v>
      </c>
      <c r="H186" s="17">
        <f>IF(OR($A186="",$B186="",$C186=""),"",'MPTO_working_3-way'!E185)</f>
        <v>5.9701640404740139</v>
      </c>
      <c r="I186" s="21">
        <f>IF(OR($A186="",$B186="",$C186=""),"",'MPTO_working_3-way'!F185)</f>
        <v>4.7872090149957218</v>
      </c>
      <c r="J186" s="22">
        <f>IF(OR($A186="",$B186="",$C186=""),"",'MPTO_working_3-way'!G185)</f>
        <v>1.603565215785236</v>
      </c>
      <c r="K186" s="17">
        <f>IF(OR($A186="",$B186="",$C186=""),"",'OddsRatio_working_3-way'!H185)</f>
        <v>5.8733192264704472</v>
      </c>
      <c r="L186" s="21">
        <f>IF(OR($A186="",$B186="",$C186=""),"",'OddsRatio_working_3-way'!I185)</f>
        <v>4.7652576804959317</v>
      </c>
      <c r="M186" s="22">
        <f>IF(OR($A186="",$B186="",$C186=""),"",'OddsRatio_working_3-way'!J185)</f>
        <v>1.6131991079664798</v>
      </c>
      <c r="N186" s="23">
        <f t="shared" si="42"/>
        <v>17.387730390504057</v>
      </c>
      <c r="O186" s="24">
        <f t="shared" si="43"/>
        <v>21.367588679886097</v>
      </c>
      <c r="P186" s="24">
        <f t="shared" si="44"/>
        <v>61.244680929609828</v>
      </c>
      <c r="Q186" t="s">
        <v>340</v>
      </c>
      <c r="R186" t="s">
        <v>343</v>
      </c>
      <c r="S186" t="s">
        <v>455</v>
      </c>
      <c r="T186" s="35">
        <v>100</v>
      </c>
      <c r="U186" s="35" t="e">
        <f t="shared" si="45"/>
        <v>#DIV/0!</v>
      </c>
      <c r="V186" s="35" t="e">
        <f t="shared" si="46"/>
        <v>#DIV/0!</v>
      </c>
      <c r="W186" s="35" t="e">
        <f t="shared" si="47"/>
        <v>#DIV/0!</v>
      </c>
      <c r="X186" s="35" t="e">
        <f t="shared" si="48"/>
        <v>#DIV/0!</v>
      </c>
      <c r="Y186" s="35" t="e">
        <f t="shared" si="49"/>
        <v>#DIV/0!</v>
      </c>
      <c r="Z186" s="35" t="e">
        <f t="shared" si="50"/>
        <v>#DIV/0!</v>
      </c>
      <c r="AA186" s="35" t="e">
        <f t="shared" si="51"/>
        <v>#DIV/0!</v>
      </c>
      <c r="AB186" s="35" t="e">
        <f t="shared" si="52"/>
        <v>#DIV/0!</v>
      </c>
      <c r="AC186" s="35" t="e">
        <f t="shared" si="53"/>
        <v>#DIV/0!</v>
      </c>
      <c r="AD186" s="36"/>
      <c r="AE186" s="36"/>
      <c r="AF186">
        <v>1.58</v>
      </c>
      <c r="AG186">
        <v>2.4700000000000002</v>
      </c>
      <c r="AH186" s="36"/>
      <c r="AI186" s="36"/>
      <c r="AJ186" t="s">
        <v>369</v>
      </c>
    </row>
    <row r="187" spans="1:38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/>
      <c r="T187" s="35"/>
      <c r="U187" s="35"/>
      <c r="V187" s="35"/>
      <c r="W187" s="35"/>
      <c r="X187" s="35"/>
      <c r="Y187" s="35"/>
      <c r="Z187" s="35"/>
      <c r="AA187" s="35"/>
      <c r="AB187" s="35"/>
      <c r="AC187" s="35"/>
      <c r="AD187" s="36"/>
      <c r="AE187" s="36"/>
      <c r="AF187"/>
      <c r="AG187"/>
      <c r="AH187" s="41"/>
      <c r="AI187" s="36"/>
      <c r="AJ187"/>
      <c r="AK187" s="35"/>
      <c r="AL187" s="35"/>
    </row>
    <row r="188" spans="1:38" s="35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/>
      <c r="AD188" s="36"/>
      <c r="AE188" s="36"/>
      <c r="AF188"/>
      <c r="AG188"/>
      <c r="AH188" s="41"/>
      <c r="AI188" s="36"/>
      <c r="AJ188"/>
    </row>
    <row r="189" spans="1:38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/>
      <c r="T189" s="35"/>
      <c r="U189" s="35"/>
      <c r="V189" s="35"/>
      <c r="W189" s="35"/>
      <c r="X189" s="35"/>
      <c r="Y189" s="35"/>
      <c r="Z189" s="35"/>
      <c r="AA189" s="35"/>
      <c r="AB189" s="35"/>
      <c r="AC189" s="35"/>
      <c r="AD189" s="36"/>
      <c r="AE189" s="36"/>
      <c r="AF189"/>
      <c r="AG189"/>
      <c r="AH189" s="41"/>
      <c r="AI189" s="36"/>
      <c r="AJ189"/>
      <c r="AK189" s="35"/>
      <c r="AL189" s="35"/>
    </row>
    <row r="190" spans="1:38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/>
      <c r="T190" s="35"/>
      <c r="U190" s="35"/>
      <c r="V190" s="35"/>
      <c r="W190" s="35"/>
      <c r="X190" s="35"/>
      <c r="Y190" s="35"/>
      <c r="Z190" s="35"/>
      <c r="AA190" s="35"/>
      <c r="AB190" s="35"/>
      <c r="AC190" s="35"/>
      <c r="AD190" s="36"/>
      <c r="AE190" s="36"/>
      <c r="AF190"/>
      <c r="AG190"/>
      <c r="AH190" s="41"/>
      <c r="AI190" s="36"/>
      <c r="AJ190"/>
      <c r="AK190" s="35"/>
      <c r="AL190" s="35"/>
    </row>
    <row r="191" spans="1:38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/>
      <c r="T191" s="35"/>
      <c r="U191" s="35"/>
      <c r="V191" s="35"/>
      <c r="W191" s="35"/>
      <c r="X191" s="35"/>
      <c r="Y191" s="35"/>
      <c r="Z191" s="35"/>
      <c r="AA191" s="35"/>
      <c r="AB191" s="35"/>
      <c r="AC191" s="35"/>
      <c r="AD191" s="36"/>
      <c r="AE191" s="36"/>
      <c r="AF191"/>
      <c r="AG191"/>
      <c r="AH191" s="41"/>
      <c r="AI191" s="36"/>
      <c r="AJ191"/>
      <c r="AK191" s="35"/>
      <c r="AL191" s="35"/>
    </row>
    <row r="192" spans="1:38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/>
      <c r="T192" s="35"/>
      <c r="U192" s="35"/>
      <c r="V192" s="35"/>
      <c r="W192" s="35"/>
      <c r="X192" s="35"/>
      <c r="Y192" s="35"/>
      <c r="Z192" s="35"/>
      <c r="AA192" s="35"/>
      <c r="AB192" s="35"/>
      <c r="AC192" s="35"/>
      <c r="AD192" s="36"/>
      <c r="AE192" s="36"/>
      <c r="AF192"/>
      <c r="AG192"/>
      <c r="AH192" s="41"/>
      <c r="AI192" s="36"/>
      <c r="AJ192"/>
      <c r="AK192" s="35"/>
      <c r="AL192" s="35"/>
    </row>
    <row r="193" spans="1:38" s="35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/>
      <c r="AD193" s="36"/>
      <c r="AE193" s="36"/>
      <c r="AF193"/>
      <c r="AG193"/>
      <c r="AH193" s="41"/>
      <c r="AI193" s="36"/>
      <c r="AJ193"/>
    </row>
    <row r="194" spans="1:38" s="35" customFormat="1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/>
      <c r="AD194" s="36"/>
      <c r="AE194" s="36"/>
      <c r="AF194"/>
      <c r="AG194"/>
      <c r="AH194" s="41"/>
      <c r="AI194" s="36"/>
      <c r="AJ194"/>
    </row>
    <row r="195" spans="1:38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/>
      <c r="T195" s="35"/>
      <c r="U195" s="35"/>
      <c r="V195" s="35"/>
      <c r="W195" s="35"/>
      <c r="X195" s="35"/>
      <c r="Y195" s="35"/>
      <c r="Z195" s="35"/>
      <c r="AA195" s="35"/>
      <c r="AB195" s="35"/>
      <c r="AC195" s="35"/>
      <c r="AD195" s="36"/>
      <c r="AE195" s="36"/>
      <c r="AF195"/>
      <c r="AG195"/>
      <c r="AH195" s="41"/>
      <c r="AI195" s="36"/>
      <c r="AJ195"/>
      <c r="AK195" s="35"/>
      <c r="AL195" s="35"/>
    </row>
    <row r="196" spans="1:38" s="35" customFormat="1" ht="15" x14ac:dyDescent="0.25">
      <c r="A196"/>
      <c r="B196"/>
      <c r="C196"/>
      <c r="D196" s="20"/>
      <c r="E196" s="17"/>
      <c r="F196" s="21"/>
      <c r="G196" s="22"/>
      <c r="H196" s="17"/>
      <c r="I196" s="21"/>
      <c r="J196" s="22"/>
      <c r="K196" s="17"/>
      <c r="L196" s="21"/>
      <c r="M196" s="22"/>
      <c r="N196" s="23"/>
      <c r="O196" s="24"/>
      <c r="P196" s="24"/>
      <c r="Q196"/>
      <c r="R196"/>
      <c r="S196"/>
      <c r="AD196" s="36"/>
      <c r="AE196" s="36"/>
      <c r="AF196"/>
      <c r="AG196"/>
      <c r="AH196" s="41"/>
      <c r="AI196" s="36"/>
      <c r="AJ196"/>
    </row>
    <row r="197" spans="1:38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/>
      <c r="T197" s="35"/>
      <c r="U197" s="35"/>
      <c r="V197" s="35"/>
      <c r="W197" s="35"/>
      <c r="X197" s="35"/>
      <c r="Y197" s="35"/>
      <c r="Z197" s="35"/>
      <c r="AA197" s="35"/>
      <c r="AB197" s="35"/>
      <c r="AC197" s="35"/>
      <c r="AD197" s="36"/>
      <c r="AE197" s="36"/>
      <c r="AF197"/>
      <c r="AG197"/>
      <c r="AH197" s="41"/>
      <c r="AI197" s="36"/>
      <c r="AJ197"/>
      <c r="AK197" s="35"/>
      <c r="AL197" s="35"/>
    </row>
    <row r="198" spans="1:38" s="35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/>
      <c r="AD198" s="36"/>
      <c r="AF198"/>
      <c r="AG198"/>
      <c r="AH198" s="41"/>
      <c r="AI198" s="36"/>
      <c r="AJ198"/>
    </row>
    <row r="199" spans="1:38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 s="48"/>
      <c r="T199" s="35"/>
      <c r="U199" s="35"/>
      <c r="V199" s="35"/>
      <c r="W199" s="35"/>
      <c r="X199" s="35"/>
      <c r="Y199" s="35"/>
      <c r="Z199" s="35"/>
      <c r="AA199" s="35"/>
      <c r="AB199" s="35"/>
      <c r="AC199" s="35"/>
      <c r="AD199" s="36"/>
      <c r="AE199" s="36"/>
      <c r="AF199"/>
      <c r="AG199"/>
      <c r="AH199" s="41"/>
      <c r="AI199" s="36"/>
      <c r="AJ199"/>
      <c r="AK199" s="35"/>
      <c r="AL199" s="35"/>
    </row>
    <row r="200" spans="1:38" s="35" customFormat="1" ht="15" x14ac:dyDescent="0.25">
      <c r="A200"/>
      <c r="B200"/>
      <c r="C200"/>
      <c r="D200" s="20"/>
      <c r="E200" s="17"/>
      <c r="F200" s="21"/>
      <c r="G200" s="22"/>
      <c r="H200" s="17"/>
      <c r="I200" s="21"/>
      <c r="J200" s="22"/>
      <c r="K200" s="17"/>
      <c r="L200" s="21"/>
      <c r="M200" s="22"/>
      <c r="N200" s="23"/>
      <c r="O200" s="24"/>
      <c r="P200" s="24"/>
      <c r="Q200"/>
      <c r="R200"/>
      <c r="S200" s="48"/>
      <c r="AD200" s="36"/>
      <c r="AE200" s="36"/>
      <c r="AF200"/>
      <c r="AG200"/>
      <c r="AH200" s="41"/>
      <c r="AI200" s="36"/>
      <c r="AJ200"/>
    </row>
    <row r="201" spans="1:38" s="35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48"/>
      <c r="AD201" s="36"/>
      <c r="AE201" s="36"/>
      <c r="AF201"/>
      <c r="AG201"/>
      <c r="AH201" s="41"/>
      <c r="AI201" s="36"/>
      <c r="AJ201"/>
    </row>
    <row r="202" spans="1:38" s="35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48"/>
      <c r="AD202" s="36"/>
      <c r="AE202" s="36"/>
      <c r="AF202"/>
      <c r="AG202"/>
      <c r="AH202" s="41"/>
      <c r="AI202" s="36"/>
      <c r="AJ202"/>
    </row>
    <row r="203" spans="1:38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48"/>
      <c r="T203" s="35"/>
      <c r="U203" s="35"/>
      <c r="V203" s="35"/>
      <c r="W203" s="35"/>
      <c r="X203" s="35"/>
      <c r="Y203" s="35"/>
      <c r="Z203" s="35"/>
      <c r="AA203" s="35"/>
      <c r="AB203" s="35"/>
      <c r="AC203" s="35"/>
      <c r="AD203" s="36"/>
      <c r="AE203" s="36"/>
      <c r="AF203"/>
      <c r="AG203"/>
      <c r="AH203" s="41"/>
      <c r="AI203" s="36"/>
      <c r="AJ203"/>
      <c r="AK203" s="35"/>
      <c r="AL203" s="35"/>
    </row>
    <row r="204" spans="1:38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48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6"/>
      <c r="AE204" s="36"/>
      <c r="AF204"/>
      <c r="AG204"/>
      <c r="AH204" s="41"/>
      <c r="AI204" s="36"/>
      <c r="AJ204"/>
      <c r="AK204" s="35"/>
      <c r="AL204" s="35"/>
    </row>
    <row r="205" spans="1:38" s="35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48"/>
      <c r="AD205" s="36"/>
      <c r="AE205" s="36"/>
      <c r="AF205"/>
      <c r="AG205"/>
      <c r="AH205" s="41"/>
      <c r="AI205" s="36"/>
      <c r="AJ205"/>
    </row>
    <row r="206" spans="1:38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48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6"/>
      <c r="AE206" s="36"/>
      <c r="AF206"/>
      <c r="AG206"/>
      <c r="AH206" s="41"/>
      <c r="AI206" s="36"/>
      <c r="AJ206"/>
      <c r="AK206" s="35"/>
      <c r="AL206" s="35"/>
    </row>
    <row r="207" spans="1:38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48"/>
      <c r="T207" s="35"/>
      <c r="U207" s="35"/>
      <c r="V207" s="35"/>
      <c r="W207" s="35"/>
      <c r="X207" s="35"/>
      <c r="Y207" s="35"/>
      <c r="Z207" s="35"/>
      <c r="AA207" s="35"/>
      <c r="AB207" s="35"/>
      <c r="AC207" s="35"/>
      <c r="AD207" s="36"/>
      <c r="AE207" s="36"/>
      <c r="AF207"/>
      <c r="AG207"/>
      <c r="AH207" s="41"/>
      <c r="AI207" s="36"/>
      <c r="AJ207"/>
      <c r="AK207" s="35"/>
      <c r="AL207" s="35"/>
    </row>
    <row r="208" spans="1:38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48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6"/>
      <c r="AE208" s="36"/>
      <c r="AF208"/>
      <c r="AG208"/>
      <c r="AH208" s="41"/>
      <c r="AI208" s="36"/>
      <c r="AJ208"/>
      <c r="AK208" s="35"/>
      <c r="AL208" s="35"/>
    </row>
    <row r="209" spans="1:38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48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6"/>
      <c r="AE209" s="36"/>
      <c r="AF209"/>
      <c r="AG209"/>
      <c r="AH209" s="41"/>
      <c r="AI209" s="36"/>
      <c r="AJ209"/>
      <c r="AK209" s="35"/>
      <c r="AL209" s="35"/>
    </row>
    <row r="210" spans="1:38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48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6"/>
      <c r="AE210" s="36"/>
      <c r="AF210"/>
      <c r="AG210"/>
      <c r="AH210" s="41"/>
      <c r="AI210" s="36"/>
      <c r="AJ210"/>
      <c r="AK210" s="35"/>
      <c r="AL210" s="35"/>
    </row>
    <row r="211" spans="1:38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48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6"/>
      <c r="AE211" s="36"/>
      <c r="AF211"/>
      <c r="AG211"/>
      <c r="AH211" s="41"/>
      <c r="AI211" s="36"/>
      <c r="AJ211"/>
      <c r="AK211" s="35"/>
      <c r="AL211" s="35"/>
    </row>
    <row r="212" spans="1:38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48"/>
      <c r="T212" s="35"/>
      <c r="U212" s="35"/>
      <c r="V212" s="35"/>
      <c r="W212" s="35"/>
      <c r="X212" s="35"/>
      <c r="Y212" s="35"/>
      <c r="Z212" s="35"/>
      <c r="AA212" s="35"/>
      <c r="AB212" s="35"/>
      <c r="AC212" s="35"/>
      <c r="AD212" s="36"/>
      <c r="AE212" s="36"/>
      <c r="AF212"/>
      <c r="AG212"/>
      <c r="AH212" s="41"/>
      <c r="AI212" s="36"/>
      <c r="AJ212"/>
      <c r="AK212" s="35"/>
      <c r="AL212" s="35"/>
    </row>
    <row r="213" spans="1:38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48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6"/>
      <c r="AE213" s="36"/>
      <c r="AF213"/>
      <c r="AG213"/>
      <c r="AH213" s="41"/>
      <c r="AI213" s="36"/>
      <c r="AJ213"/>
      <c r="AK213" s="35"/>
      <c r="AL213" s="35"/>
    </row>
    <row r="214" spans="1:38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48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6"/>
      <c r="AE214" s="36"/>
      <c r="AF214"/>
      <c r="AG214"/>
      <c r="AH214" s="41"/>
      <c r="AI214" s="36"/>
      <c r="AJ214"/>
      <c r="AK214" s="35"/>
      <c r="AL214" s="35"/>
    </row>
    <row r="215" spans="1:38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48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D215" s="36"/>
      <c r="AE215" s="36"/>
      <c r="AF215"/>
      <c r="AG215"/>
      <c r="AH215" s="41"/>
      <c r="AI215" s="36"/>
      <c r="AJ215"/>
      <c r="AK215" s="35"/>
      <c r="AL215" s="35"/>
    </row>
    <row r="216" spans="1:38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48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6"/>
      <c r="AE216" s="36"/>
      <c r="AF216"/>
      <c r="AG216"/>
      <c r="AH216" s="41"/>
      <c r="AI216" s="36"/>
      <c r="AJ216"/>
      <c r="AK216" s="35"/>
      <c r="AL216" s="35"/>
    </row>
    <row r="217" spans="1:38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48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6"/>
      <c r="AE217" s="36"/>
      <c r="AF217"/>
      <c r="AG217"/>
      <c r="AH217" s="41"/>
      <c r="AI217" s="36"/>
      <c r="AJ217"/>
      <c r="AK217" s="35"/>
      <c r="AL217" s="35"/>
    </row>
    <row r="218" spans="1:38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48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D218" s="36"/>
      <c r="AE218" s="36"/>
      <c r="AF218"/>
      <c r="AG218"/>
      <c r="AH218" s="41"/>
      <c r="AI218" s="36"/>
      <c r="AJ218"/>
      <c r="AK218" s="35"/>
      <c r="AL218" s="35"/>
    </row>
    <row r="219" spans="1:38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48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6"/>
      <c r="AE219" s="36"/>
      <c r="AF219"/>
      <c r="AG219"/>
      <c r="AH219" s="41"/>
      <c r="AI219" s="36"/>
      <c r="AJ219"/>
      <c r="AK219" s="35"/>
      <c r="AL219" s="35"/>
    </row>
    <row r="220" spans="1:38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36"/>
      <c r="AE220" s="36"/>
      <c r="AF220"/>
      <c r="AG220"/>
      <c r="AH220" s="41"/>
      <c r="AI220" s="36"/>
      <c r="AJ220"/>
      <c r="AK220" s="35"/>
      <c r="AL220" s="35"/>
    </row>
    <row r="221" spans="1:38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6"/>
      <c r="AE221" s="36"/>
      <c r="AF221"/>
      <c r="AG221"/>
      <c r="AH221" s="41"/>
      <c r="AI221" s="36"/>
      <c r="AJ221"/>
      <c r="AK221" s="35"/>
      <c r="AL221" s="35"/>
    </row>
    <row r="222" spans="1:38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48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6"/>
      <c r="AE222" s="36"/>
      <c r="AF222"/>
      <c r="AG222"/>
      <c r="AH222" s="41"/>
      <c r="AI222" s="36"/>
      <c r="AJ222"/>
      <c r="AK222" s="35"/>
      <c r="AL222" s="35"/>
    </row>
    <row r="223" spans="1:38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48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6"/>
      <c r="AE223" s="36"/>
      <c r="AF223"/>
      <c r="AG223"/>
      <c r="AH223" s="41"/>
      <c r="AI223" s="36"/>
      <c r="AJ223"/>
      <c r="AK223" s="35"/>
      <c r="AL223" s="35"/>
    </row>
    <row r="224" spans="1:38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48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6"/>
      <c r="AE224" s="36"/>
      <c r="AF224"/>
      <c r="AG224"/>
      <c r="AH224" s="41"/>
      <c r="AI224" s="36"/>
      <c r="AJ224"/>
      <c r="AK224" s="35"/>
      <c r="AL224" s="35"/>
    </row>
    <row r="225" spans="1:38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48"/>
      <c r="T225" s="35"/>
      <c r="U225" s="35"/>
      <c r="V225" s="35"/>
      <c r="W225" s="35"/>
      <c r="X225" s="35"/>
      <c r="Y225" s="35"/>
      <c r="Z225" s="35"/>
      <c r="AA225" s="35"/>
      <c r="AB225" s="35"/>
      <c r="AC225" s="35"/>
      <c r="AD225" s="36"/>
      <c r="AE225" s="36"/>
      <c r="AF225"/>
      <c r="AG225"/>
      <c r="AH225" s="41"/>
      <c r="AI225" s="36"/>
      <c r="AJ225"/>
      <c r="AK225" s="35"/>
      <c r="AL225" s="35"/>
    </row>
    <row r="226" spans="1:38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48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6"/>
      <c r="AE226" s="36"/>
      <c r="AF226"/>
      <c r="AG226"/>
      <c r="AH226" s="41"/>
      <c r="AI226" s="36"/>
      <c r="AJ226"/>
      <c r="AK226" s="35"/>
      <c r="AL226" s="35"/>
    </row>
    <row r="227" spans="1:38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48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6"/>
      <c r="AE227" s="36"/>
      <c r="AF227"/>
      <c r="AG227"/>
      <c r="AH227" s="41"/>
      <c r="AI227" s="36"/>
      <c r="AJ227"/>
      <c r="AK227" s="35"/>
      <c r="AL227" s="35"/>
    </row>
    <row r="228" spans="1:38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48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6"/>
      <c r="AE228" s="36"/>
      <c r="AF228"/>
      <c r="AG228"/>
      <c r="AH228" s="41"/>
      <c r="AI228" s="36"/>
      <c r="AJ228"/>
      <c r="AK228" s="35"/>
      <c r="AL228" s="35"/>
    </row>
    <row r="229" spans="1:38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48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6"/>
      <c r="AE229" s="36"/>
      <c r="AF229"/>
      <c r="AG229"/>
      <c r="AH229" s="41"/>
      <c r="AI229" s="36"/>
      <c r="AJ229"/>
      <c r="AK229" s="35"/>
      <c r="AL229" s="35"/>
    </row>
    <row r="230" spans="1:38" s="35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48"/>
      <c r="AD230" s="36"/>
      <c r="AE230" s="36"/>
      <c r="AF230"/>
      <c r="AG230"/>
      <c r="AH230" s="41"/>
      <c r="AI230" s="36"/>
      <c r="AJ230"/>
    </row>
    <row r="231" spans="1:38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48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6"/>
      <c r="AE231" s="36"/>
      <c r="AF231"/>
      <c r="AG231"/>
      <c r="AH231" s="41"/>
      <c r="AI231" s="36"/>
      <c r="AJ231"/>
      <c r="AK231" s="35"/>
      <c r="AL231" s="35"/>
    </row>
    <row r="232" spans="1:38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48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6"/>
      <c r="AE232" s="36"/>
      <c r="AF232"/>
      <c r="AG232"/>
      <c r="AH232" s="41"/>
      <c r="AI232" s="36"/>
      <c r="AJ232"/>
      <c r="AK232" s="35"/>
      <c r="AL232" s="35"/>
    </row>
    <row r="233" spans="1:38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48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6"/>
      <c r="AE233" s="36"/>
      <c r="AF233"/>
      <c r="AG233"/>
      <c r="AH233" s="41"/>
      <c r="AI233" s="36"/>
      <c r="AJ233"/>
      <c r="AK233" s="35"/>
      <c r="AL233" s="35"/>
    </row>
    <row r="234" spans="1:38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48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6"/>
      <c r="AE234" s="36"/>
      <c r="AF234"/>
      <c r="AG234"/>
      <c r="AH234" s="41"/>
      <c r="AI234" s="36"/>
      <c r="AJ234"/>
      <c r="AK234" s="35"/>
      <c r="AL234" s="35"/>
    </row>
    <row r="235" spans="1:38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48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6"/>
      <c r="AE235" s="36"/>
      <c r="AF235"/>
      <c r="AG235"/>
      <c r="AH235" s="41"/>
      <c r="AI235" s="36"/>
      <c r="AJ235"/>
      <c r="AK235" s="35"/>
      <c r="AL235" s="35"/>
    </row>
    <row r="236" spans="1:38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48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6"/>
      <c r="AE236" s="36"/>
      <c r="AF236"/>
      <c r="AG236"/>
      <c r="AH236" s="41"/>
      <c r="AI236" s="36"/>
      <c r="AJ236"/>
      <c r="AK236" s="35"/>
      <c r="AL236" s="35"/>
    </row>
    <row r="237" spans="1:38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48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6"/>
      <c r="AE237" s="36"/>
      <c r="AF237"/>
      <c r="AG237"/>
      <c r="AH237" s="41"/>
      <c r="AI237" s="36"/>
      <c r="AJ237"/>
      <c r="AK237" s="35"/>
      <c r="AL237" s="35"/>
    </row>
    <row r="238" spans="1:38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48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6"/>
      <c r="AE238" s="36"/>
      <c r="AF238"/>
      <c r="AG238"/>
      <c r="AH238" s="41"/>
      <c r="AI238" s="36"/>
      <c r="AJ238"/>
      <c r="AK238" s="35"/>
      <c r="AL238" s="35"/>
    </row>
    <row r="239" spans="1:38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48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6"/>
      <c r="AE239" s="36"/>
      <c r="AF239"/>
      <c r="AG239"/>
      <c r="AH239" s="41"/>
      <c r="AI239" s="36"/>
      <c r="AJ239"/>
      <c r="AK239" s="35"/>
      <c r="AL239" s="35"/>
    </row>
    <row r="240" spans="1:38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48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6"/>
      <c r="AE240" s="36"/>
      <c r="AF240"/>
      <c r="AG240"/>
      <c r="AH240" s="41"/>
      <c r="AI240" s="36"/>
      <c r="AJ240"/>
      <c r="AK240" s="35"/>
      <c r="AL240" s="35"/>
    </row>
    <row r="241" spans="1:38" s="35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48"/>
      <c r="AD241" s="36"/>
      <c r="AE241" s="36"/>
      <c r="AF241"/>
      <c r="AG241"/>
      <c r="AH241" s="41"/>
      <c r="AI241" s="36"/>
      <c r="AJ241"/>
    </row>
    <row r="242" spans="1:38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48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6"/>
      <c r="AE242" s="36"/>
      <c r="AF242"/>
      <c r="AG242"/>
      <c r="AH242" s="41"/>
      <c r="AI242" s="36"/>
      <c r="AJ242"/>
      <c r="AK242" s="35"/>
      <c r="AL242" s="35"/>
    </row>
    <row r="243" spans="1:38" s="35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48"/>
      <c r="AD243" s="36"/>
      <c r="AE243" s="36"/>
      <c r="AF243"/>
      <c r="AG243"/>
      <c r="AH243" s="41"/>
      <c r="AI243" s="36"/>
      <c r="AJ243"/>
    </row>
    <row r="244" spans="1:38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6"/>
      <c r="AE244" s="36"/>
      <c r="AF244"/>
      <c r="AG244"/>
      <c r="AH244" s="41"/>
      <c r="AI244" s="36"/>
      <c r="AJ244"/>
      <c r="AK244" s="35"/>
      <c r="AL244" s="35"/>
    </row>
    <row r="245" spans="1:38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6"/>
      <c r="AE245" s="36"/>
      <c r="AF245"/>
      <c r="AG245"/>
      <c r="AH245" s="41"/>
      <c r="AI245" s="36"/>
      <c r="AJ245"/>
      <c r="AK245" s="35"/>
      <c r="AL245" s="35"/>
    </row>
    <row r="246" spans="1:38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6"/>
      <c r="AE246" s="36"/>
      <c r="AF246"/>
      <c r="AG246"/>
      <c r="AH246" s="41"/>
      <c r="AI246" s="36"/>
      <c r="AJ246"/>
      <c r="AK246" s="35"/>
      <c r="AL246" s="35"/>
    </row>
    <row r="247" spans="1:38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6"/>
      <c r="AE247" s="36"/>
      <c r="AF247"/>
      <c r="AG247"/>
      <c r="AH247" s="41"/>
      <c r="AI247" s="36"/>
      <c r="AJ247"/>
      <c r="AK247" s="35"/>
      <c r="AL247" s="35"/>
    </row>
    <row r="248" spans="1:38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36"/>
      <c r="AE248" s="36"/>
      <c r="AF248"/>
      <c r="AG248"/>
      <c r="AH248" s="41"/>
      <c r="AI248" s="36"/>
      <c r="AJ248"/>
      <c r="AK248" s="35"/>
      <c r="AL248" s="35"/>
    </row>
    <row r="249" spans="1:38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6"/>
      <c r="AE249" s="36"/>
      <c r="AF249"/>
      <c r="AG249"/>
      <c r="AH249" s="41"/>
      <c r="AI249" s="36"/>
      <c r="AJ249"/>
      <c r="AK249" s="35"/>
      <c r="AL249" s="35"/>
    </row>
    <row r="250" spans="1:38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6"/>
      <c r="AE250" s="36"/>
      <c r="AF250"/>
      <c r="AG250"/>
      <c r="AH250" s="41"/>
      <c r="AI250" s="36"/>
      <c r="AJ250"/>
      <c r="AK250" s="35"/>
      <c r="AL250" s="35"/>
    </row>
    <row r="251" spans="1:38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6"/>
      <c r="AE251" s="36"/>
      <c r="AF251"/>
      <c r="AG251"/>
      <c r="AH251" s="41"/>
      <c r="AI251" s="36"/>
      <c r="AJ251"/>
      <c r="AK251" s="35"/>
      <c r="AL251" s="35"/>
    </row>
    <row r="252" spans="1:38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6"/>
      <c r="AE252" s="36"/>
      <c r="AF252"/>
      <c r="AG252"/>
      <c r="AH252" s="41"/>
      <c r="AI252" s="36"/>
      <c r="AJ252"/>
      <c r="AK252" s="35"/>
      <c r="AL252" s="35"/>
    </row>
    <row r="253" spans="1:38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6"/>
      <c r="AE253" s="36"/>
      <c r="AF253"/>
      <c r="AG253"/>
      <c r="AH253" s="41"/>
      <c r="AI253" s="36"/>
      <c r="AJ253"/>
      <c r="AK253" s="35"/>
      <c r="AL253" s="35"/>
    </row>
    <row r="254" spans="1:38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6"/>
      <c r="AE254" s="36"/>
      <c r="AF254"/>
      <c r="AG254"/>
      <c r="AH254" s="41"/>
      <c r="AI254" s="36"/>
      <c r="AJ254"/>
      <c r="AK254" s="35"/>
      <c r="AL254" s="35"/>
    </row>
    <row r="255" spans="1:38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6"/>
      <c r="AE255" s="36"/>
      <c r="AF255"/>
      <c r="AG255"/>
      <c r="AH255" s="41"/>
      <c r="AI255" s="36"/>
      <c r="AJ255"/>
      <c r="AK255" s="35"/>
      <c r="AL255" s="35"/>
    </row>
    <row r="256" spans="1:38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6"/>
      <c r="AE256" s="36"/>
      <c r="AF256"/>
      <c r="AG256"/>
      <c r="AH256" s="41"/>
      <c r="AI256" s="36"/>
      <c r="AJ256"/>
      <c r="AK256" s="35"/>
      <c r="AL256" s="35"/>
    </row>
    <row r="257" spans="1:38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6"/>
      <c r="AE257" s="36"/>
      <c r="AF257"/>
      <c r="AG257"/>
      <c r="AH257" s="41"/>
      <c r="AI257" s="36"/>
      <c r="AJ257"/>
      <c r="AK257" s="35"/>
      <c r="AL257" s="35"/>
    </row>
    <row r="258" spans="1:38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6"/>
      <c r="AE258" s="36"/>
      <c r="AF258"/>
      <c r="AG258"/>
      <c r="AH258" s="41"/>
      <c r="AI258" s="36"/>
      <c r="AJ258"/>
      <c r="AK258" s="35"/>
      <c r="AL258" s="35"/>
    </row>
    <row r="259" spans="1:38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6"/>
      <c r="AE259" s="36"/>
      <c r="AF259"/>
      <c r="AG259"/>
      <c r="AH259" s="41"/>
      <c r="AI259" s="36"/>
      <c r="AJ259"/>
      <c r="AK259" s="35"/>
      <c r="AL259" s="35"/>
    </row>
    <row r="260" spans="1:38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6"/>
      <c r="AE260" s="36"/>
      <c r="AF260"/>
      <c r="AG260"/>
      <c r="AH260" s="41"/>
      <c r="AI260" s="36"/>
      <c r="AJ260"/>
      <c r="AK260" s="35"/>
      <c r="AL260" s="35"/>
    </row>
    <row r="261" spans="1:38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6"/>
      <c r="AE261" s="36"/>
      <c r="AF261"/>
      <c r="AG261"/>
      <c r="AH261" s="41"/>
      <c r="AI261" s="36"/>
      <c r="AJ261"/>
      <c r="AK261" s="35"/>
      <c r="AL261" s="35"/>
    </row>
    <row r="262" spans="1:38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48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6"/>
      <c r="AE262" s="36"/>
      <c r="AF262"/>
      <c r="AG262"/>
      <c r="AH262" s="41"/>
      <c r="AI262" s="36"/>
      <c r="AJ262"/>
      <c r="AK262" s="35"/>
      <c r="AL262" s="35"/>
    </row>
    <row r="263" spans="1:38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48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6"/>
      <c r="AE263" s="36"/>
      <c r="AF263"/>
      <c r="AG263"/>
      <c r="AH263" s="41"/>
      <c r="AI263" s="36"/>
      <c r="AJ263"/>
      <c r="AK263" s="35"/>
      <c r="AL263" s="35"/>
    </row>
    <row r="264" spans="1:38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48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6"/>
      <c r="AE264" s="36"/>
      <c r="AF264"/>
      <c r="AG264"/>
      <c r="AH264" s="41"/>
      <c r="AI264" s="36"/>
      <c r="AJ264"/>
      <c r="AK264" s="35"/>
      <c r="AL264" s="35"/>
    </row>
    <row r="265" spans="1:38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48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6"/>
      <c r="AE265" s="36"/>
      <c r="AF265"/>
      <c r="AG265"/>
      <c r="AH265" s="41"/>
      <c r="AI265" s="36"/>
      <c r="AJ265"/>
      <c r="AK265" s="35"/>
      <c r="AL265" s="35"/>
    </row>
    <row r="266" spans="1:38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48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6"/>
      <c r="AE266" s="36"/>
      <c r="AF266"/>
      <c r="AG266"/>
      <c r="AH266" s="41"/>
      <c r="AI266" s="36"/>
      <c r="AJ266"/>
      <c r="AK266" s="35"/>
      <c r="AL266" s="35"/>
    </row>
    <row r="267" spans="1:38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48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6"/>
      <c r="AE267" s="36"/>
      <c r="AF267"/>
      <c r="AG267"/>
      <c r="AH267" s="41"/>
      <c r="AI267" s="36"/>
      <c r="AJ267"/>
      <c r="AK267" s="35"/>
      <c r="AL267" s="35"/>
    </row>
    <row r="268" spans="1:38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48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6"/>
      <c r="AE268" s="36"/>
      <c r="AF268"/>
      <c r="AG268"/>
      <c r="AH268" s="41"/>
      <c r="AI268" s="36"/>
      <c r="AJ268"/>
      <c r="AK268" s="35"/>
      <c r="AL268" s="35"/>
    </row>
    <row r="269" spans="1:38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48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6"/>
      <c r="AE269" s="36"/>
      <c r="AF269"/>
      <c r="AG269"/>
      <c r="AH269" s="41"/>
      <c r="AI269" s="36"/>
      <c r="AJ269"/>
      <c r="AK269" s="35"/>
      <c r="AL269" s="35"/>
    </row>
    <row r="270" spans="1:38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48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6"/>
      <c r="AE270" s="36"/>
      <c r="AF270"/>
      <c r="AG270"/>
      <c r="AH270" s="41"/>
      <c r="AI270" s="36"/>
      <c r="AJ270"/>
      <c r="AK270" s="35"/>
      <c r="AL270" s="35"/>
    </row>
    <row r="271" spans="1:38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48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6"/>
      <c r="AE271" s="36"/>
      <c r="AF271"/>
      <c r="AG271"/>
      <c r="AH271" s="41"/>
      <c r="AI271" s="36"/>
      <c r="AJ271"/>
      <c r="AK271" s="35"/>
      <c r="AL271" s="35"/>
    </row>
    <row r="272" spans="1:38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48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6"/>
      <c r="AE272" s="36"/>
      <c r="AF272"/>
      <c r="AG272"/>
      <c r="AH272" s="41"/>
      <c r="AI272" s="36"/>
      <c r="AJ272"/>
      <c r="AK272" s="35"/>
      <c r="AL272" s="35"/>
    </row>
    <row r="273" spans="1:38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48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6"/>
      <c r="AE273" s="36"/>
      <c r="AF273"/>
      <c r="AG273"/>
      <c r="AH273" s="41"/>
      <c r="AI273" s="36"/>
      <c r="AJ273"/>
      <c r="AK273" s="35"/>
      <c r="AL273" s="35"/>
    </row>
    <row r="274" spans="1:38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48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6"/>
      <c r="AE274" s="36"/>
      <c r="AF274"/>
      <c r="AG274"/>
      <c r="AH274" s="41"/>
      <c r="AI274" s="36"/>
      <c r="AJ274"/>
      <c r="AK274" s="35"/>
      <c r="AL274" s="35"/>
    </row>
    <row r="275" spans="1:38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48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6"/>
      <c r="AE275" s="36"/>
      <c r="AF275"/>
      <c r="AG275"/>
      <c r="AH275" s="41"/>
      <c r="AI275" s="36"/>
      <c r="AJ275"/>
      <c r="AK275" s="35"/>
      <c r="AL275" s="35"/>
    </row>
    <row r="276" spans="1:38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48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6"/>
      <c r="AE276" s="36"/>
      <c r="AF276"/>
      <c r="AG276"/>
      <c r="AH276" s="41"/>
      <c r="AI276" s="36"/>
      <c r="AJ276"/>
      <c r="AK276" s="35"/>
      <c r="AL276" s="35"/>
    </row>
    <row r="277" spans="1:38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48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6"/>
      <c r="AE277" s="36"/>
      <c r="AF277"/>
      <c r="AG277"/>
      <c r="AH277" s="41"/>
      <c r="AI277" s="36"/>
      <c r="AJ277"/>
      <c r="AK277" s="35"/>
      <c r="AL277" s="35"/>
    </row>
    <row r="278" spans="1:38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48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6"/>
      <c r="AE278" s="36"/>
      <c r="AF278"/>
      <c r="AG278"/>
      <c r="AH278" s="41"/>
      <c r="AI278" s="36"/>
      <c r="AJ278"/>
      <c r="AK278" s="35"/>
      <c r="AL278" s="35"/>
    </row>
    <row r="279" spans="1:38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48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6"/>
      <c r="AE279" s="36"/>
      <c r="AF279"/>
      <c r="AG279"/>
      <c r="AH279" s="41"/>
      <c r="AI279" s="36"/>
      <c r="AJ279"/>
      <c r="AK279" s="35"/>
      <c r="AL279" s="35"/>
    </row>
    <row r="280" spans="1:38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48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6"/>
      <c r="AE280" s="36"/>
      <c r="AF280"/>
      <c r="AG280"/>
      <c r="AH280" s="41"/>
      <c r="AI280" s="36"/>
      <c r="AJ280"/>
      <c r="AK280" s="35"/>
      <c r="AL280" s="35"/>
    </row>
    <row r="281" spans="1:38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48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6"/>
      <c r="AE281" s="36"/>
      <c r="AF281"/>
      <c r="AG281"/>
      <c r="AH281" s="41"/>
      <c r="AI281" s="36"/>
      <c r="AJ281"/>
      <c r="AK281" s="35"/>
      <c r="AL281" s="35"/>
    </row>
    <row r="282" spans="1:38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48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F282"/>
      <c r="AG282"/>
      <c r="AH282" s="41"/>
      <c r="AJ282"/>
    </row>
    <row r="283" spans="1:38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48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F283"/>
      <c r="AG283"/>
      <c r="AH283" s="41"/>
      <c r="AJ283"/>
    </row>
    <row r="284" spans="1:38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48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F284"/>
      <c r="AG284"/>
      <c r="AH284" s="41"/>
      <c r="AJ284"/>
    </row>
    <row r="285" spans="1:38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48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F285"/>
      <c r="AG285"/>
      <c r="AH285" s="41"/>
      <c r="AJ285"/>
    </row>
    <row r="286" spans="1:38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48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F286"/>
      <c r="AG286"/>
      <c r="AH286" s="41"/>
      <c r="AJ286"/>
    </row>
    <row r="287" spans="1:38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48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F287"/>
      <c r="AG287"/>
      <c r="AH287" s="41"/>
      <c r="AJ287"/>
    </row>
    <row r="288" spans="1:38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48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F288"/>
      <c r="AG288"/>
      <c r="AH288" s="41"/>
      <c r="AJ288"/>
    </row>
    <row r="289" spans="1:36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48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F289"/>
      <c r="AG289"/>
      <c r="AH289" s="41"/>
      <c r="AJ289"/>
    </row>
    <row r="290" spans="1:36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48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F290"/>
      <c r="AG290"/>
      <c r="AH290" s="41"/>
      <c r="AJ290"/>
    </row>
    <row r="291" spans="1:36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48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F291"/>
      <c r="AG291"/>
      <c r="AH291" s="41"/>
      <c r="AJ291"/>
    </row>
    <row r="292" spans="1:36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48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F292"/>
      <c r="AG292"/>
      <c r="AH292" s="41"/>
      <c r="AJ292"/>
    </row>
    <row r="293" spans="1:36" s="35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48"/>
      <c r="AD293" s="36"/>
      <c r="AF293"/>
      <c r="AG293"/>
      <c r="AH293" s="41"/>
      <c r="AI293" s="36"/>
      <c r="AJ293"/>
    </row>
    <row r="294" spans="1:36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48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F294"/>
      <c r="AG294"/>
      <c r="AH294" s="41"/>
      <c r="AJ294"/>
    </row>
    <row r="295" spans="1:36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48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F295"/>
      <c r="AG295"/>
      <c r="AH295" s="41"/>
      <c r="AJ295"/>
    </row>
    <row r="296" spans="1:36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48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F296"/>
      <c r="AG296"/>
      <c r="AH296" s="41"/>
      <c r="AJ296"/>
    </row>
    <row r="297" spans="1:36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48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F297"/>
      <c r="AG297"/>
      <c r="AH297" s="41"/>
      <c r="AJ297"/>
    </row>
    <row r="298" spans="1:36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48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F298"/>
      <c r="AG298"/>
      <c r="AH298" s="41"/>
      <c r="AJ298"/>
    </row>
    <row r="299" spans="1:36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48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F299"/>
      <c r="AG299"/>
      <c r="AH299" s="41"/>
      <c r="AJ299"/>
    </row>
    <row r="300" spans="1:36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48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F300"/>
      <c r="AG300"/>
      <c r="AH300" s="41"/>
      <c r="AJ300"/>
    </row>
    <row r="301" spans="1:36" s="35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48"/>
      <c r="AD301" s="36"/>
      <c r="AF301"/>
      <c r="AG301"/>
      <c r="AH301" s="41"/>
      <c r="AI301" s="36"/>
      <c r="AJ301"/>
    </row>
    <row r="302" spans="1:36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48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F302"/>
      <c r="AG302"/>
      <c r="AH302" s="41"/>
      <c r="AJ302"/>
    </row>
    <row r="303" spans="1:36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48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F303"/>
      <c r="AG303"/>
      <c r="AH303" s="41"/>
      <c r="AJ303"/>
    </row>
    <row r="304" spans="1:36" s="35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48"/>
      <c r="AD304" s="36"/>
      <c r="AF304"/>
      <c r="AG304"/>
      <c r="AH304" s="41"/>
      <c r="AI304" s="36"/>
      <c r="AJ304"/>
    </row>
    <row r="305" spans="1:36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48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F305"/>
      <c r="AG305"/>
      <c r="AH305" s="41"/>
      <c r="AJ305"/>
    </row>
    <row r="306" spans="1:36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48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F306"/>
      <c r="AG306"/>
      <c r="AH306" s="41"/>
      <c r="AJ306"/>
    </row>
    <row r="307" spans="1:36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48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F307"/>
      <c r="AG307"/>
      <c r="AH307" s="41"/>
      <c r="AJ307"/>
    </row>
    <row r="308" spans="1:36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48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F308"/>
      <c r="AG308"/>
      <c r="AH308" s="41"/>
      <c r="AJ308"/>
    </row>
    <row r="309" spans="1:36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48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F309"/>
      <c r="AG309"/>
      <c r="AH309" s="41"/>
      <c r="AJ309"/>
    </row>
    <row r="310" spans="1:36" s="35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48"/>
      <c r="AD310" s="36"/>
      <c r="AF310"/>
      <c r="AG310"/>
      <c r="AH310" s="41"/>
      <c r="AI310" s="36"/>
      <c r="AJ310"/>
    </row>
    <row r="311" spans="1:36" s="35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48"/>
      <c r="AD311" s="36"/>
      <c r="AF311"/>
      <c r="AG311"/>
      <c r="AH311" s="41"/>
      <c r="AI311" s="36"/>
      <c r="AJ311"/>
    </row>
    <row r="312" spans="1:36" s="35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48"/>
      <c r="AD312" s="36"/>
      <c r="AF312"/>
      <c r="AG312"/>
      <c r="AH312" s="41"/>
      <c r="AI312" s="36"/>
      <c r="AJ312"/>
    </row>
    <row r="313" spans="1:36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48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F313"/>
      <c r="AG313"/>
      <c r="AH313" s="41"/>
      <c r="AJ313"/>
    </row>
    <row r="314" spans="1:36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48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F314"/>
      <c r="AG314"/>
      <c r="AH314" s="41"/>
      <c r="AJ314"/>
    </row>
    <row r="315" spans="1:36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48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F315"/>
      <c r="AG315"/>
      <c r="AH315" s="41"/>
      <c r="AJ315"/>
    </row>
    <row r="316" spans="1:36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48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F316"/>
      <c r="AG316"/>
      <c r="AH316" s="41"/>
      <c r="AJ316"/>
    </row>
    <row r="317" spans="1:36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48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F317"/>
      <c r="AG317"/>
      <c r="AH317" s="41"/>
      <c r="AJ317"/>
    </row>
    <row r="318" spans="1:36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48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F318"/>
      <c r="AG318"/>
      <c r="AH318" s="41"/>
      <c r="AJ318"/>
    </row>
    <row r="319" spans="1:36" s="35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48"/>
      <c r="AD319" s="36"/>
      <c r="AF319"/>
      <c r="AG319"/>
      <c r="AH319" s="41"/>
      <c r="AI319" s="36"/>
      <c r="AJ319"/>
    </row>
    <row r="320" spans="1:36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48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F320"/>
      <c r="AG320"/>
      <c r="AH320" s="41"/>
      <c r="AJ320"/>
    </row>
    <row r="321" spans="1:36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48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F321"/>
      <c r="AG321"/>
      <c r="AH321" s="41"/>
      <c r="AJ321"/>
    </row>
    <row r="322" spans="1:36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48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F322"/>
      <c r="AG322"/>
      <c r="AH322" s="41"/>
      <c r="AJ322"/>
    </row>
    <row r="323" spans="1:36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48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F323"/>
      <c r="AG323"/>
      <c r="AH323" s="41"/>
      <c r="AJ323"/>
    </row>
    <row r="324" spans="1:36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48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F324"/>
      <c r="AG324"/>
      <c r="AH324" s="41"/>
      <c r="AJ324"/>
    </row>
    <row r="325" spans="1:36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48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F325"/>
      <c r="AG325"/>
      <c r="AH325" s="41"/>
      <c r="AJ325"/>
    </row>
    <row r="326" spans="1:36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48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F326"/>
      <c r="AG326"/>
      <c r="AH326" s="41"/>
      <c r="AJ326"/>
    </row>
    <row r="327" spans="1:36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48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F327"/>
      <c r="AG327"/>
      <c r="AH327" s="41"/>
      <c r="AJ327"/>
    </row>
    <row r="328" spans="1:36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48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F328"/>
      <c r="AG328"/>
      <c r="AH328" s="41"/>
      <c r="AJ328"/>
    </row>
    <row r="329" spans="1:36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48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F329"/>
      <c r="AG329"/>
      <c r="AH329" s="41"/>
      <c r="AJ329"/>
    </row>
    <row r="330" spans="1:36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48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F330"/>
      <c r="AG330"/>
      <c r="AH330" s="41"/>
      <c r="AJ330"/>
    </row>
    <row r="331" spans="1:36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48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F331"/>
      <c r="AG331"/>
      <c r="AH331" s="41"/>
      <c r="AJ331"/>
    </row>
    <row r="332" spans="1:36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48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F332"/>
      <c r="AG332"/>
      <c r="AH332" s="41"/>
      <c r="AJ332"/>
    </row>
    <row r="333" spans="1:36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48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F333"/>
      <c r="AG333"/>
      <c r="AH333" s="41"/>
      <c r="AJ333"/>
    </row>
    <row r="334" spans="1:36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48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F334"/>
      <c r="AG334"/>
      <c r="AH334" s="41"/>
      <c r="AJ334"/>
    </row>
    <row r="335" spans="1:36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48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F335"/>
      <c r="AG335"/>
      <c r="AH335" s="41"/>
      <c r="AJ335"/>
    </row>
    <row r="336" spans="1:36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48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F336"/>
      <c r="AG336"/>
      <c r="AH336" s="41"/>
      <c r="AJ336"/>
    </row>
    <row r="337" spans="1:36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48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F337"/>
      <c r="AG337"/>
      <c r="AH337" s="41"/>
      <c r="AJ337"/>
    </row>
    <row r="338" spans="1:36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48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F338"/>
      <c r="AG338"/>
      <c r="AH338" s="41"/>
      <c r="AJ338"/>
    </row>
    <row r="339" spans="1:36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48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F339"/>
      <c r="AG339"/>
      <c r="AH339" s="41"/>
      <c r="AJ339"/>
    </row>
    <row r="340" spans="1:36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48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F340"/>
      <c r="AG340"/>
      <c r="AH340" s="41"/>
      <c r="AJ340"/>
    </row>
    <row r="341" spans="1:36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48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F341"/>
      <c r="AG341"/>
      <c r="AH341" s="41"/>
      <c r="AJ341"/>
    </row>
    <row r="342" spans="1:36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48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F342"/>
      <c r="AG342"/>
      <c r="AH342" s="41"/>
      <c r="AJ342"/>
    </row>
    <row r="343" spans="1:36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48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F343"/>
      <c r="AG343"/>
      <c r="AH343" s="41"/>
      <c r="AJ343"/>
    </row>
    <row r="344" spans="1:36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48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F344"/>
      <c r="AG344"/>
      <c r="AH344" s="41"/>
      <c r="AJ344"/>
    </row>
    <row r="345" spans="1:36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48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F345"/>
      <c r="AG345"/>
      <c r="AH345" s="41"/>
      <c r="AJ345"/>
    </row>
    <row r="346" spans="1:36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48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F346"/>
      <c r="AG346"/>
      <c r="AH346" s="41"/>
      <c r="AJ346"/>
    </row>
    <row r="347" spans="1:36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48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F347"/>
      <c r="AG347"/>
      <c r="AH347" s="41"/>
      <c r="AJ347"/>
    </row>
    <row r="348" spans="1:36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48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F348"/>
      <c r="AG348"/>
      <c r="AH348" s="41"/>
      <c r="AJ348"/>
    </row>
    <row r="349" spans="1:36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48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F349"/>
      <c r="AG349"/>
      <c r="AH349" s="41"/>
      <c r="AJ349"/>
    </row>
    <row r="350" spans="1:36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48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F350"/>
      <c r="AG350"/>
      <c r="AH350" s="41"/>
      <c r="AJ350"/>
    </row>
    <row r="351" spans="1:36" s="35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48"/>
      <c r="AD351" s="36"/>
      <c r="AF351"/>
      <c r="AG351"/>
      <c r="AH351" s="41"/>
      <c r="AI351" s="36"/>
      <c r="AJ351"/>
    </row>
    <row r="352" spans="1:36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48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F352"/>
      <c r="AG352"/>
      <c r="AH352" s="41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48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F353"/>
      <c r="AG353"/>
      <c r="AH353" s="41"/>
      <c r="AJ353"/>
    </row>
    <row r="354" spans="1:36" s="35" customFormat="1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48"/>
      <c r="AD354" s="36"/>
      <c r="AF354"/>
      <c r="AG354"/>
      <c r="AH354" s="41"/>
      <c r="AI354" s="36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48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F355"/>
      <c r="AG355"/>
      <c r="AH355" s="41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48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F356"/>
      <c r="AG356"/>
      <c r="AH356" s="41"/>
      <c r="AJ356"/>
    </row>
    <row r="357" spans="1:36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48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F357"/>
      <c r="AG357"/>
      <c r="AH357" s="41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48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F358"/>
      <c r="AG358"/>
      <c r="AH358" s="41"/>
      <c r="AJ358"/>
    </row>
    <row r="359" spans="1:36" s="35" customFormat="1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48"/>
      <c r="AD359" s="36"/>
      <c r="AF359"/>
      <c r="AG359"/>
      <c r="AH359" s="41"/>
      <c r="AI359" s="36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48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F360"/>
      <c r="AG360"/>
      <c r="AH360" s="41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48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F361"/>
      <c r="AG361"/>
      <c r="AH361" s="41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48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F362"/>
      <c r="AG362"/>
      <c r="AH362" s="41"/>
      <c r="AJ362"/>
    </row>
    <row r="363" spans="1:36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48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F363"/>
      <c r="AG363"/>
      <c r="AH363" s="41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48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F364"/>
      <c r="AG364"/>
      <c r="AH364" s="41"/>
      <c r="AJ364"/>
    </row>
    <row r="365" spans="1:36" s="35" customFormat="1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48"/>
      <c r="AD365" s="36"/>
      <c r="AF365"/>
      <c r="AG365"/>
      <c r="AH365" s="41"/>
      <c r="AI365" s="36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48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F366"/>
      <c r="AG366"/>
      <c r="AH366" s="41"/>
      <c r="AJ366"/>
    </row>
    <row r="367" spans="1:36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48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F367"/>
      <c r="AG367"/>
      <c r="AH367" s="41"/>
      <c r="AJ367"/>
    </row>
    <row r="368" spans="1:36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48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F368"/>
      <c r="AG368"/>
      <c r="AH368" s="41"/>
      <c r="AJ368"/>
    </row>
    <row r="369" spans="1:36" s="35" customFormat="1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48"/>
      <c r="AD369" s="36"/>
      <c r="AE369" s="36"/>
      <c r="AF369"/>
      <c r="AG369"/>
      <c r="AH369" s="41"/>
      <c r="AI369" s="36"/>
      <c r="AJ369"/>
    </row>
    <row r="370" spans="1:36" s="35" customFormat="1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48"/>
      <c r="AD370" s="36"/>
      <c r="AE370" s="36"/>
      <c r="AF370"/>
      <c r="AG370"/>
      <c r="AH370" s="41"/>
      <c r="AI370" s="36"/>
      <c r="AJ370"/>
    </row>
    <row r="371" spans="1:36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48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F371"/>
      <c r="AG371"/>
      <c r="AH371" s="41"/>
      <c r="AJ371"/>
    </row>
    <row r="372" spans="1:36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48"/>
      <c r="T372" s="35"/>
      <c r="U372" s="35"/>
      <c r="V372" s="35"/>
      <c r="W372" s="35"/>
      <c r="X372" s="35"/>
      <c r="Y372" s="35"/>
      <c r="Z372" s="35"/>
      <c r="AA372" s="35"/>
      <c r="AB372" s="35"/>
      <c r="AC372" s="35"/>
      <c r="AF372"/>
      <c r="AG372"/>
      <c r="AH372" s="41"/>
      <c r="AJ372"/>
    </row>
    <row r="373" spans="1:36" s="35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48"/>
      <c r="AD373" s="36"/>
      <c r="AF373"/>
      <c r="AG373"/>
      <c r="AH373" s="41"/>
      <c r="AI373" s="36"/>
      <c r="AJ373"/>
    </row>
    <row r="374" spans="1:36" s="35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48"/>
      <c r="AD374" s="36"/>
      <c r="AF374"/>
      <c r="AG374"/>
      <c r="AH374" s="41"/>
      <c r="AI374" s="36"/>
      <c r="AJ374"/>
    </row>
    <row r="375" spans="1:36" s="35" customFormat="1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48"/>
      <c r="AD375" s="36"/>
      <c r="AF375"/>
      <c r="AG375"/>
      <c r="AH375" s="41"/>
      <c r="AI375" s="36"/>
      <c r="AJ375"/>
    </row>
    <row r="376" spans="1:36" s="35" customFormat="1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48"/>
      <c r="AD376" s="36"/>
      <c r="AF376"/>
      <c r="AG376"/>
      <c r="AH376" s="41"/>
      <c r="AI376" s="36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48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F377"/>
      <c r="AG377"/>
      <c r="AH377" s="41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48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F378"/>
      <c r="AG378"/>
      <c r="AH378" s="41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48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F379"/>
      <c r="AG379"/>
      <c r="AH379" s="41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48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F380"/>
      <c r="AG380"/>
      <c r="AH380" s="41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48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F381"/>
      <c r="AG381"/>
      <c r="AH381" s="41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48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F382"/>
      <c r="AG382"/>
      <c r="AH382" s="41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48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F383"/>
      <c r="AG383"/>
      <c r="AH383" s="41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48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F384"/>
      <c r="AG384"/>
      <c r="AH384" s="41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48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F385"/>
      <c r="AG385"/>
      <c r="AH385" s="41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48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F386"/>
      <c r="AG386"/>
      <c r="AH386" s="41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48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F387"/>
      <c r="AG387"/>
      <c r="AH387" s="41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48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F388"/>
      <c r="AG388"/>
      <c r="AH388" s="41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48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F389"/>
      <c r="AG389"/>
      <c r="AH389" s="41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48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F390"/>
      <c r="AG390"/>
      <c r="AH390" s="41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48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F391"/>
      <c r="AG391"/>
      <c r="AH391" s="41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48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F392"/>
      <c r="AG392"/>
      <c r="AH392" s="41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48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F393"/>
      <c r="AG393"/>
      <c r="AH393" s="41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48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F394"/>
      <c r="AG394"/>
      <c r="AH394" s="41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48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F395"/>
      <c r="AG395"/>
      <c r="AH395" s="41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48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F396"/>
      <c r="AG396"/>
      <c r="AH396" s="41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48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F397"/>
      <c r="AG397"/>
      <c r="AH397" s="41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48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F398"/>
      <c r="AG398"/>
      <c r="AH398" s="41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48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F399"/>
      <c r="AG399"/>
      <c r="AH399" s="41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48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F400"/>
      <c r="AG400"/>
      <c r="AH400" s="41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48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F401"/>
      <c r="AG401"/>
      <c r="AH401" s="41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48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F402"/>
      <c r="AG402"/>
      <c r="AH402" s="41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48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F403"/>
      <c r="AG403"/>
      <c r="AH403" s="41"/>
      <c r="AJ403"/>
    </row>
    <row r="404" spans="1:36" ht="15" x14ac:dyDescent="0.25">
      <c r="A404"/>
      <c r="B404"/>
      <c r="C404"/>
      <c r="D404" s="20"/>
      <c r="E404" s="17"/>
      <c r="F404" s="21"/>
      <c r="G404" s="22"/>
      <c r="H404" s="17"/>
      <c r="I404" s="21"/>
      <c r="J404" s="22"/>
      <c r="K404" s="17"/>
      <c r="L404" s="21"/>
      <c r="M404" s="22"/>
      <c r="N404" s="23"/>
      <c r="O404" s="24"/>
      <c r="P404" s="24"/>
      <c r="Q404"/>
      <c r="R404"/>
      <c r="S404" s="48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F404"/>
      <c r="AG404"/>
      <c r="AH404" s="41"/>
      <c r="AJ404"/>
    </row>
    <row r="405" spans="1:36" ht="15" x14ac:dyDescent="0.25">
      <c r="A405"/>
      <c r="B405"/>
      <c r="C405"/>
      <c r="D405" s="20"/>
      <c r="E405" s="17"/>
      <c r="F405" s="21"/>
      <c r="G405" s="22"/>
      <c r="H405" s="17"/>
      <c r="I405" s="21"/>
      <c r="J405" s="22"/>
      <c r="K405" s="17"/>
      <c r="L405" s="21"/>
      <c r="M405" s="22"/>
      <c r="N405" s="23"/>
      <c r="O405" s="24"/>
      <c r="P405" s="24"/>
      <c r="Q405"/>
      <c r="R405"/>
      <c r="S405" s="48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F405"/>
      <c r="AG405"/>
      <c r="AH405" s="41"/>
      <c r="AJ405"/>
    </row>
    <row r="406" spans="1:36" ht="15" x14ac:dyDescent="0.25">
      <c r="A406"/>
      <c r="B406"/>
      <c r="C406"/>
      <c r="D406" s="20"/>
      <c r="E406" s="17"/>
      <c r="F406" s="21"/>
      <c r="G406" s="22"/>
      <c r="H406" s="17"/>
      <c r="I406" s="21"/>
      <c r="J406" s="22"/>
      <c r="K406" s="17"/>
      <c r="L406" s="21"/>
      <c r="M406" s="22"/>
      <c r="N406" s="23"/>
      <c r="O406" s="24"/>
      <c r="P406" s="24"/>
      <c r="Q406"/>
      <c r="R406"/>
      <c r="S406" s="48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F406"/>
      <c r="AG406"/>
      <c r="AH406" s="41"/>
      <c r="AJ406"/>
    </row>
    <row r="407" spans="1:36" s="35" customFormat="1" ht="15" x14ac:dyDescent="0.25">
      <c r="A407"/>
      <c r="B407"/>
      <c r="C407"/>
      <c r="D407" s="20"/>
      <c r="E407" s="17"/>
      <c r="F407" s="21"/>
      <c r="G407" s="22"/>
      <c r="H407" s="17"/>
      <c r="I407" s="21"/>
      <c r="J407" s="22"/>
      <c r="K407" s="17"/>
      <c r="L407" s="21"/>
      <c r="M407" s="22"/>
      <c r="N407" s="23"/>
      <c r="O407" s="24"/>
      <c r="P407" s="24"/>
      <c r="Q407"/>
      <c r="R407"/>
      <c r="S407" s="48"/>
      <c r="AD407" s="36"/>
      <c r="AE407" s="36"/>
      <c r="AF407"/>
      <c r="AG407"/>
      <c r="AH407" s="41"/>
      <c r="AI407" s="36"/>
      <c r="AJ407"/>
    </row>
    <row r="408" spans="1:36" ht="15" x14ac:dyDescent="0.25">
      <c r="A408"/>
      <c r="B408"/>
      <c r="C408"/>
      <c r="D408" s="20"/>
      <c r="E408" s="17"/>
      <c r="F408" s="21"/>
      <c r="G408" s="22"/>
      <c r="H408" s="17"/>
      <c r="I408" s="21"/>
      <c r="J408" s="22"/>
      <c r="K408" s="17"/>
      <c r="L408" s="21"/>
      <c r="M408" s="22"/>
      <c r="N408" s="23"/>
      <c r="O408" s="24"/>
      <c r="P408" s="24"/>
      <c r="Q408"/>
      <c r="R408"/>
      <c r="S408" s="48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F408"/>
      <c r="AG408"/>
      <c r="AH408" s="41"/>
      <c r="AJ408"/>
    </row>
    <row r="409" spans="1:36" ht="15" x14ac:dyDescent="0.25">
      <c r="A409"/>
      <c r="B409"/>
      <c r="C409"/>
      <c r="D409" s="20"/>
      <c r="E409" s="17"/>
      <c r="F409" s="21"/>
      <c r="G409" s="22"/>
      <c r="H409" s="17"/>
      <c r="I409" s="21"/>
      <c r="J409" s="22"/>
      <c r="K409" s="17"/>
      <c r="L409" s="21"/>
      <c r="M409" s="22"/>
      <c r="N409" s="23"/>
      <c r="O409" s="24"/>
      <c r="P409" s="24"/>
      <c r="Q409"/>
      <c r="R409"/>
      <c r="S409" s="48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F409"/>
      <c r="AG409"/>
      <c r="AH409" s="41"/>
      <c r="AJ409"/>
    </row>
    <row r="410" spans="1:36" ht="15" x14ac:dyDescent="0.25">
      <c r="A410"/>
      <c r="B410"/>
      <c r="C410"/>
      <c r="D410" s="20"/>
      <c r="E410" s="17"/>
      <c r="F410" s="21"/>
      <c r="G410" s="22"/>
      <c r="H410" s="17"/>
      <c r="I410" s="21"/>
      <c r="J410" s="22"/>
      <c r="K410" s="17"/>
      <c r="L410" s="21"/>
      <c r="M410" s="22"/>
      <c r="N410" s="23"/>
      <c r="O410" s="24"/>
      <c r="P410" s="24"/>
      <c r="Q410"/>
      <c r="R410"/>
      <c r="S410" s="48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F410"/>
      <c r="AG410"/>
      <c r="AH410" s="41"/>
      <c r="AJ410"/>
    </row>
    <row r="411" spans="1:36" ht="15" x14ac:dyDescent="0.25">
      <c r="A411"/>
      <c r="B411"/>
      <c r="C411"/>
      <c r="D411" s="20"/>
      <c r="E411" s="17"/>
      <c r="F411" s="21"/>
      <c r="G411" s="22"/>
      <c r="H411" s="17"/>
      <c r="I411" s="21"/>
      <c r="J411" s="22"/>
      <c r="K411" s="17"/>
      <c r="L411" s="21"/>
      <c r="M411" s="22"/>
      <c r="N411" s="23"/>
      <c r="O411" s="24"/>
      <c r="P411" s="24"/>
      <c r="Q411"/>
      <c r="R411"/>
      <c r="S411" s="48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F411"/>
      <c r="AG411"/>
      <c r="AH411" s="41"/>
      <c r="AJ411"/>
    </row>
    <row r="412" spans="1:36" s="35" customFormat="1" ht="15" x14ac:dyDescent="0.25">
      <c r="A412"/>
      <c r="B412"/>
      <c r="C412"/>
      <c r="D412" s="20"/>
      <c r="E412" s="17"/>
      <c r="F412" s="21"/>
      <c r="G412" s="22"/>
      <c r="H412" s="17"/>
      <c r="I412" s="21"/>
      <c r="J412" s="22"/>
      <c r="K412" s="17"/>
      <c r="L412" s="21"/>
      <c r="M412" s="22"/>
      <c r="N412" s="23"/>
      <c r="O412" s="24"/>
      <c r="P412" s="24"/>
      <c r="Q412"/>
      <c r="R412"/>
      <c r="S412" s="48"/>
      <c r="AD412" s="36"/>
      <c r="AE412" s="36"/>
      <c r="AF412"/>
      <c r="AG412"/>
      <c r="AH412" s="41"/>
      <c r="AI412" s="36"/>
      <c r="AJ412"/>
    </row>
    <row r="413" spans="1:36" ht="15" x14ac:dyDescent="0.25">
      <c r="A413"/>
      <c r="B413"/>
      <c r="C413"/>
      <c r="D413" s="20"/>
      <c r="E413" s="17"/>
      <c r="F413" s="21"/>
      <c r="G413" s="22"/>
      <c r="H413" s="17"/>
      <c r="I413" s="21"/>
      <c r="J413" s="22"/>
      <c r="K413" s="17"/>
      <c r="L413" s="21"/>
      <c r="M413" s="22"/>
      <c r="N413" s="23"/>
      <c r="O413" s="24"/>
      <c r="P413" s="24"/>
      <c r="Q413"/>
      <c r="R413"/>
      <c r="S413" s="48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F413"/>
      <c r="AG413"/>
      <c r="AH413" s="41"/>
      <c r="AJ413"/>
    </row>
    <row r="414" spans="1:36" s="35" customFormat="1" ht="15" x14ac:dyDescent="0.25">
      <c r="A414"/>
      <c r="B414"/>
      <c r="C414"/>
      <c r="D414" s="20"/>
      <c r="E414" s="17"/>
      <c r="F414" s="21"/>
      <c r="G414" s="22"/>
      <c r="H414" s="17"/>
      <c r="I414" s="21"/>
      <c r="J414" s="22"/>
      <c r="K414" s="17"/>
      <c r="L414" s="21"/>
      <c r="M414" s="22"/>
      <c r="N414" s="23"/>
      <c r="O414" s="24"/>
      <c r="P414" s="24"/>
      <c r="Q414"/>
      <c r="R414"/>
      <c r="S414" s="48"/>
      <c r="AD414" s="36"/>
      <c r="AE414" s="36"/>
      <c r="AF414"/>
      <c r="AG414"/>
      <c r="AH414" s="41"/>
      <c r="AI414" s="36"/>
      <c r="AJ414"/>
    </row>
    <row r="415" spans="1:36" ht="15" x14ac:dyDescent="0.25">
      <c r="A415"/>
      <c r="B415"/>
      <c r="C415"/>
      <c r="D415" s="20"/>
      <c r="E415" s="17"/>
      <c r="F415" s="21"/>
      <c r="G415" s="22"/>
      <c r="H415" s="17"/>
      <c r="I415" s="21"/>
      <c r="J415" s="22"/>
      <c r="K415" s="17"/>
      <c r="L415" s="21"/>
      <c r="M415" s="22"/>
      <c r="N415" s="23"/>
      <c r="O415" s="24"/>
      <c r="P415" s="24"/>
      <c r="Q415"/>
      <c r="R415"/>
      <c r="S415" s="48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F415"/>
      <c r="AG415"/>
      <c r="AH415" s="41"/>
      <c r="AJ415"/>
    </row>
    <row r="416" spans="1:36" ht="15" x14ac:dyDescent="0.25">
      <c r="A416"/>
      <c r="B416"/>
      <c r="C416"/>
      <c r="D416" s="20"/>
      <c r="E416" s="17"/>
      <c r="F416" s="21"/>
      <c r="G416" s="22"/>
      <c r="H416" s="17"/>
      <c r="I416" s="21"/>
      <c r="J416" s="22"/>
      <c r="K416" s="17"/>
      <c r="L416" s="21"/>
      <c r="M416" s="22"/>
      <c r="N416" s="23"/>
      <c r="O416" s="24"/>
      <c r="P416" s="24"/>
      <c r="Q416"/>
      <c r="R416"/>
      <c r="S416" s="48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F416"/>
      <c r="AG416"/>
      <c r="AH416" s="41"/>
      <c r="AJ416"/>
    </row>
    <row r="417" spans="1:36" ht="15" x14ac:dyDescent="0.25">
      <c r="A417"/>
      <c r="B417"/>
      <c r="C417"/>
      <c r="D417" s="20"/>
      <c r="E417" s="17"/>
      <c r="F417" s="21"/>
      <c r="G417" s="22"/>
      <c r="H417" s="17"/>
      <c r="I417" s="21"/>
      <c r="J417" s="22"/>
      <c r="K417" s="17"/>
      <c r="L417" s="21"/>
      <c r="M417" s="22"/>
      <c r="N417" s="23"/>
      <c r="O417" s="24"/>
      <c r="P417" s="24"/>
      <c r="Q417"/>
      <c r="R417"/>
      <c r="S417" s="48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F417"/>
      <c r="AG417"/>
      <c r="AH417" s="41"/>
      <c r="AJ417"/>
    </row>
    <row r="418" spans="1:36" ht="15" x14ac:dyDescent="0.25">
      <c r="A418"/>
      <c r="B418"/>
      <c r="C418"/>
      <c r="D418" s="20"/>
      <c r="E418" s="17"/>
      <c r="F418" s="21"/>
      <c r="G418" s="22"/>
      <c r="H418" s="17"/>
      <c r="I418" s="21"/>
      <c r="J418" s="22"/>
      <c r="K418" s="17"/>
      <c r="L418" s="21"/>
      <c r="M418" s="22"/>
      <c r="N418" s="23"/>
      <c r="O418" s="24"/>
      <c r="P418" s="24"/>
      <c r="Q418"/>
      <c r="R418"/>
      <c r="S418" s="48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F418"/>
      <c r="AG418"/>
      <c r="AH418" s="41"/>
      <c r="AJ418"/>
    </row>
    <row r="419" spans="1:36" s="35" customFormat="1" ht="15" x14ac:dyDescent="0.25">
      <c r="A419"/>
      <c r="B419"/>
      <c r="C419"/>
      <c r="D419" s="20"/>
      <c r="E419" s="17"/>
      <c r="F419" s="21"/>
      <c r="G419" s="22"/>
      <c r="H419" s="17"/>
      <c r="I419" s="21"/>
      <c r="J419" s="22"/>
      <c r="K419" s="17"/>
      <c r="L419" s="21"/>
      <c r="M419" s="22"/>
      <c r="N419" s="23"/>
      <c r="O419" s="24"/>
      <c r="P419" s="24"/>
      <c r="Q419"/>
      <c r="R419"/>
      <c r="S419" s="48"/>
      <c r="AD419" s="36"/>
      <c r="AE419" s="36"/>
      <c r="AF419"/>
      <c r="AG419"/>
      <c r="AH419" s="41"/>
      <c r="AI419" s="36"/>
      <c r="AJ419"/>
    </row>
    <row r="420" spans="1:36" ht="15" x14ac:dyDescent="0.25">
      <c r="A420"/>
      <c r="B420"/>
      <c r="C420"/>
      <c r="D420" s="20"/>
      <c r="E420" s="17"/>
      <c r="F420" s="21"/>
      <c r="G420" s="22"/>
      <c r="H420" s="17"/>
      <c r="I420" s="21"/>
      <c r="J420" s="22"/>
      <c r="K420" s="17"/>
      <c r="L420" s="21"/>
      <c r="M420" s="22"/>
      <c r="N420" s="23"/>
      <c r="O420" s="24"/>
      <c r="P420" s="24"/>
      <c r="Q420"/>
      <c r="R420"/>
      <c r="S420" s="48"/>
      <c r="T420" s="35"/>
      <c r="U420" s="35"/>
      <c r="V420" s="35"/>
      <c r="W420" s="35"/>
      <c r="X420" s="35"/>
      <c r="Y420" s="35"/>
      <c r="Z420" s="35"/>
      <c r="AA420" s="35"/>
      <c r="AB420" s="35"/>
      <c r="AC420" s="35"/>
      <c r="AF420"/>
      <c r="AG420"/>
      <c r="AH420" s="41"/>
      <c r="AJ420"/>
    </row>
    <row r="421" spans="1:36" ht="15" x14ac:dyDescent="0.25">
      <c r="A421"/>
      <c r="B421"/>
      <c r="C421"/>
      <c r="D421" s="20"/>
      <c r="E421" s="17"/>
      <c r="F421" s="21"/>
      <c r="G421" s="22"/>
      <c r="H421" s="17"/>
      <c r="I421" s="21"/>
      <c r="J421" s="22"/>
      <c r="K421" s="17"/>
      <c r="L421" s="21"/>
      <c r="M421" s="22"/>
      <c r="N421" s="23"/>
      <c r="O421" s="24"/>
      <c r="P421" s="24"/>
      <c r="Q421"/>
      <c r="R421"/>
      <c r="S421" s="48"/>
      <c r="T421" s="35"/>
      <c r="U421" s="35"/>
      <c r="V421" s="35"/>
      <c r="W421" s="35"/>
      <c r="X421" s="35"/>
      <c r="Y421" s="35"/>
      <c r="Z421" s="35"/>
      <c r="AA421" s="35"/>
      <c r="AB421" s="35"/>
      <c r="AC421" s="35"/>
      <c r="AF421"/>
      <c r="AG421"/>
      <c r="AH421" s="41"/>
      <c r="AJ421"/>
    </row>
    <row r="422" spans="1:36" ht="15" x14ac:dyDescent="0.25">
      <c r="A422"/>
      <c r="B422"/>
      <c r="C422"/>
      <c r="D422" s="20"/>
      <c r="E422" s="17"/>
      <c r="F422" s="21"/>
      <c r="G422" s="22"/>
      <c r="H422" s="17"/>
      <c r="I422" s="21"/>
      <c r="J422" s="22"/>
      <c r="K422" s="17"/>
      <c r="L422" s="21"/>
      <c r="M422" s="22"/>
      <c r="N422" s="23"/>
      <c r="O422" s="24"/>
      <c r="P422" s="24"/>
      <c r="Q422"/>
      <c r="R422"/>
      <c r="S422" s="48"/>
      <c r="T422" s="35"/>
      <c r="U422" s="35"/>
      <c r="V422" s="35"/>
      <c r="W422" s="35"/>
      <c r="X422" s="35"/>
      <c r="Y422" s="35"/>
      <c r="Z422" s="35"/>
      <c r="AA422" s="35"/>
      <c r="AB422" s="35"/>
      <c r="AC422" s="35"/>
      <c r="AF422"/>
      <c r="AG422"/>
      <c r="AH422" s="41"/>
      <c r="AJ422"/>
    </row>
    <row r="423" spans="1:36" ht="15" x14ac:dyDescent="0.25">
      <c r="A423"/>
      <c r="B423"/>
      <c r="C423"/>
      <c r="D423" s="20"/>
      <c r="E423" s="17"/>
      <c r="F423" s="21"/>
      <c r="G423" s="22"/>
      <c r="H423" s="17"/>
      <c r="I423" s="21"/>
      <c r="J423" s="22"/>
      <c r="K423" s="17"/>
      <c r="L423" s="21"/>
      <c r="M423" s="22"/>
      <c r="N423" s="23"/>
      <c r="O423" s="24"/>
      <c r="P423" s="24"/>
      <c r="Q423"/>
      <c r="R423"/>
      <c r="S423" s="48"/>
      <c r="T423" s="35"/>
      <c r="U423" s="35"/>
      <c r="V423" s="35"/>
      <c r="W423" s="35"/>
      <c r="X423" s="35"/>
      <c r="Y423" s="35"/>
      <c r="Z423" s="35"/>
      <c r="AA423" s="35"/>
      <c r="AB423" s="35"/>
      <c r="AC423" s="35"/>
      <c r="AF423"/>
      <c r="AG423"/>
      <c r="AH423" s="41"/>
      <c r="AJ423"/>
    </row>
    <row r="424" spans="1:36" ht="15" x14ac:dyDescent="0.25">
      <c r="A424"/>
      <c r="B424"/>
      <c r="C424"/>
      <c r="D424" s="20"/>
      <c r="E424" s="17"/>
      <c r="F424" s="21"/>
      <c r="G424" s="22"/>
      <c r="H424" s="17"/>
      <c r="I424" s="21"/>
      <c r="J424" s="22"/>
      <c r="K424" s="17"/>
      <c r="L424" s="21"/>
      <c r="M424" s="22"/>
      <c r="N424" s="23"/>
      <c r="O424" s="24"/>
      <c r="P424" s="24"/>
      <c r="Q424"/>
      <c r="R424"/>
      <c r="S424" s="48"/>
      <c r="T424" s="35"/>
      <c r="U424" s="35"/>
      <c r="V424" s="35"/>
      <c r="W424" s="35"/>
      <c r="X424" s="35"/>
      <c r="Y424" s="35"/>
      <c r="Z424" s="35"/>
      <c r="AA424" s="35"/>
      <c r="AB424" s="35"/>
      <c r="AC424" s="35"/>
      <c r="AF424"/>
      <c r="AG424"/>
      <c r="AH424" s="41"/>
      <c r="AJ424"/>
    </row>
    <row r="425" spans="1:36" ht="15" x14ac:dyDescent="0.25">
      <c r="A425"/>
      <c r="B425"/>
      <c r="C425"/>
      <c r="D425" s="20"/>
      <c r="E425" s="17"/>
      <c r="F425" s="21"/>
      <c r="G425" s="22"/>
      <c r="H425" s="17"/>
      <c r="I425" s="21"/>
      <c r="J425" s="22"/>
      <c r="K425" s="17"/>
      <c r="L425" s="21"/>
      <c r="M425" s="22"/>
      <c r="N425" s="23"/>
      <c r="O425" s="24"/>
      <c r="P425" s="24"/>
      <c r="Q425"/>
      <c r="R425"/>
      <c r="S425" s="48"/>
      <c r="T425" s="35"/>
      <c r="U425" s="35"/>
      <c r="V425" s="35"/>
      <c r="W425" s="35"/>
      <c r="X425" s="35"/>
      <c r="Y425" s="35"/>
      <c r="Z425" s="35"/>
      <c r="AA425" s="35"/>
      <c r="AB425" s="35"/>
      <c r="AC425" s="35"/>
      <c r="AF425"/>
      <c r="AG425"/>
      <c r="AH425" s="41"/>
      <c r="AJ425"/>
    </row>
    <row r="426" spans="1:36" ht="15" x14ac:dyDescent="0.25">
      <c r="A426"/>
      <c r="B426"/>
      <c r="C426"/>
      <c r="D426" s="20"/>
      <c r="E426" s="17"/>
      <c r="F426" s="21"/>
      <c r="G426" s="22"/>
      <c r="H426" s="17"/>
      <c r="I426" s="21"/>
      <c r="J426" s="22"/>
      <c r="K426" s="17"/>
      <c r="L426" s="21"/>
      <c r="M426" s="22"/>
      <c r="N426" s="23"/>
      <c r="O426" s="24"/>
      <c r="P426" s="24"/>
      <c r="Q426"/>
      <c r="R426"/>
      <c r="S426" s="48"/>
      <c r="T426" s="35"/>
      <c r="U426" s="35"/>
      <c r="V426" s="35"/>
      <c r="W426" s="35"/>
      <c r="X426" s="35"/>
      <c r="Y426" s="35"/>
      <c r="Z426" s="35"/>
      <c r="AA426" s="35"/>
      <c r="AB426" s="35"/>
      <c r="AC426" s="35"/>
      <c r="AF426"/>
      <c r="AG426"/>
      <c r="AH426" s="41"/>
      <c r="AJ426"/>
    </row>
    <row r="427" spans="1:36" s="35" customFormat="1" ht="15" x14ac:dyDescent="0.25">
      <c r="A427"/>
      <c r="B427"/>
      <c r="C427"/>
      <c r="D427" s="20"/>
      <c r="E427" s="17"/>
      <c r="F427" s="21"/>
      <c r="G427" s="22"/>
      <c r="H427" s="17"/>
      <c r="I427" s="21"/>
      <c r="J427" s="22"/>
      <c r="K427" s="17"/>
      <c r="L427" s="21"/>
      <c r="M427" s="22"/>
      <c r="N427" s="23"/>
      <c r="O427" s="24"/>
      <c r="P427" s="24"/>
      <c r="Q427"/>
      <c r="R427"/>
      <c r="S427" s="48"/>
      <c r="AD427" s="36"/>
      <c r="AE427" s="36"/>
      <c r="AF427"/>
      <c r="AG427"/>
      <c r="AH427" s="41"/>
      <c r="AI427" s="36"/>
      <c r="AJ427"/>
    </row>
    <row r="428" spans="1:36" ht="15" x14ac:dyDescent="0.25">
      <c r="A428"/>
      <c r="B428"/>
      <c r="C428"/>
      <c r="D428" s="20"/>
      <c r="E428" s="17"/>
      <c r="F428" s="21"/>
      <c r="G428" s="22"/>
      <c r="H428" s="17"/>
      <c r="I428" s="21"/>
      <c r="J428" s="22"/>
      <c r="K428" s="17"/>
      <c r="L428" s="21"/>
      <c r="M428" s="22"/>
      <c r="N428" s="23"/>
      <c r="O428" s="24"/>
      <c r="P428" s="24"/>
      <c r="Q428"/>
      <c r="R428"/>
      <c r="S428" s="48"/>
      <c r="T428" s="35"/>
      <c r="U428" s="35"/>
      <c r="V428" s="35"/>
      <c r="W428" s="35"/>
      <c r="X428" s="35"/>
      <c r="Y428" s="35"/>
      <c r="Z428" s="35"/>
      <c r="AA428" s="35"/>
      <c r="AB428" s="35"/>
      <c r="AC428" s="35"/>
      <c r="AF428"/>
      <c r="AG428"/>
      <c r="AH428" s="41"/>
      <c r="AJ428"/>
    </row>
    <row r="429" spans="1:36" ht="15" x14ac:dyDescent="0.25">
      <c r="A429"/>
      <c r="B429"/>
      <c r="C429"/>
      <c r="D429" s="20"/>
      <c r="E429" s="17"/>
      <c r="F429" s="21"/>
      <c r="G429" s="22"/>
      <c r="H429" s="17"/>
      <c r="I429" s="21"/>
      <c r="J429" s="22"/>
      <c r="K429" s="17"/>
      <c r="L429" s="21"/>
      <c r="M429" s="22"/>
      <c r="N429" s="23"/>
      <c r="O429" s="24"/>
      <c r="P429" s="24"/>
      <c r="Q429"/>
      <c r="R429"/>
      <c r="S429" s="48"/>
      <c r="T429" s="35"/>
      <c r="U429" s="35"/>
      <c r="V429" s="35"/>
      <c r="W429" s="35"/>
      <c r="X429" s="35"/>
      <c r="Y429" s="35"/>
      <c r="Z429" s="35"/>
      <c r="AA429" s="35"/>
      <c r="AB429" s="35"/>
      <c r="AC429" s="35"/>
      <c r="AF429"/>
      <c r="AG429"/>
      <c r="AH429" s="41"/>
      <c r="AJ429"/>
    </row>
    <row r="430" spans="1:36" ht="15" x14ac:dyDescent="0.25">
      <c r="A430"/>
      <c r="B430"/>
      <c r="C430"/>
      <c r="D430" s="20"/>
      <c r="E430" s="17"/>
      <c r="F430" s="21"/>
      <c r="G430" s="22"/>
      <c r="H430" s="17"/>
      <c r="I430" s="21"/>
      <c r="J430" s="22"/>
      <c r="K430" s="17"/>
      <c r="L430" s="21"/>
      <c r="M430" s="22"/>
      <c r="N430" s="23"/>
      <c r="O430" s="24"/>
      <c r="P430" s="24"/>
      <c r="Q430"/>
      <c r="R430"/>
      <c r="S430" s="48"/>
      <c r="T430" s="35"/>
      <c r="U430" s="35"/>
      <c r="V430" s="35"/>
      <c r="W430" s="35"/>
      <c r="X430" s="35"/>
      <c r="Y430" s="35"/>
      <c r="Z430" s="35"/>
      <c r="AA430" s="35"/>
      <c r="AB430" s="35"/>
      <c r="AC430" s="35"/>
      <c r="AF430"/>
      <c r="AG430"/>
      <c r="AH430" s="41"/>
      <c r="AJ430"/>
    </row>
    <row r="431" spans="1:36" ht="15" x14ac:dyDescent="0.25">
      <c r="A431"/>
      <c r="B431"/>
      <c r="C431"/>
      <c r="D431" s="20"/>
      <c r="E431" s="17"/>
      <c r="F431" s="21"/>
      <c r="G431" s="22"/>
      <c r="H431" s="17"/>
      <c r="I431" s="21"/>
      <c r="J431" s="22"/>
      <c r="K431" s="17"/>
      <c r="L431" s="21"/>
      <c r="M431" s="22"/>
      <c r="N431" s="23"/>
      <c r="O431" s="24"/>
      <c r="P431" s="24"/>
      <c r="Q431"/>
      <c r="R431"/>
      <c r="S431" s="48"/>
      <c r="T431" s="35"/>
      <c r="U431" s="35"/>
      <c r="V431" s="35"/>
      <c r="W431" s="35"/>
      <c r="X431" s="35"/>
      <c r="Y431" s="35"/>
      <c r="Z431" s="35"/>
      <c r="AA431" s="35"/>
      <c r="AB431" s="35"/>
      <c r="AC431" s="35"/>
      <c r="AF431"/>
      <c r="AG431"/>
      <c r="AH431" s="41"/>
      <c r="AJ431"/>
    </row>
    <row r="432" spans="1:36" ht="15" x14ac:dyDescent="0.25">
      <c r="A432"/>
      <c r="B432"/>
      <c r="C432"/>
      <c r="D432" s="20"/>
      <c r="E432" s="17"/>
      <c r="F432" s="21"/>
      <c r="G432" s="22"/>
      <c r="H432" s="17"/>
      <c r="I432" s="21"/>
      <c r="J432" s="22"/>
      <c r="K432" s="17"/>
      <c r="L432" s="21"/>
      <c r="M432" s="22"/>
      <c r="N432" s="23"/>
      <c r="O432" s="24"/>
      <c r="P432" s="24"/>
      <c r="Q432"/>
      <c r="R432"/>
      <c r="S432" s="48"/>
      <c r="T432" s="35"/>
      <c r="U432" s="35"/>
      <c r="V432" s="35"/>
      <c r="W432" s="35"/>
      <c r="X432" s="35"/>
      <c r="Y432" s="35"/>
      <c r="Z432" s="35"/>
      <c r="AA432" s="35"/>
      <c r="AB432" s="35"/>
      <c r="AC432" s="35"/>
      <c r="AF432"/>
      <c r="AG432"/>
      <c r="AH432" s="41"/>
      <c r="AJ432"/>
    </row>
    <row r="433" spans="1:36" ht="15" x14ac:dyDescent="0.25">
      <c r="A433"/>
      <c r="B433"/>
      <c r="C433"/>
      <c r="D433" s="20"/>
      <c r="E433" s="17"/>
      <c r="F433" s="21"/>
      <c r="G433" s="22"/>
      <c r="H433" s="17"/>
      <c r="I433" s="21"/>
      <c r="J433" s="22"/>
      <c r="K433" s="17"/>
      <c r="L433" s="21"/>
      <c r="M433" s="22"/>
      <c r="N433" s="23"/>
      <c r="O433" s="24"/>
      <c r="P433" s="24"/>
      <c r="Q433"/>
      <c r="R433"/>
      <c r="S433" s="48"/>
      <c r="T433" s="35"/>
      <c r="U433" s="35"/>
      <c r="V433" s="35"/>
      <c r="W433" s="35"/>
      <c r="X433" s="35"/>
      <c r="Y433" s="35"/>
      <c r="Z433" s="35"/>
      <c r="AA433" s="35"/>
      <c r="AB433" s="35"/>
      <c r="AC433" s="35"/>
      <c r="AF433"/>
      <c r="AG433"/>
      <c r="AH433" s="41"/>
      <c r="AJ433"/>
    </row>
    <row r="434" spans="1:36" ht="15" x14ac:dyDescent="0.25">
      <c r="A434"/>
      <c r="B434"/>
      <c r="C434"/>
      <c r="D434" s="20"/>
      <c r="E434" s="17"/>
      <c r="F434" s="21"/>
      <c r="G434" s="22"/>
      <c r="H434" s="17"/>
      <c r="I434" s="21"/>
      <c r="J434" s="22"/>
      <c r="K434" s="17"/>
      <c r="L434" s="21"/>
      <c r="M434" s="22"/>
      <c r="N434" s="23"/>
      <c r="O434" s="24"/>
      <c r="P434" s="24"/>
      <c r="Q434"/>
      <c r="R434"/>
      <c r="S434" s="48"/>
      <c r="T434" s="35"/>
      <c r="U434" s="35"/>
      <c r="V434" s="35"/>
      <c r="W434" s="35"/>
      <c r="X434" s="35"/>
      <c r="Y434" s="35"/>
      <c r="Z434" s="35"/>
      <c r="AA434" s="35"/>
      <c r="AB434" s="35"/>
      <c r="AC434" s="35"/>
      <c r="AF434"/>
      <c r="AG434"/>
      <c r="AH434" s="41"/>
      <c r="AJ434"/>
    </row>
    <row r="435" spans="1:36" ht="15" x14ac:dyDescent="0.25">
      <c r="A435"/>
      <c r="B435"/>
      <c r="C435"/>
      <c r="D435" s="20"/>
      <c r="E435" s="17"/>
      <c r="F435" s="21"/>
      <c r="G435" s="22"/>
      <c r="H435" s="17"/>
      <c r="I435" s="21"/>
      <c r="J435" s="22"/>
      <c r="K435" s="17"/>
      <c r="L435" s="21"/>
      <c r="M435" s="22"/>
      <c r="N435" s="23"/>
      <c r="O435" s="24"/>
      <c r="P435" s="24"/>
      <c r="Q435"/>
      <c r="R435"/>
      <c r="S435" s="48"/>
      <c r="T435" s="35"/>
      <c r="U435" s="35"/>
      <c r="V435" s="35"/>
      <c r="W435" s="35"/>
      <c r="X435" s="35"/>
      <c r="Y435" s="35"/>
      <c r="Z435" s="35"/>
      <c r="AA435" s="35"/>
      <c r="AB435" s="35"/>
      <c r="AC435" s="35"/>
      <c r="AF435"/>
      <c r="AG435"/>
      <c r="AH435" s="41"/>
      <c r="AJ435"/>
    </row>
    <row r="436" spans="1:36" ht="15" x14ac:dyDescent="0.25">
      <c r="A436"/>
      <c r="B436"/>
      <c r="C436"/>
      <c r="D436" s="20"/>
      <c r="E436" s="17"/>
      <c r="F436" s="21"/>
      <c r="G436" s="22"/>
      <c r="H436" s="17"/>
      <c r="I436" s="21"/>
      <c r="J436" s="22"/>
      <c r="K436" s="17"/>
      <c r="L436" s="21"/>
      <c r="M436" s="22"/>
      <c r="N436" s="23"/>
      <c r="O436" s="24"/>
      <c r="P436" s="24"/>
      <c r="Q436"/>
      <c r="R436"/>
      <c r="S436" s="48"/>
      <c r="T436" s="35"/>
      <c r="U436" s="35"/>
      <c r="V436" s="35"/>
      <c r="W436" s="35"/>
      <c r="X436" s="35"/>
      <c r="Y436" s="35"/>
      <c r="Z436" s="35"/>
      <c r="AA436" s="35"/>
      <c r="AB436" s="35"/>
      <c r="AC436" s="35"/>
      <c r="AF436"/>
      <c r="AG436"/>
      <c r="AH436" s="41"/>
      <c r="AJ436"/>
    </row>
    <row r="437" spans="1:36" ht="15" x14ac:dyDescent="0.25">
      <c r="A437"/>
      <c r="B437"/>
      <c r="C437"/>
      <c r="D437" s="20"/>
      <c r="E437" s="17"/>
      <c r="F437" s="21"/>
      <c r="G437" s="22"/>
      <c r="H437" s="17"/>
      <c r="I437" s="21"/>
      <c r="J437" s="22"/>
      <c r="K437" s="17"/>
      <c r="L437" s="21"/>
      <c r="M437" s="22"/>
      <c r="N437" s="23"/>
      <c r="O437" s="24"/>
      <c r="P437" s="24"/>
      <c r="Q437"/>
      <c r="R437"/>
      <c r="S437" s="48"/>
      <c r="T437" s="35"/>
      <c r="U437" s="35"/>
      <c r="V437" s="35"/>
      <c r="W437" s="35"/>
      <c r="X437" s="35"/>
      <c r="Y437" s="35"/>
      <c r="Z437" s="35"/>
      <c r="AA437" s="35"/>
      <c r="AB437" s="35"/>
      <c r="AC437" s="35"/>
      <c r="AF437"/>
      <c r="AG437"/>
      <c r="AH437" s="41"/>
      <c r="AJ437"/>
    </row>
    <row r="438" spans="1:36" ht="15" x14ac:dyDescent="0.25">
      <c r="A438"/>
      <c r="B438"/>
      <c r="C438"/>
      <c r="D438" s="20"/>
      <c r="E438" s="17"/>
      <c r="F438" s="21"/>
      <c r="G438" s="22"/>
      <c r="H438" s="17"/>
      <c r="I438" s="21"/>
      <c r="J438" s="22"/>
      <c r="K438" s="17"/>
      <c r="L438" s="21"/>
      <c r="M438" s="22"/>
      <c r="N438" s="23"/>
      <c r="O438" s="24"/>
      <c r="P438" s="24"/>
      <c r="Q438"/>
      <c r="R438"/>
      <c r="S438" s="48"/>
      <c r="T438" s="35"/>
      <c r="U438" s="35"/>
      <c r="V438" s="35"/>
      <c r="W438" s="35"/>
      <c r="X438" s="35"/>
      <c r="Y438" s="35"/>
      <c r="Z438" s="35"/>
      <c r="AA438" s="35"/>
      <c r="AB438" s="35"/>
      <c r="AC438" s="35"/>
      <c r="AF438"/>
      <c r="AG438"/>
      <c r="AH438" s="41"/>
      <c r="AJ438"/>
    </row>
    <row r="439" spans="1:36" ht="15" x14ac:dyDescent="0.25">
      <c r="A439"/>
      <c r="B439"/>
      <c r="C439"/>
      <c r="D439" s="20"/>
      <c r="E439" s="17"/>
      <c r="F439" s="21"/>
      <c r="G439" s="22"/>
      <c r="H439" s="17"/>
      <c r="I439" s="21"/>
      <c r="J439" s="22"/>
      <c r="K439" s="17"/>
      <c r="L439" s="21"/>
      <c r="M439" s="22"/>
      <c r="N439" s="23"/>
      <c r="O439" s="24"/>
      <c r="P439" s="24"/>
      <c r="Q439"/>
      <c r="R439"/>
      <c r="S439" s="48"/>
      <c r="T439" s="35"/>
      <c r="U439" s="35"/>
      <c r="V439" s="35"/>
      <c r="W439" s="35"/>
      <c r="X439" s="35"/>
      <c r="Y439" s="35"/>
      <c r="Z439" s="35"/>
      <c r="AA439" s="35"/>
      <c r="AB439" s="35"/>
      <c r="AC439" s="35"/>
      <c r="AF439"/>
      <c r="AG439"/>
      <c r="AH439" s="41"/>
      <c r="AJ439"/>
    </row>
    <row r="440" spans="1:36" ht="15" x14ac:dyDescent="0.25">
      <c r="A440"/>
      <c r="B440"/>
      <c r="C440"/>
      <c r="D440" s="20"/>
      <c r="E440" s="17"/>
      <c r="F440" s="21"/>
      <c r="G440" s="22"/>
      <c r="H440" s="17"/>
      <c r="I440" s="21"/>
      <c r="J440" s="22"/>
      <c r="K440" s="17"/>
      <c r="L440" s="21"/>
      <c r="M440" s="22"/>
      <c r="N440" s="23"/>
      <c r="O440" s="24"/>
      <c r="P440" s="24"/>
      <c r="Q440"/>
      <c r="R440"/>
      <c r="S440" s="48"/>
      <c r="T440" s="35"/>
      <c r="U440" s="35"/>
      <c r="V440" s="35"/>
      <c r="W440" s="35"/>
      <c r="X440" s="35"/>
      <c r="Y440" s="35"/>
      <c r="Z440" s="35"/>
      <c r="AA440" s="35"/>
      <c r="AB440" s="35"/>
      <c r="AC440" s="35"/>
      <c r="AF440"/>
      <c r="AG440"/>
      <c r="AH440" s="41"/>
      <c r="AJ440"/>
    </row>
    <row r="441" spans="1:36" ht="15" x14ac:dyDescent="0.25">
      <c r="A441"/>
      <c r="B441"/>
      <c r="C441"/>
      <c r="D441" s="20"/>
      <c r="E441" s="17"/>
      <c r="F441" s="21"/>
      <c r="G441" s="22"/>
      <c r="H441" s="17"/>
      <c r="I441" s="21"/>
      <c r="J441" s="22"/>
      <c r="K441" s="17"/>
      <c r="L441" s="21"/>
      <c r="M441" s="22"/>
      <c r="N441" s="23"/>
      <c r="O441" s="24"/>
      <c r="P441" s="24"/>
      <c r="Q441"/>
      <c r="R441"/>
      <c r="S441" s="48"/>
      <c r="T441" s="35"/>
      <c r="U441" s="35"/>
      <c r="V441" s="35"/>
      <c r="W441" s="35"/>
      <c r="X441" s="35"/>
      <c r="Y441" s="35"/>
      <c r="Z441" s="35"/>
      <c r="AA441" s="35"/>
      <c r="AB441" s="35"/>
      <c r="AC441" s="35"/>
      <c r="AF441"/>
      <c r="AG441"/>
      <c r="AH441" s="41"/>
      <c r="AJ441"/>
    </row>
    <row r="442" spans="1:36" ht="15" x14ac:dyDescent="0.25">
      <c r="A442"/>
      <c r="B442"/>
      <c r="C442"/>
      <c r="D442" s="29"/>
      <c r="E442" s="30"/>
      <c r="F442" s="21"/>
      <c r="G442" s="22"/>
      <c r="H442" s="17"/>
      <c r="I442" s="21"/>
      <c r="J442" s="22"/>
      <c r="K442" s="17"/>
      <c r="L442" s="21"/>
      <c r="M442" s="22"/>
      <c r="N442" s="23"/>
      <c r="O442" s="24"/>
      <c r="P442" s="24"/>
      <c r="Q442"/>
      <c r="R442"/>
      <c r="S442" s="48"/>
      <c r="T442" s="35"/>
      <c r="U442" s="35"/>
      <c r="V442" s="35"/>
      <c r="W442" s="35"/>
      <c r="X442" s="35"/>
      <c r="Y442" s="35"/>
      <c r="Z442" s="35"/>
      <c r="AA442" s="35"/>
      <c r="AB442" s="35"/>
      <c r="AC442" s="35"/>
      <c r="AF442"/>
      <c r="AG442"/>
      <c r="AH442" s="41"/>
      <c r="AJ442"/>
    </row>
    <row r="443" spans="1:36" ht="15" x14ac:dyDescent="0.25">
      <c r="A443"/>
      <c r="B443"/>
      <c r="C443"/>
      <c r="D443" s="29"/>
      <c r="E443" s="30"/>
      <c r="F443" s="21"/>
      <c r="G443" s="22"/>
      <c r="H443" s="17"/>
      <c r="I443" s="21"/>
      <c r="J443" s="22"/>
      <c r="K443" s="17"/>
      <c r="L443" s="21"/>
      <c r="M443" s="22"/>
      <c r="N443" s="23"/>
      <c r="O443" s="24"/>
      <c r="P443" s="24"/>
      <c r="Q443"/>
      <c r="R443"/>
      <c r="S443" s="48"/>
      <c r="T443" s="35"/>
      <c r="U443" s="35"/>
      <c r="V443" s="35"/>
      <c r="W443" s="35"/>
      <c r="X443" s="35"/>
      <c r="Y443" s="35"/>
      <c r="Z443" s="35"/>
      <c r="AA443" s="35"/>
      <c r="AB443" s="35"/>
      <c r="AC443" s="35"/>
      <c r="AF443"/>
      <c r="AG443"/>
      <c r="AH443" s="41"/>
      <c r="AJ443"/>
    </row>
    <row r="444" spans="1:36" ht="15" x14ac:dyDescent="0.25">
      <c r="A444"/>
      <c r="B444"/>
      <c r="C444"/>
      <c r="D444" s="29"/>
      <c r="E444" s="30"/>
      <c r="F444" s="21"/>
      <c r="G444" s="22"/>
      <c r="H444" s="17"/>
      <c r="I444" s="21"/>
      <c r="J444" s="22"/>
      <c r="K444" s="17"/>
      <c r="L444" s="21"/>
      <c r="M444" s="22"/>
      <c r="N444" s="23"/>
      <c r="O444" s="24"/>
      <c r="P444" s="24"/>
      <c r="Q444"/>
      <c r="R444"/>
      <c r="S444" s="48"/>
      <c r="T444" s="35"/>
      <c r="U444" s="35"/>
      <c r="V444" s="35"/>
      <c r="W444" s="35"/>
      <c r="X444" s="35"/>
      <c r="Y444" s="35"/>
      <c r="Z444" s="35"/>
      <c r="AA444" s="35"/>
      <c r="AB444" s="35"/>
      <c r="AC444" s="35"/>
      <c r="AF444"/>
      <c r="AG444"/>
      <c r="AH444" s="41"/>
      <c r="AJ444"/>
    </row>
    <row r="445" spans="1:36" ht="15" x14ac:dyDescent="0.25">
      <c r="A445"/>
      <c r="B445"/>
      <c r="C445"/>
      <c r="D445" s="29"/>
      <c r="E445" s="30"/>
      <c r="F445" s="21"/>
      <c r="G445" s="22"/>
      <c r="H445" s="17"/>
      <c r="I445" s="21"/>
      <c r="J445" s="22"/>
      <c r="K445" s="17"/>
      <c r="L445" s="21"/>
      <c r="M445" s="22"/>
      <c r="N445" s="23"/>
      <c r="O445" s="24"/>
      <c r="P445" s="24"/>
      <c r="Q445"/>
      <c r="R445"/>
      <c r="S445" s="48"/>
      <c r="T445" s="35"/>
      <c r="U445" s="35"/>
      <c r="V445" s="35"/>
      <c r="W445" s="35"/>
      <c r="X445" s="35"/>
      <c r="Y445" s="35"/>
      <c r="Z445" s="35"/>
      <c r="AA445" s="35"/>
      <c r="AB445" s="35"/>
      <c r="AC445" s="35"/>
      <c r="AF445"/>
      <c r="AG445"/>
      <c r="AH445" s="41"/>
      <c r="AJ445"/>
    </row>
    <row r="446" spans="1:36" ht="15" x14ac:dyDescent="0.25">
      <c r="A446"/>
      <c r="B446"/>
      <c r="C446"/>
      <c r="D446" s="29"/>
      <c r="E446" s="30"/>
      <c r="F446" s="21"/>
      <c r="G446" s="22"/>
      <c r="H446" s="17"/>
      <c r="I446" s="21"/>
      <c r="J446" s="22"/>
      <c r="K446" s="17"/>
      <c r="L446" s="21"/>
      <c r="M446" s="22"/>
      <c r="N446" s="23"/>
      <c r="O446" s="24"/>
      <c r="P446" s="24"/>
      <c r="Q446"/>
      <c r="R446"/>
      <c r="S446" s="48"/>
      <c r="T446" s="35"/>
      <c r="U446" s="35"/>
      <c r="V446" s="35"/>
      <c r="W446" s="35"/>
      <c r="X446" s="35"/>
      <c r="Y446" s="35"/>
      <c r="Z446" s="35"/>
      <c r="AA446" s="35"/>
      <c r="AB446" s="35"/>
      <c r="AC446" s="35"/>
      <c r="AF446"/>
      <c r="AG446"/>
      <c r="AH446" s="41"/>
      <c r="AJ446"/>
    </row>
    <row r="447" spans="1:36" ht="15" x14ac:dyDescent="0.25">
      <c r="A447"/>
      <c r="B447"/>
      <c r="C447"/>
      <c r="D447" s="29"/>
      <c r="E447" s="30"/>
      <c r="F447" s="21"/>
      <c r="G447" s="22"/>
      <c r="H447" s="17"/>
      <c r="I447" s="21"/>
      <c r="J447" s="22"/>
      <c r="K447" s="17"/>
      <c r="L447" s="21"/>
      <c r="M447" s="22"/>
      <c r="N447" s="23"/>
      <c r="O447" s="24"/>
      <c r="P447" s="24"/>
      <c r="Q447"/>
      <c r="R447"/>
      <c r="S447" s="48"/>
      <c r="T447" s="35"/>
      <c r="U447" s="35"/>
      <c r="V447" s="35"/>
      <c r="W447" s="35"/>
      <c r="X447" s="35"/>
      <c r="Y447" s="35"/>
      <c r="Z447" s="35"/>
      <c r="AA447" s="35"/>
      <c r="AB447" s="35"/>
      <c r="AC447" s="35"/>
      <c r="AF447"/>
      <c r="AG447"/>
      <c r="AH447" s="41"/>
      <c r="AJ447"/>
    </row>
    <row r="448" spans="1:36" ht="15" x14ac:dyDescent="0.25">
      <c r="A448"/>
      <c r="B448"/>
      <c r="C448"/>
      <c r="D448" s="29"/>
      <c r="E448" s="30"/>
      <c r="F448" s="21"/>
      <c r="G448" s="22"/>
      <c r="H448" s="17"/>
      <c r="I448" s="21"/>
      <c r="J448" s="22"/>
      <c r="K448" s="17"/>
      <c r="L448" s="21"/>
      <c r="M448" s="22"/>
      <c r="N448" s="23"/>
      <c r="O448" s="24"/>
      <c r="P448" s="24"/>
      <c r="Q448"/>
      <c r="R448"/>
      <c r="S448" s="48"/>
      <c r="T448" s="35"/>
      <c r="U448" s="35"/>
      <c r="V448" s="35"/>
      <c r="W448" s="35"/>
      <c r="X448" s="35"/>
      <c r="Y448" s="35"/>
      <c r="Z448" s="35"/>
      <c r="AA448" s="35"/>
      <c r="AB448" s="35"/>
      <c r="AC448" s="35"/>
      <c r="AF448"/>
      <c r="AG448"/>
      <c r="AH448" s="41"/>
      <c r="AJ448"/>
    </row>
    <row r="449" spans="1:36" ht="15" x14ac:dyDescent="0.25">
      <c r="A449"/>
      <c r="B449"/>
      <c r="C449"/>
      <c r="D449" s="29"/>
      <c r="E449" s="30"/>
      <c r="F449" s="21"/>
      <c r="G449" s="22"/>
      <c r="H449" s="17"/>
      <c r="I449" s="21"/>
      <c r="J449" s="22"/>
      <c r="K449" s="17"/>
      <c r="L449" s="21"/>
      <c r="M449" s="22"/>
      <c r="N449" s="23"/>
      <c r="O449" s="24"/>
      <c r="P449" s="24"/>
      <c r="Q449"/>
      <c r="R449"/>
      <c r="S449" s="48"/>
      <c r="T449" s="35"/>
      <c r="U449" s="35"/>
      <c r="V449" s="35"/>
      <c r="W449" s="35"/>
      <c r="X449" s="35"/>
      <c r="Y449" s="35"/>
      <c r="Z449" s="35"/>
      <c r="AA449" s="35"/>
      <c r="AB449" s="35"/>
      <c r="AC449" s="35"/>
      <c r="AF449"/>
      <c r="AG449"/>
      <c r="AH449" s="41"/>
      <c r="AJ449"/>
    </row>
    <row r="450" spans="1:36" ht="15" x14ac:dyDescent="0.25">
      <c r="A450"/>
      <c r="B450"/>
      <c r="C450"/>
      <c r="D450" s="29"/>
      <c r="E450" s="30"/>
      <c r="F450" s="21"/>
      <c r="G450" s="22"/>
      <c r="H450" s="17"/>
      <c r="I450" s="21"/>
      <c r="J450" s="22"/>
      <c r="K450" s="17"/>
      <c r="L450" s="21"/>
      <c r="M450" s="22"/>
      <c r="N450" s="23"/>
      <c r="O450" s="24"/>
      <c r="P450" s="24"/>
      <c r="Q450"/>
      <c r="R450"/>
      <c r="S450" s="48"/>
      <c r="T450" s="35"/>
      <c r="U450" s="35"/>
      <c r="V450" s="35"/>
      <c r="W450" s="35"/>
      <c r="X450" s="35"/>
      <c r="Y450" s="35"/>
      <c r="Z450" s="35"/>
      <c r="AA450" s="35"/>
      <c r="AB450" s="35"/>
      <c r="AC450" s="35"/>
      <c r="AF450"/>
      <c r="AG450"/>
      <c r="AH450" s="41"/>
      <c r="AJ450"/>
    </row>
    <row r="451" spans="1:36" s="35" customFormat="1" ht="15" x14ac:dyDescent="0.25">
      <c r="A451"/>
      <c r="B451"/>
      <c r="C451"/>
      <c r="D451" s="29"/>
      <c r="E451" s="30"/>
      <c r="F451" s="21"/>
      <c r="G451" s="22"/>
      <c r="H451" s="17"/>
      <c r="I451" s="21"/>
      <c r="J451" s="22"/>
      <c r="K451" s="17"/>
      <c r="L451" s="21"/>
      <c r="M451" s="22"/>
      <c r="N451" s="23"/>
      <c r="O451" s="24"/>
      <c r="P451" s="24"/>
      <c r="Q451" s="28"/>
      <c r="R451" s="28"/>
      <c r="S451" s="49"/>
      <c r="AD451" s="36"/>
      <c r="AE451" s="36"/>
      <c r="AF451"/>
      <c r="AG451"/>
      <c r="AH451" s="41"/>
      <c r="AI451" s="36"/>
      <c r="AJ451" s="28"/>
    </row>
    <row r="452" spans="1:36" ht="15" x14ac:dyDescent="0.25">
      <c r="A452"/>
      <c r="B452"/>
      <c r="C452"/>
      <c r="D452" s="29"/>
      <c r="E452" s="30"/>
      <c r="F452" s="21"/>
      <c r="G452" s="22"/>
      <c r="H452" s="17"/>
      <c r="I452" s="21"/>
      <c r="J452" s="22"/>
      <c r="K452" s="17"/>
      <c r="L452" s="21"/>
      <c r="M452" s="22"/>
      <c r="N452" s="23"/>
      <c r="O452" s="24"/>
      <c r="P452" s="24"/>
      <c r="Q452"/>
      <c r="R452"/>
      <c r="S452" s="48"/>
      <c r="T452" s="35"/>
      <c r="U452" s="35"/>
      <c r="V452" s="35"/>
      <c r="W452" s="35"/>
      <c r="X452" s="35"/>
      <c r="Y452" s="35"/>
      <c r="Z452" s="35"/>
      <c r="AA452" s="35"/>
      <c r="AB452" s="35"/>
      <c r="AC452" s="35"/>
      <c r="AF452"/>
      <c r="AG452"/>
      <c r="AH452" s="41"/>
      <c r="AJ452"/>
    </row>
    <row r="453" spans="1:36" s="35" customFormat="1" ht="15" x14ac:dyDescent="0.25">
      <c r="A453"/>
      <c r="B453"/>
      <c r="C453"/>
      <c r="D453" s="29"/>
      <c r="E453" s="30"/>
      <c r="F453" s="21"/>
      <c r="G453" s="22"/>
      <c r="H453" s="17"/>
      <c r="I453" s="21"/>
      <c r="J453" s="22"/>
      <c r="K453" s="17"/>
      <c r="L453" s="21"/>
      <c r="M453" s="22"/>
      <c r="N453" s="23"/>
      <c r="O453" s="24"/>
      <c r="P453" s="24"/>
      <c r="Q453"/>
      <c r="R453"/>
      <c r="S453" s="48"/>
      <c r="AD453" s="36"/>
      <c r="AE453" s="36"/>
      <c r="AF453"/>
      <c r="AG453"/>
      <c r="AH453" s="41"/>
      <c r="AI453" s="36"/>
      <c r="AJ453"/>
    </row>
    <row r="454" spans="1:36" ht="15" x14ac:dyDescent="0.25">
      <c r="A454"/>
      <c r="B454"/>
      <c r="C454"/>
      <c r="D454" s="29"/>
      <c r="E454" s="30"/>
      <c r="F454" s="21"/>
      <c r="G454" s="22"/>
      <c r="H454" s="17"/>
      <c r="I454" s="21"/>
      <c r="J454" s="22"/>
      <c r="K454" s="17"/>
      <c r="L454" s="21"/>
      <c r="M454" s="22"/>
      <c r="N454" s="23"/>
      <c r="O454" s="24"/>
      <c r="P454" s="24"/>
      <c r="Q454"/>
      <c r="R454"/>
      <c r="S454" s="48"/>
      <c r="T454" s="35"/>
      <c r="U454" s="35"/>
      <c r="V454" s="35"/>
      <c r="W454" s="35"/>
      <c r="X454" s="35"/>
      <c r="Y454" s="35"/>
      <c r="Z454" s="35"/>
      <c r="AA454" s="35"/>
      <c r="AB454" s="35"/>
      <c r="AC454" s="35"/>
      <c r="AF454"/>
      <c r="AG454"/>
      <c r="AH454" s="41"/>
      <c r="AJ454"/>
    </row>
    <row r="455" spans="1:36" ht="15" x14ac:dyDescent="0.25">
      <c r="A455"/>
      <c r="B455"/>
      <c r="C455"/>
      <c r="D455" s="29"/>
      <c r="E455" s="30"/>
      <c r="F455" s="21"/>
      <c r="G455" s="22"/>
      <c r="H455" s="17"/>
      <c r="I455" s="21"/>
      <c r="J455" s="22"/>
      <c r="K455" s="17"/>
      <c r="L455" s="21"/>
      <c r="M455" s="22"/>
      <c r="N455" s="23"/>
      <c r="O455" s="24"/>
      <c r="P455" s="24"/>
      <c r="Q455"/>
      <c r="R455"/>
      <c r="S455" s="48"/>
      <c r="T455" s="35"/>
      <c r="U455" s="35"/>
      <c r="V455" s="35"/>
      <c r="W455" s="35"/>
      <c r="X455" s="35"/>
      <c r="Y455" s="35"/>
      <c r="Z455" s="35"/>
      <c r="AA455" s="35"/>
      <c r="AB455" s="35"/>
      <c r="AC455" s="35"/>
      <c r="AF455"/>
      <c r="AG455"/>
      <c r="AH455" s="41"/>
      <c r="AJ455"/>
    </row>
    <row r="456" spans="1:36" ht="15" x14ac:dyDescent="0.25">
      <c r="A456"/>
      <c r="B456"/>
      <c r="C456"/>
      <c r="D456" s="29"/>
      <c r="E456" s="30"/>
      <c r="F456" s="21"/>
      <c r="G456" s="22"/>
      <c r="H456" s="17"/>
      <c r="I456" s="21"/>
      <c r="J456" s="22"/>
      <c r="K456" s="17"/>
      <c r="L456" s="21"/>
      <c r="M456" s="22"/>
      <c r="N456" s="23"/>
      <c r="O456" s="24"/>
      <c r="P456" s="24"/>
      <c r="Q456"/>
      <c r="R456"/>
      <c r="S456" s="48"/>
      <c r="T456" s="35"/>
      <c r="U456" s="35"/>
      <c r="V456" s="35"/>
      <c r="W456" s="35"/>
      <c r="X456" s="35"/>
      <c r="Y456" s="35"/>
      <c r="Z456" s="35"/>
      <c r="AA456" s="35"/>
      <c r="AB456" s="35"/>
      <c r="AC456" s="35"/>
      <c r="AF456"/>
      <c r="AG456"/>
      <c r="AH456" s="41"/>
      <c r="AJ456"/>
    </row>
    <row r="457" spans="1:36" ht="15" x14ac:dyDescent="0.25">
      <c r="A457"/>
      <c r="B457"/>
      <c r="C457"/>
      <c r="D457" s="29"/>
      <c r="E457" s="30"/>
      <c r="F457" s="31"/>
      <c r="G457" s="32"/>
      <c r="H457" s="30"/>
      <c r="I457" s="31"/>
      <c r="J457" s="32"/>
      <c r="K457" s="30"/>
      <c r="L457" s="31"/>
      <c r="M457" s="32"/>
      <c r="N457" s="33"/>
      <c r="O457" s="34"/>
      <c r="P457" s="34"/>
      <c r="Q457"/>
      <c r="R457"/>
      <c r="S457" s="48"/>
      <c r="T457" s="35"/>
      <c r="U457" s="35"/>
      <c r="V457" s="35"/>
      <c r="W457" s="35"/>
      <c r="X457" s="35"/>
      <c r="Y457" s="35"/>
      <c r="Z457" s="35"/>
      <c r="AA457" s="35"/>
      <c r="AB457" s="35"/>
      <c r="AC457" s="35"/>
      <c r="AF457"/>
      <c r="AG457"/>
      <c r="AH457" s="41"/>
      <c r="AJ457"/>
    </row>
    <row r="458" spans="1:36" ht="15" x14ac:dyDescent="0.25">
      <c r="A458"/>
      <c r="B458"/>
      <c r="C458"/>
      <c r="D458" s="29"/>
      <c r="E458" s="30"/>
      <c r="F458" s="31"/>
      <c r="G458" s="32"/>
      <c r="H458" s="30"/>
      <c r="I458" s="31"/>
      <c r="J458" s="32"/>
      <c r="K458" s="30"/>
      <c r="L458" s="31"/>
      <c r="M458" s="32"/>
      <c r="N458" s="33"/>
      <c r="O458" s="34"/>
      <c r="P458" s="34"/>
      <c r="Q458"/>
      <c r="R458"/>
      <c r="S458" s="48"/>
      <c r="T458" s="35"/>
      <c r="U458" s="35"/>
      <c r="V458" s="35"/>
      <c r="W458" s="35"/>
      <c r="X458" s="35"/>
      <c r="Y458" s="35"/>
      <c r="Z458" s="35"/>
      <c r="AA458" s="35"/>
      <c r="AB458" s="35"/>
      <c r="AC458" s="35"/>
      <c r="AF458"/>
      <c r="AG458"/>
      <c r="AH458" s="41"/>
      <c r="AJ458"/>
    </row>
    <row r="459" spans="1:36" ht="15" x14ac:dyDescent="0.25">
      <c r="A459"/>
      <c r="B459"/>
      <c r="C459"/>
      <c r="D459" s="29"/>
      <c r="E459" s="30"/>
      <c r="F459" s="31"/>
      <c r="G459" s="32"/>
      <c r="H459" s="30"/>
      <c r="I459" s="31"/>
      <c r="J459" s="32"/>
      <c r="K459" s="30"/>
      <c r="L459" s="31"/>
      <c r="M459" s="32"/>
      <c r="N459" s="33"/>
      <c r="O459" s="34"/>
      <c r="P459" s="34"/>
      <c r="Q459"/>
      <c r="R459"/>
      <c r="S459" s="48"/>
      <c r="T459" s="35"/>
      <c r="U459" s="35"/>
      <c r="V459" s="35"/>
      <c r="W459" s="35"/>
      <c r="X459" s="35"/>
      <c r="Y459" s="35"/>
      <c r="Z459" s="35"/>
      <c r="AA459" s="35"/>
      <c r="AB459" s="35"/>
      <c r="AC459" s="35"/>
      <c r="AF459"/>
      <c r="AG459"/>
      <c r="AH459" s="41"/>
      <c r="AJ459"/>
    </row>
    <row r="460" spans="1:36" ht="15" x14ac:dyDescent="0.25">
      <c r="A460"/>
      <c r="B460"/>
      <c r="C460"/>
      <c r="D460" s="29"/>
      <c r="E460" s="30"/>
      <c r="F460" s="31"/>
      <c r="G460" s="32"/>
      <c r="H460" s="30"/>
      <c r="I460" s="31"/>
      <c r="J460" s="32"/>
      <c r="K460" s="30"/>
      <c r="L460" s="31"/>
      <c r="M460" s="32"/>
      <c r="N460" s="33"/>
      <c r="O460" s="34"/>
      <c r="P460" s="34"/>
      <c r="Q460"/>
      <c r="R460"/>
      <c r="S460" s="48"/>
      <c r="T460" s="35"/>
      <c r="U460" s="35"/>
      <c r="V460" s="35"/>
      <c r="W460" s="35"/>
      <c r="X460" s="35"/>
      <c r="Y460" s="35"/>
      <c r="Z460" s="35"/>
      <c r="AA460" s="35"/>
      <c r="AB460" s="35"/>
      <c r="AC460" s="35"/>
      <c r="AF460"/>
      <c r="AG460"/>
      <c r="AH460" s="41"/>
      <c r="AJ460"/>
    </row>
    <row r="461" spans="1:36" ht="15" x14ac:dyDescent="0.25">
      <c r="A461"/>
      <c r="B461"/>
      <c r="C461"/>
      <c r="D461" s="29"/>
      <c r="E461" s="30"/>
      <c r="F461" s="31"/>
      <c r="G461" s="32"/>
      <c r="H461" s="30"/>
      <c r="I461" s="31"/>
      <c r="J461" s="32"/>
      <c r="K461" s="30"/>
      <c r="L461" s="31"/>
      <c r="M461" s="32"/>
      <c r="N461" s="33"/>
      <c r="O461" s="34"/>
      <c r="P461" s="34"/>
      <c r="Q461"/>
      <c r="R461"/>
      <c r="S461" s="48"/>
      <c r="T461" s="35"/>
      <c r="U461" s="35"/>
      <c r="V461" s="35"/>
      <c r="W461" s="35"/>
      <c r="X461" s="35"/>
      <c r="Y461" s="35"/>
      <c r="Z461" s="35"/>
      <c r="AA461" s="35"/>
      <c r="AB461" s="35"/>
      <c r="AC461" s="35"/>
      <c r="AF461"/>
      <c r="AG461"/>
      <c r="AH461" s="41"/>
      <c r="AJ461"/>
    </row>
    <row r="462" spans="1:36" ht="15" x14ac:dyDescent="0.25">
      <c r="A462"/>
      <c r="B462"/>
      <c r="C462"/>
      <c r="D462" s="29"/>
      <c r="E462" s="30"/>
      <c r="F462" s="31"/>
      <c r="G462" s="32"/>
      <c r="H462" s="30"/>
      <c r="I462" s="31"/>
      <c r="J462" s="32"/>
      <c r="K462" s="30"/>
      <c r="L462" s="31"/>
      <c r="M462" s="32"/>
      <c r="N462" s="33"/>
      <c r="O462" s="34"/>
      <c r="P462" s="34"/>
      <c r="Q462"/>
      <c r="R462"/>
      <c r="S462" s="48"/>
      <c r="T462" s="35"/>
      <c r="U462" s="35"/>
      <c r="V462" s="35"/>
      <c r="W462" s="35"/>
      <c r="X462" s="35"/>
      <c r="Y462" s="35"/>
      <c r="Z462" s="35"/>
      <c r="AA462" s="35"/>
      <c r="AB462" s="35"/>
      <c r="AC462" s="35"/>
      <c r="AF462"/>
      <c r="AG462"/>
      <c r="AH462" s="41"/>
      <c r="AJ462"/>
    </row>
    <row r="463" spans="1:36" ht="15" x14ac:dyDescent="0.25">
      <c r="A463"/>
      <c r="B463"/>
      <c r="C463"/>
      <c r="D463" s="29"/>
      <c r="E463" s="30"/>
      <c r="F463" s="31"/>
      <c r="G463" s="32"/>
      <c r="H463" s="30"/>
      <c r="I463" s="31"/>
      <c r="J463" s="32"/>
      <c r="K463" s="30"/>
      <c r="L463" s="31"/>
      <c r="M463" s="32"/>
      <c r="N463" s="33"/>
      <c r="O463" s="34"/>
      <c r="P463" s="34"/>
      <c r="Q463"/>
      <c r="R463"/>
      <c r="S463" s="48"/>
      <c r="T463" s="35"/>
      <c r="U463" s="35"/>
      <c r="V463" s="35"/>
      <c r="W463" s="35"/>
      <c r="X463" s="35"/>
      <c r="Y463" s="35"/>
      <c r="Z463" s="35"/>
      <c r="AA463" s="35"/>
      <c r="AB463" s="35"/>
      <c r="AC463" s="35"/>
      <c r="AF463"/>
      <c r="AG463"/>
      <c r="AH463" s="41"/>
      <c r="AJ463"/>
    </row>
    <row r="464" spans="1:36" ht="15" x14ac:dyDescent="0.25">
      <c r="A464"/>
      <c r="B464"/>
      <c r="C464"/>
      <c r="D464" s="29"/>
      <c r="E464" s="30"/>
      <c r="F464" s="31"/>
      <c r="G464" s="32"/>
      <c r="H464" s="30"/>
      <c r="I464" s="31"/>
      <c r="J464" s="32"/>
      <c r="K464" s="30"/>
      <c r="L464" s="31"/>
      <c r="M464" s="32"/>
      <c r="N464" s="33"/>
      <c r="O464" s="34"/>
      <c r="P464" s="34"/>
      <c r="Q464"/>
      <c r="R464"/>
      <c r="S464" s="48"/>
      <c r="T464" s="35"/>
      <c r="U464" s="35"/>
      <c r="V464" s="35"/>
      <c r="W464" s="35"/>
      <c r="X464" s="35"/>
      <c r="Y464" s="35"/>
      <c r="Z464" s="35"/>
      <c r="AA464" s="35"/>
      <c r="AB464" s="35"/>
      <c r="AC464" s="35"/>
      <c r="AF464"/>
      <c r="AG464"/>
      <c r="AH464" s="41"/>
      <c r="AJ464"/>
    </row>
    <row r="465" spans="1:36" ht="15" x14ac:dyDescent="0.25">
      <c r="A465"/>
      <c r="B465"/>
      <c r="C465"/>
      <c r="D465" s="29"/>
      <c r="E465" s="30"/>
      <c r="F465" s="31"/>
      <c r="G465" s="32"/>
      <c r="H465" s="30"/>
      <c r="I465" s="31"/>
      <c r="J465" s="32"/>
      <c r="K465" s="30"/>
      <c r="L465" s="31"/>
      <c r="M465" s="32"/>
      <c r="N465" s="33"/>
      <c r="O465" s="34"/>
      <c r="P465" s="34"/>
      <c r="Q465"/>
      <c r="R465"/>
      <c r="S465" s="48"/>
      <c r="T465" s="35"/>
      <c r="U465" s="35"/>
      <c r="V465" s="35"/>
      <c r="W465" s="35"/>
      <c r="X465" s="35"/>
      <c r="Y465" s="35"/>
      <c r="Z465" s="35"/>
      <c r="AA465" s="35"/>
      <c r="AB465" s="35"/>
      <c r="AC465" s="35"/>
      <c r="AF465"/>
      <c r="AG465"/>
      <c r="AH465" s="41"/>
      <c r="AJ465"/>
    </row>
    <row r="466" spans="1:36" ht="15" x14ac:dyDescent="0.25">
      <c r="A466"/>
      <c r="B466"/>
      <c r="C466"/>
      <c r="D466" s="29"/>
      <c r="E466" s="30"/>
      <c r="F466" s="31"/>
      <c r="G466" s="32"/>
      <c r="H466" s="30"/>
      <c r="I466" s="31"/>
      <c r="J466" s="32"/>
      <c r="K466" s="30"/>
      <c r="L466" s="31"/>
      <c r="M466" s="32"/>
      <c r="N466" s="33"/>
      <c r="O466" s="34"/>
      <c r="P466" s="34"/>
      <c r="Q466"/>
      <c r="R466"/>
      <c r="S466" s="48"/>
      <c r="T466" s="35"/>
      <c r="U466" s="35"/>
      <c r="V466" s="35"/>
      <c r="W466" s="35"/>
      <c r="X466" s="35"/>
      <c r="Y466" s="35"/>
      <c r="Z466" s="35"/>
      <c r="AA466" s="35"/>
      <c r="AB466" s="35"/>
      <c r="AC466" s="35"/>
      <c r="AF466"/>
      <c r="AG466"/>
      <c r="AH466" s="41"/>
      <c r="AJ466"/>
    </row>
    <row r="467" spans="1:36" ht="15" x14ac:dyDescent="0.25">
      <c r="A467"/>
      <c r="B467"/>
      <c r="C467"/>
      <c r="D467" s="29"/>
      <c r="E467" s="30"/>
      <c r="F467" s="31"/>
      <c r="G467" s="32"/>
      <c r="H467" s="30"/>
      <c r="I467" s="31"/>
      <c r="J467" s="32"/>
      <c r="K467" s="30"/>
      <c r="L467" s="31"/>
      <c r="M467" s="32"/>
      <c r="N467" s="33"/>
      <c r="O467" s="34"/>
      <c r="P467" s="34"/>
      <c r="Q467"/>
      <c r="R467"/>
      <c r="S467" s="48"/>
      <c r="T467" s="35"/>
      <c r="U467" s="35"/>
      <c r="V467" s="35"/>
      <c r="W467" s="35"/>
      <c r="X467" s="35"/>
      <c r="Y467" s="35"/>
      <c r="Z467" s="35"/>
      <c r="AA467" s="35"/>
      <c r="AB467" s="35"/>
      <c r="AC467" s="35"/>
      <c r="AF467"/>
      <c r="AG467"/>
      <c r="AH467" s="41"/>
      <c r="AJ467"/>
    </row>
    <row r="468" spans="1:36" ht="15" x14ac:dyDescent="0.25">
      <c r="A468"/>
      <c r="B468"/>
      <c r="C468"/>
      <c r="D468" s="29"/>
      <c r="E468" s="30"/>
      <c r="F468" s="31"/>
      <c r="G468" s="32"/>
      <c r="H468" s="30"/>
      <c r="I468" s="31"/>
      <c r="J468" s="32"/>
      <c r="K468" s="30"/>
      <c r="L468" s="31"/>
      <c r="M468" s="32"/>
      <c r="N468" s="33"/>
      <c r="O468" s="34"/>
      <c r="P468" s="34"/>
      <c r="Q468"/>
      <c r="R468"/>
      <c r="S468" s="48"/>
      <c r="T468" s="35"/>
      <c r="U468" s="35"/>
      <c r="V468" s="35"/>
      <c r="W468" s="35"/>
      <c r="X468" s="35"/>
      <c r="Y468" s="35"/>
      <c r="Z468" s="35"/>
      <c r="AA468" s="35"/>
      <c r="AB468" s="35"/>
      <c r="AC468" s="35"/>
      <c r="AF468"/>
      <c r="AG468"/>
      <c r="AH468" s="41"/>
      <c r="AJ468"/>
    </row>
    <row r="469" spans="1:36" s="35" customFormat="1" ht="15" x14ac:dyDescent="0.25">
      <c r="A469"/>
      <c r="B469"/>
      <c r="C469"/>
      <c r="D469" s="29"/>
      <c r="E469" s="30"/>
      <c r="F469" s="31"/>
      <c r="G469" s="32"/>
      <c r="H469" s="30"/>
      <c r="I469" s="31"/>
      <c r="J469" s="32"/>
      <c r="K469" s="30"/>
      <c r="L469" s="31"/>
      <c r="M469" s="32"/>
      <c r="N469" s="33"/>
      <c r="O469" s="34"/>
      <c r="P469" s="34"/>
      <c r="Q469"/>
      <c r="R469"/>
      <c r="S469" s="48"/>
      <c r="AD469" s="36"/>
      <c r="AE469" s="36"/>
      <c r="AF469"/>
      <c r="AG469"/>
      <c r="AH469" s="41"/>
      <c r="AI469" s="36"/>
      <c r="AJ469"/>
    </row>
    <row r="470" spans="1:36" ht="15" x14ac:dyDescent="0.25">
      <c r="A470"/>
      <c r="B470"/>
      <c r="C470"/>
      <c r="D470" s="29"/>
      <c r="E470" s="30"/>
      <c r="F470" s="31"/>
      <c r="G470" s="32"/>
      <c r="H470" s="30"/>
      <c r="I470" s="31"/>
      <c r="J470" s="32"/>
      <c r="K470" s="30"/>
      <c r="L470" s="31"/>
      <c r="M470" s="32"/>
      <c r="N470" s="33"/>
      <c r="O470" s="34"/>
      <c r="P470" s="34"/>
      <c r="Q470"/>
      <c r="R470"/>
      <c r="S470" s="48"/>
      <c r="T470" s="35"/>
      <c r="U470" s="35"/>
      <c r="V470" s="35"/>
      <c r="W470" s="35"/>
      <c r="X470" s="35"/>
      <c r="Y470" s="35"/>
      <c r="Z470" s="35"/>
      <c r="AA470" s="35"/>
      <c r="AB470" s="35"/>
      <c r="AC470" s="35"/>
      <c r="AF470"/>
      <c r="AG470"/>
      <c r="AH470" s="41"/>
      <c r="AJ470"/>
    </row>
    <row r="471" spans="1:36" ht="15" x14ac:dyDescent="0.25">
      <c r="A471"/>
      <c r="B471"/>
      <c r="C471"/>
      <c r="D471" s="29"/>
      <c r="E471" s="30"/>
      <c r="F471" s="31"/>
      <c r="G471" s="32"/>
      <c r="H471" s="30"/>
      <c r="I471" s="31"/>
      <c r="J471" s="32"/>
      <c r="K471" s="30"/>
      <c r="L471" s="31"/>
      <c r="M471" s="32"/>
      <c r="N471" s="33"/>
      <c r="O471" s="34"/>
      <c r="P471" s="34"/>
      <c r="Q471"/>
      <c r="R471"/>
      <c r="S471" s="48"/>
      <c r="T471" s="35"/>
      <c r="U471" s="35"/>
      <c r="V471" s="35"/>
      <c r="W471" s="35"/>
      <c r="X471" s="35"/>
      <c r="Y471" s="35"/>
      <c r="Z471" s="35"/>
      <c r="AA471" s="35"/>
      <c r="AB471" s="35"/>
      <c r="AC471" s="35"/>
      <c r="AF471"/>
      <c r="AG471"/>
      <c r="AH471" s="41"/>
      <c r="AJ471"/>
    </row>
    <row r="472" spans="1:36" ht="15" x14ac:dyDescent="0.25">
      <c r="A472"/>
      <c r="B472"/>
      <c r="C472"/>
      <c r="D472" s="29"/>
      <c r="E472" s="30"/>
      <c r="F472" s="31"/>
      <c r="G472" s="32"/>
      <c r="H472" s="30"/>
      <c r="I472" s="31"/>
      <c r="J472" s="32"/>
      <c r="K472" s="30"/>
      <c r="L472" s="31"/>
      <c r="M472" s="32"/>
      <c r="N472" s="33"/>
      <c r="O472" s="34"/>
      <c r="P472" s="34"/>
      <c r="Q472"/>
      <c r="R472"/>
      <c r="S472" s="48"/>
      <c r="T472" s="35"/>
      <c r="U472" s="35"/>
      <c r="V472" s="35"/>
      <c r="W472" s="35"/>
      <c r="X472" s="35"/>
      <c r="Y472" s="35"/>
      <c r="Z472" s="35"/>
      <c r="AA472" s="35"/>
      <c r="AB472" s="35"/>
      <c r="AC472" s="35"/>
      <c r="AF472"/>
      <c r="AG472"/>
      <c r="AH472" s="41"/>
      <c r="AJ472"/>
    </row>
    <row r="473" spans="1:36" s="35" customFormat="1" ht="15" x14ac:dyDescent="0.25">
      <c r="A473"/>
      <c r="B473"/>
      <c r="C473"/>
      <c r="D473" s="29"/>
      <c r="E473" s="30"/>
      <c r="F473" s="31"/>
      <c r="G473" s="32"/>
      <c r="H473" s="30"/>
      <c r="I473" s="31"/>
      <c r="J473" s="32"/>
      <c r="K473" s="30"/>
      <c r="L473" s="31"/>
      <c r="M473" s="32"/>
      <c r="N473" s="33"/>
      <c r="O473" s="34"/>
      <c r="P473" s="34"/>
      <c r="Q473"/>
      <c r="R473"/>
      <c r="S473" s="48"/>
      <c r="AD473" s="36"/>
      <c r="AE473" s="36"/>
      <c r="AF473"/>
      <c r="AG473"/>
      <c r="AH473" s="41"/>
      <c r="AI473" s="36"/>
      <c r="AJ473"/>
    </row>
    <row r="474" spans="1:36" ht="15" x14ac:dyDescent="0.25">
      <c r="A474"/>
      <c r="B474"/>
      <c r="C474"/>
      <c r="D474" s="29"/>
      <c r="E474" s="30"/>
      <c r="F474" s="31"/>
      <c r="G474" s="32"/>
      <c r="H474" s="30"/>
      <c r="I474" s="31"/>
      <c r="J474" s="32"/>
      <c r="K474" s="30"/>
      <c r="L474" s="31"/>
      <c r="M474" s="32"/>
      <c r="N474" s="33"/>
      <c r="O474" s="34"/>
      <c r="P474" s="34"/>
      <c r="Q474"/>
      <c r="R474"/>
      <c r="S474" s="48"/>
      <c r="T474" s="35"/>
      <c r="U474" s="35"/>
      <c r="V474" s="35"/>
      <c r="W474" s="35"/>
      <c r="X474" s="35"/>
      <c r="Y474" s="35"/>
      <c r="Z474" s="35"/>
      <c r="AA474" s="35"/>
      <c r="AB474" s="35"/>
      <c r="AC474" s="35"/>
      <c r="AF474"/>
      <c r="AG474"/>
      <c r="AH474" s="41"/>
      <c r="AJ474"/>
    </row>
    <row r="475" spans="1:36" ht="15" x14ac:dyDescent="0.25">
      <c r="A475"/>
      <c r="B475"/>
      <c r="C475"/>
      <c r="D475" s="29"/>
      <c r="E475" s="30"/>
      <c r="F475" s="31"/>
      <c r="G475" s="32"/>
      <c r="H475" s="30"/>
      <c r="I475" s="31"/>
      <c r="J475" s="32"/>
      <c r="K475" s="30"/>
      <c r="L475" s="31"/>
      <c r="M475" s="32"/>
      <c r="N475" s="33"/>
      <c r="O475" s="34"/>
      <c r="P475" s="34"/>
      <c r="Q475"/>
      <c r="R475"/>
      <c r="S475" s="48"/>
      <c r="T475" s="35"/>
      <c r="U475" s="35"/>
      <c r="V475" s="35"/>
      <c r="W475" s="35"/>
      <c r="X475" s="35"/>
      <c r="Y475" s="35"/>
      <c r="Z475" s="35"/>
      <c r="AA475" s="35"/>
      <c r="AB475" s="35"/>
      <c r="AC475" s="35"/>
      <c r="AF475"/>
      <c r="AG475"/>
      <c r="AH475" s="41"/>
      <c r="AJ475"/>
    </row>
    <row r="476" spans="1:36" ht="15" x14ac:dyDescent="0.25">
      <c r="A476"/>
      <c r="B476"/>
      <c r="C476"/>
      <c r="D476" s="29"/>
      <c r="E476" s="30"/>
      <c r="F476" s="31"/>
      <c r="G476" s="32"/>
      <c r="H476" s="30"/>
      <c r="I476" s="31"/>
      <c r="J476" s="32"/>
      <c r="K476" s="30"/>
      <c r="L476" s="31"/>
      <c r="M476" s="32"/>
      <c r="N476" s="33"/>
      <c r="O476" s="34"/>
      <c r="P476" s="34"/>
      <c r="Q476"/>
      <c r="R476"/>
      <c r="S476" s="48"/>
      <c r="T476" s="35"/>
      <c r="U476" s="35"/>
      <c r="V476" s="35"/>
      <c r="W476" s="35"/>
      <c r="X476" s="35"/>
      <c r="Y476" s="35"/>
      <c r="Z476" s="35"/>
      <c r="AA476" s="35"/>
      <c r="AB476" s="35"/>
      <c r="AC476" s="35"/>
      <c r="AF476"/>
      <c r="AG476"/>
      <c r="AH476" s="41"/>
      <c r="AJ476"/>
    </row>
    <row r="477" spans="1:36" ht="15" x14ac:dyDescent="0.25">
      <c r="A477"/>
      <c r="B477"/>
      <c r="C477"/>
      <c r="D477" s="29"/>
      <c r="E477" s="30"/>
      <c r="F477" s="31"/>
      <c r="G477" s="32"/>
      <c r="H477" s="30"/>
      <c r="I477" s="31"/>
      <c r="J477" s="32"/>
      <c r="K477" s="30"/>
      <c r="L477" s="31"/>
      <c r="M477" s="32"/>
      <c r="N477" s="33"/>
      <c r="O477" s="34"/>
      <c r="P477" s="34"/>
      <c r="Q477"/>
      <c r="R477"/>
      <c r="S477" s="48"/>
      <c r="T477" s="35"/>
      <c r="U477" s="35"/>
      <c r="V477" s="35"/>
      <c r="W477" s="35"/>
      <c r="X477" s="35"/>
      <c r="Y477" s="35"/>
      <c r="Z477" s="35"/>
      <c r="AA477" s="35"/>
      <c r="AB477" s="35"/>
      <c r="AC477" s="35"/>
      <c r="AF477"/>
      <c r="AG477"/>
      <c r="AH477" s="41"/>
      <c r="AJ477"/>
    </row>
    <row r="478" spans="1:36" ht="15" x14ac:dyDescent="0.25">
      <c r="A478"/>
      <c r="B478"/>
      <c r="C478"/>
      <c r="D478" s="29"/>
      <c r="E478" s="30"/>
      <c r="F478" s="31"/>
      <c r="G478" s="32"/>
      <c r="H478" s="30"/>
      <c r="I478" s="31"/>
      <c r="J478" s="32"/>
      <c r="K478" s="30"/>
      <c r="L478" s="31"/>
      <c r="M478" s="32"/>
      <c r="N478" s="33"/>
      <c r="O478" s="34"/>
      <c r="P478" s="34"/>
      <c r="Q478"/>
      <c r="R478"/>
      <c r="S478" s="48"/>
      <c r="T478" s="35"/>
      <c r="U478" s="35"/>
      <c r="V478" s="35"/>
      <c r="W478" s="35"/>
      <c r="X478" s="35"/>
      <c r="Y478" s="35"/>
      <c r="Z478" s="35"/>
      <c r="AA478" s="35"/>
      <c r="AB478" s="35"/>
      <c r="AC478" s="35"/>
      <c r="AF478"/>
      <c r="AG478"/>
      <c r="AH478" s="41"/>
      <c r="AJ478"/>
    </row>
    <row r="479" spans="1:36" ht="15" x14ac:dyDescent="0.25">
      <c r="A479"/>
      <c r="B479"/>
      <c r="C479"/>
      <c r="D479" s="29"/>
      <c r="E479" s="30"/>
      <c r="F479" s="31"/>
      <c r="G479" s="32"/>
      <c r="H479" s="30"/>
      <c r="I479" s="31"/>
      <c r="J479" s="32"/>
      <c r="K479" s="30"/>
      <c r="L479" s="31"/>
      <c r="M479" s="32"/>
      <c r="N479" s="33"/>
      <c r="O479" s="34"/>
      <c r="P479" s="34"/>
      <c r="Q479"/>
      <c r="R479"/>
      <c r="S479" s="48"/>
      <c r="T479" s="35"/>
      <c r="U479" s="35"/>
      <c r="V479" s="35"/>
      <c r="W479" s="35"/>
      <c r="X479" s="35"/>
      <c r="Y479" s="35"/>
      <c r="Z479" s="35"/>
      <c r="AA479" s="35"/>
      <c r="AB479" s="35"/>
      <c r="AC479" s="35"/>
      <c r="AF479"/>
      <c r="AG479"/>
      <c r="AH479" s="41"/>
      <c r="AJ479"/>
    </row>
    <row r="480" spans="1:36" ht="15" x14ac:dyDescent="0.25">
      <c r="A480"/>
      <c r="B480"/>
      <c r="C480"/>
      <c r="D480" s="29"/>
      <c r="E480" s="30"/>
      <c r="F480" s="31"/>
      <c r="G480" s="32"/>
      <c r="H480" s="30"/>
      <c r="I480" s="31"/>
      <c r="J480" s="32"/>
      <c r="K480" s="30"/>
      <c r="L480" s="31"/>
      <c r="M480" s="32"/>
      <c r="N480" s="33"/>
      <c r="O480" s="34"/>
      <c r="P480" s="34"/>
      <c r="Q480"/>
      <c r="R480"/>
      <c r="S480" s="48"/>
      <c r="T480" s="35"/>
      <c r="U480" s="35"/>
      <c r="V480" s="35"/>
      <c r="W480" s="35"/>
      <c r="X480" s="35"/>
      <c r="Y480" s="35"/>
      <c r="Z480" s="35"/>
      <c r="AA480" s="35"/>
      <c r="AB480" s="35"/>
      <c r="AC480" s="35"/>
      <c r="AF480"/>
      <c r="AG480"/>
      <c r="AH480" s="41"/>
      <c r="AJ480"/>
    </row>
    <row r="481" spans="1:36" ht="15" x14ac:dyDescent="0.25">
      <c r="A481"/>
      <c r="B481"/>
      <c r="C481"/>
      <c r="D481" s="29"/>
      <c r="E481" s="30"/>
      <c r="F481" s="31"/>
      <c r="G481" s="32"/>
      <c r="H481" s="30"/>
      <c r="I481" s="31"/>
      <c r="J481" s="32"/>
      <c r="K481" s="30"/>
      <c r="L481" s="31"/>
      <c r="M481" s="32"/>
      <c r="N481" s="33"/>
      <c r="O481" s="34"/>
      <c r="P481" s="34"/>
      <c r="Q481"/>
      <c r="R481"/>
      <c r="S481" s="48"/>
      <c r="T481" s="35"/>
      <c r="U481" s="35"/>
      <c r="V481" s="35"/>
      <c r="W481" s="35"/>
      <c r="X481" s="35"/>
      <c r="Y481" s="35"/>
      <c r="Z481" s="35"/>
      <c r="AA481" s="35"/>
      <c r="AB481" s="35"/>
      <c r="AC481" s="35"/>
      <c r="AF481"/>
      <c r="AG481"/>
      <c r="AH481" s="41"/>
      <c r="AJ481"/>
    </row>
    <row r="482" spans="1:36" ht="15" x14ac:dyDescent="0.25">
      <c r="A482"/>
      <c r="B482"/>
      <c r="C482"/>
      <c r="D482" s="29"/>
      <c r="E482" s="30"/>
      <c r="F482" s="31"/>
      <c r="G482" s="32"/>
      <c r="H482" s="30"/>
      <c r="I482" s="31"/>
      <c r="J482" s="32"/>
      <c r="K482" s="30"/>
      <c r="L482" s="31"/>
      <c r="M482" s="32"/>
      <c r="N482" s="33"/>
      <c r="O482" s="34"/>
      <c r="P482" s="34"/>
      <c r="Q482"/>
      <c r="R482"/>
      <c r="S482" s="48"/>
      <c r="T482" s="35"/>
      <c r="U482" s="35"/>
      <c r="V482" s="35"/>
      <c r="W482" s="35"/>
      <c r="X482" s="35"/>
      <c r="Y482" s="35"/>
      <c r="Z482" s="35"/>
      <c r="AA482" s="35"/>
      <c r="AB482" s="35"/>
      <c r="AC482" s="35"/>
      <c r="AF482"/>
      <c r="AG482"/>
      <c r="AH482" s="41"/>
      <c r="AJ482"/>
    </row>
    <row r="483" spans="1:36" ht="15" x14ac:dyDescent="0.25">
      <c r="A483"/>
      <c r="B483"/>
      <c r="C483"/>
      <c r="D483" s="29"/>
      <c r="E483" s="30"/>
      <c r="F483" s="31"/>
      <c r="G483" s="32"/>
      <c r="H483" s="30"/>
      <c r="I483" s="31"/>
      <c r="J483" s="32"/>
      <c r="K483" s="30"/>
      <c r="L483" s="31"/>
      <c r="M483" s="32"/>
      <c r="N483" s="33"/>
      <c r="O483" s="34"/>
      <c r="P483" s="34"/>
      <c r="Q483"/>
      <c r="R483"/>
      <c r="S483" s="48"/>
      <c r="T483" s="35"/>
      <c r="U483" s="35"/>
      <c r="V483" s="35"/>
      <c r="W483" s="35"/>
      <c r="X483" s="35"/>
      <c r="Y483" s="35"/>
      <c r="Z483" s="35"/>
      <c r="AA483" s="35"/>
      <c r="AB483" s="35"/>
      <c r="AC483" s="35"/>
      <c r="AF483"/>
      <c r="AG483"/>
      <c r="AH483" s="41"/>
      <c r="AJ483"/>
    </row>
    <row r="484" spans="1:36" ht="15" x14ac:dyDescent="0.25">
      <c r="A484"/>
      <c r="B484"/>
      <c r="C484"/>
      <c r="D484" s="29"/>
      <c r="E484" s="30"/>
      <c r="F484" s="31"/>
      <c r="G484" s="32"/>
      <c r="H484" s="30"/>
      <c r="I484" s="31"/>
      <c r="J484" s="32"/>
      <c r="K484" s="30"/>
      <c r="L484" s="31"/>
      <c r="M484" s="32"/>
      <c r="N484" s="33"/>
      <c r="O484" s="34"/>
      <c r="P484" s="34"/>
      <c r="Q484"/>
      <c r="R484"/>
      <c r="S484" s="48"/>
      <c r="T484" s="35"/>
      <c r="U484" s="35"/>
      <c r="V484" s="35"/>
      <c r="W484" s="35"/>
      <c r="X484" s="35"/>
      <c r="Y484" s="35"/>
      <c r="Z484" s="35"/>
      <c r="AA484" s="35"/>
      <c r="AB484" s="35"/>
      <c r="AC484" s="35"/>
      <c r="AF484"/>
      <c r="AG484"/>
      <c r="AH484" s="41"/>
      <c r="AJ484"/>
    </row>
    <row r="485" spans="1:36" ht="15" x14ac:dyDescent="0.25">
      <c r="A485"/>
      <c r="B485"/>
      <c r="C485"/>
      <c r="D485" s="29"/>
      <c r="E485" s="30"/>
      <c r="F485" s="31"/>
      <c r="G485" s="32"/>
      <c r="H485" s="30"/>
      <c r="I485" s="31"/>
      <c r="J485" s="32"/>
      <c r="K485" s="30"/>
      <c r="L485" s="31"/>
      <c r="M485" s="32"/>
      <c r="N485" s="33"/>
      <c r="O485" s="34"/>
      <c r="P485" s="34"/>
      <c r="Q485"/>
      <c r="R485"/>
      <c r="S485" s="48"/>
      <c r="T485" s="35"/>
      <c r="U485" s="35"/>
      <c r="V485" s="35"/>
      <c r="W485" s="35"/>
      <c r="X485" s="35"/>
      <c r="Y485" s="35"/>
      <c r="Z485" s="35"/>
      <c r="AA485" s="35"/>
      <c r="AB485" s="35"/>
      <c r="AC485" s="35"/>
      <c r="AF485"/>
      <c r="AG485"/>
      <c r="AH485" s="41"/>
      <c r="AJ485"/>
    </row>
    <row r="486" spans="1:36" ht="15" x14ac:dyDescent="0.25">
      <c r="A486"/>
      <c r="B486"/>
      <c r="C486"/>
      <c r="D486" s="29"/>
      <c r="E486" s="30"/>
      <c r="F486" s="31"/>
      <c r="G486" s="32"/>
      <c r="H486" s="30"/>
      <c r="I486" s="31"/>
      <c r="J486" s="32"/>
      <c r="K486" s="30"/>
      <c r="L486" s="31"/>
      <c r="M486" s="32"/>
      <c r="N486" s="33"/>
      <c r="O486" s="34"/>
      <c r="P486" s="34"/>
      <c r="Q486"/>
      <c r="R486"/>
      <c r="S486" s="48"/>
      <c r="T486" s="35"/>
      <c r="U486" s="35"/>
      <c r="V486" s="35"/>
      <c r="W486" s="35"/>
      <c r="X486" s="35"/>
      <c r="Y486" s="35"/>
      <c r="Z486" s="35"/>
      <c r="AA486" s="35"/>
      <c r="AB486" s="35"/>
      <c r="AC486" s="35"/>
      <c r="AF486"/>
      <c r="AG486"/>
      <c r="AH486" s="41"/>
      <c r="AJ486"/>
    </row>
    <row r="487" spans="1:36" ht="15" x14ac:dyDescent="0.25">
      <c r="A487"/>
      <c r="B487"/>
      <c r="C487"/>
      <c r="D487" s="29"/>
      <c r="E487" s="30"/>
      <c r="F487" s="31"/>
      <c r="G487" s="32"/>
      <c r="H487" s="30"/>
      <c r="I487" s="31"/>
      <c r="J487" s="32"/>
      <c r="K487" s="30"/>
      <c r="L487" s="31"/>
      <c r="M487" s="32"/>
      <c r="N487" s="33"/>
      <c r="O487" s="34"/>
      <c r="P487" s="34"/>
      <c r="Q487"/>
      <c r="R487"/>
      <c r="S487" s="48"/>
      <c r="T487" s="35"/>
      <c r="U487" s="35"/>
      <c r="V487" s="35"/>
      <c r="W487" s="35"/>
      <c r="X487" s="35"/>
      <c r="Y487" s="35"/>
      <c r="Z487" s="35"/>
      <c r="AA487" s="35"/>
      <c r="AB487" s="35"/>
      <c r="AC487" s="35"/>
      <c r="AF487"/>
      <c r="AG487"/>
      <c r="AH487" s="41"/>
      <c r="AJ487"/>
    </row>
    <row r="488" spans="1:36" ht="15" x14ac:dyDescent="0.25">
      <c r="A488"/>
      <c r="B488"/>
      <c r="C488"/>
      <c r="D488" s="29"/>
      <c r="E488" s="30"/>
      <c r="F488" s="31"/>
      <c r="G488" s="32"/>
      <c r="H488" s="30"/>
      <c r="I488" s="31"/>
      <c r="J488" s="32"/>
      <c r="K488" s="30"/>
      <c r="L488" s="31"/>
      <c r="M488" s="32"/>
      <c r="N488" s="33"/>
      <c r="O488" s="34"/>
      <c r="P488" s="34"/>
      <c r="Q488"/>
      <c r="R488"/>
      <c r="S488" s="48"/>
      <c r="T488" s="35"/>
      <c r="U488" s="35"/>
      <c r="V488" s="35"/>
      <c r="W488" s="35"/>
      <c r="X488" s="35"/>
      <c r="Y488" s="35"/>
      <c r="Z488" s="35"/>
      <c r="AA488" s="35"/>
      <c r="AB488" s="35"/>
      <c r="AC488" s="35"/>
      <c r="AF488"/>
      <c r="AG488"/>
      <c r="AH488" s="41"/>
      <c r="AJ488"/>
    </row>
    <row r="489" spans="1:36" ht="15" x14ac:dyDescent="0.25">
      <c r="A489"/>
      <c r="B489"/>
      <c r="C489"/>
      <c r="D489" s="29"/>
      <c r="E489" s="30"/>
      <c r="F489" s="31"/>
      <c r="G489" s="32"/>
      <c r="H489" s="30"/>
      <c r="I489" s="31"/>
      <c r="J489" s="32"/>
      <c r="K489" s="30"/>
      <c r="L489" s="31"/>
      <c r="M489" s="32"/>
      <c r="N489" s="33"/>
      <c r="O489" s="34"/>
      <c r="P489" s="34"/>
      <c r="Q489"/>
      <c r="R489"/>
      <c r="S489" s="48"/>
      <c r="T489" s="35"/>
      <c r="U489" s="35"/>
      <c r="V489" s="35"/>
      <c r="W489" s="35"/>
      <c r="X489" s="35"/>
      <c r="Y489" s="35"/>
      <c r="Z489" s="35"/>
      <c r="AA489" s="35"/>
      <c r="AB489" s="35"/>
      <c r="AC489" s="35"/>
      <c r="AF489"/>
      <c r="AG489"/>
      <c r="AH489" s="41"/>
      <c r="AJ489"/>
    </row>
    <row r="490" spans="1:36" ht="15" x14ac:dyDescent="0.25">
      <c r="A490"/>
      <c r="B490"/>
      <c r="C490"/>
      <c r="D490" s="29"/>
      <c r="E490" s="30"/>
      <c r="F490" s="31"/>
      <c r="G490" s="32"/>
      <c r="H490" s="30"/>
      <c r="I490" s="31"/>
      <c r="J490" s="32"/>
      <c r="K490" s="30"/>
      <c r="L490" s="31"/>
      <c r="M490" s="32"/>
      <c r="N490" s="33"/>
      <c r="O490" s="34"/>
      <c r="P490" s="34"/>
      <c r="Q490"/>
      <c r="R490"/>
      <c r="S490" s="48"/>
      <c r="T490" s="35"/>
      <c r="U490" s="35"/>
      <c r="V490" s="35"/>
      <c r="W490" s="35"/>
      <c r="X490" s="35"/>
      <c r="Y490" s="35"/>
      <c r="Z490" s="35"/>
      <c r="AA490" s="35"/>
      <c r="AB490" s="35"/>
      <c r="AC490" s="35"/>
      <c r="AF490"/>
      <c r="AG490"/>
      <c r="AH490" s="41"/>
      <c r="AJ490"/>
    </row>
    <row r="491" spans="1:36" ht="15" x14ac:dyDescent="0.25">
      <c r="A491"/>
      <c r="B491"/>
      <c r="C491"/>
      <c r="D491" s="29"/>
      <c r="E491" s="30"/>
      <c r="F491" s="31"/>
      <c r="G491" s="32"/>
      <c r="H491" s="30"/>
      <c r="I491" s="31"/>
      <c r="J491" s="32"/>
      <c r="K491" s="30"/>
      <c r="L491" s="31"/>
      <c r="M491" s="32"/>
      <c r="N491" s="33"/>
      <c r="O491" s="34"/>
      <c r="P491" s="34"/>
      <c r="Q491"/>
      <c r="R491"/>
      <c r="S491" s="48"/>
      <c r="T491" s="35"/>
      <c r="U491" s="35"/>
      <c r="V491" s="35"/>
      <c r="W491" s="35"/>
      <c r="X491" s="35"/>
      <c r="Y491" s="35"/>
      <c r="Z491" s="35"/>
      <c r="AA491" s="35"/>
      <c r="AB491" s="35"/>
      <c r="AC491" s="35"/>
      <c r="AF491"/>
      <c r="AG491"/>
      <c r="AH491" s="41"/>
      <c r="AJ491"/>
    </row>
    <row r="492" spans="1:36" ht="15" x14ac:dyDescent="0.25">
      <c r="A492"/>
      <c r="B492"/>
      <c r="C492"/>
      <c r="D492" s="29"/>
      <c r="E492" s="30"/>
      <c r="F492" s="31"/>
      <c r="G492" s="32"/>
      <c r="H492" s="30"/>
      <c r="I492" s="31"/>
      <c r="J492" s="32"/>
      <c r="K492" s="30"/>
      <c r="L492" s="31"/>
      <c r="M492" s="32"/>
      <c r="N492" s="33"/>
      <c r="O492" s="34"/>
      <c r="P492" s="34"/>
      <c r="Q492"/>
      <c r="R492"/>
      <c r="S492" s="48"/>
      <c r="T492" s="35"/>
      <c r="U492" s="35"/>
      <c r="V492" s="35"/>
      <c r="W492" s="35"/>
      <c r="X492" s="35"/>
      <c r="Y492" s="35"/>
      <c r="Z492" s="35"/>
      <c r="AA492" s="35"/>
      <c r="AB492" s="35"/>
      <c r="AC492" s="35"/>
      <c r="AF492"/>
      <c r="AG492"/>
      <c r="AH492" s="41"/>
      <c r="AJ492"/>
    </row>
    <row r="493" spans="1:36" ht="15" x14ac:dyDescent="0.25">
      <c r="A493"/>
      <c r="B493"/>
      <c r="C493"/>
      <c r="D493" s="29"/>
      <c r="E493" s="30"/>
      <c r="F493" s="31"/>
      <c r="G493" s="32"/>
      <c r="H493" s="30"/>
      <c r="I493" s="31"/>
      <c r="J493" s="32"/>
      <c r="K493" s="30"/>
      <c r="L493" s="31"/>
      <c r="M493" s="32"/>
      <c r="N493" s="33"/>
      <c r="O493" s="34"/>
      <c r="P493" s="34"/>
      <c r="Q493"/>
      <c r="R493"/>
      <c r="S493" s="48"/>
      <c r="T493" s="35"/>
      <c r="U493" s="35"/>
      <c r="V493" s="35"/>
      <c r="W493" s="35"/>
      <c r="X493" s="35"/>
      <c r="Y493" s="35"/>
      <c r="Z493" s="35"/>
      <c r="AA493" s="35"/>
      <c r="AB493" s="35"/>
      <c r="AC493" s="35"/>
      <c r="AF493"/>
      <c r="AG493"/>
      <c r="AH493" s="41"/>
      <c r="AJ493"/>
    </row>
    <row r="494" spans="1:36" ht="15" x14ac:dyDescent="0.25">
      <c r="A494"/>
      <c r="B494"/>
      <c r="C494"/>
      <c r="D494" s="29"/>
      <c r="E494" s="30"/>
      <c r="F494" s="31"/>
      <c r="G494" s="32"/>
      <c r="H494" s="30"/>
      <c r="I494" s="31"/>
      <c r="J494" s="32"/>
      <c r="K494" s="30"/>
      <c r="L494" s="31"/>
      <c r="M494" s="32"/>
      <c r="N494" s="33"/>
      <c r="O494" s="34"/>
      <c r="P494" s="34"/>
      <c r="Q494"/>
      <c r="R494"/>
      <c r="S494" s="48"/>
      <c r="T494" s="35"/>
      <c r="U494" s="35"/>
      <c r="V494" s="35"/>
      <c r="W494" s="35"/>
      <c r="X494" s="35"/>
      <c r="Y494" s="35"/>
      <c r="Z494" s="35"/>
      <c r="AA494" s="35"/>
      <c r="AB494" s="35"/>
      <c r="AC494" s="35"/>
      <c r="AF494"/>
      <c r="AG494"/>
      <c r="AH494" s="41"/>
      <c r="AJ494"/>
    </row>
    <row r="495" spans="1:36" ht="15" x14ac:dyDescent="0.25">
      <c r="A495"/>
      <c r="B495"/>
      <c r="C495"/>
      <c r="D495" s="29"/>
      <c r="E495" s="30"/>
      <c r="F495" s="31"/>
      <c r="G495" s="32"/>
      <c r="H495" s="30"/>
      <c r="I495" s="31"/>
      <c r="J495" s="32"/>
      <c r="K495" s="30"/>
      <c r="L495" s="31"/>
      <c r="M495" s="32"/>
      <c r="N495" s="33"/>
      <c r="O495" s="34"/>
      <c r="P495" s="34"/>
      <c r="Q495"/>
      <c r="R495"/>
      <c r="S495" s="48"/>
      <c r="T495" s="35"/>
      <c r="U495" s="35"/>
      <c r="V495" s="35"/>
      <c r="W495" s="35"/>
      <c r="X495" s="35"/>
      <c r="Y495" s="35"/>
      <c r="Z495" s="35"/>
      <c r="AA495" s="35"/>
      <c r="AB495" s="35"/>
      <c r="AC495" s="35"/>
      <c r="AF495"/>
      <c r="AG495"/>
      <c r="AH495" s="41"/>
      <c r="AJ495"/>
    </row>
    <row r="496" spans="1:36" ht="15" x14ac:dyDescent="0.25">
      <c r="A496"/>
      <c r="B496"/>
      <c r="C496"/>
      <c r="D496" s="29"/>
      <c r="E496" s="30"/>
      <c r="F496" s="31"/>
      <c r="G496" s="32"/>
      <c r="H496" s="30"/>
      <c r="I496" s="31"/>
      <c r="J496" s="32"/>
      <c r="K496" s="30"/>
      <c r="L496" s="31"/>
      <c r="M496" s="32"/>
      <c r="N496" s="33"/>
      <c r="O496" s="34"/>
      <c r="P496" s="34"/>
      <c r="Q496"/>
      <c r="R496"/>
      <c r="S496" s="48"/>
      <c r="T496" s="35"/>
      <c r="U496" s="35"/>
      <c r="V496" s="35"/>
      <c r="W496" s="35"/>
      <c r="X496" s="35"/>
      <c r="Y496" s="35"/>
      <c r="Z496" s="35"/>
      <c r="AA496" s="35"/>
      <c r="AB496" s="35"/>
      <c r="AC496" s="35"/>
      <c r="AF496"/>
      <c r="AG496"/>
      <c r="AH496" s="41"/>
      <c r="AJ496"/>
    </row>
    <row r="497" spans="1:36" ht="15" x14ac:dyDescent="0.25">
      <c r="A497"/>
      <c r="B497"/>
      <c r="C497"/>
      <c r="D497" s="29"/>
      <c r="E497" s="30"/>
      <c r="F497" s="31"/>
      <c r="G497" s="32"/>
      <c r="H497" s="30"/>
      <c r="I497" s="31"/>
      <c r="J497" s="32"/>
      <c r="K497" s="30"/>
      <c r="L497" s="31"/>
      <c r="M497" s="32"/>
      <c r="N497" s="33"/>
      <c r="O497" s="34"/>
      <c r="P497" s="34"/>
      <c r="Q497"/>
      <c r="R497"/>
      <c r="S497" s="48"/>
      <c r="T497" s="35"/>
      <c r="U497" s="35"/>
      <c r="V497" s="35"/>
      <c r="W497" s="35"/>
      <c r="X497" s="35"/>
      <c r="Y497" s="35"/>
      <c r="Z497" s="35"/>
      <c r="AA497" s="35"/>
      <c r="AB497" s="35"/>
      <c r="AC497" s="35"/>
      <c r="AF497"/>
      <c r="AG497"/>
      <c r="AH497" s="41"/>
      <c r="AJ497"/>
    </row>
    <row r="498" spans="1:36" ht="15" x14ac:dyDescent="0.25">
      <c r="A498"/>
      <c r="B498"/>
      <c r="C498"/>
      <c r="D498" s="29"/>
      <c r="E498" s="30"/>
      <c r="F498" s="31"/>
      <c r="G498" s="32"/>
      <c r="H498" s="30"/>
      <c r="I498" s="31"/>
      <c r="J498" s="32"/>
      <c r="K498" s="30"/>
      <c r="L498" s="31"/>
      <c r="M498" s="32"/>
      <c r="N498" s="33"/>
      <c r="O498" s="34"/>
      <c r="P498" s="34"/>
      <c r="Q498"/>
      <c r="R498"/>
      <c r="S498" s="48"/>
      <c r="T498" s="35"/>
      <c r="U498" s="35"/>
      <c r="V498" s="35"/>
      <c r="W498" s="35"/>
      <c r="X498" s="35"/>
      <c r="Y498" s="35"/>
      <c r="Z498" s="35"/>
      <c r="AA498" s="35"/>
      <c r="AB498" s="35"/>
      <c r="AC498" s="35"/>
      <c r="AF498"/>
      <c r="AG498"/>
      <c r="AH498" s="41"/>
      <c r="AJ498"/>
    </row>
    <row r="499" spans="1:36" ht="15" x14ac:dyDescent="0.25">
      <c r="A499"/>
      <c r="B499"/>
      <c r="C499"/>
      <c r="D499" s="29"/>
      <c r="E499" s="30"/>
      <c r="F499" s="31"/>
      <c r="G499" s="32"/>
      <c r="H499" s="30"/>
      <c r="I499" s="31"/>
      <c r="J499" s="32"/>
      <c r="K499" s="30"/>
      <c r="L499" s="31"/>
      <c r="M499" s="32"/>
      <c r="N499" s="33"/>
      <c r="O499" s="34"/>
      <c r="P499" s="34"/>
      <c r="Q499"/>
      <c r="R499"/>
      <c r="S499" s="48"/>
      <c r="T499" s="35"/>
      <c r="U499" s="35"/>
      <c r="V499" s="35"/>
      <c r="W499" s="35"/>
      <c r="X499" s="35"/>
      <c r="Y499" s="35"/>
      <c r="Z499" s="35"/>
      <c r="AA499" s="35"/>
      <c r="AB499" s="35"/>
      <c r="AC499" s="35"/>
      <c r="AF499"/>
      <c r="AG499"/>
      <c r="AH499" s="41"/>
      <c r="AJ499"/>
    </row>
    <row r="500" spans="1:36" ht="15" x14ac:dyDescent="0.25">
      <c r="A500"/>
      <c r="B500"/>
      <c r="C500"/>
      <c r="D500" s="29"/>
      <c r="E500" s="30"/>
      <c r="F500" s="31"/>
      <c r="G500" s="32"/>
      <c r="H500" s="30"/>
      <c r="I500" s="31"/>
      <c r="J500" s="32"/>
      <c r="K500" s="30"/>
      <c r="L500" s="31"/>
      <c r="M500" s="32"/>
      <c r="N500" s="33"/>
      <c r="O500" s="34"/>
      <c r="P500" s="34"/>
      <c r="Q500"/>
      <c r="R500"/>
      <c r="S500" s="48"/>
      <c r="T500" s="35"/>
      <c r="U500" s="35"/>
      <c r="V500" s="35"/>
      <c r="W500" s="35"/>
      <c r="X500" s="35"/>
      <c r="Y500" s="35"/>
      <c r="Z500" s="35"/>
      <c r="AA500" s="35"/>
      <c r="AB500" s="35"/>
      <c r="AC500" s="35"/>
      <c r="AF500"/>
      <c r="AG500"/>
      <c r="AH500" s="41"/>
      <c r="AJ500"/>
    </row>
    <row r="501" spans="1:36" s="35" customFormat="1" ht="15" x14ac:dyDescent="0.25">
      <c r="A501"/>
      <c r="B501"/>
      <c r="C501"/>
      <c r="D501" s="29"/>
      <c r="E501" s="30"/>
      <c r="F501" s="31"/>
      <c r="G501" s="32"/>
      <c r="H501" s="30"/>
      <c r="I501" s="31"/>
      <c r="J501" s="32"/>
      <c r="K501" s="30"/>
      <c r="L501" s="31"/>
      <c r="M501" s="32"/>
      <c r="N501" s="33"/>
      <c r="O501" s="34"/>
      <c r="P501" s="34"/>
      <c r="Q501"/>
      <c r="R501"/>
      <c r="S501" s="48"/>
      <c r="AD501" s="36"/>
      <c r="AE501" s="36"/>
      <c r="AF501"/>
      <c r="AG501"/>
      <c r="AH501" s="41"/>
      <c r="AI501" s="36"/>
      <c r="AJ501"/>
    </row>
    <row r="502" spans="1:36" ht="15" x14ac:dyDescent="0.25">
      <c r="A502"/>
      <c r="B502"/>
      <c r="C502"/>
      <c r="D502" s="29"/>
      <c r="E502" s="30"/>
      <c r="F502" s="31"/>
      <c r="G502" s="32"/>
      <c r="H502" s="30"/>
      <c r="I502" s="31"/>
      <c r="J502" s="32"/>
      <c r="K502" s="30"/>
      <c r="L502" s="31"/>
      <c r="M502" s="32"/>
      <c r="N502" s="33"/>
      <c r="O502" s="34"/>
      <c r="P502" s="34"/>
      <c r="Q502"/>
      <c r="R502"/>
      <c r="S502" s="48"/>
      <c r="T502" s="35"/>
      <c r="U502" s="35"/>
      <c r="V502" s="35"/>
      <c r="W502" s="35"/>
      <c r="X502" s="35"/>
      <c r="Y502" s="35"/>
      <c r="Z502" s="35"/>
      <c r="AA502" s="35"/>
      <c r="AB502" s="35"/>
      <c r="AC502" s="35"/>
      <c r="AF502"/>
      <c r="AG502"/>
      <c r="AH502" s="41"/>
      <c r="AJ502"/>
    </row>
    <row r="503" spans="1:36" ht="15" x14ac:dyDescent="0.25">
      <c r="A503"/>
      <c r="B503"/>
      <c r="C503"/>
      <c r="D503" s="29"/>
      <c r="E503" s="30"/>
      <c r="F503" s="31"/>
      <c r="G503" s="32"/>
      <c r="H503" s="30"/>
      <c r="I503" s="31"/>
      <c r="J503" s="32"/>
      <c r="K503" s="30"/>
      <c r="L503" s="31"/>
      <c r="M503" s="32"/>
      <c r="N503" s="33"/>
      <c r="O503" s="34"/>
      <c r="P503" s="34"/>
      <c r="Q503"/>
      <c r="R503"/>
      <c r="S503" s="48"/>
      <c r="T503" s="35"/>
      <c r="U503" s="35"/>
      <c r="V503" s="35"/>
      <c r="W503" s="35"/>
      <c r="X503" s="35"/>
      <c r="Y503" s="35"/>
      <c r="Z503" s="35"/>
      <c r="AA503" s="35"/>
      <c r="AB503" s="35"/>
      <c r="AC503" s="35"/>
      <c r="AF503"/>
      <c r="AG503"/>
      <c r="AH503" s="41"/>
      <c r="AJ503"/>
    </row>
    <row r="504" spans="1:36" ht="15" x14ac:dyDescent="0.25">
      <c r="A504"/>
      <c r="B504"/>
      <c r="C504"/>
      <c r="D504" s="29"/>
      <c r="E504" s="30"/>
      <c r="F504" s="31"/>
      <c r="G504" s="32"/>
      <c r="H504" s="30"/>
      <c r="I504" s="31"/>
      <c r="J504" s="32"/>
      <c r="K504" s="30"/>
      <c r="L504" s="31"/>
      <c r="M504" s="32"/>
      <c r="N504" s="33"/>
      <c r="O504" s="34"/>
      <c r="P504" s="34"/>
      <c r="Q504"/>
      <c r="R504"/>
      <c r="S504" s="48"/>
      <c r="T504" s="35"/>
      <c r="U504" s="35"/>
      <c r="V504" s="35"/>
      <c r="W504" s="35"/>
      <c r="X504" s="35"/>
      <c r="Y504" s="35"/>
      <c r="Z504" s="35"/>
      <c r="AA504" s="35"/>
      <c r="AB504" s="35"/>
      <c r="AC504" s="35"/>
      <c r="AF504"/>
      <c r="AG504"/>
      <c r="AH504" s="41"/>
      <c r="AJ504"/>
    </row>
    <row r="505" spans="1:36" ht="15" x14ac:dyDescent="0.25">
      <c r="A505"/>
      <c r="B505"/>
      <c r="C505"/>
      <c r="D505" s="29"/>
      <c r="E505" s="30"/>
      <c r="F505" s="31"/>
      <c r="G505" s="32"/>
      <c r="H505" s="30"/>
      <c r="I505" s="31"/>
      <c r="J505" s="32"/>
      <c r="K505" s="30"/>
      <c r="L505" s="31"/>
      <c r="M505" s="32"/>
      <c r="N505" s="33"/>
      <c r="O505" s="34"/>
      <c r="P505" s="34"/>
      <c r="Q505"/>
      <c r="R505"/>
      <c r="S505" s="48"/>
      <c r="T505" s="35"/>
      <c r="U505" s="35"/>
      <c r="V505" s="35"/>
      <c r="W505" s="35"/>
      <c r="X505" s="35"/>
      <c r="Y505" s="35"/>
      <c r="Z505" s="35"/>
      <c r="AA505" s="35"/>
      <c r="AB505" s="35"/>
      <c r="AC505" s="35"/>
      <c r="AF505"/>
      <c r="AG505"/>
      <c r="AH505" s="41"/>
      <c r="AJ505"/>
    </row>
    <row r="506" spans="1:36" ht="15" x14ac:dyDescent="0.25">
      <c r="A506"/>
      <c r="B506"/>
      <c r="C506"/>
      <c r="D506" s="29"/>
      <c r="E506" s="30"/>
      <c r="F506" s="31"/>
      <c r="G506" s="32"/>
      <c r="H506" s="30"/>
      <c r="I506" s="31"/>
      <c r="J506" s="32"/>
      <c r="K506" s="30"/>
      <c r="L506" s="31"/>
      <c r="M506" s="32"/>
      <c r="N506" s="33"/>
      <c r="O506" s="34"/>
      <c r="P506" s="34"/>
      <c r="Q506"/>
      <c r="R506"/>
      <c r="S506" s="48"/>
      <c r="T506" s="35"/>
      <c r="U506" s="35"/>
      <c r="V506" s="35"/>
      <c r="W506" s="35"/>
      <c r="X506" s="35"/>
      <c r="Y506" s="35"/>
      <c r="Z506" s="35"/>
      <c r="AA506" s="35"/>
      <c r="AB506" s="35"/>
      <c r="AC506" s="35"/>
      <c r="AF506"/>
      <c r="AG506"/>
      <c r="AH506" s="41"/>
      <c r="AJ506"/>
    </row>
    <row r="507" spans="1:36" ht="15" x14ac:dyDescent="0.25">
      <c r="A507"/>
      <c r="B507"/>
      <c r="C507"/>
      <c r="D507" s="29"/>
      <c r="E507" s="30"/>
      <c r="F507" s="31"/>
      <c r="G507" s="32"/>
      <c r="H507" s="30"/>
      <c r="I507" s="31"/>
      <c r="J507" s="32"/>
      <c r="K507" s="30"/>
      <c r="L507" s="31"/>
      <c r="M507" s="32"/>
      <c r="N507" s="33"/>
      <c r="O507" s="34"/>
      <c r="P507" s="34"/>
      <c r="Q507"/>
      <c r="R507"/>
      <c r="S507" s="48"/>
      <c r="T507" s="35"/>
      <c r="U507" s="35"/>
      <c r="V507" s="35"/>
      <c r="W507" s="35"/>
      <c r="X507" s="35"/>
      <c r="Y507" s="35"/>
      <c r="Z507" s="35"/>
      <c r="AA507" s="35"/>
      <c r="AB507" s="35"/>
      <c r="AC507" s="35"/>
      <c r="AF507"/>
      <c r="AG507"/>
      <c r="AH507" s="41"/>
      <c r="AJ507"/>
    </row>
    <row r="508" spans="1:36" ht="15" x14ac:dyDescent="0.25">
      <c r="A508"/>
      <c r="B508"/>
      <c r="C508"/>
      <c r="D508" s="29"/>
      <c r="E508" s="30"/>
      <c r="F508" s="31"/>
      <c r="G508" s="32"/>
      <c r="H508" s="30"/>
      <c r="I508" s="31"/>
      <c r="J508" s="32"/>
      <c r="K508" s="30"/>
      <c r="L508" s="31"/>
      <c r="M508" s="32"/>
      <c r="N508" s="33"/>
      <c r="O508" s="34"/>
      <c r="P508" s="34"/>
      <c r="Q508"/>
      <c r="R508"/>
      <c r="S508" s="48"/>
      <c r="T508" s="35"/>
      <c r="U508" s="35"/>
      <c r="V508" s="35"/>
      <c r="W508" s="35"/>
      <c r="X508" s="35"/>
      <c r="Y508" s="35"/>
      <c r="Z508" s="35"/>
      <c r="AA508" s="35"/>
      <c r="AB508" s="35"/>
      <c r="AC508" s="35"/>
      <c r="AF508"/>
      <c r="AG508"/>
      <c r="AH508" s="41"/>
      <c r="AJ508"/>
    </row>
    <row r="509" spans="1:36" ht="15" x14ac:dyDescent="0.25">
      <c r="A509"/>
      <c r="B509"/>
      <c r="C509"/>
      <c r="D509" s="29"/>
      <c r="E509" s="30"/>
      <c r="F509" s="31"/>
      <c r="G509" s="32"/>
      <c r="H509" s="30"/>
      <c r="I509" s="31"/>
      <c r="J509" s="32"/>
      <c r="K509" s="30"/>
      <c r="L509" s="31"/>
      <c r="M509" s="32"/>
      <c r="N509" s="33"/>
      <c r="O509" s="34"/>
      <c r="P509" s="34"/>
      <c r="Q509"/>
      <c r="R509"/>
      <c r="S509" s="48"/>
      <c r="T509" s="35"/>
      <c r="U509" s="35"/>
      <c r="V509" s="35"/>
      <c r="W509" s="35"/>
      <c r="X509" s="35"/>
      <c r="Y509" s="35"/>
      <c r="Z509" s="35"/>
      <c r="AA509" s="35"/>
      <c r="AB509" s="35"/>
      <c r="AC509" s="35"/>
      <c r="AF509"/>
      <c r="AG509"/>
      <c r="AH509" s="41"/>
      <c r="AJ509"/>
    </row>
    <row r="510" spans="1:36" ht="15" x14ac:dyDescent="0.25">
      <c r="A510"/>
      <c r="B510"/>
      <c r="C510"/>
      <c r="D510" s="29"/>
      <c r="E510" s="30"/>
      <c r="F510" s="31"/>
      <c r="G510" s="32"/>
      <c r="H510" s="30"/>
      <c r="I510" s="31"/>
      <c r="J510" s="32"/>
      <c r="K510" s="30"/>
      <c r="L510" s="31"/>
      <c r="M510" s="32"/>
      <c r="N510" s="33"/>
      <c r="O510" s="34"/>
      <c r="P510" s="34"/>
      <c r="Q510"/>
      <c r="R510"/>
      <c r="S510" s="48"/>
      <c r="T510" s="35"/>
      <c r="U510" s="35"/>
      <c r="V510" s="35"/>
      <c r="W510" s="35"/>
      <c r="X510" s="35"/>
      <c r="Y510" s="35"/>
      <c r="Z510" s="35"/>
      <c r="AA510" s="35"/>
      <c r="AB510" s="35"/>
      <c r="AC510" s="35"/>
      <c r="AF510"/>
      <c r="AG510"/>
      <c r="AH510" s="41"/>
      <c r="AJ510"/>
    </row>
    <row r="511" spans="1:36" ht="15" x14ac:dyDescent="0.25">
      <c r="A511"/>
      <c r="B511"/>
      <c r="C511"/>
      <c r="D511" s="29"/>
      <c r="E511" s="30"/>
      <c r="F511" s="31"/>
      <c r="G511" s="32"/>
      <c r="H511" s="30"/>
      <c r="I511" s="31"/>
      <c r="J511" s="32"/>
      <c r="K511" s="30"/>
      <c r="L511" s="31"/>
      <c r="M511" s="32"/>
      <c r="N511" s="33"/>
      <c r="O511" s="34"/>
      <c r="P511" s="34"/>
      <c r="Q511"/>
      <c r="R511"/>
      <c r="S511" s="48"/>
      <c r="T511" s="35"/>
      <c r="U511" s="35"/>
      <c r="V511" s="35"/>
      <c r="W511" s="35"/>
      <c r="X511" s="35"/>
      <c r="Y511" s="35"/>
      <c r="Z511" s="35"/>
      <c r="AA511" s="35"/>
      <c r="AB511" s="35"/>
      <c r="AC511" s="35"/>
      <c r="AF511"/>
      <c r="AG511"/>
      <c r="AH511" s="41"/>
      <c r="AJ511"/>
    </row>
    <row r="512" spans="1:36" ht="15" x14ac:dyDescent="0.25">
      <c r="A512"/>
      <c r="B512"/>
      <c r="C512"/>
      <c r="D512" s="29"/>
      <c r="E512" s="30"/>
      <c r="F512" s="31"/>
      <c r="G512" s="32"/>
      <c r="H512" s="30"/>
      <c r="I512" s="31"/>
      <c r="J512" s="32"/>
      <c r="K512" s="30"/>
      <c r="L512" s="31"/>
      <c r="M512" s="32"/>
      <c r="N512" s="33"/>
      <c r="O512" s="34"/>
      <c r="P512" s="34"/>
      <c r="Q512"/>
      <c r="R512"/>
      <c r="S512" s="48"/>
      <c r="T512" s="35"/>
      <c r="U512" s="35"/>
      <c r="V512" s="35"/>
      <c r="W512" s="35"/>
      <c r="X512" s="35"/>
      <c r="Y512" s="35"/>
      <c r="Z512" s="35"/>
      <c r="AA512" s="35"/>
      <c r="AB512" s="35"/>
      <c r="AC512" s="35"/>
      <c r="AF512"/>
      <c r="AG512"/>
      <c r="AH512" s="41"/>
      <c r="AJ512"/>
    </row>
    <row r="513" spans="1:36" ht="15" x14ac:dyDescent="0.25">
      <c r="A513"/>
      <c r="B513"/>
      <c r="C513"/>
      <c r="D513" s="29"/>
      <c r="E513" s="30"/>
      <c r="F513" s="31"/>
      <c r="G513" s="32"/>
      <c r="H513" s="30"/>
      <c r="I513" s="31"/>
      <c r="J513" s="32"/>
      <c r="K513" s="30"/>
      <c r="L513" s="31"/>
      <c r="M513" s="32"/>
      <c r="N513" s="33"/>
      <c r="O513" s="34"/>
      <c r="P513" s="34"/>
      <c r="Q513"/>
      <c r="R513"/>
      <c r="S513" s="48"/>
      <c r="T513" s="35"/>
      <c r="U513" s="35"/>
      <c r="V513" s="35"/>
      <c r="W513" s="35"/>
      <c r="X513" s="35"/>
      <c r="Y513" s="35"/>
      <c r="Z513" s="35"/>
      <c r="AA513" s="35"/>
      <c r="AB513" s="35"/>
      <c r="AC513" s="35"/>
      <c r="AF513"/>
      <c r="AG513"/>
      <c r="AH513" s="41"/>
      <c r="AJ513"/>
    </row>
    <row r="514" spans="1:36" ht="15" x14ac:dyDescent="0.25">
      <c r="A514"/>
      <c r="B514"/>
      <c r="C514"/>
      <c r="D514" s="29"/>
      <c r="E514" s="30"/>
      <c r="F514" s="31"/>
      <c r="G514" s="32"/>
      <c r="H514" s="30"/>
      <c r="I514" s="31"/>
      <c r="J514" s="32"/>
      <c r="K514" s="30"/>
      <c r="L514" s="31"/>
      <c r="M514" s="32"/>
      <c r="N514" s="33"/>
      <c r="O514" s="34"/>
      <c r="P514" s="34"/>
      <c r="Q514"/>
      <c r="R514"/>
      <c r="S514" s="48"/>
      <c r="T514" s="35"/>
      <c r="U514" s="35"/>
      <c r="V514" s="35"/>
      <c r="W514" s="35"/>
      <c r="X514" s="35"/>
      <c r="Y514" s="35"/>
      <c r="Z514" s="35"/>
      <c r="AA514" s="35"/>
      <c r="AB514" s="35"/>
      <c r="AC514" s="35"/>
      <c r="AF514"/>
      <c r="AG514"/>
      <c r="AH514" s="41"/>
      <c r="AJ514"/>
    </row>
    <row r="515" spans="1:36" ht="15" x14ac:dyDescent="0.25">
      <c r="A515"/>
      <c r="B515"/>
      <c r="C515"/>
      <c r="D515" s="29"/>
      <c r="E515" s="30"/>
      <c r="F515" s="31"/>
      <c r="G515" s="32"/>
      <c r="H515" s="30"/>
      <c r="I515" s="31"/>
      <c r="J515" s="32"/>
      <c r="K515" s="30"/>
      <c r="L515" s="31"/>
      <c r="M515" s="32"/>
      <c r="N515" s="33"/>
      <c r="O515" s="34"/>
      <c r="P515" s="34"/>
      <c r="Q515"/>
      <c r="R515"/>
      <c r="S515" s="48"/>
      <c r="T515" s="35"/>
      <c r="U515" s="35"/>
      <c r="V515" s="35"/>
      <c r="W515" s="35"/>
      <c r="X515" s="35"/>
      <c r="Y515" s="35"/>
      <c r="Z515" s="35"/>
      <c r="AA515" s="35"/>
      <c r="AB515" s="35"/>
      <c r="AC515" s="35"/>
      <c r="AF515"/>
      <c r="AG515"/>
      <c r="AH515" s="41"/>
      <c r="AJ515"/>
    </row>
    <row r="516" spans="1:36" ht="15" x14ac:dyDescent="0.25">
      <c r="A516"/>
      <c r="B516"/>
      <c r="C516"/>
      <c r="D516" s="29"/>
      <c r="E516" s="30"/>
      <c r="F516" s="31"/>
      <c r="G516" s="32"/>
      <c r="H516" s="30"/>
      <c r="I516" s="31"/>
      <c r="J516" s="32"/>
      <c r="K516" s="30"/>
      <c r="L516" s="31"/>
      <c r="M516" s="32"/>
      <c r="N516" s="33"/>
      <c r="O516" s="34"/>
      <c r="P516" s="34"/>
      <c r="Q516"/>
      <c r="R516"/>
      <c r="S516" s="48"/>
      <c r="T516" s="35"/>
      <c r="U516" s="35"/>
      <c r="V516" s="35"/>
      <c r="W516" s="35"/>
      <c r="X516" s="35"/>
      <c r="Y516" s="35"/>
      <c r="Z516" s="35"/>
      <c r="AA516" s="35"/>
      <c r="AB516" s="35"/>
      <c r="AC516" s="35"/>
      <c r="AF516"/>
      <c r="AG516"/>
      <c r="AH516" s="41"/>
      <c r="AJ516"/>
    </row>
    <row r="517" spans="1:36" ht="15" x14ac:dyDescent="0.25">
      <c r="A517"/>
      <c r="B517"/>
      <c r="C517"/>
      <c r="D517" s="29"/>
      <c r="E517" s="30"/>
      <c r="F517" s="31"/>
      <c r="G517" s="32"/>
      <c r="H517" s="30"/>
      <c r="I517" s="31"/>
      <c r="J517" s="32"/>
      <c r="K517" s="30"/>
      <c r="L517" s="31"/>
      <c r="M517" s="32"/>
      <c r="N517" s="33"/>
      <c r="O517" s="34"/>
      <c r="P517" s="34"/>
      <c r="Q517"/>
      <c r="R517"/>
      <c r="S517" s="48"/>
      <c r="T517" s="35"/>
      <c r="U517" s="35"/>
      <c r="V517" s="35"/>
      <c r="W517" s="35"/>
      <c r="X517" s="35"/>
      <c r="Y517" s="35"/>
      <c r="Z517" s="35"/>
      <c r="AA517" s="35"/>
      <c r="AB517" s="35"/>
      <c r="AC517" s="35"/>
      <c r="AF517"/>
      <c r="AG517"/>
      <c r="AH517" s="41"/>
      <c r="AJ517"/>
    </row>
    <row r="518" spans="1:36" ht="15" x14ac:dyDescent="0.25">
      <c r="A518"/>
      <c r="B518"/>
      <c r="C518"/>
      <c r="D518" s="29"/>
      <c r="E518" s="30"/>
      <c r="F518" s="31"/>
      <c r="G518" s="32"/>
      <c r="H518" s="30"/>
      <c r="I518" s="31"/>
      <c r="J518" s="32"/>
      <c r="K518" s="30"/>
      <c r="L518" s="31"/>
      <c r="M518" s="32"/>
      <c r="N518" s="33"/>
      <c r="O518" s="34"/>
      <c r="P518" s="34"/>
      <c r="Q518"/>
      <c r="R518"/>
      <c r="S518" s="48"/>
      <c r="T518" s="35"/>
      <c r="U518" s="35"/>
      <c r="V518" s="35"/>
      <c r="W518" s="35"/>
      <c r="X518" s="35"/>
      <c r="Y518" s="35"/>
      <c r="Z518" s="35"/>
      <c r="AA518" s="35"/>
      <c r="AB518" s="35"/>
      <c r="AC518" s="35"/>
      <c r="AF518"/>
      <c r="AG518"/>
      <c r="AH518" s="41"/>
      <c r="AJ518"/>
    </row>
    <row r="519" spans="1:36" ht="15" x14ac:dyDescent="0.25">
      <c r="A519"/>
      <c r="B519"/>
      <c r="C519"/>
      <c r="D519" s="29"/>
      <c r="E519" s="30"/>
      <c r="F519" s="31"/>
      <c r="G519" s="32"/>
      <c r="H519" s="30"/>
      <c r="I519" s="31"/>
      <c r="J519" s="32"/>
      <c r="K519" s="30"/>
      <c r="L519" s="31"/>
      <c r="M519" s="32"/>
      <c r="N519" s="33"/>
      <c r="O519" s="34"/>
      <c r="P519" s="34"/>
      <c r="Q519"/>
      <c r="R519"/>
      <c r="S519" s="48"/>
      <c r="T519" s="35"/>
      <c r="U519" s="35"/>
      <c r="V519" s="35"/>
      <c r="W519" s="35"/>
      <c r="X519" s="35"/>
      <c r="Y519" s="35"/>
      <c r="Z519" s="35"/>
      <c r="AA519" s="35"/>
      <c r="AB519" s="35"/>
      <c r="AC519" s="35"/>
      <c r="AF519"/>
      <c r="AG519"/>
      <c r="AH519" s="41"/>
      <c r="AJ519"/>
    </row>
    <row r="520" spans="1:36" ht="15" x14ac:dyDescent="0.25">
      <c r="A520"/>
      <c r="B520"/>
      <c r="C520"/>
      <c r="D520" s="29"/>
      <c r="E520" s="30"/>
      <c r="F520" s="31"/>
      <c r="G520" s="32"/>
      <c r="H520" s="30"/>
      <c r="I520" s="31"/>
      <c r="J520" s="32"/>
      <c r="K520" s="30"/>
      <c r="L520" s="31"/>
      <c r="M520" s="32"/>
      <c r="N520" s="33"/>
      <c r="O520" s="34"/>
      <c r="P520" s="34"/>
      <c r="Q520"/>
      <c r="R520"/>
      <c r="S520" s="48"/>
      <c r="T520" s="35"/>
      <c r="U520" s="35"/>
      <c r="V520" s="35"/>
      <c r="W520" s="35"/>
      <c r="X520" s="35"/>
      <c r="Y520" s="35"/>
      <c r="Z520" s="35"/>
      <c r="AA520" s="35"/>
      <c r="AB520" s="35"/>
      <c r="AC520" s="35"/>
      <c r="AF520"/>
      <c r="AG520"/>
      <c r="AH520" s="41"/>
      <c r="AJ520"/>
    </row>
    <row r="521" spans="1:36" ht="15" x14ac:dyDescent="0.25">
      <c r="A521"/>
      <c r="B521"/>
      <c r="C521"/>
      <c r="D521" s="29"/>
      <c r="E521" s="30"/>
      <c r="F521" s="31"/>
      <c r="G521" s="32"/>
      <c r="H521" s="30"/>
      <c r="I521" s="31"/>
      <c r="J521" s="32"/>
      <c r="K521" s="30"/>
      <c r="L521" s="31"/>
      <c r="M521" s="32"/>
      <c r="N521" s="33"/>
      <c r="O521" s="34"/>
      <c r="P521" s="34"/>
      <c r="Q521"/>
      <c r="R521"/>
      <c r="S521" s="48"/>
      <c r="T521" s="35"/>
      <c r="U521" s="35"/>
      <c r="V521" s="35"/>
      <c r="W521" s="35"/>
      <c r="X521" s="35"/>
      <c r="Y521" s="35"/>
      <c r="Z521" s="35"/>
      <c r="AA521" s="35"/>
      <c r="AB521" s="35"/>
      <c r="AC521" s="35"/>
      <c r="AF521"/>
      <c r="AG521"/>
      <c r="AH521" s="41"/>
      <c r="AJ521"/>
    </row>
    <row r="522" spans="1:36" ht="15" x14ac:dyDescent="0.25">
      <c r="A522"/>
      <c r="B522"/>
      <c r="C522"/>
      <c r="D522" s="29"/>
      <c r="E522" s="30"/>
      <c r="F522" s="31"/>
      <c r="G522" s="32"/>
      <c r="H522" s="30"/>
      <c r="I522" s="31"/>
      <c r="J522" s="32"/>
      <c r="K522" s="30"/>
      <c r="L522" s="31"/>
      <c r="M522" s="32"/>
      <c r="N522" s="33"/>
      <c r="O522" s="34"/>
      <c r="P522" s="34"/>
      <c r="Q522"/>
      <c r="R522"/>
      <c r="S522" s="48"/>
      <c r="T522" s="35"/>
      <c r="U522" s="35"/>
      <c r="V522" s="35"/>
      <c r="W522" s="35"/>
      <c r="X522" s="35"/>
      <c r="Y522" s="35"/>
      <c r="Z522" s="35"/>
      <c r="AA522" s="35"/>
      <c r="AB522" s="35"/>
      <c r="AC522" s="35"/>
      <c r="AF522"/>
      <c r="AG522"/>
      <c r="AH522" s="41"/>
      <c r="AJ522"/>
    </row>
    <row r="523" spans="1:36" ht="15" x14ac:dyDescent="0.25">
      <c r="A523"/>
      <c r="B523"/>
      <c r="C523"/>
      <c r="D523" s="29"/>
      <c r="E523" s="30"/>
      <c r="F523" s="31"/>
      <c r="G523" s="32"/>
      <c r="H523" s="30"/>
      <c r="I523" s="31"/>
      <c r="J523" s="32"/>
      <c r="K523" s="30"/>
      <c r="L523" s="31"/>
      <c r="M523" s="32"/>
      <c r="N523" s="33"/>
      <c r="O523" s="34"/>
      <c r="P523" s="34"/>
      <c r="Q523"/>
      <c r="R523"/>
      <c r="S523" s="48"/>
      <c r="T523" s="35"/>
      <c r="U523" s="35"/>
      <c r="V523" s="35"/>
      <c r="W523" s="35"/>
      <c r="X523" s="35"/>
      <c r="Y523" s="35"/>
      <c r="Z523" s="35"/>
      <c r="AA523" s="35"/>
      <c r="AB523" s="35"/>
      <c r="AC523" s="35"/>
      <c r="AF523"/>
      <c r="AG523"/>
      <c r="AH523" s="41"/>
      <c r="AJ523"/>
    </row>
    <row r="524" spans="1:36" ht="15" x14ac:dyDescent="0.25">
      <c r="A524"/>
      <c r="B524"/>
      <c r="C524"/>
      <c r="D524" s="29"/>
      <c r="E524" s="30"/>
      <c r="F524" s="31"/>
      <c r="G524" s="32"/>
      <c r="H524" s="30"/>
      <c r="I524" s="31"/>
      <c r="J524" s="32"/>
      <c r="K524" s="30"/>
      <c r="L524" s="31"/>
      <c r="M524" s="32"/>
      <c r="N524" s="33"/>
      <c r="O524" s="34"/>
      <c r="P524" s="34"/>
      <c r="Q524"/>
      <c r="R524"/>
      <c r="S524" s="48"/>
      <c r="T524" s="35"/>
      <c r="U524" s="35"/>
      <c r="V524" s="35"/>
      <c r="W524" s="35"/>
      <c r="X524" s="35"/>
      <c r="Y524" s="35"/>
      <c r="Z524" s="35"/>
      <c r="AA524" s="35"/>
      <c r="AB524" s="35"/>
      <c r="AC524" s="35"/>
      <c r="AF524"/>
      <c r="AG524"/>
      <c r="AH524" s="41"/>
      <c r="AJ524"/>
    </row>
    <row r="525" spans="1:36" s="35" customFormat="1" ht="15" x14ac:dyDescent="0.25">
      <c r="A525"/>
      <c r="B525"/>
      <c r="C525"/>
      <c r="D525" s="29"/>
      <c r="E525" s="30"/>
      <c r="F525" s="31"/>
      <c r="G525" s="32"/>
      <c r="H525" s="30"/>
      <c r="I525" s="31"/>
      <c r="J525" s="32"/>
      <c r="K525" s="30"/>
      <c r="L525" s="31"/>
      <c r="M525" s="32"/>
      <c r="N525" s="33"/>
      <c r="O525" s="34"/>
      <c r="P525" s="34"/>
      <c r="Q525"/>
      <c r="R525"/>
      <c r="S525" s="48"/>
      <c r="AD525" s="36"/>
      <c r="AE525" s="36"/>
      <c r="AF525"/>
      <c r="AG525"/>
      <c r="AH525" s="41"/>
      <c r="AI525" s="36"/>
      <c r="AJ525"/>
    </row>
    <row r="526" spans="1:36" ht="15" x14ac:dyDescent="0.25">
      <c r="A526"/>
      <c r="B526"/>
      <c r="C526"/>
      <c r="D526" s="29"/>
      <c r="E526" s="30"/>
      <c r="F526" s="31"/>
      <c r="G526" s="32"/>
      <c r="H526" s="30"/>
      <c r="I526" s="31"/>
      <c r="J526" s="32"/>
      <c r="K526" s="30"/>
      <c r="L526" s="31"/>
      <c r="M526" s="32"/>
      <c r="N526" s="33"/>
      <c r="O526" s="34"/>
      <c r="P526" s="34"/>
      <c r="Q526"/>
      <c r="R526"/>
      <c r="S526" s="48"/>
      <c r="T526" s="35"/>
      <c r="U526" s="35"/>
      <c r="V526" s="35"/>
      <c r="W526" s="35"/>
      <c r="X526" s="35"/>
      <c r="Y526" s="35"/>
      <c r="Z526" s="35"/>
      <c r="AA526" s="35"/>
      <c r="AB526" s="35"/>
      <c r="AC526" s="35"/>
      <c r="AF526"/>
      <c r="AG526"/>
      <c r="AH526" s="41"/>
      <c r="AJ526"/>
    </row>
    <row r="527" spans="1:36" ht="15" x14ac:dyDescent="0.25">
      <c r="A527"/>
      <c r="B527"/>
      <c r="C527"/>
      <c r="D527" s="29"/>
      <c r="E527" s="30"/>
      <c r="F527" s="31"/>
      <c r="G527" s="32"/>
      <c r="H527" s="30"/>
      <c r="I527" s="31"/>
      <c r="J527" s="32"/>
      <c r="K527" s="30"/>
      <c r="L527" s="31"/>
      <c r="M527" s="32"/>
      <c r="N527" s="33"/>
      <c r="O527" s="34"/>
      <c r="P527" s="34"/>
      <c r="Q527"/>
      <c r="R527"/>
      <c r="S527" s="48"/>
      <c r="T527" s="35"/>
      <c r="U527" s="35"/>
      <c r="V527" s="35"/>
      <c r="W527" s="35"/>
      <c r="X527" s="35"/>
      <c r="Y527" s="35"/>
      <c r="Z527" s="35"/>
      <c r="AA527" s="35"/>
      <c r="AB527" s="35"/>
      <c r="AC527" s="35"/>
      <c r="AF527"/>
      <c r="AG527"/>
      <c r="AH527" s="41"/>
      <c r="AJ527"/>
    </row>
    <row r="528" spans="1:36" ht="15" x14ac:dyDescent="0.25">
      <c r="A528"/>
      <c r="B528"/>
      <c r="C528"/>
      <c r="D528" s="29"/>
      <c r="E528" s="30"/>
      <c r="F528" s="31"/>
      <c r="G528" s="32"/>
      <c r="H528" s="30"/>
      <c r="I528" s="31"/>
      <c r="J528" s="32"/>
      <c r="K528" s="30"/>
      <c r="L528" s="31"/>
      <c r="M528" s="32"/>
      <c r="N528" s="33"/>
      <c r="O528" s="34"/>
      <c r="P528" s="34"/>
      <c r="Q528"/>
      <c r="R528"/>
      <c r="S528" s="48"/>
      <c r="T528" s="35"/>
      <c r="U528" s="35"/>
      <c r="V528" s="35"/>
      <c r="W528" s="35"/>
      <c r="X528" s="35"/>
      <c r="Y528" s="35"/>
      <c r="Z528" s="35"/>
      <c r="AA528" s="35"/>
      <c r="AB528" s="35"/>
      <c r="AC528" s="35"/>
      <c r="AF528"/>
      <c r="AG528"/>
      <c r="AH528" s="41"/>
      <c r="AJ528"/>
    </row>
    <row r="529" spans="1:36" ht="15" x14ac:dyDescent="0.25">
      <c r="A529"/>
      <c r="B529"/>
      <c r="C529"/>
      <c r="D529" s="29"/>
      <c r="E529" s="30"/>
      <c r="F529" s="31"/>
      <c r="G529" s="32"/>
      <c r="H529" s="30"/>
      <c r="I529" s="31"/>
      <c r="J529" s="32"/>
      <c r="K529" s="30"/>
      <c r="L529" s="31"/>
      <c r="M529" s="32"/>
      <c r="N529" s="33"/>
      <c r="O529" s="34"/>
      <c r="P529" s="34"/>
      <c r="Q529"/>
      <c r="R529"/>
      <c r="S529" s="48"/>
      <c r="T529" s="35"/>
      <c r="U529" s="35"/>
      <c r="V529" s="35"/>
      <c r="W529" s="35"/>
      <c r="X529" s="35"/>
      <c r="Y529" s="35"/>
      <c r="Z529" s="35"/>
      <c r="AA529" s="35"/>
      <c r="AB529" s="35"/>
      <c r="AC529" s="35"/>
      <c r="AF529"/>
      <c r="AG529"/>
      <c r="AH529" s="41"/>
      <c r="AJ529"/>
    </row>
    <row r="530" spans="1:36" ht="15" x14ac:dyDescent="0.25">
      <c r="A530"/>
      <c r="B530"/>
      <c r="C530"/>
      <c r="D530" s="29"/>
      <c r="E530" s="30"/>
      <c r="F530" s="31"/>
      <c r="G530" s="32"/>
      <c r="H530" s="30"/>
      <c r="I530" s="31"/>
      <c r="J530" s="32"/>
      <c r="K530" s="30"/>
      <c r="L530" s="31"/>
      <c r="M530" s="32"/>
      <c r="N530" s="33"/>
      <c r="O530" s="34"/>
      <c r="P530" s="34"/>
      <c r="Q530"/>
      <c r="R530"/>
      <c r="S530" s="48"/>
      <c r="T530" s="35"/>
      <c r="U530" s="35"/>
      <c r="V530" s="35"/>
      <c r="W530" s="35"/>
      <c r="X530" s="35"/>
      <c r="Y530" s="35"/>
      <c r="Z530" s="35"/>
      <c r="AA530" s="35"/>
      <c r="AB530" s="35"/>
      <c r="AC530" s="35"/>
      <c r="AF530"/>
      <c r="AG530"/>
      <c r="AH530" s="41"/>
      <c r="AJ530"/>
    </row>
    <row r="531" spans="1:36" ht="15" x14ac:dyDescent="0.25">
      <c r="A531"/>
      <c r="B531"/>
      <c r="C531"/>
      <c r="D531" s="29"/>
      <c r="E531" s="30"/>
      <c r="F531" s="31"/>
      <c r="G531" s="32"/>
      <c r="H531" s="30"/>
      <c r="I531" s="31"/>
      <c r="J531" s="32"/>
      <c r="K531" s="30"/>
      <c r="L531" s="31"/>
      <c r="M531" s="32"/>
      <c r="N531" s="33"/>
      <c r="O531" s="34"/>
      <c r="P531" s="34"/>
      <c r="Q531"/>
      <c r="R531"/>
      <c r="S531" s="48"/>
      <c r="T531" s="35"/>
      <c r="U531" s="35"/>
      <c r="V531" s="35"/>
      <c r="W531" s="35"/>
      <c r="X531" s="35"/>
      <c r="Y531" s="35"/>
      <c r="Z531" s="35"/>
      <c r="AA531" s="35"/>
      <c r="AB531" s="35"/>
      <c r="AC531" s="35"/>
      <c r="AF531"/>
      <c r="AG531"/>
      <c r="AH531" s="41"/>
      <c r="AJ531"/>
    </row>
    <row r="532" spans="1:36" ht="15" x14ac:dyDescent="0.25">
      <c r="A532"/>
      <c r="B532"/>
      <c r="C532"/>
      <c r="D532" s="29"/>
      <c r="E532" s="30"/>
      <c r="F532" s="31"/>
      <c r="G532" s="32"/>
      <c r="H532" s="30"/>
      <c r="I532" s="31"/>
      <c r="J532" s="32"/>
      <c r="K532" s="30"/>
      <c r="L532" s="31"/>
      <c r="M532" s="32"/>
      <c r="N532" s="33"/>
      <c r="O532" s="34"/>
      <c r="P532" s="34"/>
      <c r="Q532"/>
      <c r="R532"/>
      <c r="S532" s="48"/>
      <c r="T532" s="35"/>
      <c r="U532" s="35"/>
      <c r="V532" s="35"/>
      <c r="W532" s="35"/>
      <c r="X532" s="35"/>
      <c r="Y532" s="35"/>
      <c r="Z532" s="35"/>
      <c r="AA532" s="35"/>
      <c r="AB532" s="35"/>
      <c r="AC532" s="35"/>
      <c r="AF532"/>
      <c r="AG532"/>
      <c r="AH532" s="41"/>
      <c r="AJ532"/>
    </row>
    <row r="533" spans="1:36" ht="15" x14ac:dyDescent="0.25">
      <c r="A533"/>
      <c r="B533"/>
      <c r="C533"/>
      <c r="D533" s="29"/>
      <c r="E533" s="30"/>
      <c r="F533" s="31"/>
      <c r="G533" s="32"/>
      <c r="H533" s="30"/>
      <c r="I533" s="31"/>
      <c r="J533" s="32"/>
      <c r="K533" s="30"/>
      <c r="L533" s="31"/>
      <c r="M533" s="32"/>
      <c r="N533" s="33"/>
      <c r="O533" s="34"/>
      <c r="P533" s="34"/>
      <c r="Q533"/>
      <c r="R533"/>
      <c r="S533" s="48"/>
      <c r="T533" s="35"/>
      <c r="U533" s="35"/>
      <c r="V533" s="35"/>
      <c r="W533" s="35"/>
      <c r="X533" s="35"/>
      <c r="Y533" s="35"/>
      <c r="Z533" s="35"/>
      <c r="AA533" s="35"/>
      <c r="AB533" s="35"/>
      <c r="AC533" s="35"/>
      <c r="AF533"/>
      <c r="AG533"/>
      <c r="AH533" s="41"/>
      <c r="AJ533"/>
    </row>
    <row r="534" spans="1:36" ht="15" x14ac:dyDescent="0.25">
      <c r="A534"/>
      <c r="B534"/>
      <c r="C534"/>
      <c r="D534" s="29"/>
      <c r="E534" s="30"/>
      <c r="F534" s="31"/>
      <c r="G534" s="32"/>
      <c r="H534" s="30"/>
      <c r="I534" s="31"/>
      <c r="J534" s="32"/>
      <c r="K534" s="30"/>
      <c r="L534" s="31"/>
      <c r="M534" s="32"/>
      <c r="N534" s="33"/>
      <c r="O534" s="34"/>
      <c r="P534" s="34"/>
      <c r="Q534"/>
      <c r="R534"/>
      <c r="S534" s="48"/>
      <c r="T534" s="35"/>
      <c r="U534" s="35"/>
      <c r="V534" s="35"/>
      <c r="W534" s="35"/>
      <c r="X534" s="35"/>
      <c r="Y534" s="35"/>
      <c r="Z534" s="35"/>
      <c r="AA534" s="35"/>
      <c r="AB534" s="35"/>
      <c r="AC534" s="35"/>
      <c r="AF534"/>
      <c r="AG534"/>
      <c r="AH534" s="41"/>
      <c r="AJ534"/>
    </row>
    <row r="535" spans="1:36" ht="15" x14ac:dyDescent="0.25">
      <c r="A535"/>
      <c r="B535"/>
      <c r="C535"/>
      <c r="D535" s="29"/>
      <c r="E535" s="30"/>
      <c r="F535" s="31"/>
      <c r="G535" s="32"/>
      <c r="H535" s="30"/>
      <c r="I535" s="31"/>
      <c r="J535" s="32"/>
      <c r="K535" s="30"/>
      <c r="L535" s="31"/>
      <c r="M535" s="32"/>
      <c r="N535" s="33"/>
      <c r="O535" s="34"/>
      <c r="P535" s="34"/>
      <c r="Q535"/>
      <c r="R535"/>
      <c r="S535" s="48"/>
      <c r="T535" s="35"/>
      <c r="U535" s="35"/>
      <c r="V535" s="35"/>
      <c r="W535" s="35"/>
      <c r="X535" s="35"/>
      <c r="Y535" s="35"/>
      <c r="Z535" s="35"/>
      <c r="AA535" s="35"/>
      <c r="AB535" s="35"/>
      <c r="AC535" s="35"/>
      <c r="AF535"/>
      <c r="AG535"/>
      <c r="AH535" s="41"/>
      <c r="AJ535"/>
    </row>
    <row r="536" spans="1:36" ht="15" x14ac:dyDescent="0.25">
      <c r="A536"/>
      <c r="B536"/>
      <c r="C536"/>
      <c r="D536" s="29"/>
      <c r="E536" s="30"/>
      <c r="F536" s="31"/>
      <c r="G536" s="32"/>
      <c r="H536" s="30"/>
      <c r="I536" s="31"/>
      <c r="J536" s="32"/>
      <c r="K536" s="30"/>
      <c r="L536" s="31"/>
      <c r="M536" s="32"/>
      <c r="N536" s="33"/>
      <c r="O536" s="34"/>
      <c r="P536" s="34"/>
      <c r="Q536"/>
      <c r="R536"/>
      <c r="S536" s="48"/>
      <c r="T536" s="35"/>
      <c r="U536" s="35"/>
      <c r="V536" s="35"/>
      <c r="W536" s="35"/>
      <c r="X536" s="35"/>
      <c r="Y536" s="35"/>
      <c r="Z536" s="35"/>
      <c r="AA536" s="35"/>
      <c r="AB536" s="35"/>
      <c r="AC536" s="35"/>
      <c r="AF536"/>
      <c r="AG536"/>
      <c r="AH536" s="41"/>
      <c r="AJ536"/>
    </row>
    <row r="537" spans="1:36" ht="15" x14ac:dyDescent="0.25">
      <c r="A537"/>
      <c r="B537"/>
      <c r="C537"/>
      <c r="D537" s="29"/>
      <c r="E537" s="30"/>
      <c r="F537" s="31"/>
      <c r="G537" s="32"/>
      <c r="H537" s="30"/>
      <c r="I537" s="31"/>
      <c r="J537" s="32"/>
      <c r="K537" s="30"/>
      <c r="L537" s="31"/>
      <c r="M537" s="32"/>
      <c r="N537" s="33"/>
      <c r="O537" s="34"/>
      <c r="P537" s="34"/>
      <c r="Q537"/>
      <c r="R537"/>
      <c r="S537" s="48"/>
      <c r="T537" s="35"/>
      <c r="U537" s="35"/>
      <c r="V537" s="35"/>
      <c r="W537" s="35"/>
      <c r="X537" s="35"/>
      <c r="Y537" s="35"/>
      <c r="Z537" s="35"/>
      <c r="AA537" s="35"/>
      <c r="AB537" s="35"/>
      <c r="AC537" s="35"/>
      <c r="AF537"/>
      <c r="AG537"/>
      <c r="AH537" s="41"/>
      <c r="AJ537"/>
    </row>
    <row r="538" spans="1:36" ht="15" x14ac:dyDescent="0.25">
      <c r="A538"/>
      <c r="B538"/>
      <c r="C538"/>
      <c r="D538" s="29"/>
      <c r="E538" s="30"/>
      <c r="F538" s="31"/>
      <c r="G538" s="32"/>
      <c r="H538" s="30"/>
      <c r="I538" s="31"/>
      <c r="J538" s="32"/>
      <c r="K538" s="30"/>
      <c r="L538" s="31"/>
      <c r="M538" s="32"/>
      <c r="N538" s="33"/>
      <c r="O538" s="34"/>
      <c r="P538" s="34"/>
      <c r="Q538"/>
      <c r="R538"/>
      <c r="S538" s="48"/>
      <c r="T538" s="35"/>
      <c r="U538" s="35"/>
      <c r="V538" s="35"/>
      <c r="W538" s="35"/>
      <c r="X538" s="35"/>
      <c r="Y538" s="35"/>
      <c r="Z538" s="35"/>
      <c r="AA538" s="35"/>
      <c r="AB538" s="35"/>
      <c r="AC538" s="35"/>
      <c r="AF538"/>
      <c r="AG538"/>
      <c r="AH538" s="41"/>
      <c r="AJ538"/>
    </row>
    <row r="539" spans="1:36" ht="15" x14ac:dyDescent="0.25">
      <c r="A539"/>
      <c r="B539"/>
      <c r="C539"/>
      <c r="D539" s="29"/>
      <c r="E539" s="30"/>
      <c r="F539" s="31"/>
      <c r="G539" s="32"/>
      <c r="H539" s="30"/>
      <c r="I539" s="31"/>
      <c r="J539" s="32"/>
      <c r="K539" s="30"/>
      <c r="L539" s="31"/>
      <c r="M539" s="32"/>
      <c r="N539" s="33"/>
      <c r="O539" s="34"/>
      <c r="P539" s="34"/>
      <c r="Q539"/>
      <c r="R539"/>
      <c r="S539" s="48"/>
      <c r="T539" s="35"/>
      <c r="U539" s="35"/>
      <c r="V539" s="35"/>
      <c r="W539" s="35"/>
      <c r="X539" s="35"/>
      <c r="Y539" s="35"/>
      <c r="Z539" s="35"/>
      <c r="AA539" s="35"/>
      <c r="AB539" s="35"/>
      <c r="AC539" s="35"/>
      <c r="AF539"/>
      <c r="AG539"/>
      <c r="AH539" s="41"/>
      <c r="AJ539"/>
    </row>
    <row r="540" spans="1:36" ht="15" x14ac:dyDescent="0.25">
      <c r="A540"/>
      <c r="B540"/>
      <c r="C540"/>
      <c r="D540" s="29"/>
      <c r="E540" s="30"/>
      <c r="F540" s="31"/>
      <c r="G540" s="32"/>
      <c r="H540" s="30"/>
      <c r="I540" s="31"/>
      <c r="J540" s="32"/>
      <c r="K540" s="30"/>
      <c r="L540" s="31"/>
      <c r="M540" s="32"/>
      <c r="N540" s="33"/>
      <c r="O540" s="34"/>
      <c r="P540" s="34"/>
      <c r="Q540"/>
      <c r="R540"/>
      <c r="S540" s="48"/>
      <c r="T540" s="35"/>
      <c r="U540" s="35"/>
      <c r="V540" s="35"/>
      <c r="W540" s="35"/>
      <c r="X540" s="35"/>
      <c r="Y540" s="35"/>
      <c r="Z540" s="35"/>
      <c r="AA540" s="35"/>
      <c r="AB540" s="35"/>
      <c r="AC540" s="35"/>
      <c r="AF540"/>
      <c r="AG540"/>
      <c r="AH540" s="41"/>
      <c r="AJ540"/>
    </row>
    <row r="541" spans="1:36" ht="15" x14ac:dyDescent="0.25">
      <c r="A541"/>
      <c r="B541"/>
      <c r="C541"/>
      <c r="D541" s="29"/>
      <c r="E541" s="30"/>
      <c r="F541" s="31"/>
      <c r="G541" s="32"/>
      <c r="H541" s="30"/>
      <c r="I541" s="31"/>
      <c r="J541" s="32"/>
      <c r="K541" s="30"/>
      <c r="L541" s="31"/>
      <c r="M541" s="32"/>
      <c r="N541" s="33"/>
      <c r="O541" s="34"/>
      <c r="P541" s="34"/>
      <c r="Q541"/>
      <c r="R541"/>
      <c r="S541" s="48"/>
      <c r="T541" s="35"/>
      <c r="U541" s="35"/>
      <c r="V541" s="35"/>
      <c r="W541" s="35"/>
      <c r="X541" s="35"/>
      <c r="Y541" s="35"/>
      <c r="Z541" s="35"/>
      <c r="AA541" s="35"/>
      <c r="AB541" s="35"/>
      <c r="AC541" s="35"/>
      <c r="AF541"/>
      <c r="AG541"/>
      <c r="AH541" s="41"/>
      <c r="AJ541"/>
    </row>
    <row r="542" spans="1:36" ht="15" x14ac:dyDescent="0.25">
      <c r="A542"/>
      <c r="B542"/>
      <c r="C542"/>
      <c r="D542" s="29"/>
      <c r="E542" s="30"/>
      <c r="F542" s="31"/>
      <c r="G542" s="32"/>
      <c r="H542" s="30"/>
      <c r="I542" s="31"/>
      <c r="J542" s="32"/>
      <c r="K542" s="30"/>
      <c r="L542" s="31"/>
      <c r="M542" s="32"/>
      <c r="N542" s="33"/>
      <c r="O542" s="34"/>
      <c r="P542" s="34"/>
      <c r="Q542"/>
      <c r="R542"/>
      <c r="S542" s="48"/>
      <c r="T542" s="35"/>
      <c r="U542" s="35"/>
      <c r="V542" s="35"/>
      <c r="W542" s="35"/>
      <c r="X542" s="35"/>
      <c r="Y542" s="35"/>
      <c r="Z542" s="35"/>
      <c r="AA542" s="35"/>
      <c r="AB542" s="35"/>
      <c r="AC542" s="35"/>
      <c r="AF542"/>
      <c r="AG542"/>
      <c r="AH542" s="41"/>
      <c r="AJ542"/>
    </row>
    <row r="543" spans="1:36" ht="15" x14ac:dyDescent="0.25">
      <c r="A543"/>
      <c r="B543"/>
      <c r="C543"/>
      <c r="D543" s="29"/>
      <c r="E543" s="30"/>
      <c r="F543" s="31"/>
      <c r="G543" s="32"/>
      <c r="H543" s="30"/>
      <c r="I543" s="31"/>
      <c r="J543" s="32"/>
      <c r="K543" s="30"/>
      <c r="L543" s="31"/>
      <c r="M543" s="32"/>
      <c r="N543" s="33"/>
      <c r="O543" s="34"/>
      <c r="P543" s="34"/>
      <c r="Q543"/>
      <c r="R543"/>
      <c r="S543" s="48"/>
      <c r="T543" s="35"/>
      <c r="U543" s="35"/>
      <c r="V543" s="35"/>
      <c r="W543" s="35"/>
      <c r="X543" s="35"/>
      <c r="Y543" s="35"/>
      <c r="Z543" s="35"/>
      <c r="AA543" s="35"/>
      <c r="AB543" s="35"/>
      <c r="AC543" s="35"/>
      <c r="AF543"/>
      <c r="AG543"/>
      <c r="AH543" s="41"/>
      <c r="AJ543"/>
    </row>
    <row r="544" spans="1:36" ht="15" x14ac:dyDescent="0.25">
      <c r="A544"/>
      <c r="B544"/>
      <c r="C544"/>
      <c r="D544" s="29"/>
      <c r="E544" s="30"/>
      <c r="F544" s="31"/>
      <c r="G544" s="32"/>
      <c r="H544" s="30"/>
      <c r="I544" s="31"/>
      <c r="J544" s="32"/>
      <c r="K544" s="30"/>
      <c r="L544" s="31"/>
      <c r="M544" s="32"/>
      <c r="N544" s="33"/>
      <c r="O544" s="34"/>
      <c r="P544" s="34"/>
      <c r="Q544"/>
      <c r="R544"/>
      <c r="S544" s="48"/>
      <c r="T544" s="35"/>
      <c r="U544" s="35"/>
      <c r="V544" s="35"/>
      <c r="W544" s="35"/>
      <c r="X544" s="35"/>
      <c r="Y544" s="35"/>
      <c r="Z544" s="35"/>
      <c r="AA544" s="35"/>
      <c r="AB544" s="35"/>
      <c r="AC544" s="35"/>
      <c r="AF544"/>
      <c r="AG544"/>
      <c r="AH544" s="41"/>
      <c r="AJ544"/>
    </row>
    <row r="545" spans="1:36" ht="15" x14ac:dyDescent="0.25">
      <c r="A545"/>
      <c r="B545"/>
      <c r="C545"/>
      <c r="D545" s="29"/>
      <c r="E545" s="30"/>
      <c r="F545" s="31"/>
      <c r="G545" s="32"/>
      <c r="H545" s="30"/>
      <c r="I545" s="31"/>
      <c r="J545" s="32"/>
      <c r="K545" s="30"/>
      <c r="L545" s="31"/>
      <c r="M545" s="32"/>
      <c r="N545" s="33"/>
      <c r="O545" s="34"/>
      <c r="P545" s="34"/>
      <c r="Q545"/>
      <c r="R545"/>
      <c r="S545" s="48"/>
      <c r="T545" s="35"/>
      <c r="U545" s="35"/>
      <c r="V545" s="35"/>
      <c r="W545" s="35"/>
      <c r="X545" s="35"/>
      <c r="Y545" s="35"/>
      <c r="Z545" s="35"/>
      <c r="AA545" s="35"/>
      <c r="AB545" s="35"/>
      <c r="AC545" s="35"/>
      <c r="AF545"/>
      <c r="AG545"/>
      <c r="AH545" s="41"/>
      <c r="AJ545"/>
    </row>
    <row r="546" spans="1:36" ht="15" x14ac:dyDescent="0.25">
      <c r="A546"/>
      <c r="B546"/>
      <c r="C546"/>
      <c r="D546" s="29"/>
      <c r="E546" s="30"/>
      <c r="F546" s="31"/>
      <c r="G546" s="32"/>
      <c r="H546" s="30"/>
      <c r="I546" s="31"/>
      <c r="J546" s="32"/>
      <c r="K546" s="30"/>
      <c r="L546" s="31"/>
      <c r="M546" s="32"/>
      <c r="N546" s="33"/>
      <c r="O546" s="34"/>
      <c r="P546" s="34"/>
      <c r="Q546"/>
      <c r="R546"/>
      <c r="S546" s="48"/>
      <c r="T546" s="35"/>
      <c r="U546" s="35"/>
      <c r="V546" s="35"/>
      <c r="W546" s="35"/>
      <c r="X546" s="35"/>
      <c r="Y546" s="35"/>
      <c r="Z546" s="35"/>
      <c r="AA546" s="35"/>
      <c r="AB546" s="35"/>
      <c r="AC546" s="35"/>
      <c r="AF546"/>
      <c r="AG546"/>
      <c r="AH546" s="41"/>
      <c r="AJ546"/>
    </row>
    <row r="547" spans="1:36" ht="15" x14ac:dyDescent="0.25">
      <c r="A547"/>
      <c r="B547"/>
      <c r="C547"/>
      <c r="D547" s="29"/>
      <c r="E547" s="30"/>
      <c r="F547" s="31"/>
      <c r="G547" s="32"/>
      <c r="H547" s="30"/>
      <c r="I547" s="31"/>
      <c r="J547" s="32"/>
      <c r="K547" s="30"/>
      <c r="L547" s="31"/>
      <c r="M547" s="32"/>
      <c r="N547" s="33"/>
      <c r="O547" s="34"/>
      <c r="P547" s="34"/>
      <c r="Q547"/>
      <c r="R547"/>
      <c r="S547" s="48"/>
      <c r="T547" s="35"/>
      <c r="U547" s="35"/>
      <c r="V547" s="35"/>
      <c r="W547" s="35"/>
      <c r="X547" s="35"/>
      <c r="Y547" s="35"/>
      <c r="Z547" s="35"/>
      <c r="AA547" s="35"/>
      <c r="AB547" s="35"/>
      <c r="AC547" s="35"/>
      <c r="AF547"/>
      <c r="AG547"/>
      <c r="AH547" s="41"/>
      <c r="AJ547"/>
    </row>
    <row r="548" spans="1:36" ht="15" x14ac:dyDescent="0.25">
      <c r="A548"/>
      <c r="B548"/>
      <c r="C548"/>
      <c r="D548" s="29"/>
      <c r="E548" s="30"/>
      <c r="F548" s="31"/>
      <c r="G548" s="32"/>
      <c r="H548" s="30"/>
      <c r="I548" s="31"/>
      <c r="J548" s="32"/>
      <c r="K548" s="30"/>
      <c r="L548" s="31"/>
      <c r="M548" s="32"/>
      <c r="N548" s="33"/>
      <c r="O548" s="34"/>
      <c r="P548" s="34"/>
      <c r="Q548"/>
      <c r="R548"/>
      <c r="S548" s="48"/>
      <c r="T548" s="35"/>
      <c r="U548" s="35"/>
      <c r="V548" s="35"/>
      <c r="W548" s="35"/>
      <c r="X548" s="35"/>
      <c r="Y548" s="35"/>
      <c r="Z548" s="35"/>
      <c r="AA548" s="35"/>
      <c r="AB548" s="35"/>
      <c r="AC548" s="35"/>
      <c r="AF548"/>
      <c r="AG548"/>
      <c r="AH548" s="41"/>
      <c r="AJ548"/>
    </row>
    <row r="549" spans="1:36" ht="15" x14ac:dyDescent="0.25">
      <c r="A549"/>
      <c r="B549"/>
      <c r="C549"/>
      <c r="D549" s="29"/>
      <c r="E549" s="30"/>
      <c r="F549" s="31"/>
      <c r="G549" s="32"/>
      <c r="H549" s="30"/>
      <c r="I549" s="31"/>
      <c r="J549" s="32"/>
      <c r="K549" s="30"/>
      <c r="L549" s="31"/>
      <c r="M549" s="32"/>
      <c r="N549" s="33"/>
      <c r="O549" s="34"/>
      <c r="P549" s="34"/>
      <c r="Q549"/>
      <c r="R549"/>
      <c r="S549" s="48"/>
      <c r="T549" s="35"/>
      <c r="U549" s="35"/>
      <c r="V549" s="35"/>
      <c r="W549" s="35"/>
      <c r="X549" s="35"/>
      <c r="Y549" s="35"/>
      <c r="Z549" s="35"/>
      <c r="AA549" s="35"/>
      <c r="AB549" s="35"/>
      <c r="AC549" s="35"/>
      <c r="AF549"/>
      <c r="AG549"/>
      <c r="AH549" s="41"/>
      <c r="AJ549"/>
    </row>
    <row r="550" spans="1:36" ht="15" x14ac:dyDescent="0.25">
      <c r="A550"/>
      <c r="B550"/>
      <c r="C550"/>
      <c r="D550" s="29"/>
      <c r="E550" s="30"/>
      <c r="F550" s="31"/>
      <c r="G550" s="32"/>
      <c r="H550" s="30"/>
      <c r="I550" s="31"/>
      <c r="J550" s="32"/>
      <c r="K550" s="30"/>
      <c r="L550" s="31"/>
      <c r="M550" s="32"/>
      <c r="N550" s="33"/>
      <c r="O550" s="34"/>
      <c r="P550" s="34"/>
      <c r="Q550"/>
      <c r="R550"/>
      <c r="S550" s="48"/>
      <c r="T550" s="35"/>
      <c r="U550" s="35"/>
      <c r="V550" s="35"/>
      <c r="W550" s="35"/>
      <c r="X550" s="35"/>
      <c r="Y550" s="35"/>
      <c r="Z550" s="35"/>
      <c r="AA550" s="35"/>
      <c r="AB550" s="35"/>
      <c r="AC550" s="35"/>
      <c r="AF550"/>
      <c r="AG550"/>
      <c r="AH550" s="41"/>
      <c r="AJ550"/>
    </row>
    <row r="551" spans="1:36" ht="15" x14ac:dyDescent="0.25">
      <c r="A551"/>
      <c r="B551"/>
      <c r="C551"/>
      <c r="D551" s="29"/>
      <c r="E551" s="30"/>
      <c r="F551" s="31"/>
      <c r="G551" s="32"/>
      <c r="H551" s="30"/>
      <c r="I551" s="31"/>
      <c r="J551" s="32"/>
      <c r="K551" s="30"/>
      <c r="L551" s="31"/>
      <c r="M551" s="32"/>
      <c r="N551" s="33"/>
      <c r="O551" s="34"/>
      <c r="P551" s="34"/>
      <c r="Q551"/>
      <c r="R551"/>
      <c r="S551" s="48"/>
      <c r="T551" s="35"/>
      <c r="U551" s="35"/>
      <c r="V551" s="35"/>
      <c r="W551" s="35"/>
      <c r="X551" s="35"/>
      <c r="Y551" s="35"/>
      <c r="Z551" s="35"/>
      <c r="AA551" s="35"/>
      <c r="AB551" s="35"/>
      <c r="AC551" s="35"/>
      <c r="AF551"/>
      <c r="AG551"/>
      <c r="AH551" s="41"/>
      <c r="AJ551"/>
    </row>
    <row r="552" spans="1:36" ht="15" x14ac:dyDescent="0.25">
      <c r="A552"/>
      <c r="B552"/>
      <c r="C552"/>
      <c r="D552" s="29"/>
      <c r="E552" s="30"/>
      <c r="F552" s="31"/>
      <c r="G552" s="32"/>
      <c r="H552" s="30"/>
      <c r="I552" s="31"/>
      <c r="J552" s="32"/>
      <c r="K552" s="30"/>
      <c r="L552" s="31"/>
      <c r="M552" s="32"/>
      <c r="N552" s="33"/>
      <c r="O552" s="34"/>
      <c r="P552" s="34"/>
      <c r="Q552"/>
      <c r="R552"/>
      <c r="S552" s="48"/>
      <c r="T552" s="35"/>
      <c r="U552" s="35"/>
      <c r="V552" s="35"/>
      <c r="W552" s="35"/>
      <c r="X552" s="35"/>
      <c r="Y552" s="35"/>
      <c r="Z552" s="35"/>
      <c r="AA552" s="35"/>
      <c r="AB552" s="35"/>
      <c r="AC552" s="35"/>
      <c r="AF552"/>
      <c r="AG552"/>
      <c r="AH552" s="41"/>
      <c r="AJ552"/>
    </row>
    <row r="553" spans="1:36" ht="15" x14ac:dyDescent="0.25">
      <c r="A553"/>
      <c r="B553"/>
      <c r="C553"/>
      <c r="D553" s="29"/>
      <c r="E553" s="30"/>
      <c r="F553" s="31"/>
      <c r="G553" s="32"/>
      <c r="H553" s="30"/>
      <c r="I553" s="31"/>
      <c r="J553" s="32"/>
      <c r="K553" s="30"/>
      <c r="L553" s="31"/>
      <c r="M553" s="32"/>
      <c r="N553" s="33"/>
      <c r="O553" s="34"/>
      <c r="P553" s="34"/>
      <c r="Q553"/>
      <c r="R553"/>
      <c r="S553" s="48"/>
      <c r="T553" s="35"/>
      <c r="U553" s="35"/>
      <c r="V553" s="35"/>
      <c r="W553" s="35"/>
      <c r="X553" s="35"/>
      <c r="Y553" s="35"/>
      <c r="Z553" s="35"/>
      <c r="AA553" s="35"/>
      <c r="AB553" s="35"/>
      <c r="AC553" s="35"/>
      <c r="AF553"/>
      <c r="AG553"/>
      <c r="AH553" s="41"/>
      <c r="AJ553"/>
    </row>
    <row r="554" spans="1:36" s="35" customFormat="1" ht="15" x14ac:dyDescent="0.25">
      <c r="A554"/>
      <c r="B554"/>
      <c r="C554"/>
      <c r="D554" s="29"/>
      <c r="E554" s="30"/>
      <c r="F554" s="31"/>
      <c r="G554" s="32"/>
      <c r="H554" s="30"/>
      <c r="I554" s="31"/>
      <c r="J554" s="32"/>
      <c r="K554" s="30"/>
      <c r="L554" s="31"/>
      <c r="M554" s="32"/>
      <c r="N554" s="33"/>
      <c r="O554" s="34"/>
      <c r="P554" s="34"/>
      <c r="Q554"/>
      <c r="R554"/>
      <c r="S554" s="48"/>
      <c r="AD554" s="36"/>
      <c r="AE554" s="36"/>
      <c r="AF554"/>
      <c r="AG554"/>
      <c r="AH554" s="41"/>
      <c r="AI554" s="36"/>
      <c r="AJ554"/>
    </row>
    <row r="555" spans="1:36" s="35" customFormat="1" ht="15" x14ac:dyDescent="0.25">
      <c r="A555"/>
      <c r="B555"/>
      <c r="C555"/>
      <c r="D555" s="29"/>
      <c r="E555" s="30"/>
      <c r="F555" s="31"/>
      <c r="G555" s="32"/>
      <c r="H555" s="30"/>
      <c r="I555" s="31"/>
      <c r="J555" s="32"/>
      <c r="K555" s="30"/>
      <c r="L555" s="31"/>
      <c r="M555" s="32"/>
      <c r="N555" s="33"/>
      <c r="O555" s="34"/>
      <c r="P555" s="34"/>
      <c r="Q555"/>
      <c r="R555"/>
      <c r="S555" s="48"/>
      <c r="AD555" s="36"/>
      <c r="AE555" s="36"/>
      <c r="AF555"/>
      <c r="AG555"/>
      <c r="AH555" s="41"/>
      <c r="AI555" s="36"/>
      <c r="AJ555"/>
    </row>
    <row r="556" spans="1:36" ht="15" x14ac:dyDescent="0.25">
      <c r="A556"/>
      <c r="B556"/>
      <c r="C556"/>
      <c r="D556" s="29"/>
      <c r="E556" s="30"/>
      <c r="F556" s="31"/>
      <c r="G556" s="32"/>
      <c r="H556" s="30"/>
      <c r="I556" s="31"/>
      <c r="J556" s="32"/>
      <c r="K556" s="30"/>
      <c r="L556" s="31"/>
      <c r="M556" s="32"/>
      <c r="N556" s="33"/>
      <c r="O556" s="34"/>
      <c r="P556" s="34"/>
      <c r="Q556"/>
      <c r="R556"/>
      <c r="S556" s="48"/>
      <c r="T556" s="35"/>
      <c r="U556" s="35"/>
      <c r="V556" s="35"/>
      <c r="W556" s="35"/>
      <c r="X556" s="35"/>
      <c r="Y556" s="35"/>
      <c r="Z556" s="35"/>
      <c r="AA556" s="35"/>
      <c r="AB556" s="35"/>
      <c r="AC556" s="35"/>
      <c r="AF556"/>
      <c r="AG556"/>
      <c r="AH556" s="41"/>
      <c r="AJ556"/>
    </row>
    <row r="557" spans="1:36" ht="15" x14ac:dyDescent="0.25">
      <c r="A557"/>
      <c r="B557"/>
      <c r="C557"/>
      <c r="D557" s="29"/>
      <c r="E557" s="30"/>
      <c r="F557" s="31"/>
      <c r="G557" s="32"/>
      <c r="H557" s="30"/>
      <c r="I557" s="31"/>
      <c r="J557" s="32"/>
      <c r="K557" s="30"/>
      <c r="L557" s="31"/>
      <c r="M557" s="32"/>
      <c r="N557" s="33"/>
      <c r="O557" s="34"/>
      <c r="P557" s="34"/>
      <c r="Q557"/>
      <c r="R557"/>
      <c r="S557" s="48"/>
      <c r="T557" s="35"/>
      <c r="U557" s="35"/>
      <c r="V557" s="35"/>
      <c r="W557" s="35"/>
      <c r="X557" s="35"/>
      <c r="Y557" s="35"/>
      <c r="Z557" s="35"/>
      <c r="AA557" s="35"/>
      <c r="AB557" s="35"/>
      <c r="AC557" s="35"/>
      <c r="AF557"/>
      <c r="AG557"/>
      <c r="AH557" s="41"/>
      <c r="AJ557"/>
    </row>
    <row r="558" spans="1:36" ht="15" x14ac:dyDescent="0.25">
      <c r="A558"/>
      <c r="B558"/>
      <c r="C558"/>
      <c r="D558" s="29"/>
      <c r="E558" s="30"/>
      <c r="F558" s="31"/>
      <c r="G558" s="32"/>
      <c r="H558" s="30"/>
      <c r="I558" s="31"/>
      <c r="J558" s="32"/>
      <c r="K558" s="30"/>
      <c r="L558" s="31"/>
      <c r="M558" s="32"/>
      <c r="N558" s="33"/>
      <c r="O558" s="34"/>
      <c r="P558" s="34"/>
      <c r="Q558"/>
      <c r="R558"/>
      <c r="S558" s="48"/>
      <c r="T558" s="35"/>
      <c r="U558" s="35"/>
      <c r="V558" s="35"/>
      <c r="W558" s="35"/>
      <c r="X558" s="35"/>
      <c r="Y558" s="35"/>
      <c r="Z558" s="35"/>
      <c r="AA558" s="35"/>
      <c r="AB558" s="35"/>
      <c r="AC558" s="35"/>
      <c r="AF558"/>
      <c r="AG558"/>
      <c r="AH558" s="41"/>
      <c r="AJ558"/>
    </row>
    <row r="559" spans="1:36" ht="15" x14ac:dyDescent="0.25">
      <c r="A559"/>
      <c r="B559"/>
      <c r="C559"/>
      <c r="D559" s="29"/>
      <c r="E559" s="30"/>
      <c r="F559" s="31"/>
      <c r="G559" s="32"/>
      <c r="H559" s="30"/>
      <c r="I559" s="31"/>
      <c r="J559" s="32"/>
      <c r="K559" s="30"/>
      <c r="L559" s="31"/>
      <c r="M559" s="32"/>
      <c r="N559" s="33"/>
      <c r="O559" s="34"/>
      <c r="P559" s="34"/>
      <c r="Q559"/>
      <c r="R559"/>
      <c r="S559" s="48"/>
      <c r="T559" s="35"/>
      <c r="U559" s="35"/>
      <c r="V559" s="35"/>
      <c r="W559" s="35"/>
      <c r="X559" s="35"/>
      <c r="Y559" s="35"/>
      <c r="Z559" s="35"/>
      <c r="AA559" s="35"/>
      <c r="AB559" s="35"/>
      <c r="AC559" s="35"/>
      <c r="AF559"/>
      <c r="AG559"/>
      <c r="AH559" s="41"/>
      <c r="AJ559"/>
    </row>
    <row r="560" spans="1:36" ht="15" x14ac:dyDescent="0.25">
      <c r="A560"/>
      <c r="B560"/>
      <c r="C560"/>
      <c r="D560" s="29"/>
      <c r="E560" s="30"/>
      <c r="F560" s="31"/>
      <c r="G560" s="32"/>
      <c r="H560" s="30"/>
      <c r="I560" s="31"/>
      <c r="J560" s="32"/>
      <c r="K560" s="30"/>
      <c r="L560" s="31"/>
      <c r="M560" s="32"/>
      <c r="N560" s="33"/>
      <c r="O560" s="34"/>
      <c r="P560" s="34"/>
      <c r="Q560"/>
      <c r="R560"/>
      <c r="S560" s="48"/>
      <c r="T560" s="35"/>
      <c r="U560" s="35"/>
      <c r="V560" s="35"/>
      <c r="W560" s="35"/>
      <c r="X560" s="35"/>
      <c r="Y560" s="35"/>
      <c r="Z560" s="35"/>
      <c r="AA560" s="35"/>
      <c r="AB560" s="35"/>
      <c r="AC560" s="35"/>
      <c r="AF560"/>
      <c r="AG560"/>
      <c r="AH560" s="41"/>
      <c r="AJ560"/>
    </row>
    <row r="561" spans="1:36" ht="15" x14ac:dyDescent="0.25">
      <c r="A561"/>
      <c r="B561"/>
      <c r="C561"/>
      <c r="D561" s="29"/>
      <c r="E561" s="30"/>
      <c r="F561" s="31"/>
      <c r="G561" s="32"/>
      <c r="H561" s="30"/>
      <c r="I561" s="31"/>
      <c r="J561" s="32"/>
      <c r="K561" s="30"/>
      <c r="L561" s="31"/>
      <c r="M561" s="32"/>
      <c r="N561" s="33"/>
      <c r="O561" s="34"/>
      <c r="P561" s="34"/>
      <c r="Q561"/>
      <c r="R561"/>
      <c r="S561" s="48"/>
      <c r="T561" s="35"/>
      <c r="U561" s="35"/>
      <c r="V561" s="35"/>
      <c r="W561" s="35"/>
      <c r="X561" s="35"/>
      <c r="Y561" s="35"/>
      <c r="Z561" s="35"/>
      <c r="AA561" s="35"/>
      <c r="AB561" s="35"/>
      <c r="AC561" s="35"/>
      <c r="AF561"/>
      <c r="AG561"/>
      <c r="AH561" s="41"/>
      <c r="AJ561"/>
    </row>
    <row r="562" spans="1:36" ht="15" x14ac:dyDescent="0.25">
      <c r="A562"/>
      <c r="B562"/>
      <c r="C562"/>
      <c r="D562" s="29"/>
      <c r="E562" s="30"/>
      <c r="F562" s="31"/>
      <c r="G562" s="32"/>
      <c r="H562" s="30"/>
      <c r="I562" s="31"/>
      <c r="J562" s="32"/>
      <c r="K562" s="30"/>
      <c r="L562" s="31"/>
      <c r="M562" s="32"/>
      <c r="N562" s="33"/>
      <c r="O562" s="34"/>
      <c r="P562" s="34"/>
      <c r="Q562"/>
      <c r="R562"/>
      <c r="S562" s="48"/>
      <c r="T562" s="35"/>
      <c r="U562" s="35"/>
      <c r="V562" s="35"/>
      <c r="W562" s="35"/>
      <c r="X562" s="35"/>
      <c r="Y562" s="35"/>
      <c r="Z562" s="35"/>
      <c r="AA562" s="35"/>
      <c r="AB562" s="35"/>
      <c r="AC562" s="35"/>
      <c r="AF562"/>
      <c r="AG562"/>
      <c r="AH562" s="41"/>
      <c r="AJ562"/>
    </row>
    <row r="563" spans="1:36" ht="15" x14ac:dyDescent="0.25">
      <c r="A563"/>
      <c r="B563"/>
      <c r="C563"/>
      <c r="D563" s="29"/>
      <c r="E563" s="30"/>
      <c r="F563" s="31"/>
      <c r="G563" s="32"/>
      <c r="H563" s="30"/>
      <c r="I563" s="31"/>
      <c r="J563" s="32"/>
      <c r="K563" s="30"/>
      <c r="L563" s="31"/>
      <c r="M563" s="32"/>
      <c r="N563" s="33"/>
      <c r="O563" s="34"/>
      <c r="P563" s="34"/>
      <c r="Q563"/>
      <c r="R563"/>
      <c r="S563" s="48"/>
      <c r="T563" s="35"/>
      <c r="U563" s="35"/>
      <c r="V563" s="35"/>
      <c r="W563" s="35"/>
      <c r="X563" s="35"/>
      <c r="Y563" s="35"/>
      <c r="Z563" s="35"/>
      <c r="AA563" s="35"/>
      <c r="AB563" s="35"/>
      <c r="AC563" s="35"/>
      <c r="AF563"/>
      <c r="AG563"/>
      <c r="AH563" s="41"/>
      <c r="AJ563"/>
    </row>
    <row r="564" spans="1:36" ht="15" x14ac:dyDescent="0.25">
      <c r="A564"/>
      <c r="B564"/>
      <c r="C564"/>
      <c r="D564" s="29"/>
      <c r="E564" s="30"/>
      <c r="F564" s="31"/>
      <c r="G564" s="32"/>
      <c r="H564" s="30"/>
      <c r="I564" s="31"/>
      <c r="J564" s="32"/>
      <c r="K564" s="30"/>
      <c r="L564" s="31"/>
      <c r="M564" s="32"/>
      <c r="N564" s="33"/>
      <c r="O564" s="34"/>
      <c r="P564" s="34"/>
      <c r="Q564"/>
      <c r="R564"/>
      <c r="S564" s="48"/>
      <c r="T564" s="35"/>
      <c r="U564" s="35"/>
      <c r="V564" s="35"/>
      <c r="W564" s="35"/>
      <c r="X564" s="35"/>
      <c r="Y564" s="35"/>
      <c r="Z564" s="35"/>
      <c r="AA564" s="35"/>
      <c r="AB564" s="35"/>
      <c r="AC564" s="35"/>
      <c r="AF564"/>
      <c r="AG564"/>
      <c r="AH564" s="41"/>
      <c r="AJ564"/>
    </row>
    <row r="565" spans="1:36" ht="15" x14ac:dyDescent="0.25">
      <c r="A565"/>
      <c r="B565"/>
      <c r="C565"/>
      <c r="D565" s="29"/>
      <c r="E565" s="30"/>
      <c r="F565" s="31"/>
      <c r="G565" s="32"/>
      <c r="H565" s="30"/>
      <c r="I565" s="31"/>
      <c r="J565" s="32"/>
      <c r="K565" s="30"/>
      <c r="L565" s="31"/>
      <c r="M565" s="32"/>
      <c r="N565" s="33"/>
      <c r="O565" s="34"/>
      <c r="P565" s="34"/>
      <c r="Q565"/>
      <c r="R565"/>
      <c r="S565" s="48"/>
      <c r="T565" s="35"/>
      <c r="U565" s="35"/>
      <c r="V565" s="35"/>
      <c r="W565" s="35"/>
      <c r="X565" s="35"/>
      <c r="Y565" s="35"/>
      <c r="Z565" s="35"/>
      <c r="AA565" s="35"/>
      <c r="AB565" s="35"/>
      <c r="AC565" s="35"/>
      <c r="AF565"/>
      <c r="AG565"/>
      <c r="AH565" s="41"/>
      <c r="AJ565"/>
    </row>
    <row r="566" spans="1:36" ht="15" x14ac:dyDescent="0.25">
      <c r="A566"/>
      <c r="B566"/>
      <c r="C566"/>
      <c r="D566" s="29"/>
      <c r="E566" s="30"/>
      <c r="F566" s="31"/>
      <c r="G566" s="32"/>
      <c r="H566" s="30"/>
      <c r="I566" s="31"/>
      <c r="J566" s="32"/>
      <c r="K566" s="30"/>
      <c r="L566" s="31"/>
      <c r="M566" s="32"/>
      <c r="N566" s="33"/>
      <c r="O566" s="34"/>
      <c r="P566" s="34"/>
      <c r="Q566"/>
      <c r="R566"/>
      <c r="S566" s="48"/>
      <c r="T566" s="35"/>
      <c r="U566" s="35"/>
      <c r="V566" s="35"/>
      <c r="W566" s="35"/>
      <c r="X566" s="35"/>
      <c r="Y566" s="35"/>
      <c r="Z566" s="35"/>
      <c r="AA566" s="35"/>
      <c r="AB566" s="35"/>
      <c r="AC566" s="35"/>
      <c r="AF566"/>
      <c r="AG566"/>
      <c r="AH566" s="41"/>
      <c r="AJ566"/>
    </row>
    <row r="567" spans="1:36" ht="15" x14ac:dyDescent="0.25">
      <c r="A567"/>
      <c r="B567"/>
      <c r="C567"/>
      <c r="D567" s="29"/>
      <c r="E567" s="30"/>
      <c r="F567" s="31"/>
      <c r="G567" s="32"/>
      <c r="H567" s="30"/>
      <c r="I567" s="31"/>
      <c r="J567" s="32"/>
      <c r="K567" s="30"/>
      <c r="L567" s="31"/>
      <c r="M567" s="32"/>
      <c r="N567" s="33"/>
      <c r="O567" s="34"/>
      <c r="P567" s="34"/>
      <c r="Q567"/>
      <c r="R567"/>
      <c r="S567" s="48"/>
      <c r="T567" s="35"/>
      <c r="U567" s="35"/>
      <c r="V567" s="35"/>
      <c r="W567" s="35"/>
      <c r="X567" s="35"/>
      <c r="Y567" s="35"/>
      <c r="Z567" s="35"/>
      <c r="AA567" s="35"/>
      <c r="AB567" s="35"/>
      <c r="AC567" s="35"/>
      <c r="AF567"/>
      <c r="AG567"/>
      <c r="AH567" s="41"/>
      <c r="AJ567"/>
    </row>
    <row r="568" spans="1:36" ht="15" x14ac:dyDescent="0.25">
      <c r="A568"/>
      <c r="B568"/>
      <c r="C568"/>
      <c r="D568" s="29"/>
      <c r="E568" s="30"/>
      <c r="F568" s="31"/>
      <c r="G568" s="32"/>
      <c r="H568" s="30"/>
      <c r="I568" s="31"/>
      <c r="J568" s="32"/>
      <c r="K568" s="30"/>
      <c r="L568" s="31"/>
      <c r="M568" s="32"/>
      <c r="N568" s="33"/>
      <c r="O568" s="34"/>
      <c r="P568" s="34"/>
      <c r="Q568"/>
      <c r="R568"/>
      <c r="S568" s="48"/>
      <c r="T568" s="35"/>
      <c r="U568" s="35"/>
      <c r="V568" s="35"/>
      <c r="W568" s="35"/>
      <c r="X568" s="35"/>
      <c r="Y568" s="35"/>
      <c r="Z568" s="35"/>
      <c r="AA568" s="35"/>
      <c r="AB568" s="35"/>
      <c r="AC568" s="35"/>
      <c r="AF568"/>
      <c r="AG568"/>
      <c r="AH568" s="41"/>
      <c r="AJ568"/>
    </row>
    <row r="569" spans="1:36" s="35" customFormat="1" ht="15" x14ac:dyDescent="0.25">
      <c r="A569"/>
      <c r="B569"/>
      <c r="C569"/>
      <c r="D569" s="29"/>
      <c r="E569" s="30"/>
      <c r="F569" s="31"/>
      <c r="G569" s="32"/>
      <c r="H569" s="30"/>
      <c r="I569" s="31"/>
      <c r="J569" s="32"/>
      <c r="K569" s="30"/>
      <c r="L569" s="31"/>
      <c r="M569" s="32"/>
      <c r="N569" s="33"/>
      <c r="O569" s="34"/>
      <c r="P569" s="34"/>
      <c r="Q569"/>
      <c r="R569"/>
      <c r="S569" s="48"/>
      <c r="AD569" s="36"/>
      <c r="AE569" s="36"/>
      <c r="AF569"/>
      <c r="AG569"/>
      <c r="AH569" s="41"/>
      <c r="AI569" s="36"/>
      <c r="AJ569"/>
    </row>
    <row r="570" spans="1:36" ht="15" x14ac:dyDescent="0.25">
      <c r="A570"/>
      <c r="B570"/>
      <c r="C570"/>
      <c r="D570" s="29"/>
      <c r="E570" s="30"/>
      <c r="F570" s="31"/>
      <c r="G570" s="32"/>
      <c r="H570" s="30"/>
      <c r="I570" s="31"/>
      <c r="J570" s="32"/>
      <c r="K570" s="30"/>
      <c r="L570" s="31"/>
      <c r="M570" s="32"/>
      <c r="N570" s="33"/>
      <c r="O570" s="34"/>
      <c r="P570" s="34"/>
      <c r="Q570"/>
      <c r="R570"/>
      <c r="S570" s="48"/>
      <c r="T570" s="35"/>
      <c r="U570" s="35"/>
      <c r="V570" s="35"/>
      <c r="W570" s="35"/>
      <c r="X570" s="35"/>
      <c r="Y570" s="35"/>
      <c r="Z570" s="35"/>
      <c r="AA570" s="35"/>
      <c r="AB570" s="35"/>
      <c r="AC570" s="35"/>
      <c r="AF570"/>
      <c r="AG570"/>
      <c r="AH570" s="41"/>
      <c r="AJ570"/>
    </row>
    <row r="571" spans="1:36" ht="15" x14ac:dyDescent="0.25">
      <c r="A571"/>
      <c r="B571"/>
      <c r="C571"/>
      <c r="D571" s="29"/>
      <c r="E571" s="30"/>
      <c r="F571" s="31"/>
      <c r="G571" s="32"/>
      <c r="H571" s="30"/>
      <c r="I571" s="31"/>
      <c r="J571" s="32"/>
      <c r="K571" s="30"/>
      <c r="L571" s="31"/>
      <c r="M571" s="32"/>
      <c r="N571" s="33"/>
      <c r="O571" s="34"/>
      <c r="P571" s="34"/>
      <c r="Q571"/>
      <c r="R571"/>
      <c r="S571" s="48"/>
      <c r="T571" s="35"/>
      <c r="U571" s="35"/>
      <c r="V571" s="35"/>
      <c r="W571" s="35"/>
      <c r="X571" s="35"/>
      <c r="Y571" s="35"/>
      <c r="Z571" s="35"/>
      <c r="AA571" s="35"/>
      <c r="AB571" s="35"/>
      <c r="AC571" s="35"/>
      <c r="AF571"/>
      <c r="AG571"/>
      <c r="AH571" s="41"/>
      <c r="AJ571"/>
    </row>
    <row r="572" spans="1:36" ht="15" x14ac:dyDescent="0.25">
      <c r="A572"/>
      <c r="B572"/>
      <c r="C572"/>
      <c r="D572" s="29"/>
      <c r="E572" s="30"/>
      <c r="F572" s="31"/>
      <c r="G572" s="32"/>
      <c r="H572" s="30"/>
      <c r="I572" s="31"/>
      <c r="J572" s="32"/>
      <c r="K572" s="30"/>
      <c r="L572" s="31"/>
      <c r="M572" s="32"/>
      <c r="N572" s="33"/>
      <c r="O572" s="34"/>
      <c r="P572" s="34"/>
      <c r="Q572"/>
      <c r="R572"/>
      <c r="S572" s="48"/>
      <c r="T572" s="35"/>
      <c r="U572" s="35"/>
      <c r="V572" s="35"/>
      <c r="W572" s="35"/>
      <c r="X572" s="35"/>
      <c r="Y572" s="35"/>
      <c r="Z572" s="35"/>
      <c r="AA572" s="35"/>
      <c r="AB572" s="35"/>
      <c r="AC572" s="35"/>
      <c r="AF572"/>
      <c r="AG572"/>
      <c r="AH572" s="41"/>
      <c r="AJ572"/>
    </row>
    <row r="573" spans="1:36" ht="15" x14ac:dyDescent="0.25">
      <c r="A573"/>
      <c r="B573"/>
      <c r="C573"/>
      <c r="D573" s="29"/>
      <c r="E573" s="30"/>
      <c r="F573" s="31"/>
      <c r="G573" s="32"/>
      <c r="H573" s="30"/>
      <c r="I573" s="31"/>
      <c r="J573" s="32"/>
      <c r="K573" s="30"/>
      <c r="L573" s="31"/>
      <c r="M573" s="32"/>
      <c r="N573" s="33"/>
      <c r="O573" s="34"/>
      <c r="P573" s="34"/>
      <c r="Q573"/>
      <c r="R573"/>
      <c r="S573" s="48"/>
      <c r="T573" s="35"/>
      <c r="U573" s="35"/>
      <c r="V573" s="35"/>
      <c r="W573" s="35"/>
      <c r="X573" s="35"/>
      <c r="Y573" s="35"/>
      <c r="Z573" s="35"/>
      <c r="AA573" s="35"/>
      <c r="AB573" s="35"/>
      <c r="AC573" s="35"/>
      <c r="AF573"/>
      <c r="AG573"/>
      <c r="AH573" s="41"/>
      <c r="AJ573"/>
    </row>
    <row r="574" spans="1:36" ht="15" x14ac:dyDescent="0.25">
      <c r="A574"/>
      <c r="B574"/>
      <c r="C574"/>
      <c r="D574" s="29"/>
      <c r="E574" s="30"/>
      <c r="F574" s="31"/>
      <c r="G574" s="32"/>
      <c r="H574" s="30"/>
      <c r="I574" s="31"/>
      <c r="J574" s="32"/>
      <c r="K574" s="30"/>
      <c r="L574" s="31"/>
      <c r="M574" s="32"/>
      <c r="N574" s="33"/>
      <c r="O574" s="34"/>
      <c r="P574" s="34"/>
      <c r="Q574"/>
      <c r="R574"/>
      <c r="S574" s="48"/>
      <c r="T574" s="35"/>
      <c r="U574" s="35"/>
      <c r="V574" s="35"/>
      <c r="W574" s="35"/>
      <c r="X574" s="35"/>
      <c r="Y574" s="35"/>
      <c r="Z574" s="35"/>
      <c r="AA574" s="35"/>
      <c r="AB574" s="35"/>
      <c r="AC574" s="35"/>
      <c r="AF574"/>
      <c r="AG574"/>
      <c r="AH574" s="41"/>
      <c r="AJ574"/>
    </row>
    <row r="575" spans="1:36" ht="15" x14ac:dyDescent="0.25">
      <c r="A575"/>
      <c r="B575"/>
      <c r="C575"/>
      <c r="D575" s="29"/>
      <c r="E575" s="30"/>
      <c r="F575" s="31"/>
      <c r="G575" s="32"/>
      <c r="H575" s="30"/>
      <c r="I575" s="31"/>
      <c r="J575" s="32"/>
      <c r="K575" s="30"/>
      <c r="L575" s="31"/>
      <c r="M575" s="32"/>
      <c r="N575" s="33"/>
      <c r="O575" s="34"/>
      <c r="P575" s="34"/>
      <c r="Q575"/>
      <c r="R575"/>
      <c r="S575" s="48"/>
      <c r="T575" s="35"/>
      <c r="U575" s="35"/>
      <c r="V575" s="35"/>
      <c r="W575" s="35"/>
      <c r="X575" s="35"/>
      <c r="Y575" s="35"/>
      <c r="Z575" s="35"/>
      <c r="AA575" s="35"/>
      <c r="AB575" s="35"/>
      <c r="AC575" s="35"/>
      <c r="AF575"/>
      <c r="AG575"/>
      <c r="AH575" s="41"/>
      <c r="AJ575"/>
    </row>
    <row r="576" spans="1:36" s="35" customFormat="1" ht="15" x14ac:dyDescent="0.25">
      <c r="A576"/>
      <c r="B576"/>
      <c r="C576"/>
      <c r="D576" s="29"/>
      <c r="E576" s="30"/>
      <c r="F576" s="31"/>
      <c r="G576" s="32"/>
      <c r="H576" s="30"/>
      <c r="I576" s="31"/>
      <c r="J576" s="32"/>
      <c r="K576" s="30"/>
      <c r="L576" s="31"/>
      <c r="M576" s="32"/>
      <c r="N576" s="33"/>
      <c r="O576" s="34"/>
      <c r="P576" s="34"/>
      <c r="Q576"/>
      <c r="R576"/>
      <c r="S576" s="48"/>
      <c r="AD576" s="36"/>
      <c r="AE576" s="36"/>
      <c r="AF576"/>
      <c r="AG576"/>
      <c r="AH576" s="41"/>
      <c r="AI576" s="36"/>
      <c r="AJ576"/>
    </row>
    <row r="577" spans="1:36" ht="15" x14ac:dyDescent="0.25">
      <c r="A577"/>
      <c r="B577"/>
      <c r="C577"/>
      <c r="D577" s="29"/>
      <c r="E577" s="30"/>
      <c r="F577" s="31"/>
      <c r="G577" s="32"/>
      <c r="H577" s="30"/>
      <c r="I577" s="31"/>
      <c r="J577" s="32"/>
      <c r="K577" s="30"/>
      <c r="L577" s="31"/>
      <c r="M577" s="32"/>
      <c r="N577" s="33"/>
      <c r="O577" s="34"/>
      <c r="P577" s="34"/>
      <c r="Q577"/>
      <c r="R577"/>
      <c r="S577" s="48"/>
      <c r="T577" s="35"/>
      <c r="U577" s="35"/>
      <c r="V577" s="35"/>
      <c r="W577" s="35"/>
      <c r="X577" s="35"/>
      <c r="Y577" s="35"/>
      <c r="Z577" s="35"/>
      <c r="AA577" s="35"/>
      <c r="AB577" s="35"/>
      <c r="AC577" s="35"/>
      <c r="AF577"/>
      <c r="AG577"/>
      <c r="AH577" s="41"/>
      <c r="AJ577"/>
    </row>
    <row r="578" spans="1:36" ht="15" x14ac:dyDescent="0.25">
      <c r="A578"/>
      <c r="B578"/>
      <c r="C578"/>
      <c r="D578" s="29"/>
      <c r="E578" s="30"/>
      <c r="F578" s="31"/>
      <c r="G578" s="32"/>
      <c r="H578" s="30"/>
      <c r="I578" s="31"/>
      <c r="J578" s="32"/>
      <c r="K578" s="30"/>
      <c r="L578" s="31"/>
      <c r="M578" s="32"/>
      <c r="N578" s="33"/>
      <c r="O578" s="34"/>
      <c r="P578" s="34"/>
      <c r="Q578"/>
      <c r="R578"/>
      <c r="S578" s="48"/>
      <c r="T578" s="35"/>
      <c r="U578" s="35"/>
      <c r="V578" s="35"/>
      <c r="W578" s="35"/>
      <c r="X578" s="35"/>
      <c r="Y578" s="35"/>
      <c r="Z578" s="35"/>
      <c r="AA578" s="35"/>
      <c r="AB578" s="35"/>
      <c r="AC578" s="35"/>
      <c r="AF578"/>
      <c r="AG578"/>
      <c r="AH578" s="41"/>
      <c r="AJ578"/>
    </row>
    <row r="579" spans="1:36" ht="15" x14ac:dyDescent="0.25">
      <c r="A579"/>
      <c r="B579"/>
      <c r="C579"/>
      <c r="D579" s="29"/>
      <c r="E579" s="30"/>
      <c r="F579" s="31"/>
      <c r="G579" s="32"/>
      <c r="H579" s="30"/>
      <c r="I579" s="31"/>
      <c r="J579" s="32"/>
      <c r="K579" s="30"/>
      <c r="L579" s="31"/>
      <c r="M579" s="32"/>
      <c r="N579" s="33"/>
      <c r="O579" s="34"/>
      <c r="P579" s="34"/>
      <c r="Q579"/>
      <c r="R579"/>
      <c r="S579" s="48"/>
      <c r="T579" s="35"/>
      <c r="U579" s="35"/>
      <c r="V579" s="35"/>
      <c r="W579" s="35"/>
      <c r="X579" s="35"/>
      <c r="Y579" s="35"/>
      <c r="Z579" s="35"/>
      <c r="AA579" s="35"/>
      <c r="AB579" s="35"/>
      <c r="AC579" s="35"/>
      <c r="AF579"/>
      <c r="AG579"/>
      <c r="AH579" s="41"/>
      <c r="AJ579"/>
    </row>
    <row r="580" spans="1:36" ht="15" x14ac:dyDescent="0.25">
      <c r="A580"/>
      <c r="B580"/>
      <c r="C580"/>
      <c r="D580" s="29"/>
      <c r="E580" s="30"/>
      <c r="F580" s="31"/>
      <c r="G580" s="32"/>
      <c r="H580" s="30"/>
      <c r="I580" s="31"/>
      <c r="J580" s="32"/>
      <c r="K580" s="30"/>
      <c r="L580" s="31"/>
      <c r="M580" s="32"/>
      <c r="N580" s="33"/>
      <c r="O580" s="34"/>
      <c r="P580" s="34"/>
      <c r="Q580"/>
      <c r="R580"/>
      <c r="S580" s="48"/>
      <c r="T580" s="35"/>
      <c r="U580" s="35"/>
      <c r="V580" s="35"/>
      <c r="W580" s="35"/>
      <c r="X580" s="35"/>
      <c r="Y580" s="35"/>
      <c r="Z580" s="35"/>
      <c r="AA580" s="35"/>
      <c r="AB580" s="35"/>
      <c r="AC580" s="35"/>
      <c r="AF580"/>
      <c r="AG580"/>
      <c r="AH580" s="41"/>
      <c r="AJ580"/>
    </row>
    <row r="581" spans="1:36" ht="15" x14ac:dyDescent="0.25">
      <c r="A581"/>
      <c r="B581"/>
      <c r="C581"/>
      <c r="D581" s="29"/>
      <c r="E581" s="30"/>
      <c r="F581" s="31"/>
      <c r="G581" s="32"/>
      <c r="H581" s="30"/>
      <c r="I581" s="31"/>
      <c r="J581" s="32"/>
      <c r="K581" s="30"/>
      <c r="L581" s="31"/>
      <c r="M581" s="32"/>
      <c r="N581" s="33"/>
      <c r="O581" s="34"/>
      <c r="P581" s="34"/>
      <c r="Q581"/>
      <c r="R581"/>
      <c r="S581" s="48"/>
      <c r="T581" s="35"/>
      <c r="U581" s="35"/>
      <c r="V581" s="35"/>
      <c r="W581" s="35"/>
      <c r="X581" s="35"/>
      <c r="Y581" s="35"/>
      <c r="Z581" s="35"/>
      <c r="AA581" s="35"/>
      <c r="AB581" s="35"/>
      <c r="AC581" s="35"/>
      <c r="AF581"/>
      <c r="AG581"/>
      <c r="AH581" s="41"/>
      <c r="AJ581"/>
    </row>
    <row r="582" spans="1:36" ht="15" x14ac:dyDescent="0.25">
      <c r="A582"/>
      <c r="B582"/>
      <c r="C582"/>
      <c r="D582" s="29"/>
      <c r="E582" s="30"/>
      <c r="F582" s="31"/>
      <c r="G582" s="32"/>
      <c r="H582" s="30"/>
      <c r="I582" s="31"/>
      <c r="J582" s="32"/>
      <c r="K582" s="30"/>
      <c r="L582" s="31"/>
      <c r="M582" s="32"/>
      <c r="N582" s="33"/>
      <c r="O582" s="34"/>
      <c r="P582" s="34"/>
      <c r="Q582"/>
      <c r="R582"/>
      <c r="S582" s="48"/>
      <c r="T582" s="35"/>
      <c r="U582" s="35"/>
      <c r="V582" s="35"/>
      <c r="W582" s="35"/>
      <c r="X582" s="35"/>
      <c r="Y582" s="35"/>
      <c r="Z582" s="35"/>
      <c r="AA582" s="35"/>
      <c r="AB582" s="35"/>
      <c r="AC582" s="35"/>
      <c r="AF582"/>
      <c r="AG582"/>
      <c r="AH582" s="41"/>
      <c r="AJ582"/>
    </row>
    <row r="583" spans="1:36" ht="15" x14ac:dyDescent="0.25">
      <c r="A583"/>
      <c r="B583"/>
      <c r="C583"/>
      <c r="D583" s="29"/>
      <c r="E583" s="30"/>
      <c r="F583" s="31"/>
      <c r="G583" s="32"/>
      <c r="H583" s="30"/>
      <c r="I583" s="31"/>
      <c r="J583" s="32"/>
      <c r="K583" s="30"/>
      <c r="L583" s="31"/>
      <c r="M583" s="32"/>
      <c r="N583" s="33"/>
      <c r="O583" s="34"/>
      <c r="P583" s="34"/>
      <c r="Q583"/>
      <c r="R583"/>
      <c r="S583" s="48"/>
      <c r="T583" s="35"/>
      <c r="U583" s="35"/>
      <c r="V583" s="35"/>
      <c r="W583" s="35"/>
      <c r="X583" s="35"/>
      <c r="Y583" s="35"/>
      <c r="Z583" s="35"/>
      <c r="AA583" s="35"/>
      <c r="AB583" s="35"/>
      <c r="AC583" s="35"/>
      <c r="AF583"/>
      <c r="AG583"/>
      <c r="AH583" s="41"/>
      <c r="AJ583"/>
    </row>
    <row r="584" spans="1:36" ht="15" x14ac:dyDescent="0.25">
      <c r="A584"/>
      <c r="B584"/>
      <c r="C584"/>
      <c r="D584" s="29"/>
      <c r="E584" s="30"/>
      <c r="F584" s="31"/>
      <c r="G584" s="32"/>
      <c r="H584" s="30"/>
      <c r="I584" s="31"/>
      <c r="J584" s="32"/>
      <c r="K584" s="30"/>
      <c r="L584" s="31"/>
      <c r="M584" s="32"/>
      <c r="N584" s="33"/>
      <c r="O584" s="34"/>
      <c r="P584" s="34"/>
      <c r="Q584"/>
      <c r="R584"/>
      <c r="S584" s="48"/>
      <c r="T584" s="35"/>
      <c r="U584" s="35"/>
      <c r="V584" s="35"/>
      <c r="W584" s="35"/>
      <c r="X584" s="35"/>
      <c r="Y584" s="35"/>
      <c r="Z584" s="35"/>
      <c r="AA584" s="35"/>
      <c r="AB584" s="35"/>
      <c r="AC584" s="35"/>
      <c r="AF584"/>
      <c r="AG584"/>
      <c r="AH584" s="41"/>
      <c r="AJ584"/>
    </row>
    <row r="585" spans="1:36" ht="15" x14ac:dyDescent="0.25">
      <c r="A585"/>
      <c r="B585"/>
      <c r="C585"/>
      <c r="D585" s="29"/>
      <c r="E585" s="30"/>
      <c r="F585" s="31"/>
      <c r="G585" s="32"/>
      <c r="H585" s="30"/>
      <c r="I585" s="31"/>
      <c r="J585" s="32"/>
      <c r="K585" s="30"/>
      <c r="L585" s="31"/>
      <c r="M585" s="32"/>
      <c r="N585" s="33"/>
      <c r="O585" s="34"/>
      <c r="P585" s="34"/>
      <c r="Q585"/>
      <c r="R585"/>
      <c r="S585" s="48"/>
      <c r="T585" s="35"/>
      <c r="U585" s="35"/>
      <c r="V585" s="35"/>
      <c r="W585" s="35"/>
      <c r="X585" s="35"/>
      <c r="Y585" s="35"/>
      <c r="Z585" s="35"/>
      <c r="AA585" s="35"/>
      <c r="AB585" s="35"/>
      <c r="AC585" s="35"/>
      <c r="AF585"/>
      <c r="AG585"/>
      <c r="AH585" s="41"/>
      <c r="AJ585"/>
    </row>
    <row r="586" spans="1:36" ht="15" x14ac:dyDescent="0.25">
      <c r="A586"/>
      <c r="B586"/>
      <c r="C586"/>
      <c r="D586" s="29"/>
      <c r="E586" s="30"/>
      <c r="F586" s="31"/>
      <c r="G586" s="32"/>
      <c r="H586" s="30"/>
      <c r="I586" s="31"/>
      <c r="J586" s="32"/>
      <c r="K586" s="30"/>
      <c r="L586" s="31"/>
      <c r="M586" s="32"/>
      <c r="N586" s="33"/>
      <c r="O586" s="34"/>
      <c r="P586" s="34"/>
      <c r="Q586"/>
      <c r="R586"/>
      <c r="S586" s="48"/>
      <c r="T586" s="35"/>
      <c r="U586" s="35"/>
      <c r="V586" s="35"/>
      <c r="W586" s="35"/>
      <c r="X586" s="35"/>
      <c r="Y586" s="35"/>
      <c r="Z586" s="35"/>
      <c r="AA586" s="35"/>
      <c r="AB586" s="35"/>
      <c r="AC586" s="35"/>
      <c r="AF586"/>
      <c r="AG586"/>
      <c r="AH586" s="41"/>
      <c r="AJ586"/>
    </row>
    <row r="587" spans="1:36" ht="15" x14ac:dyDescent="0.25">
      <c r="A587"/>
      <c r="B587"/>
      <c r="C587"/>
      <c r="D587" s="29"/>
      <c r="E587" s="30"/>
      <c r="F587" s="31"/>
      <c r="G587" s="32"/>
      <c r="H587" s="30"/>
      <c r="I587" s="31"/>
      <c r="J587" s="32"/>
      <c r="K587" s="30"/>
      <c r="L587" s="31"/>
      <c r="M587" s="32"/>
      <c r="N587" s="33"/>
      <c r="O587" s="34"/>
      <c r="P587" s="34"/>
      <c r="Q587"/>
      <c r="R587"/>
      <c r="S587" s="48"/>
      <c r="T587" s="35"/>
      <c r="U587" s="35"/>
      <c r="V587" s="35"/>
      <c r="W587" s="35"/>
      <c r="X587" s="35"/>
      <c r="Y587" s="35"/>
      <c r="Z587" s="35"/>
      <c r="AA587" s="35"/>
      <c r="AB587" s="35"/>
      <c r="AC587" s="35"/>
      <c r="AF587"/>
      <c r="AG587"/>
      <c r="AH587" s="41"/>
      <c r="AJ587"/>
    </row>
    <row r="588" spans="1:36" ht="15" x14ac:dyDescent="0.25">
      <c r="A588"/>
      <c r="B588"/>
      <c r="C588"/>
      <c r="D588" s="29"/>
      <c r="E588" s="30"/>
      <c r="F588" s="31"/>
      <c r="G588" s="32"/>
      <c r="H588" s="30"/>
      <c r="I588" s="31"/>
      <c r="J588" s="32"/>
      <c r="K588" s="30"/>
      <c r="L588" s="31"/>
      <c r="M588" s="32"/>
      <c r="N588" s="33"/>
      <c r="O588" s="34"/>
      <c r="P588" s="34"/>
      <c r="Q588"/>
      <c r="R588"/>
      <c r="S588" s="48"/>
      <c r="T588" s="35"/>
      <c r="U588" s="35"/>
      <c r="V588" s="35"/>
      <c r="W588" s="35"/>
      <c r="X588" s="35"/>
      <c r="Y588" s="35"/>
      <c r="Z588" s="35"/>
      <c r="AA588" s="35"/>
      <c r="AB588" s="35"/>
      <c r="AC588" s="35"/>
      <c r="AF588"/>
      <c r="AG588"/>
      <c r="AH588" s="41"/>
      <c r="AJ588"/>
    </row>
    <row r="589" spans="1:36" ht="15" x14ac:dyDescent="0.25">
      <c r="A589"/>
      <c r="B589"/>
      <c r="C589"/>
      <c r="D589" s="29"/>
      <c r="E589" s="30"/>
      <c r="F589" s="31"/>
      <c r="G589" s="32"/>
      <c r="H589" s="30"/>
      <c r="I589" s="31"/>
      <c r="J589" s="32"/>
      <c r="K589" s="30"/>
      <c r="L589" s="31"/>
      <c r="M589" s="32"/>
      <c r="N589" s="33"/>
      <c r="O589" s="34"/>
      <c r="P589" s="34"/>
      <c r="Q589"/>
      <c r="R589"/>
      <c r="S589" s="48"/>
      <c r="T589" s="35"/>
      <c r="U589" s="35"/>
      <c r="V589" s="35"/>
      <c r="W589" s="35"/>
      <c r="X589" s="35"/>
      <c r="Y589" s="35"/>
      <c r="Z589" s="35"/>
      <c r="AA589" s="35"/>
      <c r="AB589" s="35"/>
      <c r="AC589" s="35"/>
      <c r="AF589"/>
      <c r="AG589"/>
      <c r="AH589" s="41"/>
      <c r="AJ589"/>
    </row>
    <row r="590" spans="1:36" ht="15" x14ac:dyDescent="0.25">
      <c r="A590"/>
      <c r="B590"/>
      <c r="C590"/>
      <c r="D590" s="29"/>
      <c r="E590" s="30"/>
      <c r="F590" s="31"/>
      <c r="G590" s="32"/>
      <c r="H590" s="30"/>
      <c r="I590" s="31"/>
      <c r="J590" s="32"/>
      <c r="K590" s="30"/>
      <c r="L590" s="31"/>
      <c r="M590" s="32"/>
      <c r="N590" s="33"/>
      <c r="O590" s="34"/>
      <c r="P590" s="34"/>
      <c r="Q590"/>
      <c r="R590"/>
      <c r="S590" s="48"/>
      <c r="T590" s="35"/>
      <c r="U590" s="35"/>
      <c r="V590" s="35"/>
      <c r="W590" s="35"/>
      <c r="X590" s="35"/>
      <c r="Y590" s="35"/>
      <c r="Z590" s="35"/>
      <c r="AA590" s="35"/>
      <c r="AB590" s="35"/>
      <c r="AC590" s="35"/>
      <c r="AF590"/>
      <c r="AG590"/>
      <c r="AH590" s="41"/>
      <c r="AJ590"/>
    </row>
    <row r="591" spans="1:36" ht="15" x14ac:dyDescent="0.25">
      <c r="A591"/>
      <c r="B591"/>
      <c r="C591"/>
      <c r="D591" s="29"/>
      <c r="E591" s="30"/>
      <c r="F591" s="31"/>
      <c r="G591" s="32"/>
      <c r="H591" s="30"/>
      <c r="I591" s="31"/>
      <c r="J591" s="32"/>
      <c r="K591" s="30"/>
      <c r="L591" s="31"/>
      <c r="M591" s="32"/>
      <c r="N591" s="33"/>
      <c r="O591" s="34"/>
      <c r="P591" s="34"/>
      <c r="Q591"/>
      <c r="R591"/>
      <c r="S591" s="48"/>
      <c r="T591" s="35"/>
      <c r="U591" s="35"/>
      <c r="V591" s="35"/>
      <c r="W591" s="35"/>
      <c r="X591" s="35"/>
      <c r="Y591" s="35"/>
      <c r="Z591" s="35"/>
      <c r="AA591" s="35"/>
      <c r="AB591" s="35"/>
      <c r="AC591" s="35"/>
      <c r="AF591"/>
      <c r="AG591"/>
      <c r="AH591" s="41"/>
      <c r="AJ591"/>
    </row>
    <row r="592" spans="1:36" ht="15" x14ac:dyDescent="0.25">
      <c r="A592"/>
      <c r="B592"/>
      <c r="C592"/>
      <c r="D592" s="29"/>
      <c r="E592" s="30"/>
      <c r="F592" s="31"/>
      <c r="G592" s="32"/>
      <c r="H592" s="30"/>
      <c r="I592" s="31"/>
      <c r="J592" s="32"/>
      <c r="K592" s="30"/>
      <c r="L592" s="31"/>
      <c r="M592" s="32"/>
      <c r="N592" s="33"/>
      <c r="O592" s="34"/>
      <c r="P592" s="34"/>
      <c r="Q592"/>
      <c r="R592"/>
      <c r="S592" s="48"/>
      <c r="T592" s="35"/>
      <c r="U592" s="35"/>
      <c r="V592" s="35"/>
      <c r="W592" s="35"/>
      <c r="X592" s="35"/>
      <c r="Y592" s="35"/>
      <c r="Z592" s="35"/>
      <c r="AA592" s="35"/>
      <c r="AB592" s="35"/>
      <c r="AC592" s="35"/>
      <c r="AF592"/>
      <c r="AG592"/>
      <c r="AH592" s="41"/>
      <c r="AJ592"/>
    </row>
    <row r="593" spans="1:36" ht="15" x14ac:dyDescent="0.25">
      <c r="A593"/>
      <c r="B593"/>
      <c r="C593"/>
      <c r="D593" s="29"/>
      <c r="E593" s="30"/>
      <c r="F593" s="31"/>
      <c r="G593" s="32"/>
      <c r="H593" s="30"/>
      <c r="I593" s="31"/>
      <c r="J593" s="32"/>
      <c r="K593" s="30"/>
      <c r="L593" s="31"/>
      <c r="M593" s="32"/>
      <c r="N593" s="33"/>
      <c r="O593" s="34"/>
      <c r="P593" s="34"/>
      <c r="Q593"/>
      <c r="R593"/>
      <c r="S593" s="48"/>
      <c r="T593" s="35"/>
      <c r="U593" s="35"/>
      <c r="V593" s="35"/>
      <c r="W593" s="35"/>
      <c r="X593" s="35"/>
      <c r="Y593" s="35"/>
      <c r="Z593" s="35"/>
      <c r="AA593" s="35"/>
      <c r="AB593" s="35"/>
      <c r="AC593" s="35"/>
      <c r="AF593"/>
      <c r="AG593"/>
      <c r="AH593" s="41"/>
      <c r="AJ593"/>
    </row>
    <row r="594" spans="1:36" ht="15" x14ac:dyDescent="0.25">
      <c r="A594"/>
      <c r="B594"/>
      <c r="C594"/>
      <c r="D594" s="29"/>
      <c r="E594" s="30"/>
      <c r="F594" s="31"/>
      <c r="G594" s="32"/>
      <c r="H594" s="30"/>
      <c r="I594" s="31"/>
      <c r="J594" s="32"/>
      <c r="K594" s="30"/>
      <c r="L594" s="31"/>
      <c r="M594" s="32"/>
      <c r="N594" s="33"/>
      <c r="O594" s="34"/>
      <c r="P594" s="34"/>
      <c r="Q594"/>
      <c r="R594"/>
      <c r="S594" s="48"/>
      <c r="T594" s="35"/>
      <c r="U594" s="35"/>
      <c r="V594" s="35"/>
      <c r="W594" s="35"/>
      <c r="X594" s="35"/>
      <c r="Y594" s="35"/>
      <c r="Z594" s="35"/>
      <c r="AA594" s="35"/>
      <c r="AB594" s="35"/>
      <c r="AC594" s="35"/>
      <c r="AF594"/>
      <c r="AG594"/>
      <c r="AH594" s="41"/>
      <c r="AJ594"/>
    </row>
    <row r="595" spans="1:36" ht="15" x14ac:dyDescent="0.25">
      <c r="A595"/>
      <c r="B595"/>
      <c r="C595"/>
      <c r="D595" s="29"/>
      <c r="E595" s="30"/>
      <c r="F595" s="31"/>
      <c r="G595" s="32"/>
      <c r="H595" s="30"/>
      <c r="I595" s="31"/>
      <c r="J595" s="32"/>
      <c r="K595" s="30"/>
      <c r="L595" s="31"/>
      <c r="M595" s="32"/>
      <c r="N595" s="33"/>
      <c r="O595" s="34"/>
      <c r="P595" s="34"/>
      <c r="Q595"/>
      <c r="R595"/>
      <c r="S595" s="48"/>
      <c r="T595" s="35"/>
      <c r="U595" s="35"/>
      <c r="V595" s="35"/>
      <c r="W595" s="35"/>
      <c r="X595" s="35"/>
      <c r="Y595" s="35"/>
      <c r="Z595" s="35"/>
      <c r="AA595" s="35"/>
      <c r="AB595" s="35"/>
      <c r="AC595" s="35"/>
      <c r="AF595"/>
      <c r="AG595"/>
      <c r="AH595" s="41"/>
      <c r="AJ595"/>
    </row>
    <row r="596" spans="1:36" ht="15" x14ac:dyDescent="0.25">
      <c r="A596"/>
      <c r="B596"/>
      <c r="C596"/>
      <c r="D596" s="29"/>
      <c r="E596" s="30"/>
      <c r="F596" s="31"/>
      <c r="G596" s="32"/>
      <c r="H596" s="30"/>
      <c r="I596" s="31"/>
      <c r="J596" s="32"/>
      <c r="K596" s="30"/>
      <c r="L596" s="31"/>
      <c r="M596" s="32"/>
      <c r="N596" s="33"/>
      <c r="O596" s="34"/>
      <c r="P596" s="34"/>
      <c r="Q596"/>
      <c r="R596"/>
      <c r="S596" s="48"/>
      <c r="T596" s="35"/>
      <c r="U596" s="35"/>
      <c r="V596" s="35"/>
      <c r="W596" s="35"/>
      <c r="X596" s="35"/>
      <c r="Y596" s="35"/>
      <c r="Z596" s="35"/>
      <c r="AA596" s="35"/>
      <c r="AB596" s="35"/>
      <c r="AC596" s="35"/>
      <c r="AF596"/>
      <c r="AG596"/>
      <c r="AH596" s="41"/>
      <c r="AJ596"/>
    </row>
    <row r="597" spans="1:36" ht="15" x14ac:dyDescent="0.25">
      <c r="A597"/>
      <c r="B597"/>
      <c r="C597"/>
      <c r="D597" s="29"/>
      <c r="E597" s="30"/>
      <c r="F597" s="31"/>
      <c r="G597" s="32"/>
      <c r="H597" s="30"/>
      <c r="I597" s="31"/>
      <c r="J597" s="32"/>
      <c r="K597" s="30"/>
      <c r="L597" s="31"/>
      <c r="M597" s="32"/>
      <c r="N597" s="33"/>
      <c r="O597" s="34"/>
      <c r="P597" s="34"/>
      <c r="Q597"/>
      <c r="R597"/>
      <c r="S597" s="48"/>
      <c r="T597" s="35"/>
      <c r="U597" s="35"/>
      <c r="V597" s="35"/>
      <c r="W597" s="35"/>
      <c r="X597" s="35"/>
      <c r="Y597" s="35"/>
      <c r="Z597" s="35"/>
      <c r="AA597" s="35"/>
      <c r="AB597" s="35"/>
      <c r="AC597" s="35"/>
      <c r="AF597"/>
      <c r="AG597"/>
      <c r="AH597" s="41"/>
      <c r="AJ597"/>
    </row>
    <row r="598" spans="1:36" s="44" customFormat="1" ht="15" x14ac:dyDescent="0.25">
      <c r="A598"/>
      <c r="B598"/>
      <c r="C598"/>
      <c r="D598" s="29"/>
      <c r="E598" s="30"/>
      <c r="F598" s="31"/>
      <c r="G598" s="32"/>
      <c r="H598" s="30"/>
      <c r="I598" s="31"/>
      <c r="J598" s="32"/>
      <c r="K598" s="30"/>
      <c r="L598" s="31"/>
      <c r="M598" s="32"/>
      <c r="N598" s="33"/>
      <c r="O598" s="34"/>
      <c r="P598" s="34"/>
      <c r="Q598"/>
      <c r="R598"/>
      <c r="S598" s="48"/>
      <c r="T598" s="35"/>
      <c r="U598" s="35"/>
      <c r="V598" s="35"/>
      <c r="W598" s="35"/>
      <c r="X598" s="35"/>
      <c r="Y598" s="35"/>
      <c r="Z598" s="35"/>
      <c r="AA598" s="35"/>
      <c r="AB598" s="35"/>
      <c r="AC598" s="35"/>
      <c r="AD598" s="45"/>
      <c r="AE598" s="45"/>
      <c r="AF598"/>
      <c r="AG598"/>
      <c r="AH598" s="41"/>
      <c r="AI598" s="45"/>
      <c r="AJ598"/>
    </row>
    <row r="599" spans="1:36" ht="15" x14ac:dyDescent="0.25">
      <c r="A599"/>
      <c r="B599"/>
      <c r="C599"/>
      <c r="D599" s="29"/>
      <c r="E599" s="30"/>
      <c r="F599" s="31"/>
      <c r="G599" s="32"/>
      <c r="H599" s="30"/>
      <c r="I599" s="31"/>
      <c r="J599" s="32"/>
      <c r="K599" s="30"/>
      <c r="L599" s="31"/>
      <c r="M599" s="32"/>
      <c r="N599" s="33"/>
      <c r="O599" s="34"/>
      <c r="P599" s="34"/>
      <c r="Q599"/>
      <c r="R599"/>
      <c r="S599" s="48"/>
      <c r="T599" s="35"/>
      <c r="U599" s="35"/>
      <c r="V599" s="35"/>
      <c r="W599" s="35"/>
      <c r="X599" s="35"/>
      <c r="Y599" s="35"/>
      <c r="Z599" s="35"/>
      <c r="AA599" s="35"/>
      <c r="AB599" s="35"/>
      <c r="AC599" s="35"/>
      <c r="AF599"/>
      <c r="AG599"/>
      <c r="AH599" s="41"/>
      <c r="AJ599"/>
    </row>
    <row r="600" spans="1:36" ht="15" x14ac:dyDescent="0.25">
      <c r="A600"/>
      <c r="B600"/>
      <c r="C600"/>
      <c r="D600" s="29"/>
      <c r="E600" s="30"/>
      <c r="F600" s="31"/>
      <c r="G600" s="32"/>
      <c r="H600" s="30"/>
      <c r="I600" s="31"/>
      <c r="J600" s="32"/>
      <c r="K600" s="30"/>
      <c r="L600" s="31"/>
      <c r="M600" s="32"/>
      <c r="N600" s="33"/>
      <c r="O600" s="34"/>
      <c r="P600" s="34"/>
      <c r="Q600"/>
      <c r="R600"/>
      <c r="S600" s="48"/>
      <c r="T600" s="35"/>
      <c r="U600" s="35"/>
      <c r="V600" s="35"/>
      <c r="W600" s="35"/>
      <c r="X600" s="35"/>
      <c r="Y600" s="35"/>
      <c r="Z600" s="35"/>
      <c r="AA600" s="35"/>
      <c r="AB600" s="35"/>
      <c r="AC600" s="35"/>
      <c r="AF600"/>
      <c r="AG600"/>
      <c r="AH600" s="41"/>
      <c r="AJ600"/>
    </row>
    <row r="601" spans="1:36" ht="15" x14ac:dyDescent="0.25">
      <c r="A601"/>
      <c r="B601"/>
      <c r="C601"/>
      <c r="D601" s="29"/>
      <c r="E601" s="30"/>
      <c r="F601" s="31"/>
      <c r="G601" s="32"/>
      <c r="H601" s="30"/>
      <c r="I601" s="31"/>
      <c r="J601" s="32"/>
      <c r="K601" s="30"/>
      <c r="L601" s="31"/>
      <c r="M601" s="32"/>
      <c r="N601" s="33"/>
      <c r="O601" s="34"/>
      <c r="P601" s="34"/>
      <c r="Q601"/>
      <c r="R601"/>
      <c r="S601" s="48"/>
      <c r="T601" s="35"/>
      <c r="U601" s="35"/>
      <c r="V601" s="35"/>
      <c r="W601" s="35"/>
      <c r="X601" s="35"/>
      <c r="Y601" s="35"/>
      <c r="Z601" s="35"/>
      <c r="AA601" s="35"/>
      <c r="AB601" s="35"/>
      <c r="AC601" s="35"/>
      <c r="AF601"/>
      <c r="AG601"/>
      <c r="AH601" s="41"/>
      <c r="AJ601"/>
    </row>
    <row r="602" spans="1:36" ht="15" x14ac:dyDescent="0.25">
      <c r="A602"/>
      <c r="B602"/>
      <c r="C602"/>
      <c r="D602" s="29"/>
      <c r="E602" s="30"/>
      <c r="F602" s="31"/>
      <c r="G602" s="32"/>
      <c r="H602" s="30"/>
      <c r="I602" s="31"/>
      <c r="J602" s="32"/>
      <c r="K602" s="30"/>
      <c r="L602" s="31"/>
      <c r="M602" s="32"/>
      <c r="N602" s="33"/>
      <c r="O602" s="34"/>
      <c r="P602" s="34"/>
      <c r="Q602"/>
      <c r="R602"/>
      <c r="S602" s="48"/>
      <c r="T602" s="35"/>
      <c r="U602" s="35"/>
      <c r="V602" s="35"/>
      <c r="W602" s="35"/>
      <c r="X602" s="35"/>
      <c r="Y602" s="35"/>
      <c r="Z602" s="35"/>
      <c r="AA602" s="35"/>
      <c r="AB602" s="35"/>
      <c r="AC602" s="35"/>
      <c r="AF602"/>
      <c r="AG602"/>
      <c r="AH602" s="41"/>
      <c r="AJ602"/>
    </row>
    <row r="603" spans="1:36" ht="15" x14ac:dyDescent="0.25">
      <c r="A603"/>
      <c r="B603"/>
      <c r="C603"/>
      <c r="D603" s="29"/>
      <c r="E603" s="30"/>
      <c r="F603" s="31"/>
      <c r="G603" s="32"/>
      <c r="H603" s="30"/>
      <c r="I603" s="31"/>
      <c r="J603" s="32"/>
      <c r="K603" s="30"/>
      <c r="L603" s="31"/>
      <c r="M603" s="32"/>
      <c r="N603" s="33"/>
      <c r="O603" s="34"/>
      <c r="P603" s="34"/>
      <c r="Q603"/>
      <c r="R603"/>
      <c r="S603" s="48"/>
      <c r="T603" s="35"/>
      <c r="U603" s="35"/>
      <c r="V603" s="35"/>
      <c r="W603" s="35"/>
      <c r="X603" s="35"/>
      <c r="Y603" s="35"/>
      <c r="Z603" s="35"/>
      <c r="AA603" s="35"/>
      <c r="AB603" s="35"/>
      <c r="AC603" s="35"/>
      <c r="AF603"/>
      <c r="AG603"/>
      <c r="AH603" s="41"/>
      <c r="AJ603"/>
    </row>
    <row r="604" spans="1:36" ht="15" x14ac:dyDescent="0.25">
      <c r="A604"/>
      <c r="B604"/>
      <c r="C604"/>
      <c r="D604" s="29"/>
      <c r="E604" s="30"/>
      <c r="F604" s="31"/>
      <c r="G604" s="32"/>
      <c r="H604" s="30"/>
      <c r="I604" s="31"/>
      <c r="J604" s="32"/>
      <c r="K604" s="30"/>
      <c r="L604" s="31"/>
      <c r="M604" s="32"/>
      <c r="N604" s="33"/>
      <c r="O604" s="34"/>
      <c r="P604" s="34"/>
      <c r="Q604"/>
      <c r="R604"/>
      <c r="S604" s="48"/>
      <c r="T604" s="35"/>
      <c r="U604" s="35"/>
      <c r="V604" s="35"/>
      <c r="W604" s="35"/>
      <c r="X604" s="35"/>
      <c r="Y604" s="35"/>
      <c r="Z604" s="35"/>
      <c r="AA604" s="35"/>
      <c r="AB604" s="35"/>
      <c r="AC604" s="35"/>
      <c r="AF604"/>
      <c r="AG604"/>
      <c r="AH604" s="41"/>
      <c r="AJ604"/>
    </row>
    <row r="605" spans="1:36" ht="15" x14ac:dyDescent="0.25">
      <c r="A605"/>
      <c r="B605"/>
      <c r="C605"/>
      <c r="D605" s="29"/>
      <c r="E605" s="30"/>
      <c r="F605" s="31"/>
      <c r="G605" s="32"/>
      <c r="H605" s="30"/>
      <c r="I605" s="31"/>
      <c r="J605" s="32"/>
      <c r="K605" s="30"/>
      <c r="L605" s="31"/>
      <c r="M605" s="32"/>
      <c r="N605" s="33"/>
      <c r="O605" s="34"/>
      <c r="P605" s="34"/>
      <c r="Q605"/>
      <c r="R605"/>
      <c r="S605" s="48"/>
      <c r="T605" s="35"/>
      <c r="U605" s="35"/>
      <c r="V605" s="35"/>
      <c r="W605" s="35"/>
      <c r="X605" s="35"/>
      <c r="Y605" s="35"/>
      <c r="Z605" s="35"/>
      <c r="AA605" s="35"/>
      <c r="AB605" s="35"/>
      <c r="AC605" s="35"/>
      <c r="AF605"/>
      <c r="AG605"/>
      <c r="AH605" s="41"/>
      <c r="AJ605"/>
    </row>
    <row r="606" spans="1:36" ht="15" x14ac:dyDescent="0.25">
      <c r="A606"/>
      <c r="B606"/>
      <c r="C606"/>
      <c r="D606" s="29"/>
      <c r="E606" s="30"/>
      <c r="F606" s="31"/>
      <c r="G606" s="32"/>
      <c r="H606" s="30"/>
      <c r="I606" s="31"/>
      <c r="J606" s="32"/>
      <c r="K606" s="30"/>
      <c r="L606" s="31"/>
      <c r="M606" s="32"/>
      <c r="N606" s="33"/>
      <c r="O606" s="34"/>
      <c r="P606" s="34"/>
      <c r="Q606"/>
      <c r="R606"/>
      <c r="S606" s="48"/>
      <c r="T606" s="35"/>
      <c r="U606" s="35"/>
      <c r="V606" s="35"/>
      <c r="W606" s="35"/>
      <c r="X606" s="35"/>
      <c r="Y606" s="35"/>
      <c r="Z606" s="35"/>
      <c r="AA606" s="35"/>
      <c r="AB606" s="35"/>
      <c r="AC606" s="35"/>
      <c r="AF606"/>
      <c r="AG606"/>
      <c r="AH606" s="41"/>
      <c r="AJ606"/>
    </row>
    <row r="607" spans="1:36" ht="15" x14ac:dyDescent="0.25">
      <c r="A607"/>
      <c r="B607"/>
      <c r="C607"/>
      <c r="D607" s="29"/>
      <c r="E607" s="30"/>
      <c r="F607" s="31"/>
      <c r="G607" s="32"/>
      <c r="H607" s="30"/>
      <c r="I607" s="31"/>
      <c r="J607" s="32"/>
      <c r="K607" s="30"/>
      <c r="L607" s="31"/>
      <c r="M607" s="32"/>
      <c r="N607" s="33"/>
      <c r="O607" s="34"/>
      <c r="P607" s="34"/>
      <c r="Q607"/>
      <c r="R607"/>
      <c r="S607" s="48"/>
      <c r="T607" s="35"/>
      <c r="U607" s="35"/>
      <c r="V607" s="35"/>
      <c r="W607" s="35"/>
      <c r="X607" s="35"/>
      <c r="Y607" s="35"/>
      <c r="Z607" s="35"/>
      <c r="AA607" s="35"/>
      <c r="AB607" s="35"/>
      <c r="AC607" s="35"/>
      <c r="AF607"/>
      <c r="AG607"/>
      <c r="AH607" s="41"/>
      <c r="AJ607"/>
    </row>
    <row r="608" spans="1:36" ht="15" x14ac:dyDescent="0.25">
      <c r="A608"/>
      <c r="B608"/>
      <c r="C608"/>
      <c r="D608" s="29"/>
      <c r="E608" s="30"/>
      <c r="F608" s="31"/>
      <c r="G608" s="32"/>
      <c r="H608" s="30"/>
      <c r="I608" s="31"/>
      <c r="J608" s="32"/>
      <c r="K608" s="30"/>
      <c r="L608" s="31"/>
      <c r="M608" s="32"/>
      <c r="N608" s="33"/>
      <c r="O608" s="34"/>
      <c r="P608" s="34"/>
      <c r="Q608"/>
      <c r="R608"/>
      <c r="S608" s="48"/>
      <c r="T608" s="35"/>
      <c r="U608" s="35"/>
      <c r="V608" s="35"/>
      <c r="W608" s="35"/>
      <c r="X608" s="35"/>
      <c r="Y608" s="35"/>
      <c r="Z608" s="35"/>
      <c r="AA608" s="35"/>
      <c r="AB608" s="35"/>
      <c r="AC608" s="35"/>
      <c r="AF608"/>
      <c r="AG608"/>
      <c r="AH608" s="41"/>
      <c r="AJ608"/>
    </row>
    <row r="609" spans="1:36" ht="15" x14ac:dyDescent="0.25">
      <c r="A609"/>
      <c r="B609"/>
      <c r="C609"/>
      <c r="D609" s="29"/>
      <c r="E609" s="30"/>
      <c r="F609" s="31"/>
      <c r="G609" s="32"/>
      <c r="H609" s="30"/>
      <c r="I609" s="31"/>
      <c r="J609" s="32"/>
      <c r="K609" s="30"/>
      <c r="L609" s="31"/>
      <c r="M609" s="32"/>
      <c r="N609" s="33"/>
      <c r="O609" s="34"/>
      <c r="P609" s="34"/>
      <c r="Q609"/>
      <c r="R609"/>
      <c r="S609" s="48"/>
      <c r="T609" s="35"/>
      <c r="U609" s="35"/>
      <c r="V609" s="35"/>
      <c r="W609" s="35"/>
      <c r="X609" s="35"/>
      <c r="Y609" s="35"/>
      <c r="Z609" s="35"/>
      <c r="AA609" s="35"/>
      <c r="AB609" s="35"/>
      <c r="AC609" s="35"/>
      <c r="AF609"/>
      <c r="AG609"/>
      <c r="AH609" s="41"/>
      <c r="AJ609"/>
    </row>
    <row r="610" spans="1:36" ht="15" x14ac:dyDescent="0.25">
      <c r="A610"/>
      <c r="B610"/>
      <c r="C610"/>
      <c r="D610" s="29"/>
      <c r="E610" s="30"/>
      <c r="F610" s="31"/>
      <c r="G610" s="32"/>
      <c r="H610" s="30"/>
      <c r="I610" s="31"/>
      <c r="J610" s="32"/>
      <c r="K610" s="30"/>
      <c r="L610" s="31"/>
      <c r="M610" s="32"/>
      <c r="N610" s="33"/>
      <c r="O610" s="34"/>
      <c r="P610" s="34"/>
      <c r="Q610"/>
      <c r="R610"/>
      <c r="S610" s="48"/>
      <c r="T610" s="35"/>
      <c r="U610" s="35"/>
      <c r="V610" s="35"/>
      <c r="W610" s="35"/>
      <c r="X610" s="35"/>
      <c r="Y610" s="35"/>
      <c r="Z610" s="35"/>
      <c r="AA610" s="35"/>
      <c r="AB610" s="35"/>
      <c r="AC610" s="35"/>
      <c r="AF610"/>
      <c r="AG610"/>
      <c r="AH610" s="41"/>
      <c r="AJ610"/>
    </row>
    <row r="611" spans="1:36" ht="15" x14ac:dyDescent="0.25">
      <c r="A611"/>
      <c r="B611"/>
      <c r="C611"/>
      <c r="D611" s="29"/>
      <c r="E611" s="30"/>
      <c r="F611" s="31"/>
      <c r="G611" s="32"/>
      <c r="H611" s="30"/>
      <c r="I611" s="31"/>
      <c r="J611" s="32"/>
      <c r="K611" s="30"/>
      <c r="L611" s="31"/>
      <c r="M611" s="32"/>
      <c r="N611" s="33"/>
      <c r="O611" s="34"/>
      <c r="P611" s="34"/>
      <c r="Q611"/>
      <c r="R611"/>
      <c r="S611" s="48"/>
      <c r="T611" s="35"/>
      <c r="U611" s="35"/>
      <c r="V611" s="35"/>
      <c r="W611" s="35"/>
      <c r="X611" s="35"/>
      <c r="Y611" s="35"/>
      <c r="Z611" s="35"/>
      <c r="AA611" s="35"/>
      <c r="AB611" s="35"/>
      <c r="AC611" s="35"/>
      <c r="AF611"/>
      <c r="AG611"/>
      <c r="AH611" s="41"/>
      <c r="AJ611"/>
    </row>
    <row r="612" spans="1:36" ht="15" x14ac:dyDescent="0.25">
      <c r="A612"/>
      <c r="B612"/>
      <c r="C612"/>
      <c r="D612" s="29"/>
      <c r="E612" s="30"/>
      <c r="F612" s="31"/>
      <c r="G612" s="32"/>
      <c r="H612" s="30"/>
      <c r="I612" s="31"/>
      <c r="J612" s="32"/>
      <c r="K612" s="30"/>
      <c r="L612" s="31"/>
      <c r="M612" s="32"/>
      <c r="N612" s="33"/>
      <c r="O612" s="34"/>
      <c r="P612" s="34"/>
      <c r="Q612"/>
      <c r="R612"/>
      <c r="S612" s="48"/>
      <c r="T612" s="35"/>
      <c r="U612" s="35"/>
      <c r="V612" s="35"/>
      <c r="W612" s="35"/>
      <c r="X612" s="35"/>
      <c r="Y612" s="35"/>
      <c r="Z612" s="35"/>
      <c r="AA612" s="35"/>
      <c r="AB612" s="35"/>
      <c r="AC612" s="35"/>
      <c r="AF612"/>
      <c r="AG612"/>
      <c r="AH612" s="41"/>
      <c r="AJ612"/>
    </row>
    <row r="613" spans="1:36" ht="15" x14ac:dyDescent="0.25">
      <c r="A613"/>
      <c r="B613"/>
      <c r="C613"/>
      <c r="D613" s="29"/>
      <c r="E613" s="30"/>
      <c r="F613" s="31"/>
      <c r="G613" s="32"/>
      <c r="H613" s="30"/>
      <c r="I613" s="31"/>
      <c r="J613" s="32"/>
      <c r="K613" s="30"/>
      <c r="L613" s="31"/>
      <c r="M613" s="32"/>
      <c r="N613" s="33"/>
      <c r="O613" s="34"/>
      <c r="P613" s="34"/>
      <c r="Q613"/>
      <c r="R613"/>
      <c r="S613" s="48"/>
      <c r="T613" s="35"/>
      <c r="U613" s="35"/>
      <c r="V613" s="35"/>
      <c r="W613" s="35"/>
      <c r="X613" s="35"/>
      <c r="Y613" s="35"/>
      <c r="Z613" s="35"/>
      <c r="AA613" s="35"/>
      <c r="AB613" s="35"/>
      <c r="AC613" s="35"/>
      <c r="AF613"/>
      <c r="AG613"/>
      <c r="AH613" s="41"/>
      <c r="AJ613"/>
    </row>
    <row r="614" spans="1:36" ht="15" x14ac:dyDescent="0.25">
      <c r="A614"/>
      <c r="B614"/>
      <c r="C614"/>
      <c r="D614" s="29"/>
      <c r="E614" s="30"/>
      <c r="F614" s="31"/>
      <c r="G614" s="32"/>
      <c r="H614" s="30"/>
      <c r="I614" s="31"/>
      <c r="J614" s="32"/>
      <c r="K614" s="30"/>
      <c r="L614" s="31"/>
      <c r="M614" s="32"/>
      <c r="N614" s="33"/>
      <c r="O614" s="34"/>
      <c r="P614" s="34"/>
      <c r="Q614"/>
      <c r="R614"/>
      <c r="S614" s="48"/>
      <c r="T614" s="35"/>
      <c r="U614" s="35"/>
      <c r="V614" s="35"/>
      <c r="W614" s="35"/>
      <c r="X614" s="35"/>
      <c r="Y614" s="35"/>
      <c r="Z614" s="35"/>
      <c r="AA614" s="35"/>
      <c r="AB614" s="35"/>
      <c r="AC614" s="35"/>
      <c r="AF614"/>
      <c r="AG614"/>
      <c r="AH614" s="41"/>
      <c r="AJ614"/>
    </row>
    <row r="615" spans="1:36" ht="15" x14ac:dyDescent="0.25">
      <c r="A615"/>
      <c r="B615"/>
      <c r="C615"/>
      <c r="D615" s="29"/>
      <c r="E615" s="30"/>
      <c r="F615" s="31"/>
      <c r="G615" s="32"/>
      <c r="H615" s="30"/>
      <c r="I615" s="31"/>
      <c r="J615" s="32"/>
      <c r="K615" s="30"/>
      <c r="L615" s="31"/>
      <c r="M615" s="32"/>
      <c r="N615" s="33"/>
      <c r="O615" s="34"/>
      <c r="P615" s="34"/>
      <c r="Q615"/>
      <c r="R615"/>
      <c r="S615" s="48"/>
      <c r="T615" s="35"/>
      <c r="U615" s="35"/>
      <c r="V615" s="35"/>
      <c r="W615" s="35"/>
      <c r="X615" s="35"/>
      <c r="Y615" s="35"/>
      <c r="Z615" s="35"/>
      <c r="AA615" s="35"/>
      <c r="AB615" s="35"/>
      <c r="AC615" s="35"/>
      <c r="AF615"/>
      <c r="AG615"/>
      <c r="AH615" s="41"/>
      <c r="AJ615"/>
    </row>
    <row r="616" spans="1:36" ht="15" x14ac:dyDescent="0.25">
      <c r="A616"/>
      <c r="B616"/>
      <c r="C616"/>
      <c r="D616" s="29"/>
      <c r="E616" s="30"/>
      <c r="F616" s="31"/>
      <c r="G616" s="32"/>
      <c r="H616" s="30"/>
      <c r="I616" s="31"/>
      <c r="J616" s="32"/>
      <c r="K616" s="30"/>
      <c r="L616" s="31"/>
      <c r="M616" s="32"/>
      <c r="N616" s="33"/>
      <c r="O616" s="34"/>
      <c r="P616" s="34"/>
      <c r="Q616"/>
      <c r="R616"/>
      <c r="S616" s="48"/>
      <c r="T616" s="35"/>
      <c r="U616" s="35"/>
      <c r="V616" s="35"/>
      <c r="W616" s="35"/>
      <c r="X616" s="35"/>
      <c r="Y616" s="35"/>
      <c r="Z616" s="35"/>
      <c r="AA616" s="35"/>
      <c r="AB616" s="35"/>
      <c r="AC616" s="35"/>
      <c r="AF616"/>
      <c r="AG616"/>
      <c r="AH616" s="41"/>
      <c r="AJ616"/>
    </row>
    <row r="617" spans="1:36" ht="15" x14ac:dyDescent="0.25">
      <c r="A617"/>
      <c r="B617"/>
      <c r="C617"/>
      <c r="D617" s="29"/>
      <c r="E617" s="30"/>
      <c r="F617" s="31"/>
      <c r="G617" s="32"/>
      <c r="H617" s="30"/>
      <c r="I617" s="31"/>
      <c r="J617" s="32"/>
      <c r="K617" s="30"/>
      <c r="L617" s="31"/>
      <c r="M617" s="32"/>
      <c r="N617" s="33"/>
      <c r="O617" s="34"/>
      <c r="P617" s="34"/>
      <c r="Q617"/>
      <c r="R617"/>
      <c r="S617" s="48"/>
      <c r="T617" s="35"/>
      <c r="U617" s="35"/>
      <c r="V617" s="35"/>
      <c r="W617" s="35"/>
      <c r="X617" s="35"/>
      <c r="Y617" s="35"/>
      <c r="Z617" s="35"/>
      <c r="AA617" s="35"/>
      <c r="AB617" s="35"/>
      <c r="AC617" s="35"/>
      <c r="AF617"/>
      <c r="AG617"/>
      <c r="AH617" s="41"/>
      <c r="AJ617"/>
    </row>
    <row r="618" spans="1:36" ht="15" x14ac:dyDescent="0.25">
      <c r="A618"/>
      <c r="B618"/>
      <c r="C618"/>
      <c r="D618" s="29"/>
      <c r="E618" s="30"/>
      <c r="F618" s="31"/>
      <c r="G618" s="32"/>
      <c r="H618" s="30"/>
      <c r="I618" s="31"/>
      <c r="J618" s="32"/>
      <c r="K618" s="30"/>
      <c r="L618" s="31"/>
      <c r="M618" s="32"/>
      <c r="N618" s="33"/>
      <c r="O618" s="34"/>
      <c r="P618" s="34"/>
      <c r="Q618"/>
      <c r="R618"/>
      <c r="S618" s="48"/>
      <c r="T618" s="35"/>
      <c r="U618" s="35"/>
      <c r="V618" s="35"/>
      <c r="W618" s="35"/>
      <c r="X618" s="35"/>
      <c r="Y618" s="35"/>
      <c r="Z618" s="35"/>
      <c r="AA618" s="35"/>
      <c r="AB618" s="35"/>
      <c r="AC618" s="35"/>
      <c r="AF618"/>
      <c r="AG618"/>
      <c r="AH618" s="41"/>
      <c r="AJ618"/>
    </row>
    <row r="619" spans="1:36" ht="15" x14ac:dyDescent="0.25">
      <c r="A619"/>
      <c r="B619"/>
      <c r="C619"/>
      <c r="D619" s="29"/>
      <c r="E619" s="30"/>
      <c r="F619" s="31"/>
      <c r="G619" s="32"/>
      <c r="H619" s="30"/>
      <c r="I619" s="31"/>
      <c r="J619" s="32"/>
      <c r="K619" s="30"/>
      <c r="L619" s="31"/>
      <c r="M619" s="32"/>
      <c r="N619" s="33"/>
      <c r="O619" s="34"/>
      <c r="P619" s="34"/>
      <c r="Q619"/>
      <c r="R619"/>
      <c r="S619" s="48"/>
      <c r="T619" s="35"/>
      <c r="U619" s="35"/>
      <c r="V619" s="35"/>
      <c r="W619" s="35"/>
      <c r="X619" s="35"/>
      <c r="Y619" s="35"/>
      <c r="Z619" s="35"/>
      <c r="AA619" s="35"/>
      <c r="AB619" s="35"/>
      <c r="AC619" s="35"/>
      <c r="AF619"/>
      <c r="AG619"/>
      <c r="AH619" s="41"/>
      <c r="AJ619"/>
    </row>
    <row r="620" spans="1:36" ht="15" x14ac:dyDescent="0.25">
      <c r="A620"/>
      <c r="B620"/>
      <c r="C620"/>
      <c r="D620" s="29"/>
      <c r="E620" s="30"/>
      <c r="F620" s="31"/>
      <c r="G620" s="32"/>
      <c r="H620" s="30"/>
      <c r="I620" s="31"/>
      <c r="J620" s="32"/>
      <c r="K620" s="30"/>
      <c r="L620" s="31"/>
      <c r="M620" s="32"/>
      <c r="N620" s="33"/>
      <c r="O620" s="34"/>
      <c r="P620" s="34"/>
      <c r="Q620"/>
      <c r="R620"/>
      <c r="S620" s="48"/>
      <c r="T620" s="35"/>
      <c r="U620" s="35"/>
      <c r="V620" s="35"/>
      <c r="W620" s="35"/>
      <c r="X620" s="35"/>
      <c r="Y620" s="35"/>
      <c r="Z620" s="35"/>
      <c r="AA620" s="35"/>
      <c r="AB620" s="35"/>
      <c r="AC620" s="35"/>
      <c r="AF620"/>
      <c r="AG620"/>
      <c r="AH620" s="41"/>
      <c r="AJ620"/>
    </row>
    <row r="621" spans="1:36" ht="15" x14ac:dyDescent="0.25">
      <c r="A621"/>
      <c r="B621"/>
      <c r="C621"/>
      <c r="D621" s="29"/>
      <c r="E621" s="30"/>
      <c r="F621" s="31"/>
      <c r="G621" s="32"/>
      <c r="H621" s="30"/>
      <c r="I621" s="31"/>
      <c r="J621" s="32"/>
      <c r="K621" s="30"/>
      <c r="L621" s="31"/>
      <c r="M621" s="32"/>
      <c r="N621" s="33"/>
      <c r="O621" s="34"/>
      <c r="P621" s="34"/>
      <c r="Q621"/>
      <c r="R621"/>
      <c r="S621" s="48"/>
      <c r="T621" s="35"/>
      <c r="U621" s="35"/>
      <c r="V621" s="35"/>
      <c r="W621" s="35"/>
      <c r="X621" s="35"/>
      <c r="Y621" s="35"/>
      <c r="Z621" s="35"/>
      <c r="AA621" s="35"/>
      <c r="AB621" s="35"/>
      <c r="AC621" s="35"/>
      <c r="AF621"/>
      <c r="AG621"/>
      <c r="AH621" s="41"/>
      <c r="AJ621"/>
    </row>
    <row r="622" spans="1:36" ht="15" x14ac:dyDescent="0.25">
      <c r="A622"/>
      <c r="B622"/>
      <c r="C622"/>
      <c r="D622" s="29"/>
      <c r="E622" s="30"/>
      <c r="F622" s="31"/>
      <c r="G622" s="32"/>
      <c r="H622" s="30"/>
      <c r="I622" s="31"/>
      <c r="J622" s="32"/>
      <c r="K622" s="30"/>
      <c r="L622" s="31"/>
      <c r="M622" s="32"/>
      <c r="N622" s="33"/>
      <c r="O622" s="34"/>
      <c r="P622" s="34"/>
      <c r="Q622"/>
      <c r="R622"/>
      <c r="S622" s="48"/>
      <c r="T622" s="35"/>
      <c r="U622" s="35"/>
      <c r="V622" s="35"/>
      <c r="W622" s="35"/>
      <c r="X622" s="35"/>
      <c r="Y622" s="35"/>
      <c r="Z622" s="35"/>
      <c r="AA622" s="35"/>
      <c r="AB622" s="35"/>
      <c r="AC622" s="35"/>
      <c r="AF622"/>
      <c r="AG622"/>
      <c r="AH622" s="41"/>
      <c r="AJ622"/>
    </row>
    <row r="623" spans="1:36" ht="15" x14ac:dyDescent="0.25">
      <c r="A623"/>
      <c r="B623"/>
      <c r="C623"/>
      <c r="D623" s="29"/>
      <c r="E623" s="30"/>
      <c r="F623" s="31"/>
      <c r="G623" s="32"/>
      <c r="H623" s="30"/>
      <c r="I623" s="31"/>
      <c r="J623" s="32"/>
      <c r="K623" s="30"/>
      <c r="L623" s="31"/>
      <c r="M623" s="32"/>
      <c r="N623" s="33"/>
      <c r="O623" s="34"/>
      <c r="P623" s="34"/>
      <c r="Q623"/>
      <c r="R623"/>
      <c r="S623" s="48"/>
      <c r="T623" s="35"/>
      <c r="U623" s="35"/>
      <c r="V623" s="35"/>
      <c r="W623" s="35"/>
      <c r="X623" s="35"/>
      <c r="Y623" s="35"/>
      <c r="Z623" s="35"/>
      <c r="AA623" s="35"/>
      <c r="AB623" s="35"/>
      <c r="AC623" s="35"/>
      <c r="AF623"/>
      <c r="AG623"/>
      <c r="AH623" s="41"/>
      <c r="AJ623"/>
    </row>
    <row r="624" spans="1:36" ht="15" x14ac:dyDescent="0.25">
      <c r="A624"/>
      <c r="B624"/>
      <c r="C624"/>
      <c r="D624" s="29"/>
      <c r="E624" s="30"/>
      <c r="F624" s="31"/>
      <c r="G624" s="32"/>
      <c r="H624" s="30"/>
      <c r="I624" s="31"/>
      <c r="J624" s="32"/>
      <c r="K624" s="30"/>
      <c r="L624" s="31"/>
      <c r="M624" s="32"/>
      <c r="N624" s="33"/>
      <c r="O624" s="34"/>
      <c r="P624" s="34"/>
      <c r="Q624"/>
      <c r="R624"/>
      <c r="S624" s="48"/>
      <c r="T624" s="35"/>
      <c r="U624" s="35"/>
      <c r="V624" s="35"/>
      <c r="W624" s="35"/>
      <c r="X624" s="35"/>
      <c r="Y624" s="35"/>
      <c r="Z624" s="35"/>
      <c r="AA624" s="35"/>
      <c r="AB624" s="35"/>
      <c r="AC624" s="35"/>
      <c r="AF624"/>
      <c r="AG624"/>
      <c r="AH624" s="41"/>
      <c r="AJ624"/>
    </row>
    <row r="625" spans="1:36" ht="15" x14ac:dyDescent="0.25">
      <c r="A625"/>
      <c r="B625"/>
      <c r="C625"/>
      <c r="D625" s="29"/>
      <c r="E625" s="30"/>
      <c r="F625" s="31"/>
      <c r="G625" s="32"/>
      <c r="H625" s="30"/>
      <c r="I625" s="31"/>
      <c r="J625" s="32"/>
      <c r="K625" s="30"/>
      <c r="L625" s="31"/>
      <c r="M625" s="32"/>
      <c r="N625" s="33"/>
      <c r="O625" s="34"/>
      <c r="P625" s="34"/>
      <c r="Q625"/>
      <c r="R625"/>
      <c r="S625" s="48"/>
      <c r="T625" s="35"/>
      <c r="U625" s="35"/>
      <c r="V625" s="35"/>
      <c r="W625" s="35"/>
      <c r="X625" s="35"/>
      <c r="Y625" s="35"/>
      <c r="Z625" s="35"/>
      <c r="AA625" s="35"/>
      <c r="AB625" s="35"/>
      <c r="AC625" s="35"/>
      <c r="AF625"/>
      <c r="AG625"/>
      <c r="AH625" s="41"/>
      <c r="AJ625"/>
    </row>
    <row r="626" spans="1:36" ht="15" x14ac:dyDescent="0.25">
      <c r="A626"/>
      <c r="B626"/>
      <c r="C626"/>
      <c r="D626" s="29"/>
      <c r="E626" s="30"/>
      <c r="F626" s="31"/>
      <c r="G626" s="32"/>
      <c r="H626" s="30"/>
      <c r="I626" s="31"/>
      <c r="J626" s="32"/>
      <c r="K626" s="30"/>
      <c r="L626" s="31"/>
      <c r="M626" s="32"/>
      <c r="N626" s="33"/>
      <c r="O626" s="34"/>
      <c r="P626" s="34"/>
      <c r="Q626"/>
      <c r="R626"/>
      <c r="S626" s="48"/>
      <c r="T626" s="35"/>
      <c r="U626" s="35"/>
      <c r="V626" s="35"/>
      <c r="W626" s="35"/>
      <c r="X626" s="35"/>
      <c r="Y626" s="35"/>
      <c r="Z626" s="35"/>
      <c r="AA626" s="35"/>
      <c r="AB626" s="35"/>
      <c r="AC626" s="35"/>
      <c r="AF626"/>
      <c r="AG626"/>
      <c r="AH626" s="41"/>
      <c r="AJ626"/>
    </row>
    <row r="627" spans="1:36" s="35" customFormat="1" ht="15" x14ac:dyDescent="0.25">
      <c r="A627"/>
      <c r="B627"/>
      <c r="C627"/>
      <c r="D627" s="29"/>
      <c r="E627" s="30"/>
      <c r="F627" s="31"/>
      <c r="G627" s="32"/>
      <c r="H627" s="30"/>
      <c r="I627" s="31"/>
      <c r="J627" s="32"/>
      <c r="K627" s="30"/>
      <c r="L627" s="31"/>
      <c r="M627" s="32"/>
      <c r="N627" s="33"/>
      <c r="O627" s="34"/>
      <c r="P627" s="34"/>
      <c r="Q627"/>
      <c r="R627"/>
      <c r="S627" s="48"/>
      <c r="AD627" s="36"/>
      <c r="AE627" s="36"/>
      <c r="AF627"/>
      <c r="AG627"/>
      <c r="AH627" s="41"/>
      <c r="AI627" s="36"/>
      <c r="AJ627"/>
    </row>
    <row r="628" spans="1:36" ht="15" x14ac:dyDescent="0.25">
      <c r="A628"/>
      <c r="B628"/>
      <c r="C628"/>
      <c r="D628" s="29"/>
      <c r="E628" s="30"/>
      <c r="F628" s="31"/>
      <c r="G628" s="32"/>
      <c r="H628" s="30"/>
      <c r="I628" s="31"/>
      <c r="J628" s="32"/>
      <c r="K628" s="30"/>
      <c r="L628" s="31"/>
      <c r="M628" s="32"/>
      <c r="N628" s="33"/>
      <c r="O628" s="34"/>
      <c r="P628" s="34"/>
      <c r="Q628"/>
      <c r="R628"/>
      <c r="S628" s="48"/>
      <c r="T628" s="35"/>
      <c r="U628" s="35"/>
      <c r="V628" s="35"/>
      <c r="W628" s="35"/>
      <c r="X628" s="35"/>
      <c r="Y628" s="35"/>
      <c r="Z628" s="35"/>
      <c r="AA628" s="35"/>
      <c r="AB628" s="35"/>
      <c r="AC628" s="35"/>
      <c r="AF628"/>
      <c r="AG628"/>
      <c r="AH628" s="41"/>
      <c r="AJ628"/>
    </row>
    <row r="629" spans="1:36" ht="15" x14ac:dyDescent="0.25">
      <c r="A629"/>
      <c r="B629"/>
      <c r="C629"/>
      <c r="D629" s="29"/>
      <c r="E629" s="30"/>
      <c r="F629" s="31"/>
      <c r="G629" s="32"/>
      <c r="H629" s="30"/>
      <c r="I629" s="31"/>
      <c r="J629" s="32"/>
      <c r="K629" s="30"/>
      <c r="L629" s="31"/>
      <c r="M629" s="32"/>
      <c r="N629" s="33"/>
      <c r="O629" s="34"/>
      <c r="P629" s="34"/>
      <c r="Q629"/>
      <c r="R629"/>
      <c r="S629" s="48"/>
      <c r="T629" s="35"/>
      <c r="U629" s="35"/>
      <c r="V629" s="35"/>
      <c r="W629" s="35"/>
      <c r="X629" s="35"/>
      <c r="Y629" s="35"/>
      <c r="Z629" s="35"/>
      <c r="AA629" s="35"/>
      <c r="AB629" s="35"/>
      <c r="AC629" s="35"/>
      <c r="AF629"/>
      <c r="AG629"/>
      <c r="AH629" s="41"/>
      <c r="AJ629"/>
    </row>
    <row r="630" spans="1:36" ht="15" x14ac:dyDescent="0.25">
      <c r="A630"/>
      <c r="B630"/>
      <c r="C630"/>
      <c r="D630" s="29"/>
      <c r="E630" s="30"/>
      <c r="F630" s="31"/>
      <c r="G630" s="32"/>
      <c r="H630" s="30"/>
      <c r="I630" s="31"/>
      <c r="J630" s="32"/>
      <c r="K630" s="30"/>
      <c r="L630" s="31"/>
      <c r="M630" s="32"/>
      <c r="N630" s="33"/>
      <c r="O630" s="34"/>
      <c r="P630" s="34"/>
      <c r="Q630"/>
      <c r="R630"/>
      <c r="S630" s="48"/>
      <c r="T630" s="35"/>
      <c r="U630" s="35"/>
      <c r="V630" s="35"/>
      <c r="W630" s="35"/>
      <c r="X630" s="35"/>
      <c r="Y630" s="35"/>
      <c r="Z630" s="35"/>
      <c r="AA630" s="35"/>
      <c r="AB630" s="35"/>
      <c r="AC630" s="35"/>
      <c r="AF630"/>
      <c r="AG630"/>
      <c r="AH630" s="41"/>
      <c r="AJ630"/>
    </row>
    <row r="631" spans="1:36" s="35" customFormat="1" ht="15" x14ac:dyDescent="0.25">
      <c r="A631"/>
      <c r="B631"/>
      <c r="C631"/>
      <c r="D631" s="29"/>
      <c r="E631" s="30"/>
      <c r="F631" s="31"/>
      <c r="G631" s="32"/>
      <c r="H631" s="30"/>
      <c r="I631" s="31"/>
      <c r="J631" s="32"/>
      <c r="K631" s="30"/>
      <c r="L631" s="31"/>
      <c r="M631" s="32"/>
      <c r="N631" s="33"/>
      <c r="O631" s="34"/>
      <c r="P631" s="34"/>
      <c r="Q631"/>
      <c r="R631"/>
      <c r="S631" s="48"/>
      <c r="AD631" s="36"/>
      <c r="AE631" s="36"/>
      <c r="AF631"/>
      <c r="AG631"/>
      <c r="AH631" s="41"/>
      <c r="AI631" s="36"/>
      <c r="AJ631"/>
    </row>
    <row r="632" spans="1:36" ht="15" x14ac:dyDescent="0.25">
      <c r="A632"/>
      <c r="B632"/>
      <c r="C632"/>
      <c r="D632" s="29"/>
      <c r="E632" s="30"/>
      <c r="F632" s="31"/>
      <c r="G632" s="32"/>
      <c r="H632" s="30"/>
      <c r="I632" s="31"/>
      <c r="J632" s="32"/>
      <c r="K632" s="30"/>
      <c r="L632" s="31"/>
      <c r="M632" s="32"/>
      <c r="N632" s="33"/>
      <c r="O632" s="34"/>
      <c r="P632" s="34"/>
      <c r="Q632"/>
      <c r="R632"/>
      <c r="S632" s="48"/>
      <c r="T632" s="35"/>
      <c r="U632" s="35"/>
      <c r="V632" s="35"/>
      <c r="W632" s="35"/>
      <c r="X632" s="35"/>
      <c r="Y632" s="35"/>
      <c r="Z632" s="35"/>
      <c r="AA632" s="35"/>
      <c r="AB632" s="35"/>
      <c r="AC632" s="35"/>
      <c r="AF632"/>
      <c r="AG632"/>
      <c r="AH632" s="41"/>
      <c r="AJ632"/>
    </row>
    <row r="633" spans="1:36" ht="15" x14ac:dyDescent="0.25">
      <c r="A633"/>
      <c r="B633"/>
      <c r="C633"/>
      <c r="D633" s="29"/>
      <c r="E633" s="30"/>
      <c r="F633" s="31"/>
      <c r="G633" s="32"/>
      <c r="H633" s="30"/>
      <c r="I633" s="31"/>
      <c r="J633" s="32"/>
      <c r="K633" s="30"/>
      <c r="L633" s="31"/>
      <c r="M633" s="32"/>
      <c r="N633" s="33"/>
      <c r="O633" s="34"/>
      <c r="P633" s="34"/>
      <c r="Q633"/>
      <c r="R633"/>
      <c r="S633" s="48"/>
      <c r="T633" s="35"/>
      <c r="U633" s="35"/>
      <c r="V633" s="35"/>
      <c r="W633" s="35"/>
      <c r="X633" s="35"/>
      <c r="Y633" s="35"/>
      <c r="Z633" s="35"/>
      <c r="AA633" s="35"/>
      <c r="AB633" s="35"/>
      <c r="AC633" s="35"/>
      <c r="AF633"/>
      <c r="AG633"/>
      <c r="AH633" s="41"/>
      <c r="AJ633"/>
    </row>
    <row r="634" spans="1:36" ht="15" x14ac:dyDescent="0.25">
      <c r="A634"/>
      <c r="B634"/>
      <c r="C634"/>
      <c r="D634" s="29"/>
      <c r="E634" s="30"/>
      <c r="F634" s="31"/>
      <c r="G634" s="32"/>
      <c r="H634" s="30"/>
      <c r="I634" s="31"/>
      <c r="J634" s="32"/>
      <c r="K634" s="30"/>
      <c r="L634" s="31"/>
      <c r="M634" s="32"/>
      <c r="N634" s="33"/>
      <c r="O634" s="34"/>
      <c r="P634" s="34"/>
      <c r="Q634"/>
      <c r="R634"/>
      <c r="S634" s="48"/>
      <c r="T634" s="35"/>
      <c r="U634" s="35"/>
      <c r="V634" s="35"/>
      <c r="W634" s="35"/>
      <c r="X634" s="35"/>
      <c r="Y634" s="35"/>
      <c r="Z634" s="35"/>
      <c r="AA634" s="35"/>
      <c r="AB634" s="35"/>
      <c r="AC634" s="35"/>
      <c r="AF634"/>
      <c r="AG634"/>
      <c r="AH634" s="41"/>
      <c r="AJ634"/>
    </row>
    <row r="635" spans="1:36" s="35" customFormat="1" ht="15" x14ac:dyDescent="0.25">
      <c r="A635"/>
      <c r="B635"/>
      <c r="C635"/>
      <c r="D635" s="29"/>
      <c r="E635" s="30"/>
      <c r="F635" s="31"/>
      <c r="G635" s="32"/>
      <c r="H635" s="30"/>
      <c r="I635" s="31"/>
      <c r="J635" s="32"/>
      <c r="K635" s="30"/>
      <c r="L635" s="31"/>
      <c r="M635" s="32"/>
      <c r="N635" s="33"/>
      <c r="O635" s="34"/>
      <c r="P635" s="34"/>
      <c r="Q635"/>
      <c r="R635"/>
      <c r="S635" s="48"/>
      <c r="AD635" s="36"/>
      <c r="AE635" s="36"/>
      <c r="AF635"/>
      <c r="AG635"/>
      <c r="AH635" s="41"/>
      <c r="AI635" s="36"/>
      <c r="AJ635"/>
    </row>
    <row r="636" spans="1:36" ht="15" x14ac:dyDescent="0.25">
      <c r="A636"/>
      <c r="B636"/>
      <c r="C636"/>
      <c r="D636" s="29"/>
      <c r="E636" s="30"/>
      <c r="F636" s="31"/>
      <c r="G636" s="32"/>
      <c r="H636" s="30"/>
      <c r="I636" s="31"/>
      <c r="J636" s="32"/>
      <c r="K636" s="30"/>
      <c r="L636" s="31"/>
      <c r="M636" s="32"/>
      <c r="N636" s="33"/>
      <c r="O636" s="34"/>
      <c r="P636" s="34"/>
      <c r="Q636"/>
      <c r="R636"/>
      <c r="S636" s="48"/>
      <c r="T636" s="35"/>
      <c r="U636" s="35"/>
      <c r="V636" s="35"/>
      <c r="W636" s="35"/>
      <c r="X636" s="35"/>
      <c r="Y636" s="35"/>
      <c r="Z636" s="35"/>
      <c r="AA636" s="35"/>
      <c r="AB636" s="35"/>
      <c r="AC636" s="35"/>
      <c r="AF636"/>
      <c r="AG636"/>
      <c r="AH636" s="41"/>
      <c r="AJ636"/>
    </row>
    <row r="637" spans="1:36" ht="15" x14ac:dyDescent="0.25">
      <c r="A637"/>
      <c r="B637"/>
      <c r="C637"/>
      <c r="D637" s="29"/>
      <c r="E637" s="30"/>
      <c r="F637" s="31"/>
      <c r="G637" s="32"/>
      <c r="H637" s="30"/>
      <c r="I637" s="31"/>
      <c r="J637" s="32"/>
      <c r="K637" s="30"/>
      <c r="L637" s="31"/>
      <c r="M637" s="32"/>
      <c r="N637" s="33"/>
      <c r="O637" s="34"/>
      <c r="P637" s="34"/>
      <c r="Q637"/>
      <c r="R637"/>
      <c r="S637" s="48"/>
      <c r="T637" s="35"/>
      <c r="U637" s="35"/>
      <c r="V637" s="35"/>
      <c r="W637" s="35"/>
      <c r="X637" s="35"/>
      <c r="Y637" s="35"/>
      <c r="Z637" s="35"/>
      <c r="AA637" s="35"/>
      <c r="AB637" s="35"/>
      <c r="AC637" s="35"/>
      <c r="AF637"/>
      <c r="AG637"/>
      <c r="AH637" s="41"/>
      <c r="AJ637"/>
    </row>
    <row r="638" spans="1:36" ht="15" x14ac:dyDescent="0.25">
      <c r="A638"/>
      <c r="B638"/>
      <c r="C638"/>
      <c r="D638" s="29"/>
      <c r="E638" s="30"/>
      <c r="F638" s="31"/>
      <c r="G638" s="32"/>
      <c r="H638" s="30"/>
      <c r="I638" s="31"/>
      <c r="J638" s="32"/>
      <c r="K638" s="30"/>
      <c r="L638" s="31"/>
      <c r="M638" s="32"/>
      <c r="N638" s="33"/>
      <c r="O638" s="34"/>
      <c r="P638" s="34"/>
      <c r="Q638"/>
      <c r="R638"/>
      <c r="S638" s="48"/>
      <c r="T638" s="35"/>
      <c r="U638" s="35"/>
      <c r="V638" s="35"/>
      <c r="W638" s="35"/>
      <c r="X638" s="35"/>
      <c r="Y638" s="35"/>
      <c r="Z638" s="35"/>
      <c r="AA638" s="35"/>
      <c r="AB638" s="35"/>
      <c r="AC638" s="35"/>
      <c r="AF638"/>
      <c r="AG638"/>
      <c r="AH638" s="41"/>
      <c r="AJ638"/>
    </row>
    <row r="639" spans="1:36" s="35" customFormat="1" ht="15" x14ac:dyDescent="0.25">
      <c r="A639"/>
      <c r="B639"/>
      <c r="C639"/>
      <c r="D639" s="29"/>
      <c r="E639" s="30"/>
      <c r="F639" s="31"/>
      <c r="G639" s="32"/>
      <c r="H639" s="30"/>
      <c r="I639" s="31"/>
      <c r="J639" s="32"/>
      <c r="K639" s="30"/>
      <c r="L639" s="31"/>
      <c r="M639" s="32"/>
      <c r="N639" s="33"/>
      <c r="O639" s="34"/>
      <c r="P639" s="34"/>
      <c r="Q639"/>
      <c r="R639"/>
      <c r="S639" s="48"/>
      <c r="AD639" s="36"/>
      <c r="AE639" s="36"/>
      <c r="AF639"/>
      <c r="AG639"/>
      <c r="AH639" s="41"/>
      <c r="AI639" s="36"/>
      <c r="AJ639"/>
    </row>
    <row r="640" spans="1:36" ht="15" x14ac:dyDescent="0.25">
      <c r="A640"/>
      <c r="B640"/>
      <c r="C640"/>
      <c r="D640" s="29"/>
      <c r="E640" s="30"/>
      <c r="F640" s="31"/>
      <c r="G640" s="32"/>
      <c r="H640" s="30"/>
      <c r="I640" s="31"/>
      <c r="J640" s="32"/>
      <c r="K640" s="30"/>
      <c r="L640" s="31"/>
      <c r="M640" s="32"/>
      <c r="N640" s="33"/>
      <c r="O640" s="34"/>
      <c r="P640" s="34"/>
      <c r="Q640"/>
      <c r="R640"/>
      <c r="S640" s="48"/>
      <c r="T640" s="35"/>
      <c r="U640" s="35"/>
      <c r="V640" s="35"/>
      <c r="W640" s="35"/>
      <c r="X640" s="35"/>
      <c r="Y640" s="35"/>
      <c r="Z640" s="35"/>
      <c r="AA640" s="35"/>
      <c r="AB640" s="35"/>
      <c r="AC640" s="35"/>
      <c r="AF640"/>
      <c r="AG640"/>
      <c r="AH640" s="41"/>
      <c r="AJ640"/>
    </row>
    <row r="641" spans="1:36" ht="15" x14ac:dyDescent="0.25">
      <c r="A641"/>
      <c r="B641"/>
      <c r="C641"/>
      <c r="D641" s="29"/>
      <c r="E641" s="30"/>
      <c r="F641" s="31"/>
      <c r="G641" s="32"/>
      <c r="H641" s="30"/>
      <c r="I641" s="31"/>
      <c r="J641" s="32"/>
      <c r="K641" s="30"/>
      <c r="L641" s="31"/>
      <c r="M641" s="32"/>
      <c r="N641" s="33"/>
      <c r="O641" s="34"/>
      <c r="P641" s="34"/>
      <c r="Q641"/>
      <c r="R641"/>
      <c r="S641" s="48"/>
      <c r="T641" s="35"/>
      <c r="U641" s="35"/>
      <c r="V641" s="35"/>
      <c r="W641" s="35"/>
      <c r="X641" s="35"/>
      <c r="Y641" s="35"/>
      <c r="Z641" s="35"/>
      <c r="AA641" s="35"/>
      <c r="AB641" s="35"/>
      <c r="AC641" s="35"/>
      <c r="AF641"/>
      <c r="AG641"/>
      <c r="AH641" s="41"/>
      <c r="AJ641"/>
    </row>
    <row r="642" spans="1:36" ht="15" x14ac:dyDescent="0.25">
      <c r="A642"/>
      <c r="B642"/>
      <c r="C642"/>
      <c r="D642" s="29"/>
      <c r="E642" s="30"/>
      <c r="F642" s="31"/>
      <c r="G642" s="32"/>
      <c r="H642" s="30"/>
      <c r="I642" s="31"/>
      <c r="J642" s="32"/>
      <c r="K642" s="30"/>
      <c r="L642" s="31"/>
      <c r="M642" s="32"/>
      <c r="N642" s="33"/>
      <c r="O642" s="34"/>
      <c r="P642" s="34"/>
      <c r="Q642"/>
      <c r="R642"/>
      <c r="S642" s="48"/>
      <c r="T642" s="35"/>
      <c r="U642" s="35"/>
      <c r="V642" s="35"/>
      <c r="W642" s="35"/>
      <c r="X642" s="35"/>
      <c r="Y642" s="35"/>
      <c r="Z642" s="35"/>
      <c r="AA642" s="35"/>
      <c r="AB642" s="35"/>
      <c r="AC642" s="35"/>
      <c r="AF642"/>
      <c r="AG642"/>
      <c r="AH642" s="41"/>
      <c r="AJ642"/>
    </row>
    <row r="643" spans="1:36" ht="15" x14ac:dyDescent="0.25">
      <c r="A643"/>
      <c r="B643"/>
      <c r="C643"/>
      <c r="D643" s="29"/>
      <c r="E643" s="30"/>
      <c r="F643" s="31"/>
      <c r="G643" s="32"/>
      <c r="H643" s="30"/>
      <c r="I643" s="31"/>
      <c r="J643" s="32"/>
      <c r="K643" s="30"/>
      <c r="L643" s="31"/>
      <c r="M643" s="32"/>
      <c r="N643" s="33"/>
      <c r="O643" s="34"/>
      <c r="P643" s="34"/>
      <c r="Q643"/>
      <c r="R643"/>
      <c r="S643" s="48"/>
      <c r="T643" s="35"/>
      <c r="U643" s="35"/>
      <c r="V643" s="35"/>
      <c r="W643" s="35"/>
      <c r="X643" s="35"/>
      <c r="Y643" s="35"/>
      <c r="Z643" s="35"/>
      <c r="AA643" s="35"/>
      <c r="AB643" s="35"/>
      <c r="AC643" s="35"/>
      <c r="AF643"/>
      <c r="AG643"/>
      <c r="AH643" s="41"/>
      <c r="AJ643"/>
    </row>
    <row r="644" spans="1:36" ht="15" x14ac:dyDescent="0.25">
      <c r="A644"/>
      <c r="B644"/>
      <c r="C644"/>
      <c r="D644" s="29"/>
      <c r="E644" s="30"/>
      <c r="F644" s="31"/>
      <c r="G644" s="32"/>
      <c r="H644" s="30"/>
      <c r="I644" s="31"/>
      <c r="J644" s="32"/>
      <c r="K644" s="30"/>
      <c r="L644" s="31"/>
      <c r="M644" s="32"/>
      <c r="N644" s="33"/>
      <c r="O644" s="34"/>
      <c r="P644" s="34"/>
      <c r="Q644"/>
      <c r="R644"/>
      <c r="S644" s="48"/>
      <c r="T644" s="35"/>
      <c r="U644" s="35"/>
      <c r="V644" s="35"/>
      <c r="W644" s="35"/>
      <c r="X644" s="35"/>
      <c r="Y644" s="35"/>
      <c r="Z644" s="35"/>
      <c r="AA644" s="35"/>
      <c r="AB644" s="35"/>
      <c r="AC644" s="35"/>
      <c r="AF644"/>
      <c r="AG644"/>
      <c r="AH644" s="41"/>
      <c r="AJ644"/>
    </row>
    <row r="645" spans="1:36" ht="15" x14ac:dyDescent="0.25">
      <c r="A645"/>
      <c r="B645"/>
      <c r="C645"/>
      <c r="D645" s="29"/>
      <c r="E645" s="30"/>
      <c r="F645" s="31"/>
      <c r="G645" s="32"/>
      <c r="H645" s="30"/>
      <c r="I645" s="31"/>
      <c r="J645" s="32"/>
      <c r="K645" s="30"/>
      <c r="L645" s="31"/>
      <c r="M645" s="32"/>
      <c r="N645" s="33"/>
      <c r="O645" s="34"/>
      <c r="P645" s="34"/>
      <c r="Q645"/>
      <c r="R645"/>
      <c r="S645" s="48"/>
      <c r="T645" s="35"/>
      <c r="U645" s="35"/>
      <c r="V645" s="35"/>
      <c r="W645" s="35"/>
      <c r="X645" s="35"/>
      <c r="Y645" s="35"/>
      <c r="Z645" s="35"/>
      <c r="AA645" s="35"/>
      <c r="AB645" s="35"/>
      <c r="AC645" s="35"/>
      <c r="AF645"/>
      <c r="AG645"/>
      <c r="AH645" s="41"/>
      <c r="AJ645"/>
    </row>
    <row r="646" spans="1:36" ht="15" x14ac:dyDescent="0.25">
      <c r="A646"/>
      <c r="B646"/>
      <c r="C646"/>
      <c r="D646" s="29"/>
      <c r="E646" s="30"/>
      <c r="F646" s="31"/>
      <c r="G646" s="32"/>
      <c r="H646" s="30"/>
      <c r="I646" s="31"/>
      <c r="J646" s="32"/>
      <c r="K646" s="30"/>
      <c r="L646" s="31"/>
      <c r="M646" s="32"/>
      <c r="N646" s="33"/>
      <c r="O646" s="34"/>
      <c r="P646" s="34"/>
      <c r="Q646"/>
      <c r="R646"/>
      <c r="S646" s="48"/>
      <c r="T646" s="35"/>
      <c r="U646" s="35"/>
      <c r="V646" s="35"/>
      <c r="W646" s="35"/>
      <c r="X646" s="35"/>
      <c r="Y646" s="35"/>
      <c r="Z646" s="35"/>
      <c r="AA646" s="35"/>
      <c r="AB646" s="35"/>
      <c r="AC646" s="35"/>
      <c r="AF646"/>
      <c r="AG646"/>
      <c r="AH646" s="41"/>
      <c r="AJ646"/>
    </row>
    <row r="647" spans="1:36" s="35" customFormat="1" ht="15" x14ac:dyDescent="0.25">
      <c r="A647" s="28"/>
      <c r="B647" s="28"/>
      <c r="C647" s="28"/>
      <c r="D647" s="29"/>
      <c r="E647" s="30"/>
      <c r="F647" s="31"/>
      <c r="G647" s="32"/>
      <c r="H647" s="30"/>
      <c r="I647" s="31"/>
      <c r="J647" s="32"/>
      <c r="K647" s="30"/>
      <c r="L647" s="31"/>
      <c r="M647" s="32"/>
      <c r="N647" s="33"/>
      <c r="O647" s="34"/>
      <c r="P647" s="34"/>
      <c r="Q647" s="28"/>
      <c r="R647" s="28"/>
      <c r="S647" s="49"/>
      <c r="AD647" s="36"/>
      <c r="AE647" s="36"/>
      <c r="AF647" s="28"/>
      <c r="AG647" s="28"/>
      <c r="AH647" s="41"/>
      <c r="AI647" s="36"/>
      <c r="AJ647" s="28"/>
    </row>
    <row r="648" spans="1:36" ht="15" x14ac:dyDescent="0.25">
      <c r="A648"/>
      <c r="B648"/>
      <c r="C648"/>
      <c r="D648" s="29"/>
      <c r="E648" s="30"/>
      <c r="F648" s="31"/>
      <c r="G648" s="32"/>
      <c r="H648" s="30"/>
      <c r="I648" s="31"/>
      <c r="J648" s="32"/>
      <c r="K648" s="30"/>
      <c r="L648" s="31"/>
      <c r="M648" s="32"/>
      <c r="N648" s="33"/>
      <c r="O648" s="34"/>
      <c r="P648" s="34"/>
      <c r="Q648"/>
      <c r="R648"/>
      <c r="S648" s="48"/>
      <c r="T648" s="35"/>
      <c r="U648" s="35"/>
      <c r="V648" s="35"/>
      <c r="W648" s="35"/>
      <c r="X648" s="35"/>
      <c r="Y648" s="35"/>
      <c r="Z648" s="35"/>
      <c r="AA648" s="35"/>
      <c r="AB648" s="35"/>
      <c r="AC648" s="35"/>
      <c r="AF648"/>
      <c r="AG648"/>
      <c r="AH648" s="41"/>
      <c r="AJ648"/>
    </row>
    <row r="649" spans="1:36" ht="15" x14ac:dyDescent="0.25">
      <c r="A649"/>
      <c r="B649"/>
      <c r="C649"/>
      <c r="D649" s="29"/>
      <c r="E649" s="30"/>
      <c r="F649" s="31"/>
      <c r="G649" s="32"/>
      <c r="H649" s="30"/>
      <c r="I649" s="31"/>
      <c r="J649" s="32"/>
      <c r="K649" s="30"/>
      <c r="L649" s="31"/>
      <c r="M649" s="32"/>
      <c r="N649" s="33"/>
      <c r="O649" s="34"/>
      <c r="P649" s="34"/>
      <c r="Q649"/>
      <c r="R649"/>
      <c r="S649" s="48"/>
      <c r="T649" s="35"/>
      <c r="U649" s="35"/>
      <c r="V649" s="35"/>
      <c r="W649" s="35"/>
      <c r="X649" s="35"/>
      <c r="Y649" s="35"/>
      <c r="Z649" s="35"/>
      <c r="AA649" s="35"/>
      <c r="AB649" s="35"/>
      <c r="AC649" s="35"/>
      <c r="AF649"/>
      <c r="AG649"/>
      <c r="AH649" s="41"/>
      <c r="AJ649"/>
    </row>
    <row r="650" spans="1:36" ht="15" x14ac:dyDescent="0.25">
      <c r="A650"/>
      <c r="B650"/>
      <c r="C650"/>
      <c r="D650" s="29"/>
      <c r="E650" s="30"/>
      <c r="F650" s="31"/>
      <c r="G650" s="32"/>
      <c r="H650" s="30"/>
      <c r="I650" s="31"/>
      <c r="J650" s="32"/>
      <c r="K650" s="30"/>
      <c r="L650" s="31"/>
      <c r="M650" s="32"/>
      <c r="N650" s="33"/>
      <c r="O650" s="34"/>
      <c r="P650" s="34"/>
      <c r="Q650"/>
      <c r="R650"/>
      <c r="S650" s="48"/>
      <c r="T650" s="35"/>
      <c r="U650" s="35"/>
      <c r="V650" s="35"/>
      <c r="W650" s="35"/>
      <c r="X650" s="35"/>
      <c r="Y650" s="35"/>
      <c r="Z650" s="35"/>
      <c r="AA650" s="35"/>
      <c r="AB650" s="35"/>
      <c r="AC650" s="35"/>
      <c r="AF650"/>
      <c r="AG650"/>
      <c r="AH650" s="41"/>
      <c r="AJ650"/>
    </row>
    <row r="651" spans="1:36" ht="15" x14ac:dyDescent="0.25">
      <c r="A651"/>
      <c r="B651"/>
      <c r="C651"/>
      <c r="D651" s="29"/>
      <c r="E651" s="30"/>
      <c r="F651" s="31"/>
      <c r="G651" s="32"/>
      <c r="H651" s="30"/>
      <c r="I651" s="31"/>
      <c r="J651" s="32"/>
      <c r="K651" s="30"/>
      <c r="L651" s="31"/>
      <c r="M651" s="32"/>
      <c r="N651" s="33"/>
      <c r="O651" s="34"/>
      <c r="P651" s="34"/>
      <c r="Q651"/>
      <c r="R651"/>
      <c r="S651" s="48"/>
      <c r="T651" s="35"/>
      <c r="U651" s="35"/>
      <c r="V651" s="35"/>
      <c r="W651" s="35"/>
      <c r="X651" s="35"/>
      <c r="Y651" s="35"/>
      <c r="Z651" s="35"/>
      <c r="AA651" s="35"/>
      <c r="AB651" s="35"/>
      <c r="AC651" s="35"/>
      <c r="AF651"/>
      <c r="AG651"/>
      <c r="AH651" s="41"/>
      <c r="AJ651"/>
    </row>
    <row r="652" spans="1:36" ht="15" x14ac:dyDescent="0.25">
      <c r="A652"/>
      <c r="B652"/>
      <c r="C652"/>
      <c r="D652" s="29"/>
      <c r="E652" s="30"/>
      <c r="F652" s="31"/>
      <c r="G652" s="32"/>
      <c r="H652" s="30"/>
      <c r="I652" s="31"/>
      <c r="J652" s="32"/>
      <c r="K652" s="30"/>
      <c r="L652" s="31"/>
      <c r="M652" s="32"/>
      <c r="N652" s="33"/>
      <c r="O652" s="34"/>
      <c r="P652" s="34"/>
      <c r="Q652"/>
      <c r="R652"/>
      <c r="S652" s="48"/>
      <c r="T652" s="35"/>
      <c r="U652" s="35"/>
      <c r="V652" s="35"/>
      <c r="W652" s="35"/>
      <c r="X652" s="35"/>
      <c r="Y652" s="35"/>
      <c r="Z652" s="35"/>
      <c r="AA652" s="35"/>
      <c r="AB652" s="35"/>
      <c r="AC652" s="35"/>
      <c r="AF652"/>
      <c r="AG652"/>
      <c r="AH652" s="41"/>
      <c r="AJ652"/>
    </row>
    <row r="653" spans="1:36" ht="15" x14ac:dyDescent="0.25">
      <c r="A653"/>
      <c r="B653"/>
      <c r="C653"/>
      <c r="D653" s="29"/>
      <c r="E653" s="30"/>
      <c r="F653" s="31"/>
      <c r="G653" s="32"/>
      <c r="H653" s="30"/>
      <c r="I653" s="31"/>
      <c r="J653" s="32"/>
      <c r="K653" s="30"/>
      <c r="L653" s="31"/>
      <c r="M653" s="32"/>
      <c r="N653" s="33"/>
      <c r="O653" s="34"/>
      <c r="P653" s="34"/>
      <c r="Q653"/>
      <c r="R653"/>
      <c r="S653" s="48"/>
      <c r="T653" s="35"/>
      <c r="U653" s="35"/>
      <c r="V653" s="35"/>
      <c r="W653" s="35"/>
      <c r="X653" s="35"/>
      <c r="Y653" s="35"/>
      <c r="Z653" s="35"/>
      <c r="AA653" s="35"/>
      <c r="AB653" s="35"/>
      <c r="AC653" s="35"/>
      <c r="AF653"/>
      <c r="AG653"/>
      <c r="AH653" s="41"/>
      <c r="AJ653"/>
    </row>
    <row r="654" spans="1:36" ht="15" x14ac:dyDescent="0.25">
      <c r="A654"/>
      <c r="B654"/>
      <c r="C654"/>
      <c r="D654" s="29"/>
      <c r="E654" s="30"/>
      <c r="F654" s="31"/>
      <c r="G654" s="32"/>
      <c r="H654" s="30"/>
      <c r="I654" s="31"/>
      <c r="J654" s="32"/>
      <c r="K654" s="30"/>
      <c r="L654" s="31"/>
      <c r="M654" s="32"/>
      <c r="N654" s="33"/>
      <c r="O654" s="34"/>
      <c r="P654" s="34"/>
      <c r="Q654"/>
      <c r="R654"/>
      <c r="S654" s="48"/>
      <c r="T654" s="35"/>
      <c r="U654" s="35"/>
      <c r="V654" s="35"/>
      <c r="W654" s="35"/>
      <c r="X654" s="35"/>
      <c r="Y654" s="35"/>
      <c r="Z654" s="35"/>
      <c r="AA654" s="35"/>
      <c r="AB654" s="35"/>
      <c r="AC654" s="35"/>
      <c r="AF654"/>
      <c r="AG654"/>
      <c r="AH654" s="41"/>
      <c r="AJ654"/>
    </row>
    <row r="655" spans="1:36" ht="15" x14ac:dyDescent="0.25">
      <c r="A655"/>
      <c r="B655"/>
      <c r="C655"/>
      <c r="D655" s="29"/>
      <c r="E655" s="30"/>
      <c r="F655" s="31"/>
      <c r="G655" s="32"/>
      <c r="H655" s="30"/>
      <c r="I655" s="31"/>
      <c r="J655" s="32"/>
      <c r="K655" s="30"/>
      <c r="L655" s="31"/>
      <c r="M655" s="32"/>
      <c r="N655" s="33"/>
      <c r="O655" s="34"/>
      <c r="P655" s="34"/>
      <c r="Q655"/>
      <c r="R655"/>
      <c r="S655" s="48"/>
      <c r="T655" s="35"/>
      <c r="U655" s="35"/>
      <c r="V655" s="35"/>
      <c r="W655" s="35"/>
      <c r="X655" s="35"/>
      <c r="Y655" s="35"/>
      <c r="Z655" s="35"/>
      <c r="AA655" s="35"/>
      <c r="AB655" s="35"/>
      <c r="AC655" s="35"/>
      <c r="AF655"/>
      <c r="AG655"/>
      <c r="AH655" s="41"/>
      <c r="AJ655"/>
    </row>
    <row r="656" spans="1:36" ht="15" x14ac:dyDescent="0.25">
      <c r="A656"/>
      <c r="B656"/>
      <c r="C656"/>
      <c r="D656" s="29"/>
      <c r="E656" s="30"/>
      <c r="F656" s="31"/>
      <c r="G656" s="32"/>
      <c r="H656" s="30"/>
      <c r="I656" s="31"/>
      <c r="J656" s="32"/>
      <c r="K656" s="30"/>
      <c r="L656" s="31"/>
      <c r="M656" s="32"/>
      <c r="N656" s="33"/>
      <c r="O656" s="34"/>
      <c r="P656" s="34"/>
      <c r="Q656"/>
      <c r="R656"/>
      <c r="S656" s="48"/>
      <c r="T656" s="35"/>
      <c r="U656" s="35"/>
      <c r="V656" s="35"/>
      <c r="W656" s="35"/>
      <c r="X656" s="35"/>
      <c r="Y656" s="35"/>
      <c r="Z656" s="35"/>
      <c r="AA656" s="35"/>
      <c r="AB656" s="35"/>
      <c r="AC656" s="35"/>
      <c r="AF656"/>
      <c r="AG656"/>
      <c r="AH656" s="41"/>
      <c r="AJ656"/>
    </row>
    <row r="657" spans="1:36" ht="15" x14ac:dyDescent="0.25">
      <c r="A657"/>
      <c r="B657"/>
      <c r="C657"/>
      <c r="D657" s="29"/>
      <c r="E657" s="30"/>
      <c r="F657" s="31"/>
      <c r="G657" s="32"/>
      <c r="H657" s="30"/>
      <c r="I657" s="31"/>
      <c r="J657" s="32"/>
      <c r="K657" s="30"/>
      <c r="L657" s="31"/>
      <c r="M657" s="32"/>
      <c r="N657" s="33"/>
      <c r="O657" s="34"/>
      <c r="P657" s="34"/>
      <c r="Q657"/>
      <c r="R657"/>
      <c r="S657" s="48"/>
      <c r="T657" s="35"/>
      <c r="U657" s="35"/>
      <c r="V657" s="35"/>
      <c r="W657" s="35"/>
      <c r="X657" s="35"/>
      <c r="Y657" s="35"/>
      <c r="Z657" s="35"/>
      <c r="AA657" s="35"/>
      <c r="AB657" s="35"/>
      <c r="AC657" s="35"/>
      <c r="AF657"/>
      <c r="AG657"/>
      <c r="AH657" s="41"/>
      <c r="AJ657"/>
    </row>
    <row r="658" spans="1:36" ht="15" x14ac:dyDescent="0.25">
      <c r="A658"/>
      <c r="B658"/>
      <c r="C658"/>
      <c r="D658" s="29"/>
      <c r="E658" s="30"/>
      <c r="F658" s="31"/>
      <c r="G658" s="32"/>
      <c r="H658" s="30"/>
      <c r="I658" s="31"/>
      <c r="J658" s="32"/>
      <c r="K658" s="30"/>
      <c r="L658" s="31"/>
      <c r="M658" s="32"/>
      <c r="N658" s="33"/>
      <c r="O658" s="34"/>
      <c r="P658" s="34"/>
      <c r="Q658"/>
      <c r="R658"/>
      <c r="S658" s="48"/>
      <c r="T658" s="35"/>
      <c r="U658" s="35"/>
      <c r="V658" s="35"/>
      <c r="W658" s="35"/>
      <c r="X658" s="35"/>
      <c r="Y658" s="35"/>
      <c r="Z658" s="35"/>
      <c r="AA658" s="35"/>
      <c r="AB658" s="35"/>
      <c r="AC658" s="35"/>
      <c r="AF658"/>
      <c r="AG658"/>
      <c r="AH658" s="41"/>
      <c r="AJ658"/>
    </row>
    <row r="659" spans="1:36" ht="15" x14ac:dyDescent="0.25">
      <c r="A659"/>
      <c r="B659"/>
      <c r="C659"/>
      <c r="D659" s="29"/>
      <c r="E659" s="30"/>
      <c r="F659" s="31"/>
      <c r="G659" s="32"/>
      <c r="H659" s="30"/>
      <c r="I659" s="31"/>
      <c r="J659" s="32"/>
      <c r="K659" s="30"/>
      <c r="L659" s="31"/>
      <c r="M659" s="32"/>
      <c r="N659" s="33"/>
      <c r="O659" s="34"/>
      <c r="P659" s="34"/>
      <c r="Q659"/>
      <c r="R659"/>
      <c r="S659" s="48"/>
      <c r="T659" s="35"/>
      <c r="U659" s="35"/>
      <c r="V659" s="35"/>
      <c r="W659" s="35"/>
      <c r="X659" s="35"/>
      <c r="Y659" s="35"/>
      <c r="Z659" s="35"/>
      <c r="AA659" s="35"/>
      <c r="AB659" s="35"/>
      <c r="AC659" s="35"/>
      <c r="AF659"/>
      <c r="AG659"/>
      <c r="AH659" s="41"/>
      <c r="AJ659"/>
    </row>
    <row r="660" spans="1:36" ht="15" x14ac:dyDescent="0.25">
      <c r="A660"/>
      <c r="B660"/>
      <c r="C660"/>
      <c r="D660" s="29"/>
      <c r="E660" s="30"/>
      <c r="F660" s="31"/>
      <c r="G660" s="32"/>
      <c r="H660" s="30"/>
      <c r="I660" s="31"/>
      <c r="J660" s="32"/>
      <c r="K660" s="30"/>
      <c r="L660" s="31"/>
      <c r="M660" s="32"/>
      <c r="N660" s="33"/>
      <c r="O660" s="34"/>
      <c r="P660" s="34"/>
      <c r="Q660"/>
      <c r="R660"/>
      <c r="S660" s="48"/>
      <c r="T660" s="35"/>
      <c r="U660" s="35"/>
      <c r="V660" s="35"/>
      <c r="W660" s="35"/>
      <c r="X660" s="35"/>
      <c r="Y660" s="35"/>
      <c r="Z660" s="35"/>
      <c r="AA660" s="35"/>
      <c r="AB660" s="35"/>
      <c r="AC660" s="35"/>
      <c r="AF660"/>
      <c r="AG660"/>
      <c r="AH660" s="41"/>
      <c r="AJ660"/>
    </row>
    <row r="661" spans="1:36" ht="15" x14ac:dyDescent="0.25">
      <c r="A661"/>
      <c r="B661"/>
      <c r="C661"/>
      <c r="D661" s="29"/>
      <c r="E661" s="30"/>
      <c r="F661" s="31"/>
      <c r="G661" s="32"/>
      <c r="H661" s="30"/>
      <c r="I661" s="31"/>
      <c r="J661" s="32"/>
      <c r="K661" s="30"/>
      <c r="L661" s="31"/>
      <c r="M661" s="32"/>
      <c r="N661" s="33"/>
      <c r="O661" s="34"/>
      <c r="P661" s="34"/>
      <c r="Q661"/>
      <c r="R661"/>
      <c r="S661" s="48"/>
      <c r="T661" s="35"/>
      <c r="U661" s="35"/>
      <c r="V661" s="35"/>
      <c r="W661" s="35"/>
      <c r="X661" s="35"/>
      <c r="Y661" s="35"/>
      <c r="Z661" s="35"/>
      <c r="AA661" s="35"/>
      <c r="AB661" s="35"/>
      <c r="AC661" s="35"/>
      <c r="AF661"/>
      <c r="AG661"/>
      <c r="AH661" s="41"/>
      <c r="AJ661"/>
    </row>
    <row r="662" spans="1:36" ht="15" x14ac:dyDescent="0.25">
      <c r="A662"/>
      <c r="B662"/>
      <c r="C662"/>
      <c r="D662" s="29"/>
      <c r="E662" s="30"/>
      <c r="F662" s="31"/>
      <c r="G662" s="32"/>
      <c r="H662" s="30"/>
      <c r="I662" s="31"/>
      <c r="J662" s="32"/>
      <c r="K662" s="30"/>
      <c r="L662" s="31"/>
      <c r="M662" s="32"/>
      <c r="N662" s="33"/>
      <c r="O662" s="34"/>
      <c r="P662" s="34"/>
      <c r="Q662"/>
      <c r="R662"/>
      <c r="S662" s="48"/>
      <c r="T662" s="35"/>
      <c r="U662" s="35"/>
      <c r="V662" s="35"/>
      <c r="W662" s="35"/>
      <c r="X662" s="35"/>
      <c r="Y662" s="35"/>
      <c r="Z662" s="35"/>
      <c r="AA662" s="35"/>
      <c r="AB662" s="35"/>
      <c r="AC662" s="35"/>
      <c r="AF662"/>
      <c r="AG662"/>
      <c r="AH662" s="41"/>
      <c r="AJ662"/>
    </row>
    <row r="663" spans="1:36" ht="15" x14ac:dyDescent="0.25">
      <c r="A663"/>
      <c r="B663"/>
      <c r="C663"/>
      <c r="D663" s="29"/>
      <c r="E663" s="30"/>
      <c r="F663" s="31"/>
      <c r="G663" s="32"/>
      <c r="H663" s="30"/>
      <c r="I663" s="31"/>
      <c r="J663" s="32"/>
      <c r="K663" s="30"/>
      <c r="L663" s="31"/>
      <c r="M663" s="32"/>
      <c r="N663" s="33"/>
      <c r="O663" s="34"/>
      <c r="P663" s="34"/>
      <c r="Q663"/>
      <c r="R663"/>
      <c r="S663" s="48"/>
      <c r="T663" s="35"/>
      <c r="U663" s="35"/>
      <c r="V663" s="35"/>
      <c r="W663" s="35"/>
      <c r="X663" s="35"/>
      <c r="Y663" s="35"/>
      <c r="Z663" s="35"/>
      <c r="AA663" s="35"/>
      <c r="AB663" s="35"/>
      <c r="AC663" s="35"/>
      <c r="AF663"/>
      <c r="AG663"/>
      <c r="AH663" s="41"/>
      <c r="AJ663"/>
    </row>
    <row r="664" spans="1:36" ht="15" x14ac:dyDescent="0.25">
      <c r="A664"/>
      <c r="B664"/>
      <c r="C664"/>
      <c r="D664" s="29"/>
      <c r="E664" s="30"/>
      <c r="F664" s="31"/>
      <c r="G664" s="32"/>
      <c r="H664" s="30"/>
      <c r="I664" s="31"/>
      <c r="J664" s="32"/>
      <c r="K664" s="30"/>
      <c r="L664" s="31"/>
      <c r="M664" s="32"/>
      <c r="N664" s="33"/>
      <c r="O664" s="34"/>
      <c r="P664" s="34"/>
      <c r="Q664"/>
      <c r="R664"/>
      <c r="S664" s="48"/>
      <c r="T664" s="35"/>
      <c r="U664" s="35"/>
      <c r="V664" s="35"/>
      <c r="W664" s="35"/>
      <c r="X664" s="35"/>
      <c r="Y664" s="35"/>
      <c r="Z664" s="35"/>
      <c r="AA664" s="35"/>
      <c r="AB664" s="35"/>
      <c r="AC664" s="35"/>
      <c r="AF664"/>
      <c r="AG664"/>
      <c r="AH664" s="41"/>
      <c r="AJ664"/>
    </row>
    <row r="665" spans="1:36" ht="15" x14ac:dyDescent="0.25">
      <c r="A665"/>
      <c r="B665"/>
      <c r="C665"/>
      <c r="D665" s="29"/>
      <c r="E665" s="30"/>
      <c r="F665" s="31"/>
      <c r="G665" s="32"/>
      <c r="H665" s="30"/>
      <c r="I665" s="31"/>
      <c r="J665" s="32"/>
      <c r="K665" s="30"/>
      <c r="L665" s="31"/>
      <c r="M665" s="32"/>
      <c r="N665" s="33"/>
      <c r="O665" s="34"/>
      <c r="P665" s="34"/>
      <c r="Q665"/>
      <c r="R665"/>
      <c r="S665" s="48"/>
      <c r="T665" s="35"/>
      <c r="U665" s="35"/>
      <c r="V665" s="35"/>
      <c r="W665" s="35"/>
      <c r="X665" s="35"/>
      <c r="Y665" s="35"/>
      <c r="Z665" s="35"/>
      <c r="AA665" s="35"/>
      <c r="AB665" s="35"/>
      <c r="AC665" s="35"/>
      <c r="AF665"/>
      <c r="AG665"/>
      <c r="AH665" s="41"/>
      <c r="AJ665"/>
    </row>
    <row r="666" spans="1:36" ht="15" x14ac:dyDescent="0.25">
      <c r="A666"/>
      <c r="B666"/>
      <c r="C666"/>
      <c r="D666" s="29"/>
      <c r="E666" s="30"/>
      <c r="F666" s="31"/>
      <c r="G666" s="32"/>
      <c r="H666" s="30"/>
      <c r="I666" s="31"/>
      <c r="J666" s="32"/>
      <c r="K666" s="30"/>
      <c r="L666" s="31"/>
      <c r="M666" s="32"/>
      <c r="N666" s="33"/>
      <c r="O666" s="34"/>
      <c r="P666" s="34"/>
      <c r="Q666"/>
      <c r="R666"/>
      <c r="S666" s="48"/>
      <c r="T666" s="35"/>
      <c r="U666" s="35"/>
      <c r="V666" s="35"/>
      <c r="W666" s="35"/>
      <c r="X666" s="35"/>
      <c r="Y666" s="35"/>
      <c r="Z666" s="35"/>
      <c r="AA666" s="35"/>
      <c r="AB666" s="35"/>
      <c r="AC666" s="35"/>
      <c r="AF666"/>
      <c r="AG666"/>
      <c r="AH666" s="41"/>
      <c r="AJ666"/>
    </row>
    <row r="667" spans="1:36" s="35" customFormat="1" ht="15" x14ac:dyDescent="0.25">
      <c r="A667"/>
      <c r="B667"/>
      <c r="C667"/>
      <c r="D667" s="29"/>
      <c r="E667" s="30"/>
      <c r="F667" s="31"/>
      <c r="G667" s="32"/>
      <c r="H667" s="30"/>
      <c r="I667" s="31"/>
      <c r="J667" s="32"/>
      <c r="K667" s="30"/>
      <c r="L667" s="31"/>
      <c r="M667" s="32"/>
      <c r="N667" s="33"/>
      <c r="O667" s="34"/>
      <c r="P667" s="34"/>
      <c r="Q667"/>
      <c r="R667"/>
      <c r="S667" s="48"/>
      <c r="AD667" s="36"/>
      <c r="AE667" s="36"/>
      <c r="AF667"/>
      <c r="AG667"/>
      <c r="AH667" s="41"/>
      <c r="AI667" s="36"/>
      <c r="AJ667"/>
    </row>
    <row r="668" spans="1:36" ht="15" x14ac:dyDescent="0.25">
      <c r="A668"/>
      <c r="B668"/>
      <c r="C668"/>
      <c r="D668" s="29"/>
      <c r="E668" s="30"/>
      <c r="F668" s="31"/>
      <c r="G668" s="32"/>
      <c r="H668" s="30"/>
      <c r="I668" s="31"/>
      <c r="J668" s="32"/>
      <c r="K668" s="30"/>
      <c r="L668" s="31"/>
      <c r="M668" s="32"/>
      <c r="N668" s="33"/>
      <c r="O668" s="34"/>
      <c r="P668" s="34"/>
      <c r="Q668"/>
      <c r="R668"/>
      <c r="S668" s="48"/>
      <c r="T668" s="35"/>
      <c r="U668" s="35"/>
      <c r="V668" s="35"/>
      <c r="W668" s="35"/>
      <c r="X668" s="35"/>
      <c r="Y668" s="35"/>
      <c r="Z668" s="35"/>
      <c r="AA668" s="35"/>
      <c r="AB668" s="35"/>
      <c r="AC668" s="35"/>
      <c r="AF668"/>
      <c r="AG668"/>
      <c r="AH668" s="41"/>
      <c r="AJ668"/>
    </row>
    <row r="669" spans="1:36" ht="15" x14ac:dyDescent="0.25">
      <c r="A669"/>
      <c r="B669"/>
      <c r="C669"/>
      <c r="D669" s="29"/>
      <c r="E669" s="30"/>
      <c r="F669" s="31"/>
      <c r="G669" s="32"/>
      <c r="H669" s="30"/>
      <c r="I669" s="31"/>
      <c r="J669" s="32"/>
      <c r="K669" s="30"/>
      <c r="L669" s="31"/>
      <c r="M669" s="32"/>
      <c r="N669" s="33"/>
      <c r="O669" s="34"/>
      <c r="P669" s="34"/>
      <c r="Q669"/>
      <c r="R669"/>
      <c r="S669" s="48"/>
      <c r="T669" s="35"/>
      <c r="U669" s="35"/>
      <c r="V669" s="35"/>
      <c r="W669" s="35"/>
      <c r="X669" s="35"/>
      <c r="Y669" s="35"/>
      <c r="Z669" s="35"/>
      <c r="AA669" s="35"/>
      <c r="AB669" s="35"/>
      <c r="AC669" s="35"/>
      <c r="AF669"/>
      <c r="AG669"/>
      <c r="AH669" s="41"/>
      <c r="AJ669"/>
    </row>
    <row r="670" spans="1:36" ht="15" x14ac:dyDescent="0.25">
      <c r="A670"/>
      <c r="B670"/>
      <c r="C670"/>
      <c r="D670" s="29"/>
      <c r="E670" s="30"/>
      <c r="F670" s="31"/>
      <c r="G670" s="32"/>
      <c r="H670" s="30"/>
      <c r="I670" s="31"/>
      <c r="J670" s="32"/>
      <c r="K670" s="30"/>
      <c r="L670" s="31"/>
      <c r="M670" s="32"/>
      <c r="N670" s="33"/>
      <c r="O670" s="34"/>
      <c r="P670" s="34"/>
      <c r="Q670"/>
      <c r="R670"/>
      <c r="S670" s="48"/>
      <c r="T670" s="35"/>
      <c r="U670" s="35"/>
      <c r="V670" s="35"/>
      <c r="W670" s="35"/>
      <c r="X670" s="35"/>
      <c r="Y670" s="35"/>
      <c r="Z670" s="35"/>
      <c r="AA670" s="35"/>
      <c r="AB670" s="35"/>
      <c r="AC670" s="35"/>
      <c r="AF670"/>
      <c r="AG670"/>
      <c r="AH670" s="41"/>
      <c r="AJ670"/>
    </row>
    <row r="671" spans="1:36" ht="15" x14ac:dyDescent="0.25">
      <c r="A671"/>
      <c r="B671"/>
      <c r="C671"/>
      <c r="D671" s="29"/>
      <c r="E671" s="30"/>
      <c r="F671" s="31"/>
      <c r="G671" s="32"/>
      <c r="H671" s="30"/>
      <c r="I671" s="31"/>
      <c r="J671" s="32"/>
      <c r="K671" s="30"/>
      <c r="L671" s="31"/>
      <c r="M671" s="32"/>
      <c r="N671" s="33"/>
      <c r="O671" s="34"/>
      <c r="P671" s="34"/>
      <c r="Q671"/>
      <c r="R671"/>
      <c r="S671" s="48"/>
      <c r="T671" s="35"/>
      <c r="U671" s="35"/>
      <c r="V671" s="35"/>
      <c r="W671" s="35"/>
      <c r="X671" s="35"/>
      <c r="Y671" s="35"/>
      <c r="Z671" s="35"/>
      <c r="AA671" s="35"/>
      <c r="AB671" s="35"/>
      <c r="AC671" s="35"/>
      <c r="AF671"/>
      <c r="AG671"/>
      <c r="AH671" s="41"/>
      <c r="AJ671"/>
    </row>
    <row r="672" spans="1:36" ht="15" x14ac:dyDescent="0.25">
      <c r="A672"/>
      <c r="B672"/>
      <c r="C672"/>
      <c r="D672" s="29"/>
      <c r="E672" s="30"/>
      <c r="F672" s="31"/>
      <c r="G672" s="32"/>
      <c r="H672" s="30"/>
      <c r="I672" s="31"/>
      <c r="J672" s="32"/>
      <c r="K672" s="30"/>
      <c r="L672" s="31"/>
      <c r="M672" s="32"/>
      <c r="N672" s="33"/>
      <c r="O672" s="34"/>
      <c r="P672" s="34"/>
      <c r="Q672"/>
      <c r="R672"/>
      <c r="S672" s="48"/>
      <c r="T672" s="35"/>
      <c r="U672" s="35"/>
      <c r="V672" s="35"/>
      <c r="W672" s="35"/>
      <c r="X672" s="35"/>
      <c r="Y672" s="35"/>
      <c r="Z672" s="35"/>
      <c r="AA672" s="35"/>
      <c r="AB672" s="35"/>
      <c r="AC672" s="35"/>
      <c r="AF672"/>
      <c r="AG672"/>
      <c r="AH672" s="41"/>
      <c r="AJ672"/>
    </row>
    <row r="673" spans="1:36" ht="15" x14ac:dyDescent="0.25">
      <c r="A673"/>
      <c r="B673"/>
      <c r="C673"/>
      <c r="D673" s="29"/>
      <c r="E673" s="30"/>
      <c r="F673" s="31"/>
      <c r="G673" s="32"/>
      <c r="H673" s="30"/>
      <c r="I673" s="31"/>
      <c r="J673" s="32"/>
      <c r="K673" s="30"/>
      <c r="L673" s="31"/>
      <c r="M673" s="32"/>
      <c r="N673" s="33"/>
      <c r="O673" s="34"/>
      <c r="P673" s="34"/>
      <c r="Q673"/>
      <c r="R673"/>
      <c r="S673" s="48"/>
      <c r="T673" s="35"/>
      <c r="U673" s="35"/>
      <c r="V673" s="35"/>
      <c r="W673" s="35"/>
      <c r="X673" s="35"/>
      <c r="Y673" s="35"/>
      <c r="Z673" s="35"/>
      <c r="AA673" s="35"/>
      <c r="AB673" s="35"/>
      <c r="AC673" s="35"/>
      <c r="AF673"/>
      <c r="AG673"/>
      <c r="AH673" s="41"/>
      <c r="AJ673"/>
    </row>
    <row r="674" spans="1:36" ht="15" x14ac:dyDescent="0.25">
      <c r="A674"/>
      <c r="B674"/>
      <c r="C674"/>
      <c r="D674" s="29"/>
      <c r="E674" s="30"/>
      <c r="F674" s="31"/>
      <c r="G674" s="32"/>
      <c r="H674" s="30"/>
      <c r="I674" s="31"/>
      <c r="J674" s="32"/>
      <c r="K674" s="30"/>
      <c r="L674" s="31"/>
      <c r="M674" s="32"/>
      <c r="N674" s="33"/>
      <c r="O674" s="34"/>
      <c r="P674" s="34"/>
      <c r="Q674"/>
      <c r="R674"/>
      <c r="S674" s="48"/>
      <c r="T674" s="35"/>
      <c r="U674" s="35"/>
      <c r="V674" s="35"/>
      <c r="W674" s="35"/>
      <c r="X674" s="35"/>
      <c r="Y674" s="35"/>
      <c r="Z674" s="35"/>
      <c r="AA674" s="35"/>
      <c r="AB674" s="35"/>
      <c r="AC674" s="35"/>
      <c r="AF674"/>
      <c r="AG674"/>
      <c r="AH674" s="41"/>
      <c r="AJ674"/>
    </row>
    <row r="675" spans="1:36" ht="15" x14ac:dyDescent="0.25">
      <c r="A675"/>
      <c r="B675"/>
      <c r="C675"/>
      <c r="D675" s="29"/>
      <c r="E675" s="30"/>
      <c r="F675" s="31"/>
      <c r="G675" s="32"/>
      <c r="H675" s="30"/>
      <c r="I675" s="31"/>
      <c r="J675" s="32"/>
      <c r="K675" s="30"/>
      <c r="L675" s="31"/>
      <c r="M675" s="32"/>
      <c r="N675" s="33"/>
      <c r="O675" s="34"/>
      <c r="P675" s="34"/>
      <c r="Q675"/>
      <c r="R675"/>
      <c r="S675" s="48"/>
      <c r="T675" s="35"/>
      <c r="U675" s="35"/>
      <c r="V675" s="35"/>
      <c r="W675" s="35"/>
      <c r="X675" s="35"/>
      <c r="Y675" s="35"/>
      <c r="Z675" s="35"/>
      <c r="AA675" s="35"/>
      <c r="AB675" s="35"/>
      <c r="AC675" s="35"/>
      <c r="AF675"/>
      <c r="AG675"/>
      <c r="AH675" s="41"/>
      <c r="AJ675"/>
    </row>
    <row r="676" spans="1:36" ht="15" x14ac:dyDescent="0.25">
      <c r="A676"/>
      <c r="B676"/>
      <c r="C676"/>
      <c r="D676" s="29"/>
      <c r="E676" s="30"/>
      <c r="F676" s="31"/>
      <c r="G676" s="32"/>
      <c r="H676" s="30"/>
      <c r="I676" s="31"/>
      <c r="J676" s="32"/>
      <c r="K676" s="30"/>
      <c r="L676" s="31"/>
      <c r="M676" s="32"/>
      <c r="N676" s="33"/>
      <c r="O676" s="34"/>
      <c r="P676" s="34"/>
      <c r="Q676"/>
      <c r="R676"/>
      <c r="S676" s="48"/>
      <c r="T676" s="35"/>
      <c r="U676" s="35"/>
      <c r="V676" s="35"/>
      <c r="W676" s="35"/>
      <c r="X676" s="35"/>
      <c r="Y676" s="35"/>
      <c r="Z676" s="35"/>
      <c r="AA676" s="35"/>
      <c r="AB676" s="35"/>
      <c r="AC676" s="35"/>
      <c r="AF676"/>
      <c r="AG676"/>
      <c r="AH676" s="41"/>
      <c r="AJ676"/>
    </row>
    <row r="677" spans="1:36" ht="15" x14ac:dyDescent="0.25">
      <c r="A677"/>
      <c r="B677"/>
      <c r="C677"/>
      <c r="D677" s="29"/>
      <c r="E677" s="30"/>
      <c r="F677" s="31"/>
      <c r="G677" s="32"/>
      <c r="H677" s="30"/>
      <c r="I677" s="31"/>
      <c r="J677" s="32"/>
      <c r="K677" s="30"/>
      <c r="L677" s="31"/>
      <c r="M677" s="32"/>
      <c r="N677" s="33"/>
      <c r="O677" s="34"/>
      <c r="P677" s="34"/>
      <c r="Q677"/>
      <c r="R677"/>
      <c r="S677" s="48"/>
      <c r="T677" s="35"/>
      <c r="U677" s="35"/>
      <c r="V677" s="35"/>
      <c r="W677" s="35"/>
      <c r="X677" s="35"/>
      <c r="Y677" s="35"/>
      <c r="Z677" s="35"/>
      <c r="AA677" s="35"/>
      <c r="AB677" s="35"/>
      <c r="AC677" s="35"/>
      <c r="AF677"/>
      <c r="AG677"/>
      <c r="AH677" s="41"/>
      <c r="AJ677"/>
    </row>
    <row r="678" spans="1:36" ht="15" x14ac:dyDescent="0.25">
      <c r="A678"/>
      <c r="B678"/>
      <c r="C678"/>
      <c r="D678" s="29"/>
      <c r="E678" s="30"/>
      <c r="F678" s="31"/>
      <c r="G678" s="32"/>
      <c r="H678" s="30"/>
      <c r="I678" s="31"/>
      <c r="J678" s="32"/>
      <c r="K678" s="30"/>
      <c r="L678" s="31"/>
      <c r="M678" s="32"/>
      <c r="N678" s="33"/>
      <c r="O678" s="34"/>
      <c r="P678" s="34"/>
      <c r="Q678"/>
      <c r="R678"/>
      <c r="S678" s="48"/>
      <c r="T678" s="35"/>
      <c r="U678" s="35"/>
      <c r="V678" s="35"/>
      <c r="W678" s="35"/>
      <c r="X678" s="35"/>
      <c r="Y678" s="35"/>
      <c r="Z678" s="35"/>
      <c r="AA678" s="35"/>
      <c r="AB678" s="35"/>
      <c r="AC678" s="35"/>
      <c r="AF678"/>
      <c r="AG678"/>
      <c r="AH678" s="41"/>
      <c r="AJ678"/>
    </row>
    <row r="679" spans="1:36" ht="15" x14ac:dyDescent="0.25">
      <c r="A679"/>
      <c r="B679"/>
      <c r="C679"/>
      <c r="D679" s="29"/>
      <c r="E679" s="30"/>
      <c r="F679" s="31"/>
      <c r="G679" s="32"/>
      <c r="H679" s="30"/>
      <c r="I679" s="31"/>
      <c r="J679" s="32"/>
      <c r="K679" s="30"/>
      <c r="L679" s="31"/>
      <c r="M679" s="32"/>
      <c r="N679" s="33"/>
      <c r="O679" s="34"/>
      <c r="P679" s="34"/>
      <c r="Q679"/>
      <c r="R679"/>
      <c r="S679" s="48"/>
      <c r="T679" s="35"/>
      <c r="U679" s="35"/>
      <c r="V679" s="35"/>
      <c r="W679" s="35"/>
      <c r="X679" s="35"/>
      <c r="Y679" s="35"/>
      <c r="Z679" s="35"/>
      <c r="AA679" s="35"/>
      <c r="AB679" s="35"/>
      <c r="AC679" s="35"/>
      <c r="AF679"/>
      <c r="AG679"/>
      <c r="AH679" s="41"/>
      <c r="AJ679"/>
    </row>
    <row r="680" spans="1:36" ht="15" x14ac:dyDescent="0.25">
      <c r="A680"/>
      <c r="B680"/>
      <c r="C680"/>
      <c r="D680" s="29"/>
      <c r="E680" s="30"/>
      <c r="F680" s="31"/>
      <c r="G680" s="32"/>
      <c r="H680" s="30"/>
      <c r="I680" s="31"/>
      <c r="J680" s="32"/>
      <c r="K680" s="30"/>
      <c r="L680" s="31"/>
      <c r="M680" s="32"/>
      <c r="N680" s="33"/>
      <c r="O680" s="34"/>
      <c r="P680" s="34"/>
      <c r="Q680"/>
      <c r="R680"/>
      <c r="S680" s="48"/>
      <c r="T680" s="35"/>
      <c r="U680" s="35"/>
      <c r="V680" s="35"/>
      <c r="W680" s="35"/>
      <c r="X680" s="35"/>
      <c r="Y680" s="35"/>
      <c r="Z680" s="35"/>
      <c r="AA680" s="35"/>
      <c r="AB680" s="35"/>
      <c r="AC680" s="35"/>
      <c r="AF680"/>
      <c r="AG680"/>
      <c r="AH680" s="41"/>
      <c r="AJ680"/>
    </row>
    <row r="681" spans="1:36" ht="15" x14ac:dyDescent="0.25">
      <c r="A681"/>
      <c r="B681"/>
      <c r="C681"/>
      <c r="D681" s="29"/>
      <c r="E681" s="30"/>
      <c r="F681" s="31"/>
      <c r="G681" s="32"/>
      <c r="H681" s="30"/>
      <c r="I681" s="31"/>
      <c r="J681" s="32"/>
      <c r="K681" s="30"/>
      <c r="L681" s="31"/>
      <c r="M681" s="32"/>
      <c r="N681" s="33"/>
      <c r="O681" s="34"/>
      <c r="P681" s="34"/>
      <c r="Q681"/>
      <c r="R681"/>
      <c r="S681" s="48"/>
      <c r="T681" s="35"/>
      <c r="U681" s="35"/>
      <c r="V681" s="35"/>
      <c r="W681" s="35"/>
      <c r="X681" s="35"/>
      <c r="Y681" s="35"/>
      <c r="Z681" s="35"/>
      <c r="AA681" s="35"/>
      <c r="AB681" s="35"/>
      <c r="AC681" s="35"/>
      <c r="AF681"/>
      <c r="AG681"/>
      <c r="AH681" s="41"/>
      <c r="AJ681"/>
    </row>
    <row r="682" spans="1:36" ht="15" x14ac:dyDescent="0.25">
      <c r="A682"/>
      <c r="B682"/>
      <c r="C682"/>
      <c r="D682" s="29"/>
      <c r="E682" s="30"/>
      <c r="F682" s="31"/>
      <c r="G682" s="32"/>
      <c r="H682" s="30"/>
      <c r="I682" s="31"/>
      <c r="J682" s="32"/>
      <c r="K682" s="30"/>
      <c r="L682" s="31"/>
      <c r="M682" s="32"/>
      <c r="N682" s="33"/>
      <c r="O682" s="34"/>
      <c r="P682" s="34"/>
      <c r="Q682"/>
      <c r="R682"/>
      <c r="S682" s="48"/>
      <c r="T682" s="35"/>
      <c r="U682" s="35"/>
      <c r="V682" s="35"/>
      <c r="W682" s="35"/>
      <c r="X682" s="35"/>
      <c r="Y682" s="35"/>
      <c r="Z682" s="35"/>
      <c r="AA682" s="35"/>
      <c r="AB682" s="35"/>
      <c r="AC682" s="35"/>
      <c r="AF682"/>
      <c r="AG682"/>
      <c r="AH682" s="41"/>
      <c r="AJ682"/>
    </row>
    <row r="683" spans="1:36" ht="15" x14ac:dyDescent="0.25">
      <c r="A683"/>
      <c r="B683"/>
      <c r="C683"/>
      <c r="D683" s="29"/>
      <c r="E683" s="30"/>
      <c r="F683" s="31"/>
      <c r="G683" s="32"/>
      <c r="H683" s="30"/>
      <c r="I683" s="31"/>
      <c r="J683" s="32"/>
      <c r="K683" s="30"/>
      <c r="L683" s="31"/>
      <c r="M683" s="32"/>
      <c r="N683" s="33"/>
      <c r="O683" s="34"/>
      <c r="P683" s="34"/>
      <c r="Q683"/>
      <c r="R683"/>
      <c r="S683" s="48"/>
      <c r="T683" s="35"/>
      <c r="U683" s="35"/>
      <c r="V683" s="35"/>
      <c r="W683" s="35"/>
      <c r="X683" s="35"/>
      <c r="Y683" s="35"/>
      <c r="Z683" s="35"/>
      <c r="AA683" s="35"/>
      <c r="AB683" s="35"/>
      <c r="AC683" s="35"/>
      <c r="AF683"/>
      <c r="AG683"/>
      <c r="AH683" s="41"/>
      <c r="AJ683"/>
    </row>
    <row r="684" spans="1:36" ht="15" x14ac:dyDescent="0.25">
      <c r="A684"/>
      <c r="B684"/>
      <c r="C684"/>
      <c r="D684" s="29"/>
      <c r="E684" s="30"/>
      <c r="F684" s="31"/>
      <c r="G684" s="32"/>
      <c r="H684" s="30"/>
      <c r="I684" s="31"/>
      <c r="J684" s="32"/>
      <c r="K684" s="30"/>
      <c r="L684" s="31"/>
      <c r="M684" s="32"/>
      <c r="N684" s="33"/>
      <c r="O684" s="34"/>
      <c r="P684" s="34"/>
      <c r="Q684"/>
      <c r="R684"/>
      <c r="S684" s="48"/>
      <c r="T684" s="35"/>
      <c r="U684" s="35"/>
      <c r="V684" s="35"/>
      <c r="W684" s="35"/>
      <c r="X684" s="35"/>
      <c r="Y684" s="35"/>
      <c r="Z684" s="35"/>
      <c r="AA684" s="35"/>
      <c r="AB684" s="35"/>
      <c r="AC684" s="35"/>
      <c r="AF684"/>
      <c r="AG684"/>
      <c r="AH684" s="41"/>
      <c r="AJ684"/>
    </row>
    <row r="685" spans="1:36" ht="15" x14ac:dyDescent="0.25">
      <c r="A685"/>
      <c r="B685"/>
      <c r="C685"/>
      <c r="D685" s="29"/>
      <c r="E685" s="30"/>
      <c r="F685" s="31"/>
      <c r="G685" s="32"/>
      <c r="H685" s="30"/>
      <c r="I685" s="31"/>
      <c r="J685" s="32"/>
      <c r="K685" s="30"/>
      <c r="L685" s="31"/>
      <c r="M685" s="32"/>
      <c r="N685" s="33"/>
      <c r="O685" s="34"/>
      <c r="P685" s="34"/>
      <c r="Q685"/>
      <c r="R685"/>
      <c r="S685" s="48"/>
      <c r="T685" s="35"/>
      <c r="U685" s="35"/>
      <c r="V685" s="35"/>
      <c r="W685" s="35"/>
      <c r="X685" s="35"/>
      <c r="Y685" s="35"/>
      <c r="Z685" s="35"/>
      <c r="AA685" s="35"/>
      <c r="AB685" s="35"/>
      <c r="AC685" s="35"/>
      <c r="AF685"/>
      <c r="AG685"/>
      <c r="AH685" s="41"/>
      <c r="AJ685"/>
    </row>
    <row r="686" spans="1:36" ht="15" x14ac:dyDescent="0.25">
      <c r="A686"/>
      <c r="B686"/>
      <c r="C686"/>
      <c r="D686" s="29"/>
      <c r="E686" s="30"/>
      <c r="F686" s="31"/>
      <c r="G686" s="32"/>
      <c r="H686" s="30"/>
      <c r="I686" s="31"/>
      <c r="J686" s="32"/>
      <c r="K686" s="30"/>
      <c r="L686" s="31"/>
      <c r="M686" s="32"/>
      <c r="N686" s="33"/>
      <c r="O686" s="34"/>
      <c r="P686" s="34"/>
      <c r="Q686"/>
      <c r="R686"/>
      <c r="S686" s="48"/>
      <c r="T686" s="35"/>
      <c r="U686" s="35"/>
      <c r="V686" s="35"/>
      <c r="W686" s="35"/>
      <c r="X686" s="35"/>
      <c r="Y686" s="35"/>
      <c r="Z686" s="35"/>
      <c r="AA686" s="35"/>
      <c r="AB686" s="35"/>
      <c r="AC686" s="35"/>
      <c r="AF686"/>
      <c r="AG686"/>
      <c r="AH686" s="41"/>
      <c r="AJ686"/>
    </row>
    <row r="687" spans="1:36" ht="15" x14ac:dyDescent="0.25">
      <c r="A687"/>
      <c r="B687"/>
      <c r="C687"/>
      <c r="D687" s="29"/>
      <c r="E687" s="30"/>
      <c r="F687" s="31"/>
      <c r="G687" s="32"/>
      <c r="H687" s="30"/>
      <c r="I687" s="31"/>
      <c r="J687" s="32"/>
      <c r="K687" s="30"/>
      <c r="L687" s="31"/>
      <c r="M687" s="32"/>
      <c r="N687" s="33"/>
      <c r="O687" s="34"/>
      <c r="P687" s="34"/>
      <c r="Q687"/>
      <c r="R687"/>
      <c r="S687" s="48"/>
      <c r="T687" s="35"/>
      <c r="U687" s="35"/>
      <c r="V687" s="35"/>
      <c r="W687" s="35"/>
      <c r="X687" s="35"/>
      <c r="Y687" s="35"/>
      <c r="Z687" s="35"/>
      <c r="AA687" s="35"/>
      <c r="AB687" s="35"/>
      <c r="AC687" s="35"/>
      <c r="AF687"/>
      <c r="AG687"/>
      <c r="AH687" s="41"/>
      <c r="AJ687"/>
    </row>
    <row r="688" spans="1:36" ht="15" x14ac:dyDescent="0.25">
      <c r="A688"/>
      <c r="B688"/>
      <c r="C688"/>
      <c r="D688" s="29"/>
      <c r="E688" s="30"/>
      <c r="F688" s="31"/>
      <c r="G688" s="32"/>
      <c r="H688" s="30"/>
      <c r="I688" s="31"/>
      <c r="J688" s="32"/>
      <c r="K688" s="30"/>
      <c r="L688" s="31"/>
      <c r="M688" s="32"/>
      <c r="N688" s="33"/>
      <c r="O688" s="34"/>
      <c r="P688" s="34"/>
      <c r="Q688"/>
      <c r="R688"/>
      <c r="S688" s="48"/>
      <c r="T688" s="35"/>
      <c r="U688" s="35"/>
      <c r="V688" s="35"/>
      <c r="W688" s="35"/>
      <c r="X688" s="35"/>
      <c r="Y688" s="35"/>
      <c r="Z688" s="35"/>
      <c r="AA688" s="35"/>
      <c r="AB688" s="35"/>
      <c r="AC688" s="35"/>
      <c r="AF688"/>
      <c r="AG688"/>
      <c r="AH688" s="41"/>
      <c r="AJ688"/>
    </row>
    <row r="689" spans="1:36" s="35" customFormat="1" ht="15" x14ac:dyDescent="0.25">
      <c r="A689" s="28"/>
      <c r="B689" s="28"/>
      <c r="C689" s="28"/>
      <c r="D689" s="29"/>
      <c r="E689" s="30"/>
      <c r="F689" s="31"/>
      <c r="G689" s="32"/>
      <c r="H689" s="30"/>
      <c r="I689" s="31"/>
      <c r="J689" s="32"/>
      <c r="K689" s="30"/>
      <c r="L689" s="31"/>
      <c r="M689" s="32"/>
      <c r="N689" s="33"/>
      <c r="O689" s="34"/>
      <c r="P689" s="34"/>
      <c r="Q689" s="28"/>
      <c r="R689" s="28"/>
      <c r="S689" s="49"/>
      <c r="AD689" s="36"/>
      <c r="AE689" s="36"/>
      <c r="AF689" s="28"/>
      <c r="AG689" s="28"/>
      <c r="AH689" s="41"/>
      <c r="AI689" s="36"/>
      <c r="AJ689" s="28"/>
    </row>
    <row r="690" spans="1:36" ht="15" x14ac:dyDescent="0.25">
      <c r="A690"/>
      <c r="B690"/>
      <c r="C690"/>
      <c r="D690" s="29"/>
      <c r="E690" s="30"/>
      <c r="F690" s="31"/>
      <c r="G690" s="32"/>
      <c r="H690" s="30"/>
      <c r="I690" s="31"/>
      <c r="J690" s="32"/>
      <c r="K690" s="30"/>
      <c r="L690" s="31"/>
      <c r="M690" s="32"/>
      <c r="N690" s="33"/>
      <c r="O690" s="34"/>
      <c r="P690" s="34"/>
      <c r="Q690"/>
      <c r="R690"/>
      <c r="S690" s="48"/>
      <c r="T690" s="35"/>
      <c r="U690" s="35"/>
      <c r="V690" s="35"/>
      <c r="W690" s="35"/>
      <c r="X690" s="35"/>
      <c r="Y690" s="35"/>
      <c r="Z690" s="35"/>
      <c r="AA690" s="35"/>
      <c r="AB690" s="35"/>
      <c r="AC690" s="35"/>
      <c r="AF690"/>
      <c r="AG690"/>
      <c r="AH690" s="41"/>
      <c r="AJ690"/>
    </row>
    <row r="691" spans="1:36" ht="15" x14ac:dyDescent="0.25">
      <c r="A691"/>
      <c r="B691"/>
      <c r="C691"/>
      <c r="D691" s="29"/>
      <c r="E691" s="30"/>
      <c r="F691" s="31"/>
      <c r="G691" s="32"/>
      <c r="H691" s="30"/>
      <c r="I691" s="31"/>
      <c r="J691" s="32"/>
      <c r="K691" s="30"/>
      <c r="L691" s="31"/>
      <c r="M691" s="32"/>
      <c r="N691" s="33"/>
      <c r="O691" s="34"/>
      <c r="P691" s="34"/>
      <c r="Q691"/>
      <c r="R691"/>
      <c r="S691" s="48"/>
      <c r="T691" s="35"/>
      <c r="U691" s="35"/>
      <c r="V691" s="35"/>
      <c r="W691" s="35"/>
      <c r="X691" s="35"/>
      <c r="Y691" s="35"/>
      <c r="Z691" s="35"/>
      <c r="AA691" s="35"/>
      <c r="AB691" s="35"/>
      <c r="AC691" s="35"/>
      <c r="AF691"/>
      <c r="AG691"/>
      <c r="AH691" s="41"/>
      <c r="AJ691"/>
    </row>
    <row r="692" spans="1:36" ht="15" x14ac:dyDescent="0.25">
      <c r="A692"/>
      <c r="B692"/>
      <c r="C692"/>
      <c r="D692" s="29"/>
      <c r="E692" s="30"/>
      <c r="F692" s="31"/>
      <c r="G692" s="32"/>
      <c r="H692" s="30"/>
      <c r="I692" s="31"/>
      <c r="J692" s="32"/>
      <c r="K692" s="30"/>
      <c r="L692" s="31"/>
      <c r="M692" s="32"/>
      <c r="N692" s="33"/>
      <c r="O692" s="34"/>
      <c r="P692" s="34"/>
      <c r="Q692"/>
      <c r="R692"/>
      <c r="S692" s="48"/>
      <c r="T692" s="35"/>
      <c r="U692" s="35"/>
      <c r="V692" s="35"/>
      <c r="W692" s="35"/>
      <c r="X692" s="35"/>
      <c r="Y692" s="35"/>
      <c r="Z692" s="35"/>
      <c r="AA692" s="35"/>
      <c r="AB692" s="35"/>
      <c r="AC692" s="35"/>
      <c r="AF692"/>
      <c r="AG692"/>
      <c r="AH692" s="41"/>
      <c r="AJ692"/>
    </row>
    <row r="693" spans="1:36" ht="15" x14ac:dyDescent="0.25">
      <c r="A693"/>
      <c r="B693"/>
      <c r="C693"/>
      <c r="D693" s="29"/>
      <c r="E693" s="30"/>
      <c r="F693" s="31"/>
      <c r="G693" s="32"/>
      <c r="H693" s="30"/>
      <c r="I693" s="31"/>
      <c r="J693" s="32"/>
      <c r="K693" s="30"/>
      <c r="L693" s="31"/>
      <c r="M693" s="32"/>
      <c r="N693" s="33"/>
      <c r="O693" s="34"/>
      <c r="P693" s="34"/>
      <c r="Q693"/>
      <c r="R693"/>
      <c r="S693" s="48"/>
      <c r="T693" s="35"/>
      <c r="U693" s="35"/>
      <c r="V693" s="35"/>
      <c r="W693" s="35"/>
      <c r="X693" s="35"/>
      <c r="Y693" s="35"/>
      <c r="Z693" s="35"/>
      <c r="AA693" s="35"/>
      <c r="AB693" s="35"/>
      <c r="AC693" s="35"/>
      <c r="AF693"/>
      <c r="AG693"/>
      <c r="AH693" s="41"/>
      <c r="AJ693"/>
    </row>
    <row r="694" spans="1:36" ht="15" x14ac:dyDescent="0.25">
      <c r="A694"/>
      <c r="B694"/>
      <c r="C694"/>
      <c r="D694" s="29"/>
      <c r="E694" s="30"/>
      <c r="F694" s="31"/>
      <c r="G694" s="32"/>
      <c r="H694" s="30"/>
      <c r="I694" s="31"/>
      <c r="J694" s="32"/>
      <c r="K694" s="30"/>
      <c r="L694" s="31"/>
      <c r="M694" s="32"/>
      <c r="N694" s="33"/>
      <c r="O694" s="34"/>
      <c r="P694" s="34"/>
      <c r="Q694"/>
      <c r="R694"/>
      <c r="S694" s="48"/>
      <c r="T694" s="35"/>
      <c r="U694" s="35"/>
      <c r="V694" s="35"/>
      <c r="W694" s="35"/>
      <c r="X694" s="35"/>
      <c r="Y694" s="35"/>
      <c r="Z694" s="35"/>
      <c r="AA694" s="35"/>
      <c r="AB694" s="35"/>
      <c r="AC694" s="35"/>
      <c r="AF694"/>
      <c r="AG694"/>
      <c r="AH694" s="41"/>
      <c r="AJ694"/>
    </row>
    <row r="695" spans="1:36" ht="15" x14ac:dyDescent="0.25">
      <c r="A695"/>
      <c r="B695"/>
      <c r="C695"/>
      <c r="D695" s="29"/>
      <c r="E695" s="30"/>
      <c r="F695" s="31"/>
      <c r="G695" s="32"/>
      <c r="H695" s="30"/>
      <c r="I695" s="31"/>
      <c r="J695" s="32"/>
      <c r="K695" s="30"/>
      <c r="L695" s="31"/>
      <c r="M695" s="32"/>
      <c r="N695" s="33"/>
      <c r="O695" s="34"/>
      <c r="P695" s="34"/>
      <c r="Q695"/>
      <c r="R695"/>
      <c r="S695" s="48"/>
      <c r="T695" s="35"/>
      <c r="U695" s="35"/>
      <c r="V695" s="35"/>
      <c r="W695" s="35"/>
      <c r="X695" s="35"/>
      <c r="Y695" s="35"/>
      <c r="Z695" s="35"/>
      <c r="AA695" s="35"/>
      <c r="AB695" s="35"/>
      <c r="AC695" s="35"/>
      <c r="AF695"/>
      <c r="AG695"/>
      <c r="AH695" s="41"/>
      <c r="AJ695"/>
    </row>
    <row r="696" spans="1:36" ht="15" x14ac:dyDescent="0.25">
      <c r="A696"/>
      <c r="B696"/>
      <c r="C696"/>
      <c r="D696" s="29"/>
      <c r="E696" s="30"/>
      <c r="F696" s="31"/>
      <c r="G696" s="32"/>
      <c r="H696" s="30"/>
      <c r="I696" s="31"/>
      <c r="J696" s="32"/>
      <c r="K696" s="30"/>
      <c r="L696" s="31"/>
      <c r="M696" s="32"/>
      <c r="N696" s="33"/>
      <c r="O696" s="34"/>
      <c r="P696" s="34"/>
      <c r="Q696"/>
      <c r="R696"/>
      <c r="S696" s="48"/>
      <c r="T696" s="35"/>
      <c r="U696" s="35"/>
      <c r="V696" s="35"/>
      <c r="W696" s="35"/>
      <c r="X696" s="35"/>
      <c r="Y696" s="35"/>
      <c r="Z696" s="35"/>
      <c r="AA696" s="35"/>
      <c r="AB696" s="35"/>
      <c r="AC696" s="35"/>
      <c r="AF696"/>
      <c r="AG696"/>
      <c r="AH696" s="41"/>
      <c r="AJ696"/>
    </row>
    <row r="697" spans="1:36" ht="15" x14ac:dyDescent="0.25">
      <c r="A697"/>
      <c r="B697"/>
      <c r="C697"/>
      <c r="D697" s="29"/>
      <c r="E697" s="30"/>
      <c r="F697" s="31"/>
      <c r="G697" s="32"/>
      <c r="H697" s="30"/>
      <c r="I697" s="31"/>
      <c r="J697" s="32"/>
      <c r="K697" s="30"/>
      <c r="L697" s="31"/>
      <c r="M697" s="32"/>
      <c r="N697" s="33"/>
      <c r="O697" s="34"/>
      <c r="P697" s="34"/>
      <c r="Q697"/>
      <c r="R697"/>
      <c r="S697" s="48"/>
      <c r="T697" s="35"/>
      <c r="U697" s="35"/>
      <c r="V697" s="35"/>
      <c r="W697" s="35"/>
      <c r="X697" s="35"/>
      <c r="Y697" s="35"/>
      <c r="Z697" s="35"/>
      <c r="AA697" s="35"/>
      <c r="AB697" s="35"/>
      <c r="AC697" s="35"/>
      <c r="AF697"/>
      <c r="AG697"/>
      <c r="AH697" s="41"/>
      <c r="AJ697"/>
    </row>
    <row r="698" spans="1:36" ht="15" x14ac:dyDescent="0.25">
      <c r="A698"/>
      <c r="B698"/>
      <c r="C698"/>
      <c r="D698" s="29"/>
      <c r="E698" s="30"/>
      <c r="F698" s="31"/>
      <c r="G698" s="32"/>
      <c r="H698" s="30"/>
      <c r="I698" s="31"/>
      <c r="J698" s="32"/>
      <c r="K698" s="30"/>
      <c r="L698" s="31"/>
      <c r="M698" s="32"/>
      <c r="N698" s="33"/>
      <c r="O698" s="34"/>
      <c r="P698" s="34"/>
      <c r="Q698"/>
      <c r="R698"/>
      <c r="S698" s="48"/>
      <c r="T698" s="35"/>
      <c r="U698" s="35"/>
      <c r="V698" s="35"/>
      <c r="W698" s="35"/>
      <c r="X698" s="35"/>
      <c r="Y698" s="35"/>
      <c r="Z698" s="35"/>
      <c r="AA698" s="35"/>
      <c r="AB698" s="35"/>
      <c r="AC698" s="35"/>
      <c r="AF698"/>
      <c r="AG698"/>
      <c r="AH698" s="41"/>
      <c r="AJ698"/>
    </row>
    <row r="699" spans="1:36" ht="15" x14ac:dyDescent="0.25">
      <c r="A699"/>
      <c r="B699"/>
      <c r="C699"/>
      <c r="D699" s="29"/>
      <c r="E699" s="30"/>
      <c r="F699" s="31"/>
      <c r="G699" s="32"/>
      <c r="H699" s="30"/>
      <c r="I699" s="31"/>
      <c r="J699" s="32"/>
      <c r="K699" s="30"/>
      <c r="L699" s="31"/>
      <c r="M699" s="32"/>
      <c r="N699" s="33"/>
      <c r="O699" s="34"/>
      <c r="P699" s="34"/>
      <c r="Q699"/>
      <c r="R699"/>
      <c r="S699" s="48"/>
      <c r="T699" s="35"/>
      <c r="U699" s="35"/>
      <c r="V699" s="35"/>
      <c r="W699" s="35"/>
      <c r="X699" s="35"/>
      <c r="Y699" s="35"/>
      <c r="Z699" s="35"/>
      <c r="AA699" s="35"/>
      <c r="AB699" s="35"/>
      <c r="AC699" s="35"/>
      <c r="AF699"/>
      <c r="AG699"/>
      <c r="AH699" s="41"/>
      <c r="AJ699"/>
    </row>
    <row r="700" spans="1:36" ht="15" x14ac:dyDescent="0.25">
      <c r="A700"/>
      <c r="B700"/>
      <c r="C700"/>
      <c r="D700" s="29"/>
      <c r="E700" s="30"/>
      <c r="F700" s="31"/>
      <c r="G700" s="32"/>
      <c r="H700" s="30"/>
      <c r="I700" s="31"/>
      <c r="J700" s="32"/>
      <c r="K700" s="30"/>
      <c r="L700" s="31"/>
      <c r="M700" s="32"/>
      <c r="N700" s="33"/>
      <c r="O700" s="34"/>
      <c r="P700" s="34"/>
      <c r="Q700"/>
      <c r="R700"/>
      <c r="S700" s="48"/>
      <c r="T700" s="35"/>
      <c r="U700" s="35"/>
      <c r="V700" s="35"/>
      <c r="W700" s="35"/>
      <c r="X700" s="35"/>
      <c r="Y700" s="35"/>
      <c r="Z700" s="35"/>
      <c r="AA700" s="35"/>
      <c r="AB700" s="35"/>
      <c r="AC700" s="35"/>
      <c r="AF700"/>
      <c r="AG700"/>
      <c r="AH700" s="41"/>
      <c r="AJ700"/>
    </row>
    <row r="701" spans="1:36" ht="15" x14ac:dyDescent="0.25">
      <c r="A701"/>
      <c r="B701"/>
      <c r="C701"/>
      <c r="D701" s="29"/>
      <c r="E701" s="30"/>
      <c r="F701" s="31"/>
      <c r="G701" s="32"/>
      <c r="H701" s="30"/>
      <c r="I701" s="31"/>
      <c r="J701" s="32"/>
      <c r="K701" s="30"/>
      <c r="L701" s="31"/>
      <c r="M701" s="32"/>
      <c r="N701" s="33"/>
      <c r="O701" s="34"/>
      <c r="P701" s="34"/>
      <c r="Q701"/>
      <c r="R701"/>
      <c r="S701" s="48"/>
      <c r="T701" s="35"/>
      <c r="U701" s="35"/>
      <c r="V701" s="35"/>
      <c r="W701" s="35"/>
      <c r="X701" s="35"/>
      <c r="Y701" s="35"/>
      <c r="Z701" s="35"/>
      <c r="AA701" s="35"/>
      <c r="AB701" s="35"/>
      <c r="AC701" s="35"/>
      <c r="AF701"/>
      <c r="AG701"/>
      <c r="AH701" s="41"/>
      <c r="AJ701"/>
    </row>
    <row r="702" spans="1:36" ht="15" x14ac:dyDescent="0.25">
      <c r="A702"/>
      <c r="B702"/>
      <c r="C702"/>
      <c r="D702" s="29"/>
      <c r="E702" s="30"/>
      <c r="F702" s="31"/>
      <c r="G702" s="32"/>
      <c r="H702" s="30"/>
      <c r="I702" s="31"/>
      <c r="J702" s="32"/>
      <c r="K702" s="30"/>
      <c r="L702" s="31"/>
      <c r="M702" s="32"/>
      <c r="N702" s="33"/>
      <c r="O702" s="34"/>
      <c r="P702" s="34"/>
      <c r="Q702"/>
      <c r="R702"/>
      <c r="S702" s="48"/>
      <c r="T702" s="35"/>
      <c r="U702" s="35"/>
      <c r="V702" s="35"/>
      <c r="W702" s="35"/>
      <c r="X702" s="35"/>
      <c r="Y702" s="35"/>
      <c r="Z702" s="35"/>
      <c r="AA702" s="35"/>
      <c r="AB702" s="35"/>
      <c r="AC702" s="35"/>
      <c r="AF702"/>
      <c r="AG702"/>
      <c r="AH702" s="41"/>
      <c r="AJ702"/>
    </row>
    <row r="703" spans="1:36" ht="15" x14ac:dyDescent="0.25">
      <c r="A703"/>
      <c r="B703"/>
      <c r="C703"/>
      <c r="D703" s="29"/>
      <c r="E703" s="30"/>
      <c r="F703" s="31"/>
      <c r="G703" s="32"/>
      <c r="H703" s="30"/>
      <c r="I703" s="31"/>
      <c r="J703" s="32"/>
      <c r="K703" s="30"/>
      <c r="L703" s="31"/>
      <c r="M703" s="32"/>
      <c r="N703" s="33"/>
      <c r="O703" s="34"/>
      <c r="P703" s="34"/>
      <c r="Q703"/>
      <c r="R703"/>
      <c r="S703" s="48"/>
      <c r="T703" s="35"/>
      <c r="U703" s="35"/>
      <c r="V703" s="35"/>
      <c r="W703" s="35"/>
      <c r="X703" s="35"/>
      <c r="Y703" s="35"/>
      <c r="Z703" s="35"/>
      <c r="AA703" s="35"/>
      <c r="AB703" s="35"/>
      <c r="AC703" s="35"/>
      <c r="AF703"/>
      <c r="AG703"/>
      <c r="AH703" s="41"/>
      <c r="AJ703"/>
    </row>
    <row r="704" spans="1:36" ht="15" x14ac:dyDescent="0.25">
      <c r="A704"/>
      <c r="B704"/>
      <c r="C704"/>
      <c r="D704" s="29"/>
      <c r="E704" s="30"/>
      <c r="F704" s="31"/>
      <c r="G704" s="32"/>
      <c r="H704" s="30"/>
      <c r="I704" s="31"/>
      <c r="J704" s="32"/>
      <c r="K704" s="30"/>
      <c r="L704" s="31"/>
      <c r="M704" s="32"/>
      <c r="N704" s="33"/>
      <c r="O704" s="34"/>
      <c r="P704" s="34"/>
      <c r="Q704"/>
      <c r="R704"/>
      <c r="S704" s="48"/>
      <c r="T704" s="35"/>
      <c r="U704" s="35"/>
      <c r="V704" s="35"/>
      <c r="W704" s="35"/>
      <c r="X704" s="35"/>
      <c r="Y704" s="35"/>
      <c r="Z704" s="35"/>
      <c r="AA704" s="35"/>
      <c r="AB704" s="35"/>
      <c r="AC704" s="35"/>
      <c r="AF704"/>
      <c r="AG704"/>
      <c r="AH704" s="41"/>
      <c r="AJ704"/>
    </row>
    <row r="705" spans="1:36" ht="15" x14ac:dyDescent="0.25">
      <c r="A705"/>
      <c r="B705"/>
      <c r="C705"/>
      <c r="D705" s="29"/>
      <c r="E705" s="30"/>
      <c r="F705" s="31"/>
      <c r="G705" s="32"/>
      <c r="H705" s="30"/>
      <c r="I705" s="31"/>
      <c r="J705" s="32"/>
      <c r="K705" s="30"/>
      <c r="L705" s="31"/>
      <c r="M705" s="32"/>
      <c r="N705" s="33"/>
      <c r="O705" s="34"/>
      <c r="P705" s="34"/>
      <c r="Q705"/>
      <c r="R705"/>
      <c r="S705" s="48"/>
      <c r="T705" s="35"/>
      <c r="U705" s="35"/>
      <c r="V705" s="35"/>
      <c r="W705" s="35"/>
      <c r="X705" s="35"/>
      <c r="Y705" s="35"/>
      <c r="Z705" s="35"/>
      <c r="AA705" s="35"/>
      <c r="AB705" s="35"/>
      <c r="AC705" s="35"/>
      <c r="AF705"/>
      <c r="AG705"/>
      <c r="AH705" s="41"/>
      <c r="AJ705"/>
    </row>
    <row r="706" spans="1:36" ht="15" x14ac:dyDescent="0.25">
      <c r="A706"/>
      <c r="B706"/>
      <c r="C706"/>
      <c r="D706" s="29"/>
      <c r="E706" s="30"/>
      <c r="F706" s="31"/>
      <c r="G706" s="32"/>
      <c r="H706" s="30"/>
      <c r="I706" s="31"/>
      <c r="J706" s="32"/>
      <c r="K706" s="30"/>
      <c r="L706" s="31"/>
      <c r="M706" s="32"/>
      <c r="N706" s="33"/>
      <c r="O706" s="34"/>
      <c r="P706" s="34"/>
      <c r="Q706"/>
      <c r="R706"/>
      <c r="S706" s="48"/>
      <c r="T706" s="35"/>
      <c r="U706" s="35"/>
      <c r="V706" s="35"/>
      <c r="W706" s="35"/>
      <c r="X706" s="35"/>
      <c r="Y706" s="35"/>
      <c r="Z706" s="35"/>
      <c r="AA706" s="35"/>
      <c r="AB706" s="35"/>
      <c r="AC706" s="35"/>
      <c r="AF706"/>
      <c r="AG706"/>
      <c r="AH706" s="41"/>
      <c r="AJ706"/>
    </row>
    <row r="707" spans="1:36" ht="15" x14ac:dyDescent="0.25">
      <c r="A707"/>
      <c r="B707"/>
      <c r="C707"/>
      <c r="D707" s="29"/>
      <c r="E707" s="30"/>
      <c r="F707" s="31"/>
      <c r="G707" s="32"/>
      <c r="H707" s="30"/>
      <c r="I707" s="31"/>
      <c r="J707" s="32"/>
      <c r="K707" s="30"/>
      <c r="L707" s="31"/>
      <c r="M707" s="32"/>
      <c r="N707" s="33"/>
      <c r="O707" s="34"/>
      <c r="P707" s="34"/>
      <c r="Q707"/>
      <c r="R707"/>
      <c r="S707" s="48"/>
      <c r="T707" s="35"/>
      <c r="U707" s="35"/>
      <c r="V707" s="35"/>
      <c r="W707" s="35"/>
      <c r="X707" s="35"/>
      <c r="Y707" s="35"/>
      <c r="Z707" s="35"/>
      <c r="AA707" s="35"/>
      <c r="AB707" s="35"/>
      <c r="AC707" s="35"/>
      <c r="AF707"/>
      <c r="AG707"/>
      <c r="AH707" s="41"/>
      <c r="AJ707"/>
    </row>
    <row r="708" spans="1:36" ht="15" x14ac:dyDescent="0.25">
      <c r="A708"/>
      <c r="B708"/>
      <c r="C708"/>
      <c r="D708" s="29"/>
      <c r="E708" s="30"/>
      <c r="F708" s="31"/>
      <c r="G708" s="32"/>
      <c r="H708" s="30"/>
      <c r="I708" s="31"/>
      <c r="J708" s="32"/>
      <c r="K708" s="30"/>
      <c r="L708" s="31"/>
      <c r="M708" s="32"/>
      <c r="N708" s="33"/>
      <c r="O708" s="34"/>
      <c r="P708" s="34"/>
      <c r="Q708"/>
      <c r="R708"/>
      <c r="S708" s="48"/>
      <c r="T708" s="35"/>
      <c r="U708" s="35"/>
      <c r="V708" s="35"/>
      <c r="W708" s="35"/>
      <c r="X708" s="35"/>
      <c r="Y708" s="35"/>
      <c r="Z708" s="35"/>
      <c r="AA708" s="35"/>
      <c r="AB708" s="35"/>
      <c r="AC708" s="35"/>
      <c r="AF708"/>
      <c r="AG708"/>
      <c r="AH708" s="41"/>
      <c r="AJ708"/>
    </row>
    <row r="709" spans="1:36" ht="15" x14ac:dyDescent="0.25">
      <c r="A709"/>
      <c r="B709"/>
      <c r="C709"/>
      <c r="D709" s="29"/>
      <c r="E709" s="30"/>
      <c r="F709" s="31"/>
      <c r="G709" s="32"/>
      <c r="H709" s="30"/>
      <c r="I709" s="31"/>
      <c r="J709" s="32"/>
      <c r="K709" s="30"/>
      <c r="L709" s="31"/>
      <c r="M709" s="32"/>
      <c r="N709" s="33"/>
      <c r="O709" s="34"/>
      <c r="P709" s="34"/>
      <c r="Q709"/>
      <c r="R709"/>
      <c r="S709" s="48"/>
      <c r="T709" s="35"/>
      <c r="U709" s="35"/>
      <c r="V709" s="35"/>
      <c r="W709" s="35"/>
      <c r="X709" s="35"/>
      <c r="Y709" s="35"/>
      <c r="Z709" s="35"/>
      <c r="AA709" s="35"/>
      <c r="AB709" s="35"/>
      <c r="AC709" s="35"/>
      <c r="AF709"/>
      <c r="AG709"/>
      <c r="AH709" s="41"/>
      <c r="AJ709"/>
    </row>
    <row r="710" spans="1:36" ht="15" x14ac:dyDescent="0.25">
      <c r="A710"/>
      <c r="B710"/>
      <c r="C710"/>
      <c r="D710" s="29"/>
      <c r="E710" s="30"/>
      <c r="F710" s="31"/>
      <c r="G710" s="32"/>
      <c r="H710" s="30"/>
      <c r="I710" s="31"/>
      <c r="J710" s="32"/>
      <c r="K710" s="30"/>
      <c r="L710" s="31"/>
      <c r="M710" s="32"/>
      <c r="N710" s="33"/>
      <c r="O710" s="34"/>
      <c r="P710" s="34"/>
      <c r="Q710"/>
      <c r="R710"/>
      <c r="S710" s="48"/>
      <c r="T710" s="35"/>
      <c r="U710" s="35"/>
      <c r="V710" s="35"/>
      <c r="W710" s="35"/>
      <c r="X710" s="35"/>
      <c r="Y710" s="35"/>
      <c r="Z710" s="35"/>
      <c r="AA710" s="35"/>
      <c r="AB710" s="35"/>
      <c r="AC710" s="35"/>
      <c r="AF710"/>
      <c r="AG710"/>
      <c r="AH710" s="41"/>
      <c r="AJ710"/>
    </row>
    <row r="711" spans="1:36" ht="15" x14ac:dyDescent="0.25">
      <c r="A711"/>
      <c r="B711"/>
      <c r="C711"/>
      <c r="D711" s="29"/>
      <c r="E711" s="30"/>
      <c r="F711" s="31"/>
      <c r="G711" s="32"/>
      <c r="H711" s="30"/>
      <c r="I711" s="31"/>
      <c r="J711" s="32"/>
      <c r="K711" s="30"/>
      <c r="L711" s="31"/>
      <c r="M711" s="32"/>
      <c r="N711" s="33"/>
      <c r="O711" s="34"/>
      <c r="P711" s="34"/>
      <c r="Q711"/>
      <c r="R711"/>
      <c r="S711" s="48"/>
      <c r="T711" s="35"/>
      <c r="U711" s="35"/>
      <c r="V711" s="35"/>
      <c r="W711" s="35"/>
      <c r="X711" s="35"/>
      <c r="Y711" s="35"/>
      <c r="Z711" s="35"/>
      <c r="AA711" s="35"/>
      <c r="AB711" s="35"/>
      <c r="AC711" s="35"/>
      <c r="AF711"/>
      <c r="AG711"/>
      <c r="AH711" s="41"/>
      <c r="AJ711"/>
    </row>
    <row r="712" spans="1:36" ht="15" x14ac:dyDescent="0.25">
      <c r="A712"/>
      <c r="B712"/>
      <c r="C712"/>
      <c r="D712" s="29"/>
      <c r="E712" s="30"/>
      <c r="F712" s="31"/>
      <c r="G712" s="32"/>
      <c r="H712" s="30"/>
      <c r="I712" s="31"/>
      <c r="J712" s="32"/>
      <c r="K712" s="30"/>
      <c r="L712" s="31"/>
      <c r="M712" s="32"/>
      <c r="N712" s="33"/>
      <c r="O712" s="34"/>
      <c r="P712" s="34"/>
      <c r="Q712"/>
      <c r="R712"/>
      <c r="S712" s="48"/>
      <c r="T712" s="35"/>
      <c r="U712" s="35"/>
      <c r="V712" s="35"/>
      <c r="W712" s="35"/>
      <c r="X712" s="35"/>
      <c r="Y712" s="35"/>
      <c r="Z712" s="35"/>
      <c r="AA712" s="35"/>
      <c r="AB712" s="35"/>
      <c r="AC712" s="35"/>
      <c r="AF712"/>
      <c r="AG712"/>
      <c r="AH712" s="41"/>
      <c r="AJ712"/>
    </row>
    <row r="713" spans="1:36" ht="15" x14ac:dyDescent="0.25">
      <c r="A713"/>
      <c r="B713"/>
      <c r="C713"/>
      <c r="D713" s="29"/>
      <c r="E713" s="30"/>
      <c r="F713" s="31"/>
      <c r="G713" s="32"/>
      <c r="H713" s="30"/>
      <c r="I713" s="31"/>
      <c r="J713" s="32"/>
      <c r="K713" s="30"/>
      <c r="L713" s="31"/>
      <c r="M713" s="32"/>
      <c r="N713" s="33"/>
      <c r="O713" s="34"/>
      <c r="P713" s="34"/>
      <c r="Q713"/>
      <c r="R713"/>
      <c r="S713" s="48"/>
      <c r="T713" s="35"/>
      <c r="U713" s="35"/>
      <c r="V713" s="35"/>
      <c r="W713" s="35"/>
      <c r="X713" s="35"/>
      <c r="Y713" s="35"/>
      <c r="Z713" s="35"/>
      <c r="AA713" s="35"/>
      <c r="AB713" s="35"/>
      <c r="AC713" s="35"/>
      <c r="AF713"/>
      <c r="AG713"/>
      <c r="AH713" s="41"/>
      <c r="AJ713"/>
    </row>
    <row r="714" spans="1:36" ht="15" x14ac:dyDescent="0.25">
      <c r="A714"/>
      <c r="B714"/>
      <c r="C714"/>
      <c r="D714" s="29"/>
      <c r="E714" s="30"/>
      <c r="F714" s="31"/>
      <c r="G714" s="32"/>
      <c r="H714" s="30"/>
      <c r="I714" s="31"/>
      <c r="J714" s="32"/>
      <c r="K714" s="30"/>
      <c r="L714" s="31"/>
      <c r="M714" s="32"/>
      <c r="N714" s="33"/>
      <c r="O714" s="34"/>
      <c r="P714" s="34"/>
      <c r="Q714"/>
      <c r="R714"/>
      <c r="S714" s="48"/>
      <c r="T714" s="35"/>
      <c r="U714" s="35"/>
      <c r="V714" s="35"/>
      <c r="W714" s="35"/>
      <c r="X714" s="35"/>
      <c r="Y714" s="35"/>
      <c r="Z714" s="35"/>
      <c r="AA714" s="35"/>
      <c r="AB714" s="35"/>
      <c r="AC714" s="35"/>
      <c r="AF714"/>
      <c r="AG714"/>
      <c r="AH714" s="41"/>
      <c r="AJ714"/>
    </row>
    <row r="715" spans="1:36" ht="15" x14ac:dyDescent="0.25">
      <c r="A715"/>
      <c r="B715"/>
      <c r="C715"/>
      <c r="D715" s="29"/>
      <c r="E715" s="30"/>
      <c r="F715" s="31"/>
      <c r="G715" s="32"/>
      <c r="H715" s="30"/>
      <c r="I715" s="31"/>
      <c r="J715" s="32"/>
      <c r="K715" s="30"/>
      <c r="L715" s="31"/>
      <c r="M715" s="32"/>
      <c r="N715" s="33"/>
      <c r="O715" s="34"/>
      <c r="P715" s="34"/>
      <c r="Q715"/>
      <c r="R715"/>
      <c r="S715" s="48"/>
      <c r="T715" s="35"/>
      <c r="U715" s="35"/>
      <c r="V715" s="35"/>
      <c r="W715" s="35"/>
      <c r="X715" s="35"/>
      <c r="Y715" s="35"/>
      <c r="Z715" s="35"/>
      <c r="AA715" s="35"/>
      <c r="AB715" s="35"/>
      <c r="AC715" s="35"/>
      <c r="AF715"/>
      <c r="AG715"/>
      <c r="AH715" s="41"/>
      <c r="AJ715"/>
    </row>
    <row r="716" spans="1:36" ht="15" x14ac:dyDescent="0.25">
      <c r="A716"/>
      <c r="B716"/>
      <c r="C716"/>
      <c r="D716" s="29"/>
      <c r="E716" s="30"/>
      <c r="F716" s="31"/>
      <c r="G716" s="32"/>
      <c r="H716" s="30"/>
      <c r="I716" s="31"/>
      <c r="J716" s="32"/>
      <c r="K716" s="30"/>
      <c r="L716" s="31"/>
      <c r="M716" s="32"/>
      <c r="N716" s="33"/>
      <c r="O716" s="34"/>
      <c r="P716" s="34"/>
      <c r="Q716"/>
      <c r="R716"/>
      <c r="S716" s="48"/>
      <c r="T716" s="35"/>
      <c r="U716" s="35"/>
      <c r="V716" s="35"/>
      <c r="W716" s="35"/>
      <c r="X716" s="35"/>
      <c r="Y716" s="35"/>
      <c r="Z716" s="35"/>
      <c r="AA716" s="35"/>
      <c r="AB716" s="35"/>
      <c r="AC716" s="35"/>
      <c r="AF716"/>
      <c r="AG716"/>
      <c r="AH716" s="41"/>
      <c r="AJ716"/>
    </row>
    <row r="717" spans="1:36" ht="15" x14ac:dyDescent="0.25">
      <c r="A717"/>
      <c r="B717"/>
      <c r="C717"/>
      <c r="D717" s="29"/>
      <c r="E717" s="30"/>
      <c r="F717" s="31"/>
      <c r="G717" s="32"/>
      <c r="H717" s="30"/>
      <c r="I717" s="31"/>
      <c r="J717" s="32"/>
      <c r="K717" s="30"/>
      <c r="L717" s="31"/>
      <c r="M717" s="32"/>
      <c r="N717" s="33"/>
      <c r="O717" s="34"/>
      <c r="P717" s="34"/>
      <c r="Q717"/>
      <c r="R717"/>
      <c r="S717" s="48"/>
      <c r="T717" s="35"/>
      <c r="U717" s="35"/>
      <c r="V717" s="35"/>
      <c r="W717" s="35"/>
      <c r="X717" s="35"/>
      <c r="Y717" s="35"/>
      <c r="Z717" s="35"/>
      <c r="AA717" s="35"/>
      <c r="AB717" s="35"/>
      <c r="AC717" s="35"/>
      <c r="AF717"/>
      <c r="AG717"/>
      <c r="AH717" s="41"/>
      <c r="AJ717"/>
    </row>
    <row r="718" spans="1:36" ht="15" x14ac:dyDescent="0.25">
      <c r="A718"/>
      <c r="B718"/>
      <c r="C718"/>
      <c r="D718" s="29"/>
      <c r="E718" s="30"/>
      <c r="F718" s="31"/>
      <c r="G718" s="32"/>
      <c r="H718" s="30"/>
      <c r="I718" s="31"/>
      <c r="J718" s="32"/>
      <c r="K718" s="30"/>
      <c r="L718" s="31"/>
      <c r="M718" s="32"/>
      <c r="N718" s="33"/>
      <c r="O718" s="34"/>
      <c r="P718" s="34"/>
      <c r="Q718"/>
      <c r="R718"/>
      <c r="S718" s="48"/>
      <c r="T718" s="35"/>
      <c r="U718" s="35"/>
      <c r="V718" s="35"/>
      <c r="W718" s="35"/>
      <c r="X718" s="35"/>
      <c r="Y718" s="35"/>
      <c r="Z718" s="35"/>
      <c r="AA718" s="35"/>
      <c r="AB718" s="35"/>
      <c r="AC718" s="35"/>
      <c r="AF718"/>
      <c r="AG718"/>
      <c r="AH718" s="41"/>
      <c r="AJ718"/>
    </row>
    <row r="719" spans="1:36" ht="15" x14ac:dyDescent="0.25">
      <c r="A719"/>
      <c r="B719"/>
      <c r="C719"/>
      <c r="D719" s="29"/>
      <c r="E719" s="30"/>
      <c r="F719" s="31"/>
      <c r="G719" s="32"/>
      <c r="H719" s="30"/>
      <c r="I719" s="31"/>
      <c r="J719" s="32"/>
      <c r="K719" s="30"/>
      <c r="L719" s="31"/>
      <c r="M719" s="32"/>
      <c r="N719" s="33"/>
      <c r="O719" s="34"/>
      <c r="P719" s="34"/>
      <c r="Q719"/>
      <c r="R719"/>
      <c r="S719" s="48"/>
      <c r="T719" s="35"/>
      <c r="U719" s="35"/>
      <c r="V719" s="35"/>
      <c r="W719" s="35"/>
      <c r="X719" s="35"/>
      <c r="Y719" s="35"/>
      <c r="Z719" s="35"/>
      <c r="AA719" s="35"/>
      <c r="AB719" s="35"/>
      <c r="AC719" s="35"/>
      <c r="AF719"/>
      <c r="AG719"/>
      <c r="AH719" s="41"/>
      <c r="AJ719"/>
    </row>
    <row r="720" spans="1:36" ht="15" x14ac:dyDescent="0.25">
      <c r="A720"/>
      <c r="B720"/>
      <c r="C720"/>
      <c r="D720" s="29"/>
      <c r="E720" s="30"/>
      <c r="F720" s="31"/>
      <c r="G720" s="32"/>
      <c r="H720" s="30"/>
      <c r="I720" s="31"/>
      <c r="J720" s="32"/>
      <c r="K720" s="30"/>
      <c r="L720" s="31"/>
      <c r="M720" s="32"/>
      <c r="N720" s="33"/>
      <c r="O720" s="34"/>
      <c r="P720" s="34"/>
      <c r="Q720"/>
      <c r="R720"/>
      <c r="S720" s="48"/>
      <c r="T720" s="35"/>
      <c r="U720" s="35"/>
      <c r="V720" s="35"/>
      <c r="W720" s="35"/>
      <c r="X720" s="35"/>
      <c r="Y720" s="35"/>
      <c r="Z720" s="35"/>
      <c r="AA720" s="35"/>
      <c r="AB720" s="35"/>
      <c r="AC720" s="35"/>
      <c r="AF720"/>
      <c r="AG720"/>
      <c r="AH720" s="41"/>
      <c r="AJ720"/>
    </row>
    <row r="721" spans="1:36" ht="15" x14ac:dyDescent="0.25">
      <c r="A721"/>
      <c r="B721"/>
      <c r="C721"/>
      <c r="D721" s="29"/>
      <c r="E721" s="30"/>
      <c r="F721" s="31"/>
      <c r="G721" s="32"/>
      <c r="H721" s="30"/>
      <c r="I721" s="31"/>
      <c r="J721" s="32"/>
      <c r="K721" s="30"/>
      <c r="L721" s="31"/>
      <c r="M721" s="32"/>
      <c r="N721" s="33"/>
      <c r="O721" s="34"/>
      <c r="P721" s="34"/>
      <c r="Q721"/>
      <c r="R721"/>
      <c r="S721" s="48"/>
      <c r="T721" s="35"/>
      <c r="U721" s="35"/>
      <c r="V721" s="35"/>
      <c r="W721" s="35"/>
      <c r="X721" s="35"/>
      <c r="Y721" s="35"/>
      <c r="Z721" s="35"/>
      <c r="AA721" s="35"/>
      <c r="AB721" s="35"/>
      <c r="AC721" s="35"/>
      <c r="AF721"/>
      <c r="AG721"/>
      <c r="AH721" s="41"/>
      <c r="AJ721"/>
    </row>
    <row r="722" spans="1:36" ht="15" x14ac:dyDescent="0.25">
      <c r="A722"/>
      <c r="B722"/>
      <c r="C722"/>
      <c r="D722" s="29"/>
      <c r="E722" s="30"/>
      <c r="F722" s="31"/>
      <c r="G722" s="32"/>
      <c r="H722" s="30"/>
      <c r="I722" s="31"/>
      <c r="J722" s="32"/>
      <c r="K722" s="30"/>
      <c r="L722" s="31"/>
      <c r="M722" s="32"/>
      <c r="N722" s="33"/>
      <c r="O722" s="34"/>
      <c r="P722" s="34"/>
      <c r="Q722"/>
      <c r="R722"/>
      <c r="S722" s="48"/>
      <c r="T722" s="35"/>
      <c r="U722" s="35"/>
      <c r="V722" s="35"/>
      <c r="W722" s="35"/>
      <c r="X722" s="35"/>
      <c r="Y722" s="35"/>
      <c r="Z722" s="35"/>
      <c r="AA722" s="35"/>
      <c r="AB722" s="35"/>
      <c r="AC722" s="35"/>
      <c r="AF722"/>
      <c r="AG722"/>
      <c r="AH722" s="41"/>
      <c r="AJ722"/>
    </row>
    <row r="723" spans="1:36" ht="15" x14ac:dyDescent="0.25">
      <c r="A723"/>
      <c r="B723"/>
      <c r="C723"/>
      <c r="D723" s="29"/>
      <c r="E723" s="30"/>
      <c r="F723" s="31"/>
      <c r="G723" s="32"/>
      <c r="H723" s="30"/>
      <c r="I723" s="31"/>
      <c r="J723" s="32"/>
      <c r="K723" s="30"/>
      <c r="L723" s="31"/>
      <c r="M723" s="32"/>
      <c r="N723" s="33"/>
      <c r="O723" s="34"/>
      <c r="P723" s="34"/>
      <c r="Q723"/>
      <c r="R723"/>
      <c r="S723" s="48"/>
      <c r="T723" s="35"/>
      <c r="U723" s="35"/>
      <c r="V723" s="35"/>
      <c r="W723" s="35"/>
      <c r="X723" s="35"/>
      <c r="Y723" s="35"/>
      <c r="Z723" s="35"/>
      <c r="AA723" s="35"/>
      <c r="AB723" s="35"/>
      <c r="AC723" s="35"/>
      <c r="AF723"/>
      <c r="AG723"/>
      <c r="AH723" s="41"/>
      <c r="AJ723"/>
    </row>
    <row r="724" spans="1:36" ht="15" x14ac:dyDescent="0.25">
      <c r="A724"/>
      <c r="B724"/>
      <c r="C724"/>
      <c r="D724" s="29"/>
      <c r="E724" s="30"/>
      <c r="F724" s="31"/>
      <c r="G724" s="32"/>
      <c r="H724" s="30"/>
      <c r="I724" s="31"/>
      <c r="J724" s="32"/>
      <c r="K724" s="30"/>
      <c r="L724" s="31"/>
      <c r="M724" s="32"/>
      <c r="N724" s="33"/>
      <c r="O724" s="34"/>
      <c r="P724" s="34"/>
      <c r="Q724"/>
      <c r="R724"/>
      <c r="S724" s="48"/>
      <c r="T724" s="35"/>
      <c r="U724" s="35"/>
      <c r="V724" s="35"/>
      <c r="W724" s="35"/>
      <c r="X724" s="35"/>
      <c r="Y724" s="35"/>
      <c r="Z724" s="35"/>
      <c r="AA724" s="35"/>
      <c r="AB724" s="35"/>
      <c r="AC724" s="35"/>
      <c r="AF724"/>
      <c r="AG724"/>
      <c r="AH724" s="41"/>
      <c r="AJ724"/>
    </row>
    <row r="725" spans="1:36" ht="15" x14ac:dyDescent="0.25">
      <c r="A725"/>
      <c r="B725"/>
      <c r="C725"/>
      <c r="D725" s="29"/>
      <c r="E725" s="30"/>
      <c r="F725" s="31"/>
      <c r="G725" s="32"/>
      <c r="H725" s="30"/>
      <c r="I725" s="31"/>
      <c r="J725" s="32"/>
      <c r="K725" s="30"/>
      <c r="L725" s="31"/>
      <c r="M725" s="32"/>
      <c r="N725" s="33"/>
      <c r="O725" s="34"/>
      <c r="P725" s="34"/>
      <c r="Q725"/>
      <c r="R725"/>
      <c r="S725" s="48"/>
      <c r="T725" s="35"/>
      <c r="U725" s="35"/>
      <c r="V725" s="35"/>
      <c r="W725" s="35"/>
      <c r="X725" s="35"/>
      <c r="Y725" s="35"/>
      <c r="Z725" s="35"/>
      <c r="AA725" s="35"/>
      <c r="AB725" s="35"/>
      <c r="AC725" s="35"/>
      <c r="AF725"/>
      <c r="AG725"/>
      <c r="AH725" s="41"/>
      <c r="AJ725"/>
    </row>
    <row r="726" spans="1:36" ht="15" x14ac:dyDescent="0.25">
      <c r="A726"/>
      <c r="B726"/>
      <c r="C726"/>
      <c r="D726" s="29"/>
      <c r="E726" s="30"/>
      <c r="F726" s="31"/>
      <c r="G726" s="32"/>
      <c r="H726" s="30"/>
      <c r="I726" s="31"/>
      <c r="J726" s="32"/>
      <c r="K726" s="30"/>
      <c r="L726" s="31"/>
      <c r="M726" s="32"/>
      <c r="N726" s="33"/>
      <c r="O726" s="34"/>
      <c r="P726" s="34"/>
      <c r="Q726"/>
      <c r="R726"/>
      <c r="S726" s="48"/>
      <c r="T726" s="35"/>
      <c r="U726" s="35"/>
      <c r="V726" s="35"/>
      <c r="W726" s="35"/>
      <c r="X726" s="35"/>
      <c r="Y726" s="35"/>
      <c r="Z726" s="35"/>
      <c r="AA726" s="35"/>
      <c r="AB726" s="35"/>
      <c r="AC726" s="35"/>
      <c r="AF726"/>
      <c r="AG726"/>
      <c r="AH726" s="41"/>
      <c r="AJ726"/>
    </row>
    <row r="727" spans="1:36" ht="15" x14ac:dyDescent="0.25">
      <c r="A727"/>
      <c r="B727"/>
      <c r="C727"/>
      <c r="D727" s="29"/>
      <c r="E727" s="30"/>
      <c r="F727" s="31"/>
      <c r="G727" s="32"/>
      <c r="H727" s="30"/>
      <c r="I727" s="31"/>
      <c r="J727" s="32"/>
      <c r="K727" s="30"/>
      <c r="L727" s="31"/>
      <c r="M727" s="32"/>
      <c r="N727" s="33"/>
      <c r="O727" s="34"/>
      <c r="P727" s="34"/>
      <c r="Q727"/>
      <c r="R727"/>
      <c r="S727" s="48"/>
      <c r="T727" s="35"/>
      <c r="U727" s="35"/>
      <c r="V727" s="35"/>
      <c r="W727" s="35"/>
      <c r="X727" s="35"/>
      <c r="Y727" s="35"/>
      <c r="Z727" s="35"/>
      <c r="AA727" s="35"/>
      <c r="AB727" s="35"/>
      <c r="AC727" s="35"/>
      <c r="AF727"/>
      <c r="AG727"/>
      <c r="AH727" s="41"/>
      <c r="AJ727"/>
    </row>
    <row r="728" spans="1:36" ht="15" x14ac:dyDescent="0.25">
      <c r="A728"/>
      <c r="B728"/>
      <c r="C728"/>
      <c r="D728" s="29"/>
      <c r="E728" s="30"/>
      <c r="F728" s="31"/>
      <c r="G728" s="32"/>
      <c r="H728" s="30"/>
      <c r="I728" s="31"/>
      <c r="J728" s="32"/>
      <c r="K728" s="30"/>
      <c r="L728" s="31"/>
      <c r="M728" s="32"/>
      <c r="N728" s="33"/>
      <c r="O728" s="34"/>
      <c r="P728" s="34"/>
      <c r="Q728"/>
      <c r="R728"/>
      <c r="S728" s="48"/>
      <c r="T728" s="35"/>
      <c r="U728" s="35"/>
      <c r="V728" s="35"/>
      <c r="W728" s="35"/>
      <c r="X728" s="35"/>
      <c r="Y728" s="35"/>
      <c r="Z728" s="35"/>
      <c r="AA728" s="35"/>
      <c r="AB728" s="35"/>
      <c r="AC728" s="35"/>
      <c r="AF728"/>
      <c r="AG728"/>
      <c r="AH728" s="41"/>
      <c r="AJ728"/>
    </row>
    <row r="729" spans="1:36" ht="15" x14ac:dyDescent="0.25">
      <c r="A729"/>
      <c r="B729"/>
      <c r="C729"/>
      <c r="D729" s="29"/>
      <c r="E729" s="30"/>
      <c r="F729" s="31"/>
      <c r="G729" s="32"/>
      <c r="H729" s="30"/>
      <c r="I729" s="31"/>
      <c r="J729" s="32"/>
      <c r="K729" s="30"/>
      <c r="L729" s="31"/>
      <c r="M729" s="32"/>
      <c r="N729" s="33"/>
      <c r="O729" s="34"/>
      <c r="P729" s="34"/>
      <c r="Q729"/>
      <c r="R729"/>
      <c r="S729" s="48"/>
      <c r="T729" s="35"/>
      <c r="U729" s="35"/>
      <c r="V729" s="35"/>
      <c r="W729" s="35"/>
      <c r="X729" s="35"/>
      <c r="Y729" s="35"/>
      <c r="Z729" s="35"/>
      <c r="AA729" s="35"/>
      <c r="AB729" s="35"/>
      <c r="AC729" s="35"/>
      <c r="AF729"/>
      <c r="AG729"/>
      <c r="AH729" s="41"/>
      <c r="AJ729"/>
    </row>
    <row r="730" spans="1:36" ht="15" x14ac:dyDescent="0.25">
      <c r="A730"/>
      <c r="B730"/>
      <c r="C730"/>
      <c r="D730" s="29"/>
      <c r="E730" s="30"/>
      <c r="F730" s="31"/>
      <c r="G730" s="32"/>
      <c r="H730" s="30"/>
      <c r="I730" s="31"/>
      <c r="J730" s="32"/>
      <c r="K730" s="30"/>
      <c r="L730" s="31"/>
      <c r="M730" s="32"/>
      <c r="N730" s="33"/>
      <c r="O730" s="34"/>
      <c r="P730" s="34"/>
      <c r="Q730"/>
      <c r="R730"/>
      <c r="S730" s="48"/>
      <c r="T730" s="35"/>
      <c r="U730" s="35"/>
      <c r="V730" s="35"/>
      <c r="W730" s="35"/>
      <c r="X730" s="35"/>
      <c r="Y730" s="35"/>
      <c r="Z730" s="35"/>
      <c r="AA730" s="35"/>
      <c r="AB730" s="35"/>
      <c r="AC730" s="35"/>
      <c r="AF730"/>
      <c r="AG730"/>
      <c r="AH730" s="41"/>
      <c r="AJ730"/>
    </row>
    <row r="731" spans="1:36" ht="15" x14ac:dyDescent="0.25">
      <c r="A731"/>
      <c r="B731"/>
      <c r="C731"/>
      <c r="D731" s="29"/>
      <c r="E731" s="30"/>
      <c r="F731" s="31"/>
      <c r="G731" s="32"/>
      <c r="H731" s="30"/>
      <c r="I731" s="31"/>
      <c r="J731" s="32"/>
      <c r="K731" s="30"/>
      <c r="L731" s="31"/>
      <c r="M731" s="32"/>
      <c r="N731" s="33"/>
      <c r="O731" s="34"/>
      <c r="P731" s="34"/>
      <c r="Q731"/>
      <c r="R731"/>
      <c r="S731" s="48"/>
      <c r="T731" s="35"/>
      <c r="U731" s="35"/>
      <c r="V731" s="35"/>
      <c r="W731" s="35"/>
      <c r="X731" s="35"/>
      <c r="Y731" s="35"/>
      <c r="Z731" s="35"/>
      <c r="AA731" s="35"/>
      <c r="AB731" s="35"/>
      <c r="AC731" s="35"/>
      <c r="AF731"/>
      <c r="AG731"/>
      <c r="AH731" s="41"/>
      <c r="AJ731"/>
    </row>
    <row r="732" spans="1:36" ht="15" x14ac:dyDescent="0.25">
      <c r="A732"/>
      <c r="B732"/>
      <c r="C732"/>
      <c r="D732" s="29"/>
      <c r="E732" s="30"/>
      <c r="F732" s="31"/>
      <c r="G732" s="32"/>
      <c r="H732" s="30"/>
      <c r="I732" s="31"/>
      <c r="J732" s="32"/>
      <c r="K732" s="30"/>
      <c r="L732" s="31"/>
      <c r="M732" s="32"/>
      <c r="N732" s="33"/>
      <c r="O732" s="34"/>
      <c r="P732" s="34"/>
      <c r="Q732"/>
      <c r="R732"/>
      <c r="S732" s="48"/>
      <c r="T732" s="35"/>
      <c r="U732" s="35"/>
      <c r="V732" s="35"/>
      <c r="W732" s="35"/>
      <c r="X732" s="35"/>
      <c r="Y732" s="35"/>
      <c r="Z732" s="35"/>
      <c r="AA732" s="35"/>
      <c r="AB732" s="35"/>
      <c r="AC732" s="35"/>
      <c r="AF732"/>
      <c r="AG732"/>
      <c r="AH732" s="41"/>
      <c r="AJ732"/>
    </row>
    <row r="733" spans="1:36" ht="15" x14ac:dyDescent="0.25">
      <c r="A733"/>
      <c r="B733"/>
      <c r="C733"/>
      <c r="D733" s="29"/>
      <c r="E733" s="30"/>
      <c r="F733" s="31"/>
      <c r="G733" s="32"/>
      <c r="H733" s="30"/>
      <c r="I733" s="31"/>
      <c r="J733" s="32"/>
      <c r="K733" s="30"/>
      <c r="L733" s="31"/>
      <c r="M733" s="32"/>
      <c r="N733" s="33"/>
      <c r="O733" s="34"/>
      <c r="P733" s="34"/>
      <c r="Q733"/>
      <c r="R733"/>
      <c r="S733" s="48"/>
      <c r="T733" s="35"/>
      <c r="U733" s="35"/>
      <c r="V733" s="35"/>
      <c r="W733" s="35"/>
      <c r="X733" s="35"/>
      <c r="Y733" s="35"/>
      <c r="Z733" s="35"/>
      <c r="AA733" s="35"/>
      <c r="AB733" s="35"/>
      <c r="AC733" s="35"/>
      <c r="AF733"/>
      <c r="AG733"/>
      <c r="AH733" s="41"/>
      <c r="AJ733"/>
    </row>
    <row r="734" spans="1:36" ht="15" x14ac:dyDescent="0.25">
      <c r="A734"/>
      <c r="B734"/>
      <c r="C734"/>
      <c r="D734" s="29"/>
      <c r="E734" s="30"/>
      <c r="F734" s="31"/>
      <c r="G734" s="32"/>
      <c r="H734" s="30"/>
      <c r="I734" s="31"/>
      <c r="J734" s="32"/>
      <c r="K734" s="30"/>
      <c r="L734" s="31"/>
      <c r="M734" s="32"/>
      <c r="N734" s="33"/>
      <c r="O734" s="34"/>
      <c r="P734" s="34"/>
      <c r="Q734"/>
      <c r="R734"/>
      <c r="S734" s="48"/>
      <c r="T734" s="35"/>
      <c r="U734" s="35"/>
      <c r="V734" s="35"/>
      <c r="W734" s="35"/>
      <c r="X734" s="35"/>
      <c r="Y734" s="35"/>
      <c r="Z734" s="35"/>
      <c r="AA734" s="35"/>
      <c r="AB734" s="35"/>
      <c r="AC734" s="35"/>
      <c r="AF734"/>
      <c r="AG734"/>
      <c r="AH734" s="41"/>
      <c r="AJ734"/>
    </row>
    <row r="735" spans="1:36" ht="15" x14ac:dyDescent="0.25">
      <c r="A735"/>
      <c r="B735"/>
      <c r="C735"/>
      <c r="D735" s="29"/>
      <c r="E735" s="30"/>
      <c r="F735" s="31"/>
      <c r="G735" s="32"/>
      <c r="H735" s="30"/>
      <c r="I735" s="31"/>
      <c r="J735" s="32"/>
      <c r="K735" s="30"/>
      <c r="L735" s="31"/>
      <c r="M735" s="32"/>
      <c r="N735" s="33"/>
      <c r="O735" s="34"/>
      <c r="P735" s="34"/>
      <c r="Q735"/>
      <c r="R735"/>
      <c r="S735" s="48"/>
      <c r="T735" s="35"/>
      <c r="U735" s="35"/>
      <c r="V735" s="35"/>
      <c r="W735" s="35"/>
      <c r="X735" s="35"/>
      <c r="Y735" s="35"/>
      <c r="Z735" s="35"/>
      <c r="AA735" s="35"/>
      <c r="AB735" s="35"/>
      <c r="AC735" s="35"/>
      <c r="AF735"/>
      <c r="AG735"/>
      <c r="AH735" s="41"/>
      <c r="AJ735"/>
    </row>
    <row r="736" spans="1:36" ht="15" x14ac:dyDescent="0.25">
      <c r="A736"/>
      <c r="B736"/>
      <c r="C736"/>
      <c r="D736" s="29"/>
      <c r="E736" s="30"/>
      <c r="F736" s="31"/>
      <c r="G736" s="32"/>
      <c r="H736" s="30"/>
      <c r="I736" s="31"/>
      <c r="J736" s="32"/>
      <c r="K736" s="30"/>
      <c r="L736" s="31"/>
      <c r="M736" s="32"/>
      <c r="N736" s="33"/>
      <c r="O736" s="34"/>
      <c r="P736" s="34"/>
      <c r="Q736"/>
      <c r="R736"/>
      <c r="S736" s="48"/>
      <c r="T736" s="35"/>
      <c r="U736" s="35"/>
      <c r="V736" s="35"/>
      <c r="W736" s="35"/>
      <c r="X736" s="35"/>
      <c r="Y736" s="35"/>
      <c r="Z736" s="35"/>
      <c r="AA736" s="35"/>
      <c r="AB736" s="35"/>
      <c r="AC736" s="35"/>
      <c r="AF736"/>
      <c r="AG736"/>
      <c r="AH736" s="41"/>
      <c r="AJ736"/>
    </row>
    <row r="737" spans="1:36" ht="15" x14ac:dyDescent="0.25">
      <c r="A737"/>
      <c r="B737"/>
      <c r="C737"/>
      <c r="D737" s="29"/>
      <c r="E737" s="30"/>
      <c r="F737" s="31"/>
      <c r="G737" s="32"/>
      <c r="H737" s="30"/>
      <c r="I737" s="31"/>
      <c r="J737" s="32"/>
      <c r="K737" s="30"/>
      <c r="L737" s="31"/>
      <c r="M737" s="32"/>
      <c r="N737" s="33"/>
      <c r="O737" s="34"/>
      <c r="P737" s="34"/>
      <c r="Q737"/>
      <c r="R737"/>
      <c r="S737" s="48"/>
      <c r="T737" s="35"/>
      <c r="U737" s="35"/>
      <c r="V737" s="35"/>
      <c r="W737" s="35"/>
      <c r="X737" s="35"/>
      <c r="Y737" s="35"/>
      <c r="Z737" s="35"/>
      <c r="AA737" s="35"/>
      <c r="AB737" s="35"/>
      <c r="AC737" s="35"/>
      <c r="AF737"/>
      <c r="AG737"/>
      <c r="AH737" s="41"/>
      <c r="AJ737"/>
    </row>
    <row r="738" spans="1:36" ht="15" x14ac:dyDescent="0.25">
      <c r="A738"/>
      <c r="B738"/>
      <c r="C738"/>
      <c r="D738" s="29"/>
      <c r="E738" s="30"/>
      <c r="F738" s="31"/>
      <c r="G738" s="32"/>
      <c r="H738" s="30"/>
      <c r="I738" s="31"/>
      <c r="J738" s="32"/>
      <c r="K738" s="30"/>
      <c r="L738" s="31"/>
      <c r="M738" s="32"/>
      <c r="N738" s="33"/>
      <c r="O738" s="34"/>
      <c r="P738" s="34"/>
      <c r="Q738"/>
      <c r="R738"/>
      <c r="S738" s="48"/>
      <c r="T738" s="35"/>
      <c r="U738" s="35"/>
      <c r="V738" s="35"/>
      <c r="W738" s="35"/>
      <c r="X738" s="35"/>
      <c r="Y738" s="35"/>
      <c r="Z738" s="35"/>
      <c r="AA738" s="35"/>
      <c r="AB738" s="35"/>
      <c r="AC738" s="35"/>
      <c r="AF738"/>
      <c r="AG738"/>
      <c r="AH738" s="41"/>
      <c r="AJ738"/>
    </row>
    <row r="739" spans="1:36" ht="15" x14ac:dyDescent="0.25">
      <c r="A739"/>
      <c r="B739"/>
      <c r="C739"/>
      <c r="D739" s="29"/>
      <c r="E739" s="30"/>
      <c r="F739" s="31"/>
      <c r="G739" s="32"/>
      <c r="H739" s="30"/>
      <c r="I739" s="31"/>
      <c r="J739" s="32"/>
      <c r="K739" s="30"/>
      <c r="L739" s="31"/>
      <c r="M739" s="32"/>
      <c r="N739" s="33"/>
      <c r="O739" s="34"/>
      <c r="P739" s="34"/>
      <c r="Q739"/>
      <c r="R739"/>
      <c r="S739" s="48"/>
      <c r="T739" s="35"/>
      <c r="U739" s="35"/>
      <c r="V739" s="35"/>
      <c r="W739" s="35"/>
      <c r="X739" s="35"/>
      <c r="Y739" s="35"/>
      <c r="Z739" s="35"/>
      <c r="AA739" s="35"/>
      <c r="AB739" s="35"/>
      <c r="AC739" s="35"/>
      <c r="AF739"/>
      <c r="AG739"/>
      <c r="AH739" s="41"/>
      <c r="AJ739"/>
    </row>
    <row r="740" spans="1:36" s="35" customFormat="1" ht="15" x14ac:dyDescent="0.25">
      <c r="A740"/>
      <c r="B740"/>
      <c r="C740"/>
      <c r="D740" s="29"/>
      <c r="E740" s="30"/>
      <c r="F740" s="31"/>
      <c r="G740" s="32"/>
      <c r="H740" s="30"/>
      <c r="I740" s="31"/>
      <c r="J740" s="32"/>
      <c r="K740" s="30"/>
      <c r="L740" s="31"/>
      <c r="M740" s="32"/>
      <c r="N740" s="33"/>
      <c r="O740" s="34"/>
      <c r="P740" s="34"/>
      <c r="Q740"/>
      <c r="R740"/>
      <c r="S740" s="48"/>
      <c r="AD740" s="36"/>
      <c r="AE740" s="36"/>
      <c r="AF740"/>
      <c r="AG740"/>
      <c r="AH740" s="41"/>
      <c r="AI740" s="36"/>
      <c r="AJ740" s="28"/>
    </row>
    <row r="741" spans="1:36" ht="15" x14ac:dyDescent="0.25">
      <c r="A741"/>
      <c r="B741"/>
      <c r="C741"/>
      <c r="D741" s="29"/>
      <c r="E741" s="30"/>
      <c r="F741" s="31"/>
      <c r="G741" s="32"/>
      <c r="H741" s="30"/>
      <c r="I741" s="31"/>
      <c r="J741" s="32"/>
      <c r="K741" s="30"/>
      <c r="L741" s="31"/>
      <c r="M741" s="32"/>
      <c r="N741" s="33"/>
      <c r="O741" s="34"/>
      <c r="P741" s="34"/>
      <c r="Q741"/>
      <c r="R741"/>
      <c r="S741" s="48"/>
      <c r="T741" s="35"/>
      <c r="U741" s="35"/>
      <c r="V741" s="35"/>
      <c r="W741" s="35"/>
      <c r="X741" s="35"/>
      <c r="Y741" s="35"/>
      <c r="Z741" s="35"/>
      <c r="AA741" s="35"/>
      <c r="AB741" s="35"/>
      <c r="AC741" s="35"/>
      <c r="AF741"/>
      <c r="AG741"/>
      <c r="AH741" s="41"/>
      <c r="AJ741"/>
    </row>
    <row r="742" spans="1:36" ht="15" x14ac:dyDescent="0.25">
      <c r="A742"/>
      <c r="B742"/>
      <c r="C742"/>
      <c r="D742" s="29"/>
      <c r="E742" s="30"/>
      <c r="F742" s="31"/>
      <c r="G742" s="32"/>
      <c r="H742" s="30"/>
      <c r="I742" s="31"/>
      <c r="J742" s="32"/>
      <c r="K742" s="30"/>
      <c r="L742" s="31"/>
      <c r="M742" s="32"/>
      <c r="N742" s="33"/>
      <c r="O742" s="34"/>
      <c r="P742" s="34"/>
      <c r="Q742"/>
      <c r="R742"/>
      <c r="S742" s="48"/>
      <c r="T742" s="35"/>
      <c r="U742" s="35"/>
      <c r="V742" s="35"/>
      <c r="W742" s="35"/>
      <c r="X742" s="35"/>
      <c r="Y742" s="35"/>
      <c r="Z742" s="35"/>
      <c r="AA742" s="35"/>
      <c r="AB742" s="35"/>
      <c r="AC742" s="35"/>
      <c r="AF742"/>
      <c r="AG742"/>
      <c r="AH742" s="41"/>
      <c r="AJ742"/>
    </row>
    <row r="743" spans="1:36" ht="15" x14ac:dyDescent="0.25">
      <c r="A743"/>
      <c r="B743"/>
      <c r="C743"/>
      <c r="D743" s="29"/>
      <c r="E743" s="30"/>
      <c r="F743" s="31"/>
      <c r="G743" s="32"/>
      <c r="H743" s="30"/>
      <c r="I743" s="31"/>
      <c r="J743" s="32"/>
      <c r="K743" s="30"/>
      <c r="L743" s="31"/>
      <c r="M743" s="32"/>
      <c r="N743" s="33"/>
      <c r="O743" s="34"/>
      <c r="P743" s="34"/>
      <c r="Q743"/>
      <c r="R743"/>
      <c r="S743" s="48"/>
      <c r="T743" s="35"/>
      <c r="U743" s="35"/>
      <c r="V743" s="35"/>
      <c r="W743" s="35"/>
      <c r="X743" s="35"/>
      <c r="Y743" s="35"/>
      <c r="Z743" s="35"/>
      <c r="AA743" s="35"/>
      <c r="AB743" s="35"/>
      <c r="AC743" s="35"/>
      <c r="AF743"/>
      <c r="AG743"/>
      <c r="AH743" s="41"/>
      <c r="AJ743"/>
    </row>
    <row r="744" spans="1:36" ht="15" x14ac:dyDescent="0.25">
      <c r="A744"/>
      <c r="B744"/>
      <c r="C744"/>
      <c r="D744" s="29"/>
      <c r="E744" s="30"/>
      <c r="F744" s="31"/>
      <c r="G744" s="32"/>
      <c r="H744" s="30"/>
      <c r="I744" s="31"/>
      <c r="J744" s="32"/>
      <c r="K744" s="30"/>
      <c r="L744" s="31"/>
      <c r="M744" s="32"/>
      <c r="N744" s="33"/>
      <c r="O744" s="34"/>
      <c r="P744" s="34"/>
      <c r="Q744"/>
      <c r="R744"/>
      <c r="S744" s="48"/>
      <c r="T744" s="35"/>
      <c r="U744" s="35"/>
      <c r="V744" s="35"/>
      <c r="W744" s="35"/>
      <c r="X744" s="35"/>
      <c r="Y744" s="35"/>
      <c r="Z744" s="35"/>
      <c r="AA744" s="35"/>
      <c r="AB744" s="35"/>
      <c r="AC744" s="35"/>
      <c r="AF744"/>
      <c r="AG744"/>
      <c r="AH744" s="41"/>
      <c r="AJ744"/>
    </row>
    <row r="745" spans="1:36" ht="15" x14ac:dyDescent="0.25">
      <c r="A745"/>
      <c r="B745"/>
      <c r="C745"/>
      <c r="D745" s="29"/>
      <c r="E745" s="30"/>
      <c r="F745" s="31"/>
      <c r="G745" s="32"/>
      <c r="H745" s="30"/>
      <c r="I745" s="31"/>
      <c r="J745" s="32"/>
      <c r="K745" s="30"/>
      <c r="L745" s="31"/>
      <c r="M745" s="32"/>
      <c r="N745" s="33"/>
      <c r="O745" s="34"/>
      <c r="P745" s="34"/>
      <c r="Q745"/>
      <c r="R745"/>
      <c r="S745" s="48"/>
      <c r="T745" s="35"/>
      <c r="U745" s="35"/>
      <c r="V745" s="35"/>
      <c r="W745" s="35"/>
      <c r="X745" s="35"/>
      <c r="Y745" s="35"/>
      <c r="Z745" s="35"/>
      <c r="AA745" s="35"/>
      <c r="AB745" s="35"/>
      <c r="AC745" s="35"/>
      <c r="AF745"/>
      <c r="AG745"/>
      <c r="AH745" s="41"/>
      <c r="AJ745"/>
    </row>
    <row r="746" spans="1:36" ht="15" x14ac:dyDescent="0.25">
      <c r="A746"/>
      <c r="B746"/>
      <c r="C746"/>
      <c r="D746" s="29"/>
      <c r="E746" s="30"/>
      <c r="F746" s="31"/>
      <c r="G746" s="32"/>
      <c r="H746" s="30"/>
      <c r="I746" s="31"/>
      <c r="J746" s="32"/>
      <c r="K746" s="30"/>
      <c r="L746" s="31"/>
      <c r="M746" s="32"/>
      <c r="N746" s="33"/>
      <c r="O746" s="34"/>
      <c r="P746" s="34"/>
      <c r="Q746"/>
      <c r="R746"/>
      <c r="S746" s="48"/>
      <c r="T746" s="35"/>
      <c r="U746" s="35"/>
      <c r="V746" s="35"/>
      <c r="W746" s="35"/>
      <c r="X746" s="35"/>
      <c r="Y746" s="35"/>
      <c r="Z746" s="35"/>
      <c r="AA746" s="35"/>
      <c r="AB746" s="35"/>
      <c r="AC746" s="35"/>
      <c r="AF746"/>
      <c r="AG746"/>
      <c r="AH746" s="41"/>
      <c r="AJ746"/>
    </row>
    <row r="747" spans="1:36" ht="15" x14ac:dyDescent="0.25">
      <c r="A747"/>
      <c r="B747"/>
      <c r="C747"/>
      <c r="D747" s="29"/>
      <c r="E747" s="30"/>
      <c r="F747" s="31"/>
      <c r="G747" s="32"/>
      <c r="H747" s="30"/>
      <c r="I747" s="31"/>
      <c r="J747" s="32"/>
      <c r="K747" s="30"/>
      <c r="L747" s="31"/>
      <c r="M747" s="32"/>
      <c r="N747" s="33"/>
      <c r="O747" s="34"/>
      <c r="P747" s="34"/>
      <c r="Q747"/>
      <c r="R747"/>
      <c r="S747" s="48"/>
      <c r="T747" s="35"/>
      <c r="U747" s="35"/>
      <c r="V747" s="35"/>
      <c r="W747" s="35"/>
      <c r="X747" s="35"/>
      <c r="Y747" s="35"/>
      <c r="Z747" s="35"/>
      <c r="AA747" s="35"/>
      <c r="AB747" s="35"/>
      <c r="AC747" s="35"/>
      <c r="AF747"/>
      <c r="AG747"/>
      <c r="AH747" s="41"/>
      <c r="AJ747"/>
    </row>
    <row r="748" spans="1:36" ht="15" x14ac:dyDescent="0.25">
      <c r="A748"/>
      <c r="B748"/>
      <c r="C748"/>
      <c r="D748" s="29"/>
      <c r="E748" s="30"/>
      <c r="F748" s="31"/>
      <c r="G748" s="32"/>
      <c r="H748" s="30"/>
      <c r="I748" s="31"/>
      <c r="J748" s="32"/>
      <c r="K748" s="30"/>
      <c r="L748" s="31"/>
      <c r="M748" s="32"/>
      <c r="N748" s="33"/>
      <c r="O748" s="34"/>
      <c r="P748" s="34"/>
      <c r="Q748"/>
      <c r="R748"/>
      <c r="S748" s="48"/>
      <c r="T748" s="35"/>
      <c r="U748" s="35"/>
      <c r="V748" s="35"/>
      <c r="W748" s="35"/>
      <c r="X748" s="35"/>
      <c r="Y748" s="35"/>
      <c r="Z748" s="35"/>
      <c r="AA748" s="35"/>
      <c r="AB748" s="35"/>
      <c r="AC748" s="35"/>
      <c r="AF748"/>
      <c r="AG748"/>
      <c r="AH748" s="41"/>
      <c r="AJ748"/>
    </row>
    <row r="749" spans="1:36" ht="15" x14ac:dyDescent="0.25">
      <c r="A749"/>
      <c r="B749"/>
      <c r="C749"/>
      <c r="D749" s="29"/>
      <c r="E749" s="30"/>
      <c r="F749" s="31"/>
      <c r="G749" s="32"/>
      <c r="H749" s="30"/>
      <c r="I749" s="31"/>
      <c r="J749" s="32"/>
      <c r="K749" s="30"/>
      <c r="L749" s="31"/>
      <c r="M749" s="32"/>
      <c r="N749" s="33"/>
      <c r="O749" s="34"/>
      <c r="P749" s="34"/>
      <c r="Q749"/>
      <c r="R749"/>
      <c r="S749" s="48"/>
      <c r="T749" s="35"/>
      <c r="U749" s="35"/>
      <c r="V749" s="35"/>
      <c r="W749" s="35"/>
      <c r="X749" s="35"/>
      <c r="Y749" s="35"/>
      <c r="Z749" s="35"/>
      <c r="AA749" s="35"/>
      <c r="AB749" s="35"/>
      <c r="AC749" s="35"/>
      <c r="AF749"/>
      <c r="AG749"/>
      <c r="AH749" s="41"/>
      <c r="AJ749"/>
    </row>
    <row r="750" spans="1:36" s="35" customFormat="1" ht="15" x14ac:dyDescent="0.25">
      <c r="A750"/>
      <c r="B750"/>
      <c r="C750"/>
      <c r="D750" s="29"/>
      <c r="E750" s="30"/>
      <c r="F750" s="31"/>
      <c r="G750" s="32"/>
      <c r="H750" s="30"/>
      <c r="I750" s="31"/>
      <c r="J750" s="32"/>
      <c r="K750" s="30"/>
      <c r="L750" s="31"/>
      <c r="M750" s="32"/>
      <c r="N750" s="33"/>
      <c r="O750" s="34"/>
      <c r="P750" s="34"/>
      <c r="Q750"/>
      <c r="R750"/>
      <c r="S750" s="48"/>
      <c r="AD750" s="36"/>
      <c r="AE750" s="36"/>
      <c r="AF750"/>
      <c r="AG750"/>
      <c r="AH750" s="41"/>
      <c r="AI750" s="36"/>
      <c r="AJ750"/>
    </row>
    <row r="751" spans="1:36" ht="15" x14ac:dyDescent="0.25">
      <c r="A751"/>
      <c r="B751"/>
      <c r="C751"/>
      <c r="D751" s="29"/>
      <c r="E751" s="30"/>
      <c r="F751" s="31"/>
      <c r="G751" s="32"/>
      <c r="H751" s="30"/>
      <c r="I751" s="31"/>
      <c r="J751" s="32"/>
      <c r="K751" s="30"/>
      <c r="L751" s="31"/>
      <c r="M751" s="32"/>
      <c r="N751" s="33"/>
      <c r="O751" s="34"/>
      <c r="P751" s="34"/>
      <c r="Q751"/>
      <c r="R751"/>
      <c r="S751" s="48"/>
      <c r="T751" s="35"/>
      <c r="U751" s="35"/>
      <c r="V751" s="35"/>
      <c r="W751" s="35"/>
      <c r="X751" s="35"/>
      <c r="Y751" s="35"/>
      <c r="Z751" s="35"/>
      <c r="AA751" s="35"/>
      <c r="AB751" s="35"/>
      <c r="AC751" s="35"/>
      <c r="AF751"/>
      <c r="AG751"/>
      <c r="AH751" s="41"/>
      <c r="AJ751"/>
    </row>
    <row r="752" spans="1:36" ht="15" x14ac:dyDescent="0.25">
      <c r="A752"/>
      <c r="B752"/>
      <c r="C752"/>
      <c r="D752" s="29"/>
      <c r="E752" s="30"/>
      <c r="F752" s="31"/>
      <c r="G752" s="32"/>
      <c r="H752" s="30"/>
      <c r="I752" s="31"/>
      <c r="J752" s="32"/>
      <c r="K752" s="30"/>
      <c r="L752" s="31"/>
      <c r="M752" s="32"/>
      <c r="N752" s="33"/>
      <c r="O752" s="34"/>
      <c r="P752" s="34"/>
      <c r="Q752"/>
      <c r="R752"/>
      <c r="S752" s="48"/>
      <c r="T752" s="35"/>
      <c r="U752" s="35"/>
      <c r="V752" s="35"/>
      <c r="W752" s="35"/>
      <c r="X752" s="35"/>
      <c r="Y752" s="35"/>
      <c r="Z752" s="35"/>
      <c r="AA752" s="35"/>
      <c r="AB752" s="35"/>
      <c r="AC752" s="35"/>
      <c r="AF752"/>
      <c r="AG752"/>
      <c r="AH752" s="41"/>
      <c r="AJ752"/>
    </row>
    <row r="753" spans="1:36" ht="15" x14ac:dyDescent="0.25">
      <c r="A753"/>
      <c r="B753"/>
      <c r="C753"/>
      <c r="D753" s="29"/>
      <c r="E753" s="30"/>
      <c r="F753" s="31"/>
      <c r="G753" s="32"/>
      <c r="H753" s="30"/>
      <c r="I753" s="31"/>
      <c r="J753" s="32"/>
      <c r="K753" s="30"/>
      <c r="L753" s="31"/>
      <c r="M753" s="32"/>
      <c r="N753" s="33"/>
      <c r="O753" s="34"/>
      <c r="P753" s="34"/>
      <c r="Q753"/>
      <c r="R753"/>
      <c r="S753" s="48"/>
      <c r="T753" s="35"/>
      <c r="U753" s="35"/>
      <c r="V753" s="35"/>
      <c r="W753" s="35"/>
      <c r="X753" s="35"/>
      <c r="Y753" s="35"/>
      <c r="Z753" s="35"/>
      <c r="AA753" s="35"/>
      <c r="AB753" s="35"/>
      <c r="AC753" s="35"/>
      <c r="AF753"/>
      <c r="AG753"/>
      <c r="AH753" s="41"/>
      <c r="AJ753"/>
    </row>
    <row r="754" spans="1:36" ht="15" x14ac:dyDescent="0.25">
      <c r="A754"/>
      <c r="B754"/>
      <c r="C754"/>
      <c r="D754" s="29"/>
      <c r="E754" s="30"/>
      <c r="F754" s="31"/>
      <c r="G754" s="32"/>
      <c r="H754" s="30"/>
      <c r="I754" s="31"/>
      <c r="J754" s="32"/>
      <c r="K754" s="30"/>
      <c r="L754" s="31"/>
      <c r="M754" s="32"/>
      <c r="N754" s="33"/>
      <c r="O754" s="34"/>
      <c r="P754" s="34"/>
      <c r="Q754"/>
      <c r="R754"/>
      <c r="S754" s="48"/>
      <c r="T754" s="35"/>
      <c r="U754" s="35"/>
      <c r="V754" s="35"/>
      <c r="W754" s="35"/>
      <c r="X754" s="35"/>
      <c r="Y754" s="35"/>
      <c r="Z754" s="35"/>
      <c r="AA754" s="35"/>
      <c r="AB754" s="35"/>
      <c r="AC754" s="35"/>
      <c r="AF754"/>
      <c r="AG754"/>
      <c r="AH754" s="41"/>
      <c r="AJ754"/>
    </row>
    <row r="755" spans="1:36" ht="15" x14ac:dyDescent="0.25">
      <c r="A755"/>
      <c r="B755"/>
      <c r="C755"/>
      <c r="D755" s="29"/>
      <c r="E755" s="30"/>
      <c r="F755" s="31"/>
      <c r="G755" s="32"/>
      <c r="H755" s="30"/>
      <c r="I755" s="31"/>
      <c r="J755" s="32"/>
      <c r="K755" s="30"/>
      <c r="L755" s="31"/>
      <c r="M755" s="32"/>
      <c r="N755" s="33"/>
      <c r="O755" s="34"/>
      <c r="P755" s="34"/>
      <c r="Q755"/>
      <c r="R755"/>
      <c r="S755" s="48"/>
      <c r="T755" s="35"/>
      <c r="U755" s="35"/>
      <c r="V755" s="35"/>
      <c r="W755" s="35"/>
      <c r="X755" s="35"/>
      <c r="Y755" s="35"/>
      <c r="Z755" s="35"/>
      <c r="AA755" s="35"/>
      <c r="AB755" s="35"/>
      <c r="AC755" s="35"/>
      <c r="AF755"/>
      <c r="AG755"/>
      <c r="AH755" s="41"/>
      <c r="AJ755"/>
    </row>
    <row r="756" spans="1:36" ht="15" x14ac:dyDescent="0.25">
      <c r="A756"/>
      <c r="B756"/>
      <c r="C756"/>
      <c r="D756" s="29"/>
      <c r="E756" s="30"/>
      <c r="F756" s="31"/>
      <c r="G756" s="32"/>
      <c r="H756" s="30"/>
      <c r="I756" s="31"/>
      <c r="J756" s="32"/>
      <c r="K756" s="30"/>
      <c r="L756" s="31"/>
      <c r="M756" s="32"/>
      <c r="N756" s="33"/>
      <c r="O756" s="34"/>
      <c r="P756" s="34"/>
      <c r="Q756"/>
      <c r="R756"/>
      <c r="S756" s="48"/>
      <c r="T756" s="35"/>
      <c r="U756" s="35"/>
      <c r="V756" s="35"/>
      <c r="W756" s="35"/>
      <c r="X756" s="35"/>
      <c r="Y756" s="35"/>
      <c r="Z756" s="35"/>
      <c r="AA756" s="35"/>
      <c r="AB756" s="35"/>
      <c r="AC756" s="35"/>
      <c r="AF756"/>
      <c r="AG756"/>
      <c r="AH756" s="41"/>
      <c r="AJ756"/>
    </row>
    <row r="757" spans="1:36" ht="15" x14ac:dyDescent="0.25">
      <c r="A757"/>
      <c r="B757"/>
      <c r="C757"/>
      <c r="D757" s="29"/>
      <c r="E757" s="30"/>
      <c r="F757" s="31"/>
      <c r="G757" s="32"/>
      <c r="H757" s="30"/>
      <c r="I757" s="31"/>
      <c r="J757" s="32"/>
      <c r="K757" s="30"/>
      <c r="L757" s="31"/>
      <c r="M757" s="32"/>
      <c r="N757" s="33"/>
      <c r="O757" s="34"/>
      <c r="P757" s="34"/>
      <c r="Q757"/>
      <c r="R757"/>
      <c r="S757" s="48"/>
      <c r="T757" s="35"/>
      <c r="U757" s="35"/>
      <c r="V757" s="35"/>
      <c r="W757" s="35"/>
      <c r="X757" s="35"/>
      <c r="Y757" s="35"/>
      <c r="Z757" s="35"/>
      <c r="AA757" s="35"/>
      <c r="AB757" s="35"/>
      <c r="AC757" s="35"/>
      <c r="AF757"/>
      <c r="AG757"/>
      <c r="AH757" s="41"/>
      <c r="AJ757"/>
    </row>
    <row r="758" spans="1:36" ht="15" x14ac:dyDescent="0.25">
      <c r="A758"/>
      <c r="B758"/>
      <c r="C758"/>
      <c r="D758" s="29"/>
      <c r="E758" s="30"/>
      <c r="F758" s="31"/>
      <c r="G758" s="32"/>
      <c r="H758" s="30"/>
      <c r="I758" s="31"/>
      <c r="J758" s="32"/>
      <c r="K758" s="30"/>
      <c r="L758" s="31"/>
      <c r="M758" s="32"/>
      <c r="N758" s="33"/>
      <c r="O758" s="34"/>
      <c r="P758" s="34"/>
      <c r="Q758"/>
      <c r="R758"/>
      <c r="S758" s="48"/>
      <c r="T758" s="35"/>
      <c r="U758" s="35"/>
      <c r="V758" s="35"/>
      <c r="W758" s="35"/>
      <c r="X758" s="35"/>
      <c r="Y758" s="35"/>
      <c r="Z758" s="35"/>
      <c r="AA758" s="35"/>
      <c r="AB758" s="35"/>
      <c r="AC758" s="35"/>
      <c r="AF758"/>
      <c r="AG758"/>
      <c r="AH758" s="41"/>
      <c r="AJ758"/>
    </row>
    <row r="759" spans="1:36" ht="15" x14ac:dyDescent="0.25">
      <c r="A759"/>
      <c r="B759"/>
      <c r="C759"/>
      <c r="D759" s="29"/>
      <c r="E759" s="30"/>
      <c r="F759" s="31"/>
      <c r="G759" s="32"/>
      <c r="H759" s="30"/>
      <c r="I759" s="31"/>
      <c r="J759" s="32"/>
      <c r="K759" s="30"/>
      <c r="L759" s="31"/>
      <c r="M759" s="32"/>
      <c r="N759" s="33"/>
      <c r="O759" s="34"/>
      <c r="P759" s="34"/>
      <c r="Q759"/>
      <c r="R759"/>
      <c r="S759" s="48"/>
      <c r="T759" s="35"/>
      <c r="U759" s="35"/>
      <c r="V759" s="35"/>
      <c r="W759" s="35"/>
      <c r="X759" s="35"/>
      <c r="Y759" s="35"/>
      <c r="Z759" s="35"/>
      <c r="AA759" s="35"/>
      <c r="AB759" s="35"/>
      <c r="AC759" s="35"/>
      <c r="AF759"/>
      <c r="AG759"/>
      <c r="AH759" s="41"/>
      <c r="AJ759"/>
    </row>
    <row r="760" spans="1:36" ht="15" x14ac:dyDescent="0.25">
      <c r="A760"/>
      <c r="B760"/>
      <c r="C760"/>
      <c r="D760" s="29"/>
      <c r="E760" s="30"/>
      <c r="F760" s="31"/>
      <c r="G760" s="32"/>
      <c r="H760" s="30"/>
      <c r="I760" s="31"/>
      <c r="J760" s="32"/>
      <c r="K760" s="30"/>
      <c r="L760" s="31"/>
      <c r="M760" s="32"/>
      <c r="N760" s="33"/>
      <c r="O760" s="34"/>
      <c r="P760" s="34"/>
      <c r="Q760"/>
      <c r="R760"/>
      <c r="S760" s="48"/>
      <c r="T760" s="35"/>
      <c r="U760" s="35"/>
      <c r="V760" s="35"/>
      <c r="W760" s="35"/>
      <c r="X760" s="35"/>
      <c r="Y760" s="35"/>
      <c r="Z760" s="35"/>
      <c r="AA760" s="35"/>
      <c r="AB760" s="35"/>
      <c r="AC760" s="35"/>
      <c r="AF760"/>
      <c r="AG760"/>
      <c r="AH760" s="41"/>
      <c r="AJ760"/>
    </row>
    <row r="761" spans="1:36" ht="15" x14ac:dyDescent="0.25">
      <c r="A761"/>
      <c r="B761"/>
      <c r="C761"/>
      <c r="D761" s="29"/>
      <c r="E761" s="30"/>
      <c r="F761" s="31"/>
      <c r="G761" s="32"/>
      <c r="H761" s="30"/>
      <c r="I761" s="31"/>
      <c r="J761" s="32"/>
      <c r="K761" s="30"/>
      <c r="L761" s="31"/>
      <c r="M761" s="32"/>
      <c r="N761" s="33"/>
      <c r="O761" s="34"/>
      <c r="P761" s="34"/>
      <c r="Q761"/>
      <c r="R761"/>
      <c r="S761" s="48"/>
      <c r="T761" s="35"/>
      <c r="U761" s="35"/>
      <c r="V761" s="35"/>
      <c r="W761" s="35"/>
      <c r="X761" s="35"/>
      <c r="Y761" s="35"/>
      <c r="Z761" s="35"/>
      <c r="AA761" s="35"/>
      <c r="AB761" s="35"/>
      <c r="AC761" s="35"/>
      <c r="AF761"/>
      <c r="AG761"/>
      <c r="AH761" s="41"/>
      <c r="AJ761"/>
    </row>
    <row r="762" spans="1:36" ht="15" x14ac:dyDescent="0.25">
      <c r="A762"/>
      <c r="B762"/>
      <c r="C762"/>
      <c r="D762" s="29"/>
      <c r="E762" s="30"/>
      <c r="F762" s="31"/>
      <c r="G762" s="32"/>
      <c r="H762" s="30"/>
      <c r="I762" s="31"/>
      <c r="J762" s="32"/>
      <c r="K762" s="30"/>
      <c r="L762" s="31"/>
      <c r="M762" s="32"/>
      <c r="N762" s="33"/>
      <c r="O762" s="34"/>
      <c r="P762" s="34"/>
      <c r="Q762"/>
      <c r="R762"/>
      <c r="S762" s="48"/>
      <c r="T762" s="35"/>
      <c r="U762" s="35"/>
      <c r="V762" s="35"/>
      <c r="W762" s="35"/>
      <c r="X762" s="35"/>
      <c r="Y762" s="35"/>
      <c r="Z762" s="35"/>
      <c r="AA762" s="35"/>
      <c r="AB762" s="35"/>
      <c r="AC762" s="35"/>
      <c r="AF762"/>
      <c r="AG762"/>
      <c r="AH762" s="41"/>
      <c r="AJ762"/>
    </row>
    <row r="763" spans="1:36" ht="15" x14ac:dyDescent="0.25">
      <c r="A763"/>
      <c r="B763"/>
      <c r="C763"/>
      <c r="D763" s="29"/>
      <c r="E763" s="30"/>
      <c r="F763" s="31"/>
      <c r="G763" s="32"/>
      <c r="H763" s="30"/>
      <c r="I763" s="31"/>
      <c r="J763" s="32"/>
      <c r="K763" s="30"/>
      <c r="L763" s="31"/>
      <c r="M763" s="32"/>
      <c r="N763" s="33"/>
      <c r="O763" s="34"/>
      <c r="P763" s="34"/>
      <c r="Q763"/>
      <c r="R763"/>
      <c r="S763" s="48"/>
      <c r="T763" s="35"/>
      <c r="U763" s="35"/>
      <c r="V763" s="35"/>
      <c r="W763" s="35"/>
      <c r="X763" s="35"/>
      <c r="Y763" s="35"/>
      <c r="Z763" s="35"/>
      <c r="AA763" s="35"/>
      <c r="AB763" s="35"/>
      <c r="AC763" s="35"/>
      <c r="AF763"/>
      <c r="AG763"/>
      <c r="AH763" s="41"/>
      <c r="AJ763"/>
    </row>
    <row r="764" spans="1:36" ht="15" x14ac:dyDescent="0.25">
      <c r="A764"/>
      <c r="B764"/>
      <c r="C764"/>
      <c r="D764" s="29"/>
      <c r="E764" s="30"/>
      <c r="F764" s="31"/>
      <c r="G764" s="32"/>
      <c r="H764" s="30"/>
      <c r="I764" s="31"/>
      <c r="J764" s="32"/>
      <c r="K764" s="30"/>
      <c r="L764" s="31"/>
      <c r="M764" s="32"/>
      <c r="N764" s="33"/>
      <c r="O764" s="34"/>
      <c r="P764" s="34"/>
      <c r="Q764"/>
      <c r="R764"/>
      <c r="S764" s="48"/>
      <c r="T764" s="35"/>
      <c r="U764" s="35"/>
      <c r="V764" s="35"/>
      <c r="W764" s="35"/>
      <c r="X764" s="35"/>
      <c r="Y764" s="35"/>
      <c r="Z764" s="35"/>
      <c r="AA764" s="35"/>
      <c r="AB764" s="35"/>
      <c r="AC764" s="35"/>
      <c r="AF764"/>
      <c r="AG764"/>
      <c r="AH764" s="41"/>
      <c r="AJ764"/>
    </row>
    <row r="765" spans="1:36" ht="15" x14ac:dyDescent="0.25">
      <c r="A765"/>
      <c r="B765"/>
      <c r="C765"/>
      <c r="D765" s="29"/>
      <c r="E765" s="30"/>
      <c r="F765" s="31"/>
      <c r="G765" s="32"/>
      <c r="H765" s="30"/>
      <c r="I765" s="31"/>
      <c r="J765" s="32"/>
      <c r="K765" s="30"/>
      <c r="L765" s="31"/>
      <c r="M765" s="32"/>
      <c r="N765" s="33"/>
      <c r="O765" s="34"/>
      <c r="P765" s="34"/>
      <c r="Q765"/>
      <c r="R765"/>
      <c r="S765" s="48"/>
      <c r="T765" s="35"/>
      <c r="U765" s="35"/>
      <c r="V765" s="35"/>
      <c r="W765" s="35"/>
      <c r="X765" s="35"/>
      <c r="Y765" s="35"/>
      <c r="Z765" s="35"/>
      <c r="AA765" s="35"/>
      <c r="AB765" s="35"/>
      <c r="AC765" s="35"/>
      <c r="AF765"/>
      <c r="AG765"/>
      <c r="AH765" s="41"/>
      <c r="AJ765"/>
    </row>
    <row r="766" spans="1:36" ht="15" x14ac:dyDescent="0.25">
      <c r="A766"/>
      <c r="B766"/>
      <c r="C766"/>
      <c r="D766" s="29"/>
      <c r="E766" s="30"/>
      <c r="F766" s="31"/>
      <c r="G766" s="32"/>
      <c r="H766" s="30"/>
      <c r="I766" s="31"/>
      <c r="J766" s="32"/>
      <c r="K766" s="30"/>
      <c r="L766" s="31"/>
      <c r="M766" s="32"/>
      <c r="N766" s="33"/>
      <c r="O766" s="34"/>
      <c r="P766" s="34"/>
      <c r="Q766"/>
      <c r="R766"/>
      <c r="S766" s="48"/>
      <c r="T766" s="35"/>
      <c r="U766" s="35"/>
      <c r="V766" s="35"/>
      <c r="W766" s="35"/>
      <c r="X766" s="35"/>
      <c r="Y766" s="35"/>
      <c r="Z766" s="35"/>
      <c r="AA766" s="35"/>
      <c r="AB766" s="35"/>
      <c r="AC766" s="35"/>
      <c r="AF766"/>
      <c r="AG766"/>
      <c r="AH766" s="41"/>
      <c r="AJ766"/>
    </row>
    <row r="767" spans="1:36" ht="15" x14ac:dyDescent="0.25">
      <c r="A767"/>
      <c r="B767"/>
      <c r="C767"/>
      <c r="D767" s="29"/>
      <c r="E767" s="30"/>
      <c r="F767" s="31"/>
      <c r="G767" s="32"/>
      <c r="H767" s="30"/>
      <c r="I767" s="31"/>
      <c r="J767" s="32"/>
      <c r="K767" s="30"/>
      <c r="L767" s="31"/>
      <c r="M767" s="32"/>
      <c r="N767" s="33"/>
      <c r="O767" s="34"/>
      <c r="P767" s="34"/>
      <c r="Q767"/>
      <c r="R767"/>
      <c r="S767" s="48"/>
      <c r="T767" s="35"/>
      <c r="U767" s="35"/>
      <c r="V767" s="35"/>
      <c r="W767" s="35"/>
      <c r="X767" s="35"/>
      <c r="Y767" s="35"/>
      <c r="Z767" s="35"/>
      <c r="AA767" s="35"/>
      <c r="AB767" s="35"/>
      <c r="AC767" s="35"/>
      <c r="AF767"/>
      <c r="AG767"/>
      <c r="AH767" s="41"/>
      <c r="AJ767"/>
    </row>
    <row r="768" spans="1:36" ht="15" x14ac:dyDescent="0.25">
      <c r="A768"/>
      <c r="B768"/>
      <c r="C768"/>
      <c r="D768" s="29"/>
      <c r="E768" s="30"/>
      <c r="F768" s="31"/>
      <c r="G768" s="32"/>
      <c r="H768" s="30"/>
      <c r="I768" s="31"/>
      <c r="J768" s="32"/>
      <c r="K768" s="30"/>
      <c r="L768" s="31"/>
      <c r="M768" s="32"/>
      <c r="N768" s="33"/>
      <c r="O768" s="34"/>
      <c r="P768" s="34"/>
      <c r="Q768"/>
      <c r="R768"/>
      <c r="S768" s="48"/>
      <c r="T768" s="35"/>
      <c r="U768" s="35"/>
      <c r="V768" s="35"/>
      <c r="W768" s="35"/>
      <c r="X768" s="35"/>
      <c r="Y768" s="35"/>
      <c r="Z768" s="35"/>
      <c r="AA768" s="35"/>
      <c r="AB768" s="35"/>
      <c r="AC768" s="35"/>
      <c r="AF768"/>
      <c r="AG768"/>
      <c r="AH768" s="41"/>
      <c r="AJ768"/>
    </row>
    <row r="769" spans="1:36" ht="15" x14ac:dyDescent="0.25">
      <c r="A769"/>
      <c r="B769"/>
      <c r="C769"/>
      <c r="D769" s="29"/>
      <c r="E769" s="30"/>
      <c r="F769" s="31"/>
      <c r="G769" s="32"/>
      <c r="H769" s="30"/>
      <c r="I769" s="31"/>
      <c r="J769" s="32"/>
      <c r="K769" s="30"/>
      <c r="L769" s="31"/>
      <c r="M769" s="32"/>
      <c r="N769" s="33"/>
      <c r="O769" s="34"/>
      <c r="P769" s="34"/>
      <c r="Q769"/>
      <c r="R769"/>
      <c r="S769" s="48"/>
      <c r="T769" s="35"/>
      <c r="U769" s="35"/>
      <c r="V769" s="35"/>
      <c r="W769" s="35"/>
      <c r="X769" s="35"/>
      <c r="Y769" s="35"/>
      <c r="Z769" s="35"/>
      <c r="AA769" s="35"/>
      <c r="AB769" s="35"/>
      <c r="AC769" s="35"/>
      <c r="AF769"/>
      <c r="AG769"/>
      <c r="AH769" s="41"/>
      <c r="AJ769"/>
    </row>
    <row r="770" spans="1:36" ht="15" x14ac:dyDescent="0.25">
      <c r="A770"/>
      <c r="B770"/>
      <c r="C770"/>
      <c r="D770" s="29"/>
      <c r="E770" s="30"/>
      <c r="F770" s="31"/>
      <c r="G770" s="32"/>
      <c r="H770" s="30"/>
      <c r="I770" s="31"/>
      <c r="J770" s="32"/>
      <c r="K770" s="30"/>
      <c r="L770" s="31"/>
      <c r="M770" s="32"/>
      <c r="N770" s="33"/>
      <c r="O770" s="34"/>
      <c r="P770" s="34"/>
      <c r="Q770"/>
      <c r="R770"/>
      <c r="S770" s="48"/>
      <c r="T770" s="35"/>
      <c r="U770" s="35"/>
      <c r="V770" s="35"/>
      <c r="W770" s="35"/>
      <c r="X770" s="35"/>
      <c r="Y770" s="35"/>
      <c r="Z770" s="35"/>
      <c r="AA770" s="35"/>
      <c r="AB770" s="35"/>
      <c r="AC770" s="35"/>
      <c r="AF770"/>
      <c r="AG770"/>
      <c r="AH770" s="41"/>
      <c r="AJ770"/>
    </row>
    <row r="771" spans="1:36" ht="15" x14ac:dyDescent="0.25">
      <c r="A771"/>
      <c r="B771"/>
      <c r="C771"/>
      <c r="D771" s="29"/>
      <c r="E771" s="30"/>
      <c r="F771" s="31"/>
      <c r="G771" s="32"/>
      <c r="H771" s="30"/>
      <c r="I771" s="31"/>
      <c r="J771" s="32"/>
      <c r="K771" s="30"/>
      <c r="L771" s="31"/>
      <c r="M771" s="32"/>
      <c r="N771" s="33"/>
      <c r="O771" s="34"/>
      <c r="P771" s="34"/>
      <c r="Q771"/>
      <c r="R771"/>
      <c r="S771" s="48"/>
      <c r="T771" s="35"/>
      <c r="U771" s="35"/>
      <c r="V771" s="35"/>
      <c r="W771" s="35"/>
      <c r="X771" s="35"/>
      <c r="Y771" s="35"/>
      <c r="Z771" s="35"/>
      <c r="AA771" s="35"/>
      <c r="AB771" s="35"/>
      <c r="AC771" s="35"/>
      <c r="AF771"/>
      <c r="AG771"/>
      <c r="AH771" s="41"/>
      <c r="AJ771"/>
    </row>
    <row r="772" spans="1:36" ht="15" x14ac:dyDescent="0.25">
      <c r="A772"/>
      <c r="B772"/>
      <c r="C772"/>
      <c r="D772" s="29"/>
      <c r="E772" s="30"/>
      <c r="F772" s="31"/>
      <c r="G772" s="32"/>
      <c r="H772" s="30"/>
      <c r="I772" s="31"/>
      <c r="J772" s="32"/>
      <c r="K772" s="30"/>
      <c r="L772" s="31"/>
      <c r="M772" s="32"/>
      <c r="N772" s="33"/>
      <c r="O772" s="34"/>
      <c r="P772" s="34"/>
      <c r="Q772"/>
      <c r="R772"/>
      <c r="S772" s="48"/>
      <c r="T772" s="35"/>
      <c r="U772" s="35"/>
      <c r="V772" s="35"/>
      <c r="W772" s="35"/>
      <c r="X772" s="35"/>
      <c r="Y772" s="35"/>
      <c r="Z772" s="35"/>
      <c r="AA772" s="35"/>
      <c r="AB772" s="35"/>
      <c r="AC772" s="35"/>
      <c r="AF772"/>
      <c r="AG772"/>
      <c r="AH772" s="41"/>
      <c r="AJ772"/>
    </row>
    <row r="773" spans="1:36" ht="15" x14ac:dyDescent="0.25">
      <c r="A773"/>
      <c r="B773"/>
      <c r="C773"/>
      <c r="D773" s="29"/>
      <c r="E773" s="30"/>
      <c r="F773" s="31"/>
      <c r="G773" s="32"/>
      <c r="H773" s="30"/>
      <c r="I773" s="31"/>
      <c r="J773" s="32"/>
      <c r="K773" s="30"/>
      <c r="L773" s="31"/>
      <c r="M773" s="32"/>
      <c r="N773" s="33"/>
      <c r="O773" s="34"/>
      <c r="P773" s="34"/>
      <c r="Q773"/>
      <c r="R773"/>
      <c r="S773" s="48"/>
      <c r="T773" s="35"/>
      <c r="U773" s="35"/>
      <c r="V773" s="35"/>
      <c r="W773" s="35"/>
      <c r="X773" s="35"/>
      <c r="Y773" s="35"/>
      <c r="Z773" s="35"/>
      <c r="AA773" s="35"/>
      <c r="AB773" s="35"/>
      <c r="AC773" s="35"/>
      <c r="AF773"/>
      <c r="AG773"/>
      <c r="AH773" s="41"/>
      <c r="AJ773"/>
    </row>
    <row r="774" spans="1:36" ht="15" x14ac:dyDescent="0.25">
      <c r="A774"/>
      <c r="B774"/>
      <c r="C774"/>
      <c r="D774" s="29"/>
      <c r="E774" s="30"/>
      <c r="F774" s="31"/>
      <c r="G774" s="32"/>
      <c r="H774" s="30"/>
      <c r="I774" s="31"/>
      <c r="J774" s="32"/>
      <c r="K774" s="30"/>
      <c r="L774" s="31"/>
      <c r="M774" s="32"/>
      <c r="N774" s="33"/>
      <c r="O774" s="34"/>
      <c r="P774" s="34"/>
      <c r="Q774"/>
      <c r="R774"/>
      <c r="S774" s="48"/>
      <c r="T774" s="35"/>
      <c r="U774" s="35"/>
      <c r="V774" s="35"/>
      <c r="W774" s="35"/>
      <c r="X774" s="35"/>
      <c r="Y774" s="35"/>
      <c r="Z774" s="35"/>
      <c r="AA774" s="35"/>
      <c r="AB774" s="35"/>
      <c r="AC774" s="35"/>
      <c r="AF774"/>
      <c r="AG774"/>
      <c r="AH774" s="41"/>
      <c r="AJ774"/>
    </row>
    <row r="775" spans="1:36" ht="15" x14ac:dyDescent="0.25">
      <c r="A775"/>
      <c r="B775"/>
      <c r="C775"/>
      <c r="D775" s="29"/>
      <c r="E775" s="30"/>
      <c r="F775" s="31"/>
      <c r="G775" s="32"/>
      <c r="H775" s="30"/>
      <c r="I775" s="31"/>
      <c r="J775" s="32"/>
      <c r="K775" s="30"/>
      <c r="L775" s="31"/>
      <c r="M775" s="32"/>
      <c r="N775" s="33"/>
      <c r="O775" s="34"/>
      <c r="P775" s="34"/>
      <c r="Q775"/>
      <c r="R775"/>
      <c r="S775" s="48"/>
      <c r="T775" s="35"/>
      <c r="U775" s="35"/>
      <c r="V775" s="35"/>
      <c r="W775" s="35"/>
      <c r="X775" s="35"/>
      <c r="Y775" s="35"/>
      <c r="Z775" s="35"/>
      <c r="AA775" s="35"/>
      <c r="AB775" s="35"/>
      <c r="AC775" s="35"/>
      <c r="AF775"/>
      <c r="AG775"/>
      <c r="AH775" s="41"/>
      <c r="AJ775"/>
    </row>
    <row r="776" spans="1:36" ht="15" x14ac:dyDescent="0.25">
      <c r="A776"/>
      <c r="B776"/>
      <c r="C776"/>
      <c r="D776" s="29"/>
      <c r="E776" s="30"/>
      <c r="F776" s="31"/>
      <c r="G776" s="32"/>
      <c r="H776" s="30"/>
      <c r="I776" s="31"/>
      <c r="J776" s="32"/>
      <c r="K776" s="30"/>
      <c r="L776" s="31"/>
      <c r="M776" s="32"/>
      <c r="N776" s="33"/>
      <c r="O776" s="34"/>
      <c r="P776" s="34"/>
      <c r="Q776"/>
      <c r="R776"/>
      <c r="S776" s="48"/>
      <c r="T776" s="35"/>
      <c r="U776" s="35"/>
      <c r="V776" s="35"/>
      <c r="W776" s="35"/>
      <c r="X776" s="35"/>
      <c r="Y776" s="35"/>
      <c r="Z776" s="35"/>
      <c r="AA776" s="35"/>
      <c r="AB776" s="35"/>
      <c r="AC776" s="35"/>
      <c r="AF776"/>
      <c r="AG776"/>
      <c r="AH776" s="41"/>
      <c r="AJ776"/>
    </row>
    <row r="777" spans="1:36" ht="15" x14ac:dyDescent="0.25">
      <c r="A777"/>
      <c r="B777"/>
      <c r="C777"/>
      <c r="D777" s="29"/>
      <c r="E777" s="30"/>
      <c r="F777" s="31"/>
      <c r="G777" s="32"/>
      <c r="H777" s="30"/>
      <c r="I777" s="31"/>
      <c r="J777" s="32"/>
      <c r="K777" s="30"/>
      <c r="L777" s="31"/>
      <c r="M777" s="32"/>
      <c r="N777" s="33"/>
      <c r="O777" s="34"/>
      <c r="P777" s="34"/>
      <c r="Q777"/>
      <c r="R777"/>
      <c r="S777" s="48"/>
      <c r="T777" s="35"/>
      <c r="U777" s="35"/>
      <c r="V777" s="35"/>
      <c r="W777" s="35"/>
      <c r="X777" s="35"/>
      <c r="Y777" s="35"/>
      <c r="Z777" s="35"/>
      <c r="AA777" s="35"/>
      <c r="AB777" s="35"/>
      <c r="AC777" s="35"/>
      <c r="AF777"/>
      <c r="AG777"/>
      <c r="AH777" s="41"/>
      <c r="AJ777"/>
    </row>
    <row r="778" spans="1:36" ht="15" x14ac:dyDescent="0.25">
      <c r="A778"/>
      <c r="B778"/>
      <c r="C778"/>
      <c r="D778" s="29"/>
      <c r="E778" s="30"/>
      <c r="F778" s="31"/>
      <c r="G778" s="32"/>
      <c r="H778" s="30"/>
      <c r="I778" s="31"/>
      <c r="J778" s="32"/>
      <c r="K778" s="30"/>
      <c r="L778" s="31"/>
      <c r="M778" s="32"/>
      <c r="N778" s="33"/>
      <c r="O778" s="34"/>
      <c r="P778" s="34"/>
      <c r="Q778"/>
      <c r="R778"/>
      <c r="S778" s="48"/>
      <c r="T778" s="35"/>
      <c r="U778" s="35"/>
      <c r="V778" s="35"/>
      <c r="W778" s="35"/>
      <c r="X778" s="35"/>
      <c r="Y778" s="35"/>
      <c r="Z778" s="35"/>
      <c r="AA778" s="35"/>
      <c r="AB778" s="35"/>
      <c r="AC778" s="35"/>
      <c r="AF778"/>
      <c r="AG778"/>
      <c r="AH778" s="41"/>
      <c r="AJ778"/>
    </row>
    <row r="779" spans="1:36" ht="15" x14ac:dyDescent="0.25">
      <c r="A779"/>
      <c r="B779"/>
      <c r="C779"/>
      <c r="D779" s="29"/>
      <c r="E779" s="30"/>
      <c r="F779" s="31"/>
      <c r="G779" s="32"/>
      <c r="H779" s="30"/>
      <c r="I779" s="31"/>
      <c r="J779" s="32"/>
      <c r="K779" s="30"/>
      <c r="L779" s="31"/>
      <c r="M779" s="32"/>
      <c r="N779" s="33"/>
      <c r="O779" s="34"/>
      <c r="P779" s="34"/>
      <c r="Q779"/>
      <c r="R779"/>
      <c r="S779" s="48"/>
      <c r="T779" s="35"/>
      <c r="U779" s="35"/>
      <c r="V779" s="35"/>
      <c r="W779" s="35"/>
      <c r="X779" s="35"/>
      <c r="Y779" s="35"/>
      <c r="Z779" s="35"/>
      <c r="AA779" s="35"/>
      <c r="AB779" s="35"/>
      <c r="AC779" s="35"/>
      <c r="AF779"/>
      <c r="AG779"/>
      <c r="AH779" s="41"/>
      <c r="AJ779"/>
    </row>
    <row r="780" spans="1:36" ht="15" x14ac:dyDescent="0.25">
      <c r="A780"/>
      <c r="B780"/>
      <c r="C780"/>
      <c r="D780" s="29"/>
      <c r="E780" s="30"/>
      <c r="F780" s="31"/>
      <c r="G780" s="32"/>
      <c r="H780" s="30"/>
      <c r="I780" s="31"/>
      <c r="J780" s="32"/>
      <c r="K780" s="30"/>
      <c r="L780" s="31"/>
      <c r="M780" s="32"/>
      <c r="N780" s="33"/>
      <c r="O780" s="34"/>
      <c r="P780" s="34"/>
      <c r="Q780"/>
      <c r="R780"/>
      <c r="S780" s="48"/>
      <c r="T780" s="35"/>
      <c r="U780" s="35"/>
      <c r="V780" s="35"/>
      <c r="W780" s="35"/>
      <c r="X780" s="35"/>
      <c r="Y780" s="35"/>
      <c r="Z780" s="35"/>
      <c r="AA780" s="35"/>
      <c r="AB780" s="35"/>
      <c r="AC780" s="35"/>
      <c r="AF780"/>
      <c r="AG780"/>
      <c r="AH780" s="41"/>
      <c r="AJ780"/>
    </row>
    <row r="781" spans="1:36" ht="15" x14ac:dyDescent="0.25">
      <c r="A781"/>
      <c r="B781"/>
      <c r="C781"/>
      <c r="D781" s="29"/>
      <c r="E781" s="30"/>
      <c r="F781" s="31"/>
      <c r="G781" s="32"/>
      <c r="H781" s="30"/>
      <c r="I781" s="31"/>
      <c r="J781" s="32"/>
      <c r="K781" s="30"/>
      <c r="L781" s="31"/>
      <c r="M781" s="32"/>
      <c r="N781" s="33"/>
      <c r="O781" s="34"/>
      <c r="P781" s="34"/>
      <c r="Q781"/>
      <c r="R781"/>
      <c r="S781" s="48"/>
      <c r="T781" s="35"/>
      <c r="U781" s="35"/>
      <c r="V781" s="35"/>
      <c r="W781" s="35"/>
      <c r="X781" s="35"/>
      <c r="Y781" s="35"/>
      <c r="Z781" s="35"/>
      <c r="AA781" s="35"/>
      <c r="AB781" s="35"/>
      <c r="AC781" s="35"/>
      <c r="AF781"/>
      <c r="AG781"/>
      <c r="AH781" s="41"/>
      <c r="AJ781"/>
    </row>
    <row r="782" spans="1:36" ht="15" x14ac:dyDescent="0.25">
      <c r="A782"/>
      <c r="B782"/>
      <c r="C782"/>
      <c r="D782" s="29"/>
      <c r="E782" s="30"/>
      <c r="F782" s="31"/>
      <c r="G782" s="32"/>
      <c r="H782" s="30"/>
      <c r="I782" s="31"/>
      <c r="J782" s="32"/>
      <c r="K782" s="30"/>
      <c r="L782" s="31"/>
      <c r="M782" s="32"/>
      <c r="N782" s="33"/>
      <c r="O782" s="34"/>
      <c r="P782" s="34"/>
      <c r="Q782"/>
      <c r="R782"/>
      <c r="S782" s="48"/>
      <c r="T782" s="35"/>
      <c r="U782" s="35"/>
      <c r="V782" s="35"/>
      <c r="W782" s="35"/>
      <c r="X782" s="35"/>
      <c r="Y782" s="35"/>
      <c r="Z782" s="35"/>
      <c r="AA782" s="35"/>
      <c r="AB782" s="35"/>
      <c r="AC782" s="35"/>
      <c r="AF782"/>
      <c r="AG782"/>
      <c r="AH782" s="41"/>
      <c r="AJ782"/>
    </row>
    <row r="783" spans="1:36" ht="15" x14ac:dyDescent="0.25">
      <c r="A783"/>
      <c r="B783"/>
      <c r="C783"/>
      <c r="D783" s="29"/>
      <c r="E783" s="30"/>
      <c r="F783" s="31"/>
      <c r="G783" s="32"/>
      <c r="H783" s="30"/>
      <c r="I783" s="31"/>
      <c r="J783" s="32"/>
      <c r="K783" s="30"/>
      <c r="L783" s="31"/>
      <c r="M783" s="32"/>
      <c r="N783" s="33"/>
      <c r="O783" s="34"/>
      <c r="P783" s="34"/>
      <c r="Q783"/>
      <c r="R783"/>
      <c r="S783" s="48"/>
      <c r="T783" s="35"/>
      <c r="U783" s="35"/>
      <c r="V783" s="35"/>
      <c r="W783" s="35"/>
      <c r="X783" s="35"/>
      <c r="Y783" s="35"/>
      <c r="Z783" s="35"/>
      <c r="AA783" s="35"/>
      <c r="AB783" s="35"/>
      <c r="AC783" s="35"/>
      <c r="AF783"/>
      <c r="AG783"/>
      <c r="AH783" s="41"/>
      <c r="AJ783"/>
    </row>
    <row r="784" spans="1:36" ht="15" x14ac:dyDescent="0.25">
      <c r="A784"/>
      <c r="B784"/>
      <c r="C784"/>
      <c r="D784" s="29"/>
      <c r="E784" s="30"/>
      <c r="F784" s="31"/>
      <c r="G784" s="32"/>
      <c r="H784" s="30"/>
      <c r="I784" s="31"/>
      <c r="J784" s="32"/>
      <c r="K784" s="30"/>
      <c r="L784" s="31"/>
      <c r="M784" s="32"/>
      <c r="N784" s="33"/>
      <c r="O784" s="34"/>
      <c r="P784" s="34"/>
      <c r="Q784"/>
      <c r="R784"/>
      <c r="S784" s="48"/>
      <c r="T784" s="35"/>
      <c r="U784" s="35"/>
      <c r="V784" s="35"/>
      <c r="W784" s="35"/>
      <c r="X784" s="35"/>
      <c r="Y784" s="35"/>
      <c r="Z784" s="35"/>
      <c r="AA784" s="35"/>
      <c r="AB784" s="35"/>
      <c r="AC784" s="35"/>
      <c r="AF784"/>
      <c r="AG784"/>
      <c r="AH784" s="41"/>
      <c r="AJ784"/>
    </row>
    <row r="785" spans="1:36" ht="15" x14ac:dyDescent="0.25">
      <c r="A785"/>
      <c r="B785"/>
      <c r="C785"/>
      <c r="D785" s="29"/>
      <c r="E785" s="30"/>
      <c r="F785" s="31"/>
      <c r="G785" s="32"/>
      <c r="H785" s="30"/>
      <c r="I785" s="31"/>
      <c r="J785" s="32"/>
      <c r="K785" s="30"/>
      <c r="L785" s="31"/>
      <c r="M785" s="32"/>
      <c r="N785" s="33"/>
      <c r="O785" s="34"/>
      <c r="P785" s="34"/>
      <c r="Q785"/>
      <c r="R785"/>
      <c r="S785" s="48"/>
      <c r="T785" s="35"/>
      <c r="U785" s="35"/>
      <c r="V785" s="35"/>
      <c r="W785" s="35"/>
      <c r="X785" s="35"/>
      <c r="Y785" s="35"/>
      <c r="Z785" s="35"/>
      <c r="AA785" s="35"/>
      <c r="AB785" s="35"/>
      <c r="AC785" s="35"/>
      <c r="AF785"/>
      <c r="AG785"/>
      <c r="AH785" s="41"/>
      <c r="AJ785"/>
    </row>
    <row r="786" spans="1:36" ht="15" x14ac:dyDescent="0.25">
      <c r="A786"/>
      <c r="B786"/>
      <c r="C786"/>
      <c r="D786" s="29"/>
      <c r="E786" s="30"/>
      <c r="F786" s="31"/>
      <c r="G786" s="32"/>
      <c r="H786" s="30"/>
      <c r="I786" s="31"/>
      <c r="J786" s="32"/>
      <c r="K786" s="30"/>
      <c r="L786" s="31"/>
      <c r="M786" s="32"/>
      <c r="N786" s="33"/>
      <c r="O786" s="34"/>
      <c r="P786" s="34"/>
      <c r="Q786"/>
      <c r="R786"/>
      <c r="S786" s="48"/>
      <c r="T786" s="35"/>
      <c r="U786" s="35"/>
      <c r="V786" s="35"/>
      <c r="W786" s="35"/>
      <c r="X786" s="35"/>
      <c r="Y786" s="35"/>
      <c r="Z786" s="35"/>
      <c r="AA786" s="35"/>
      <c r="AB786" s="35"/>
      <c r="AC786" s="35"/>
      <c r="AF786"/>
      <c r="AG786"/>
      <c r="AH786" s="41"/>
      <c r="AJ786"/>
    </row>
    <row r="787" spans="1:36" ht="15" x14ac:dyDescent="0.25">
      <c r="A787"/>
      <c r="B787"/>
      <c r="C787"/>
      <c r="D787" s="29"/>
      <c r="E787" s="30"/>
      <c r="F787" s="31"/>
      <c r="G787" s="32"/>
      <c r="H787" s="30"/>
      <c r="I787" s="31"/>
      <c r="J787" s="32"/>
      <c r="K787" s="30"/>
      <c r="L787" s="31"/>
      <c r="M787" s="32"/>
      <c r="N787" s="33"/>
      <c r="O787" s="34"/>
      <c r="P787" s="34"/>
      <c r="Q787"/>
      <c r="R787"/>
      <c r="S787" s="48"/>
      <c r="T787" s="35"/>
      <c r="U787" s="35"/>
      <c r="V787" s="35"/>
      <c r="W787" s="35"/>
      <c r="X787" s="35"/>
      <c r="Y787" s="35"/>
      <c r="Z787" s="35"/>
      <c r="AA787" s="35"/>
      <c r="AB787" s="35"/>
      <c r="AC787" s="35"/>
      <c r="AF787"/>
      <c r="AG787"/>
      <c r="AH787" s="41"/>
      <c r="AJ787"/>
    </row>
    <row r="788" spans="1:36" ht="15" x14ac:dyDescent="0.25">
      <c r="A788"/>
      <c r="B788"/>
      <c r="C788"/>
      <c r="D788" s="29"/>
      <c r="E788" s="30"/>
      <c r="F788" s="31"/>
      <c r="G788" s="32"/>
      <c r="H788" s="30"/>
      <c r="I788" s="31"/>
      <c r="J788" s="32"/>
      <c r="K788" s="30"/>
      <c r="L788" s="31"/>
      <c r="M788" s="32"/>
      <c r="N788" s="33"/>
      <c r="O788" s="34"/>
      <c r="P788" s="34"/>
      <c r="Q788"/>
      <c r="R788"/>
      <c r="S788" s="48"/>
      <c r="T788" s="35"/>
      <c r="U788" s="35"/>
      <c r="V788" s="35"/>
      <c r="W788" s="35"/>
      <c r="X788" s="35"/>
      <c r="Y788" s="35"/>
      <c r="Z788" s="35"/>
      <c r="AA788" s="35"/>
      <c r="AB788" s="35"/>
      <c r="AC788" s="35"/>
      <c r="AF788"/>
      <c r="AG788"/>
      <c r="AH788" s="41"/>
      <c r="AJ788"/>
    </row>
    <row r="789" spans="1:36" ht="15" x14ac:dyDescent="0.25">
      <c r="A789"/>
      <c r="B789"/>
      <c r="C789"/>
      <c r="D789" s="29"/>
      <c r="E789" s="30"/>
      <c r="F789" s="31"/>
      <c r="G789" s="32"/>
      <c r="H789" s="30"/>
      <c r="I789" s="31"/>
      <c r="J789" s="32"/>
      <c r="K789" s="30"/>
      <c r="L789" s="31"/>
      <c r="M789" s="32"/>
      <c r="N789" s="33"/>
      <c r="O789" s="34"/>
      <c r="P789" s="34"/>
      <c r="Q789"/>
      <c r="R789"/>
      <c r="S789" s="48"/>
      <c r="T789" s="35"/>
      <c r="U789" s="35"/>
      <c r="V789" s="35"/>
      <c r="W789" s="35"/>
      <c r="X789" s="35"/>
      <c r="Y789" s="35"/>
      <c r="Z789" s="35"/>
      <c r="AA789" s="35"/>
      <c r="AB789" s="35"/>
      <c r="AC789" s="35"/>
      <c r="AF789"/>
      <c r="AG789"/>
      <c r="AH789" s="41"/>
      <c r="AJ789"/>
    </row>
    <row r="790" spans="1:36" ht="15" x14ac:dyDescent="0.25">
      <c r="A790"/>
      <c r="B790"/>
      <c r="C790"/>
      <c r="D790" s="29"/>
      <c r="E790" s="30"/>
      <c r="F790" s="31"/>
      <c r="G790" s="32"/>
      <c r="H790" s="30"/>
      <c r="I790" s="31"/>
      <c r="J790" s="32"/>
      <c r="K790" s="30"/>
      <c r="L790" s="31"/>
      <c r="M790" s="32"/>
      <c r="N790" s="33"/>
      <c r="O790" s="34"/>
      <c r="P790" s="34"/>
      <c r="Q790"/>
      <c r="R790"/>
      <c r="S790" s="48"/>
      <c r="T790" s="35"/>
      <c r="U790" s="35"/>
      <c r="V790" s="35"/>
      <c r="W790" s="35"/>
      <c r="X790" s="35"/>
      <c r="Y790" s="35"/>
      <c r="Z790" s="35"/>
      <c r="AA790" s="35"/>
      <c r="AB790" s="35"/>
      <c r="AC790" s="35"/>
      <c r="AF790"/>
      <c r="AG790"/>
      <c r="AH790" s="41"/>
      <c r="AJ790"/>
    </row>
    <row r="791" spans="1:36" ht="15" x14ac:dyDescent="0.25">
      <c r="A791"/>
      <c r="B791"/>
      <c r="C791"/>
      <c r="D791" s="29"/>
      <c r="E791" s="30"/>
      <c r="F791" s="31"/>
      <c r="G791" s="32"/>
      <c r="H791" s="30"/>
      <c r="I791" s="31"/>
      <c r="J791" s="32"/>
      <c r="K791" s="30"/>
      <c r="L791" s="31"/>
      <c r="M791" s="32"/>
      <c r="N791" s="33"/>
      <c r="O791" s="34"/>
      <c r="P791" s="34"/>
      <c r="Q791"/>
      <c r="R791"/>
      <c r="S791" s="48"/>
      <c r="T791" s="35"/>
      <c r="U791" s="35"/>
      <c r="V791" s="35"/>
      <c r="W791" s="35"/>
      <c r="X791" s="35"/>
      <c r="Y791" s="35"/>
      <c r="Z791" s="35"/>
      <c r="AA791" s="35"/>
      <c r="AB791" s="35"/>
      <c r="AC791" s="35"/>
      <c r="AF791"/>
      <c r="AG791"/>
      <c r="AH791" s="41"/>
      <c r="AJ791"/>
    </row>
    <row r="792" spans="1:36" ht="15" x14ac:dyDescent="0.25">
      <c r="A792"/>
      <c r="B792"/>
      <c r="C792"/>
      <c r="D792" s="29"/>
      <c r="E792" s="30"/>
      <c r="F792" s="31"/>
      <c r="G792" s="32"/>
      <c r="H792" s="30"/>
      <c r="I792" s="31"/>
      <c r="J792" s="32"/>
      <c r="K792" s="30"/>
      <c r="L792" s="31"/>
      <c r="M792" s="32"/>
      <c r="N792" s="33"/>
      <c r="O792" s="34"/>
      <c r="P792" s="34"/>
      <c r="Q792"/>
      <c r="R792"/>
      <c r="S792" s="48"/>
      <c r="T792" s="35"/>
      <c r="U792" s="35"/>
      <c r="V792" s="35"/>
      <c r="W792" s="35"/>
      <c r="X792" s="35"/>
      <c r="Y792" s="35"/>
      <c r="Z792" s="35"/>
      <c r="AA792" s="35"/>
      <c r="AB792" s="35"/>
      <c r="AC792" s="35"/>
      <c r="AF792"/>
      <c r="AG792"/>
      <c r="AH792" s="41"/>
      <c r="AJ792"/>
    </row>
    <row r="793" spans="1:36" ht="15" x14ac:dyDescent="0.25">
      <c r="A793"/>
      <c r="B793"/>
      <c r="C793"/>
      <c r="D793" s="29"/>
      <c r="E793" s="30"/>
      <c r="F793" s="31"/>
      <c r="G793" s="32"/>
      <c r="H793" s="30"/>
      <c r="I793" s="31"/>
      <c r="J793" s="32"/>
      <c r="K793" s="30"/>
      <c r="L793" s="31"/>
      <c r="M793" s="32"/>
      <c r="N793" s="33"/>
      <c r="O793" s="34"/>
      <c r="P793" s="34"/>
      <c r="Q793"/>
      <c r="R793"/>
      <c r="S793" s="48"/>
      <c r="T793" s="35"/>
      <c r="U793" s="35"/>
      <c r="V793" s="35"/>
      <c r="W793" s="35"/>
      <c r="X793" s="35"/>
      <c r="Y793" s="35"/>
      <c r="Z793" s="35"/>
      <c r="AA793" s="35"/>
      <c r="AB793" s="35"/>
      <c r="AC793" s="35"/>
      <c r="AF793"/>
      <c r="AG793"/>
      <c r="AH793" s="41"/>
      <c r="AJ793"/>
    </row>
    <row r="794" spans="1:36" ht="15" x14ac:dyDescent="0.25">
      <c r="A794"/>
      <c r="B794"/>
      <c r="C794"/>
      <c r="D794" s="29"/>
      <c r="E794" s="30"/>
      <c r="F794" s="31"/>
      <c r="G794" s="32"/>
      <c r="H794" s="30"/>
      <c r="I794" s="31"/>
      <c r="J794" s="32"/>
      <c r="K794" s="30"/>
      <c r="L794" s="31"/>
      <c r="M794" s="32"/>
      <c r="N794" s="33"/>
      <c r="O794" s="34"/>
      <c r="P794" s="34"/>
      <c r="Q794"/>
      <c r="R794"/>
      <c r="S794" s="48"/>
      <c r="T794" s="35"/>
      <c r="U794" s="35"/>
      <c r="V794" s="35"/>
      <c r="W794" s="35"/>
      <c r="X794" s="35"/>
      <c r="Y794" s="35"/>
      <c r="Z794" s="35"/>
      <c r="AA794" s="35"/>
      <c r="AB794" s="35"/>
      <c r="AC794" s="35"/>
      <c r="AF794"/>
      <c r="AG794"/>
      <c r="AH794" s="41"/>
      <c r="AJ794"/>
    </row>
    <row r="795" spans="1:36" ht="15" x14ac:dyDescent="0.25">
      <c r="A795"/>
      <c r="B795"/>
      <c r="C795"/>
      <c r="D795" s="29"/>
      <c r="E795" s="30"/>
      <c r="F795" s="31"/>
      <c r="G795" s="32"/>
      <c r="H795" s="30"/>
      <c r="I795" s="31"/>
      <c r="J795" s="32"/>
      <c r="K795" s="30"/>
      <c r="L795" s="31"/>
      <c r="M795" s="32"/>
      <c r="N795" s="33"/>
      <c r="O795" s="34"/>
      <c r="P795" s="34"/>
      <c r="Q795"/>
      <c r="R795"/>
      <c r="S795" s="48"/>
      <c r="T795" s="35"/>
      <c r="U795" s="35"/>
      <c r="V795" s="35"/>
      <c r="W795" s="35"/>
      <c r="X795" s="35"/>
      <c r="Y795" s="35"/>
      <c r="Z795" s="35"/>
      <c r="AA795" s="35"/>
      <c r="AB795" s="35"/>
      <c r="AC795" s="35"/>
      <c r="AF795"/>
      <c r="AG795"/>
      <c r="AH795" s="41"/>
      <c r="AJ795"/>
    </row>
    <row r="796" spans="1:36" ht="15" x14ac:dyDescent="0.25">
      <c r="A796"/>
      <c r="B796"/>
      <c r="C796"/>
      <c r="D796" s="29"/>
      <c r="E796" s="30"/>
      <c r="F796" s="31"/>
      <c r="G796" s="32"/>
      <c r="H796" s="30"/>
      <c r="I796" s="31"/>
      <c r="J796" s="32"/>
      <c r="K796" s="30"/>
      <c r="L796" s="31"/>
      <c r="M796" s="32"/>
      <c r="N796" s="33"/>
      <c r="O796" s="34"/>
      <c r="P796" s="34"/>
      <c r="Q796"/>
      <c r="R796"/>
      <c r="S796" s="48"/>
      <c r="T796" s="35"/>
      <c r="U796" s="35"/>
      <c r="V796" s="35"/>
      <c r="W796" s="35"/>
      <c r="X796" s="35"/>
      <c r="Y796" s="35"/>
      <c r="Z796" s="35"/>
      <c r="AA796" s="35"/>
      <c r="AB796" s="35"/>
      <c r="AC796" s="35"/>
      <c r="AF796"/>
      <c r="AG796"/>
      <c r="AH796" s="41"/>
      <c r="AJ796"/>
    </row>
    <row r="797" spans="1:36" ht="15" x14ac:dyDescent="0.25">
      <c r="A797"/>
      <c r="B797"/>
      <c r="C797"/>
      <c r="D797" s="29"/>
      <c r="E797" s="30"/>
      <c r="F797" s="31"/>
      <c r="G797" s="32"/>
      <c r="H797" s="30"/>
      <c r="I797" s="31"/>
      <c r="J797" s="32"/>
      <c r="K797" s="30"/>
      <c r="L797" s="31"/>
      <c r="M797" s="32"/>
      <c r="N797" s="33"/>
      <c r="O797" s="34"/>
      <c r="P797" s="34"/>
      <c r="Q797"/>
      <c r="R797"/>
      <c r="S797" s="48"/>
      <c r="T797" s="35"/>
      <c r="U797" s="35"/>
      <c r="V797" s="35"/>
      <c r="W797" s="35"/>
      <c r="X797" s="35"/>
      <c r="Y797" s="35"/>
      <c r="Z797" s="35"/>
      <c r="AA797" s="35"/>
      <c r="AB797" s="35"/>
      <c r="AC797" s="35"/>
      <c r="AF797"/>
      <c r="AG797"/>
      <c r="AH797" s="41"/>
      <c r="AJ797"/>
    </row>
    <row r="798" spans="1:36" ht="15" x14ac:dyDescent="0.25">
      <c r="A798"/>
      <c r="B798"/>
      <c r="C798"/>
      <c r="D798" s="29"/>
      <c r="E798" s="30"/>
      <c r="F798" s="31"/>
      <c r="G798" s="32"/>
      <c r="H798" s="30"/>
      <c r="I798" s="31"/>
      <c r="J798" s="32"/>
      <c r="K798" s="30"/>
      <c r="L798" s="31"/>
      <c r="M798" s="32"/>
      <c r="N798" s="33"/>
      <c r="O798" s="34"/>
      <c r="P798" s="34"/>
      <c r="Q798"/>
      <c r="R798"/>
      <c r="S798" s="48"/>
      <c r="T798" s="35"/>
      <c r="U798" s="35"/>
      <c r="V798" s="35"/>
      <c r="W798" s="35"/>
      <c r="X798" s="35"/>
      <c r="Y798" s="35"/>
      <c r="Z798" s="35"/>
      <c r="AA798" s="35"/>
      <c r="AB798" s="35"/>
      <c r="AC798" s="35"/>
      <c r="AF798"/>
      <c r="AG798"/>
      <c r="AH798" s="41"/>
      <c r="AJ798"/>
    </row>
    <row r="799" spans="1:36" ht="15" x14ac:dyDescent="0.25">
      <c r="A799"/>
      <c r="B799"/>
      <c r="C799"/>
      <c r="D799" s="29"/>
      <c r="E799" s="30"/>
      <c r="F799" s="31"/>
      <c r="G799" s="32"/>
      <c r="H799" s="30"/>
      <c r="I799" s="31"/>
      <c r="J799" s="32"/>
      <c r="K799" s="30"/>
      <c r="L799" s="31"/>
      <c r="M799" s="32"/>
      <c r="N799" s="33"/>
      <c r="O799" s="34"/>
      <c r="P799" s="34"/>
      <c r="Q799"/>
      <c r="R799"/>
      <c r="S799" s="48"/>
      <c r="T799" s="35"/>
      <c r="U799" s="35"/>
      <c r="V799" s="35"/>
      <c r="W799" s="35"/>
      <c r="X799" s="35"/>
      <c r="Y799" s="35"/>
      <c r="Z799" s="35"/>
      <c r="AA799" s="35"/>
      <c r="AB799" s="35"/>
      <c r="AC799" s="35"/>
      <c r="AF799"/>
      <c r="AG799"/>
      <c r="AH799" s="41"/>
      <c r="AJ799"/>
    </row>
    <row r="800" spans="1:36" s="35" customFormat="1" ht="15" x14ac:dyDescent="0.25">
      <c r="A800"/>
      <c r="B800"/>
      <c r="C800"/>
      <c r="D800" s="29"/>
      <c r="E800" s="30"/>
      <c r="F800" s="31"/>
      <c r="G800" s="32"/>
      <c r="H800" s="30"/>
      <c r="I800" s="31"/>
      <c r="J800" s="32"/>
      <c r="K800" s="30"/>
      <c r="L800" s="31"/>
      <c r="M800" s="32"/>
      <c r="N800" s="33"/>
      <c r="O800" s="34"/>
      <c r="P800" s="34"/>
      <c r="Q800"/>
      <c r="R800"/>
      <c r="S800" s="48"/>
      <c r="AD800" s="36"/>
      <c r="AE800" s="36"/>
      <c r="AF800"/>
      <c r="AG800"/>
      <c r="AH800" s="41"/>
      <c r="AI800" s="36"/>
      <c r="AJ800"/>
    </row>
    <row r="801" spans="1:36" ht="15" x14ac:dyDescent="0.25">
      <c r="A801"/>
      <c r="B801"/>
      <c r="C801"/>
      <c r="D801" s="29"/>
      <c r="E801" s="30"/>
      <c r="F801" s="31"/>
      <c r="G801" s="32"/>
      <c r="H801" s="30"/>
      <c r="I801" s="31"/>
      <c r="J801" s="32"/>
      <c r="K801" s="30"/>
      <c r="L801" s="31"/>
      <c r="M801" s="32"/>
      <c r="N801" s="33"/>
      <c r="O801" s="34"/>
      <c r="P801" s="34"/>
      <c r="Q801"/>
      <c r="R801"/>
      <c r="S801" s="48"/>
      <c r="T801" s="35"/>
      <c r="U801" s="35"/>
      <c r="V801" s="35"/>
      <c r="W801" s="35"/>
      <c r="X801" s="35"/>
      <c r="Y801" s="35"/>
      <c r="Z801" s="35"/>
      <c r="AA801" s="35"/>
      <c r="AB801" s="35"/>
      <c r="AC801" s="35"/>
      <c r="AF801"/>
      <c r="AG801"/>
      <c r="AH801" s="41"/>
      <c r="AJ801"/>
    </row>
    <row r="802" spans="1:36" ht="15" x14ac:dyDescent="0.25">
      <c r="A802"/>
      <c r="B802"/>
      <c r="C802"/>
      <c r="D802" s="29"/>
      <c r="E802" s="30"/>
      <c r="F802" s="31"/>
      <c r="G802" s="32"/>
      <c r="H802" s="30"/>
      <c r="I802" s="31"/>
      <c r="J802" s="32"/>
      <c r="K802" s="30"/>
      <c r="L802" s="31"/>
      <c r="M802" s="32"/>
      <c r="N802" s="33"/>
      <c r="O802" s="34"/>
      <c r="P802" s="34"/>
      <c r="Q802"/>
      <c r="R802"/>
      <c r="S802" s="48"/>
      <c r="T802" s="35"/>
      <c r="U802" s="35"/>
      <c r="V802" s="35"/>
      <c r="W802" s="35"/>
      <c r="X802" s="35"/>
      <c r="Y802" s="35"/>
      <c r="Z802" s="35"/>
      <c r="AA802" s="35"/>
      <c r="AB802" s="35"/>
      <c r="AC802" s="35"/>
      <c r="AF802"/>
      <c r="AG802"/>
      <c r="AH802" s="41"/>
      <c r="AJ802"/>
    </row>
    <row r="803" spans="1:36" ht="15" x14ac:dyDescent="0.25">
      <c r="A803"/>
      <c r="B803"/>
      <c r="C803"/>
      <c r="D803" s="29"/>
      <c r="E803" s="30"/>
      <c r="F803" s="31"/>
      <c r="G803" s="32"/>
      <c r="H803" s="30"/>
      <c r="I803" s="31"/>
      <c r="J803" s="32"/>
      <c r="K803" s="30"/>
      <c r="L803" s="31"/>
      <c r="M803" s="32"/>
      <c r="N803" s="33"/>
      <c r="O803" s="34"/>
      <c r="P803" s="34"/>
      <c r="Q803"/>
      <c r="R803"/>
      <c r="S803" s="48"/>
      <c r="T803" s="35"/>
      <c r="U803" s="35"/>
      <c r="V803" s="35"/>
      <c r="W803" s="35"/>
      <c r="X803" s="35"/>
      <c r="Y803" s="35"/>
      <c r="Z803" s="35"/>
      <c r="AA803" s="35"/>
      <c r="AB803" s="35"/>
      <c r="AC803" s="35"/>
      <c r="AF803"/>
      <c r="AG803"/>
      <c r="AH803" s="41"/>
      <c r="AJ803"/>
    </row>
    <row r="804" spans="1:36" ht="15" x14ac:dyDescent="0.25">
      <c r="A804"/>
      <c r="B804"/>
      <c r="C804"/>
      <c r="D804" s="29"/>
      <c r="E804" s="30"/>
      <c r="F804" s="31"/>
      <c r="G804" s="32"/>
      <c r="H804" s="30"/>
      <c r="I804" s="31"/>
      <c r="J804" s="32"/>
      <c r="K804" s="30"/>
      <c r="L804" s="31"/>
      <c r="M804" s="32"/>
      <c r="N804" s="33"/>
      <c r="O804" s="34"/>
      <c r="P804" s="34"/>
      <c r="Q804"/>
      <c r="R804"/>
      <c r="S804" s="48"/>
      <c r="T804" s="35"/>
      <c r="U804" s="35"/>
      <c r="V804" s="35"/>
      <c r="W804" s="35"/>
      <c r="X804" s="35"/>
      <c r="Y804" s="35"/>
      <c r="Z804" s="35"/>
      <c r="AA804" s="35"/>
      <c r="AB804" s="35"/>
      <c r="AC804" s="35"/>
      <c r="AF804"/>
      <c r="AG804"/>
      <c r="AH804" s="41"/>
      <c r="AJ804"/>
    </row>
    <row r="805" spans="1:36" ht="15" x14ac:dyDescent="0.25">
      <c r="A805"/>
      <c r="B805"/>
      <c r="C805"/>
      <c r="D805" s="29"/>
      <c r="E805" s="30"/>
      <c r="F805" s="31"/>
      <c r="G805" s="32"/>
      <c r="H805" s="30"/>
      <c r="I805" s="31"/>
      <c r="J805" s="32"/>
      <c r="K805" s="30"/>
      <c r="L805" s="31"/>
      <c r="M805" s="32"/>
      <c r="N805" s="33"/>
      <c r="O805" s="34"/>
      <c r="P805" s="34"/>
      <c r="Q805"/>
      <c r="R805"/>
      <c r="S805" s="48"/>
      <c r="T805" s="35"/>
      <c r="U805" s="35"/>
      <c r="V805" s="35"/>
      <c r="W805" s="35"/>
      <c r="X805" s="35"/>
      <c r="Y805" s="35"/>
      <c r="Z805" s="35"/>
      <c r="AA805" s="35"/>
      <c r="AB805" s="35"/>
      <c r="AC805" s="35"/>
      <c r="AF805"/>
      <c r="AG805"/>
      <c r="AH805" s="41"/>
      <c r="AJ805"/>
    </row>
    <row r="806" spans="1:36" ht="15" x14ac:dyDescent="0.25">
      <c r="A806"/>
      <c r="B806"/>
      <c r="C806"/>
      <c r="D806" s="29"/>
      <c r="E806" s="30"/>
      <c r="F806" s="31"/>
      <c r="G806" s="32"/>
      <c r="H806" s="30"/>
      <c r="I806" s="31"/>
      <c r="J806" s="32"/>
      <c r="K806" s="30"/>
      <c r="L806" s="31"/>
      <c r="M806" s="32"/>
      <c r="N806" s="33"/>
      <c r="O806" s="34"/>
      <c r="P806" s="34"/>
      <c r="Q806"/>
      <c r="R806"/>
      <c r="S806" s="48"/>
      <c r="T806" s="35"/>
      <c r="U806" s="35"/>
      <c r="V806" s="35"/>
      <c r="W806" s="35"/>
      <c r="X806" s="35"/>
      <c r="Y806" s="35"/>
      <c r="Z806" s="35"/>
      <c r="AA806" s="35"/>
      <c r="AB806" s="35"/>
      <c r="AC806" s="35"/>
      <c r="AF806"/>
      <c r="AG806"/>
      <c r="AH806" s="41"/>
      <c r="AJ806"/>
    </row>
    <row r="807" spans="1:36" ht="15" x14ac:dyDescent="0.25">
      <c r="A807"/>
      <c r="B807"/>
      <c r="C807"/>
      <c r="D807" s="29"/>
      <c r="E807" s="30"/>
      <c r="F807" s="31"/>
      <c r="G807" s="32"/>
      <c r="H807" s="30"/>
      <c r="I807" s="31"/>
      <c r="J807" s="32"/>
      <c r="K807" s="30"/>
      <c r="L807" s="31"/>
      <c r="M807" s="32"/>
      <c r="N807" s="33"/>
      <c r="O807" s="34"/>
      <c r="P807" s="34"/>
      <c r="Q807"/>
      <c r="R807"/>
      <c r="S807" s="48"/>
      <c r="T807" s="35"/>
      <c r="U807" s="35"/>
      <c r="V807" s="35"/>
      <c r="W807" s="35"/>
      <c r="X807" s="35"/>
      <c r="Y807" s="35"/>
      <c r="Z807" s="35"/>
      <c r="AA807" s="35"/>
      <c r="AB807" s="35"/>
      <c r="AC807" s="35"/>
      <c r="AF807"/>
      <c r="AG807"/>
      <c r="AH807" s="41"/>
      <c r="AJ807"/>
    </row>
    <row r="808" spans="1:36" ht="15" x14ac:dyDescent="0.25">
      <c r="A808"/>
      <c r="B808"/>
      <c r="C808"/>
      <c r="D808" s="29"/>
      <c r="E808" s="30"/>
      <c r="F808" s="31"/>
      <c r="G808" s="32"/>
      <c r="H808" s="30"/>
      <c r="I808" s="31"/>
      <c r="J808" s="32"/>
      <c r="K808" s="30"/>
      <c r="L808" s="31"/>
      <c r="M808" s="32"/>
      <c r="N808" s="33"/>
      <c r="O808" s="34"/>
      <c r="P808" s="34"/>
      <c r="Q808"/>
      <c r="R808"/>
      <c r="S808" s="48"/>
      <c r="T808" s="35"/>
      <c r="U808" s="35"/>
      <c r="V808" s="35"/>
      <c r="W808" s="35"/>
      <c r="X808" s="35"/>
      <c r="Y808" s="35"/>
      <c r="Z808" s="35"/>
      <c r="AA808" s="35"/>
      <c r="AB808" s="35"/>
      <c r="AC808" s="35"/>
      <c r="AF808"/>
      <c r="AG808"/>
      <c r="AH808" s="41"/>
      <c r="AJ808"/>
    </row>
    <row r="809" spans="1:36" ht="15" x14ac:dyDescent="0.25">
      <c r="A809"/>
      <c r="B809"/>
      <c r="C809"/>
      <c r="D809" s="29"/>
      <c r="E809" s="30"/>
      <c r="F809" s="31"/>
      <c r="G809" s="32"/>
      <c r="H809" s="30"/>
      <c r="I809" s="31"/>
      <c r="J809" s="32"/>
      <c r="K809" s="30"/>
      <c r="L809" s="31"/>
      <c r="M809" s="32"/>
      <c r="N809" s="33"/>
      <c r="O809" s="34"/>
      <c r="P809" s="34"/>
      <c r="Q809"/>
      <c r="R809"/>
      <c r="S809" s="48"/>
      <c r="T809" s="35"/>
      <c r="U809" s="35"/>
      <c r="V809" s="35"/>
      <c r="W809" s="35"/>
      <c r="X809" s="35"/>
      <c r="Y809" s="35"/>
      <c r="Z809" s="35"/>
      <c r="AA809" s="35"/>
      <c r="AB809" s="35"/>
      <c r="AC809" s="35"/>
      <c r="AF809"/>
      <c r="AG809"/>
      <c r="AH809" s="41"/>
      <c r="AJ809"/>
    </row>
    <row r="810" spans="1:36" ht="15" x14ac:dyDescent="0.25">
      <c r="A810"/>
      <c r="B810"/>
      <c r="C810"/>
      <c r="D810" s="29"/>
      <c r="E810" s="30"/>
      <c r="F810" s="31"/>
      <c r="G810" s="32"/>
      <c r="H810" s="30"/>
      <c r="I810" s="31"/>
      <c r="J810" s="32"/>
      <c r="K810" s="30"/>
      <c r="L810" s="31"/>
      <c r="M810" s="32"/>
      <c r="N810" s="33"/>
      <c r="O810" s="34"/>
      <c r="P810" s="34"/>
      <c r="Q810"/>
      <c r="R810"/>
      <c r="S810" s="48"/>
      <c r="T810" s="35"/>
      <c r="U810" s="35"/>
      <c r="V810" s="35"/>
      <c r="W810" s="35"/>
      <c r="X810" s="35"/>
      <c r="Y810" s="35"/>
      <c r="Z810" s="35"/>
      <c r="AA810" s="35"/>
      <c r="AB810" s="35"/>
      <c r="AC810" s="35"/>
      <c r="AF810"/>
      <c r="AG810"/>
      <c r="AH810" s="41"/>
      <c r="AJ810"/>
    </row>
    <row r="811" spans="1:36" ht="15" x14ac:dyDescent="0.25">
      <c r="A811"/>
      <c r="B811"/>
      <c r="C811"/>
      <c r="D811" s="29"/>
      <c r="E811" s="30"/>
      <c r="F811" s="31"/>
      <c r="G811" s="32"/>
      <c r="H811" s="30"/>
      <c r="I811" s="31"/>
      <c r="J811" s="32"/>
      <c r="K811" s="30"/>
      <c r="L811" s="31"/>
      <c r="M811" s="32"/>
      <c r="N811" s="33"/>
      <c r="O811" s="34"/>
      <c r="P811" s="34"/>
      <c r="Q811"/>
      <c r="R811"/>
      <c r="S811" s="48"/>
      <c r="T811" s="35"/>
      <c r="U811" s="35"/>
      <c r="V811" s="35"/>
      <c r="W811" s="35"/>
      <c r="X811" s="35"/>
      <c r="Y811" s="35"/>
      <c r="Z811" s="35"/>
      <c r="AA811" s="35"/>
      <c r="AB811" s="35"/>
      <c r="AC811" s="35"/>
      <c r="AF811"/>
      <c r="AG811"/>
      <c r="AH811" s="41"/>
      <c r="AJ811"/>
    </row>
    <row r="812" spans="1:36" ht="15" x14ac:dyDescent="0.25">
      <c r="A812"/>
      <c r="B812"/>
      <c r="C812"/>
      <c r="D812" s="29"/>
      <c r="E812" s="30"/>
      <c r="F812" s="31"/>
      <c r="G812" s="32"/>
      <c r="H812" s="30"/>
      <c r="I812" s="31"/>
      <c r="J812" s="32"/>
      <c r="K812" s="30"/>
      <c r="L812" s="31"/>
      <c r="M812" s="32"/>
      <c r="N812" s="33"/>
      <c r="O812" s="34"/>
      <c r="P812" s="34"/>
      <c r="Q812"/>
      <c r="R812"/>
      <c r="S812" s="48"/>
      <c r="T812" s="35"/>
      <c r="U812" s="35"/>
      <c r="V812" s="35"/>
      <c r="W812" s="35"/>
      <c r="X812" s="35"/>
      <c r="Y812" s="35"/>
      <c r="Z812" s="35"/>
      <c r="AA812" s="35"/>
      <c r="AB812" s="35"/>
      <c r="AC812" s="35"/>
      <c r="AF812"/>
      <c r="AG812"/>
      <c r="AH812" s="41"/>
      <c r="AJ812"/>
    </row>
    <row r="813" spans="1:36" ht="15" x14ac:dyDescent="0.25">
      <c r="A813"/>
      <c r="B813"/>
      <c r="C813"/>
      <c r="D813" s="29"/>
      <c r="E813" s="30"/>
      <c r="F813" s="31"/>
      <c r="G813" s="32"/>
      <c r="H813" s="30"/>
      <c r="I813" s="31"/>
      <c r="J813" s="32"/>
      <c r="K813" s="30"/>
      <c r="L813" s="31"/>
      <c r="M813" s="32"/>
      <c r="N813" s="33"/>
      <c r="O813" s="34"/>
      <c r="P813" s="34"/>
      <c r="Q813"/>
      <c r="R813"/>
      <c r="S813" s="48"/>
      <c r="T813" s="35"/>
      <c r="U813" s="35"/>
      <c r="V813" s="35"/>
      <c r="W813" s="35"/>
      <c r="X813" s="35"/>
      <c r="Y813" s="35"/>
      <c r="Z813" s="35"/>
      <c r="AA813" s="35"/>
      <c r="AB813" s="35"/>
      <c r="AC813" s="35"/>
      <c r="AF813"/>
      <c r="AG813"/>
      <c r="AH813" s="41"/>
      <c r="AJ813"/>
    </row>
    <row r="814" spans="1:36" ht="15" x14ac:dyDescent="0.25">
      <c r="A814"/>
      <c r="B814"/>
      <c r="C814"/>
      <c r="D814" s="29"/>
      <c r="E814" s="30"/>
      <c r="F814" s="31"/>
      <c r="G814" s="32"/>
      <c r="H814" s="30"/>
      <c r="I814" s="31"/>
      <c r="J814" s="32"/>
      <c r="K814" s="30"/>
      <c r="L814" s="31"/>
      <c r="M814" s="32"/>
      <c r="N814" s="33"/>
      <c r="O814" s="34"/>
      <c r="P814" s="34"/>
      <c r="Q814"/>
      <c r="R814"/>
      <c r="S814" s="48"/>
      <c r="T814" s="35"/>
      <c r="U814" s="35"/>
      <c r="V814" s="35"/>
      <c r="W814" s="35"/>
      <c r="X814" s="35"/>
      <c r="Y814" s="35"/>
      <c r="Z814" s="35"/>
      <c r="AA814" s="35"/>
      <c r="AB814" s="35"/>
      <c r="AC814" s="35"/>
      <c r="AF814"/>
      <c r="AG814"/>
      <c r="AH814" s="41"/>
      <c r="AJ814"/>
    </row>
    <row r="815" spans="1:36" ht="15" x14ac:dyDescent="0.25">
      <c r="A815"/>
      <c r="B815"/>
      <c r="C815"/>
      <c r="D815" s="29"/>
      <c r="E815" s="30"/>
      <c r="F815" s="31"/>
      <c r="G815" s="32"/>
      <c r="H815" s="30"/>
      <c r="I815" s="31"/>
      <c r="J815" s="32"/>
      <c r="K815" s="30"/>
      <c r="L815" s="31"/>
      <c r="M815" s="32"/>
      <c r="N815" s="33"/>
      <c r="O815" s="34"/>
      <c r="P815" s="34"/>
      <c r="Q815"/>
      <c r="R815"/>
      <c r="S815" s="48"/>
      <c r="T815" s="35"/>
      <c r="U815" s="35"/>
      <c r="V815" s="35"/>
      <c r="W815" s="35"/>
      <c r="X815" s="35"/>
      <c r="Y815" s="35"/>
      <c r="Z815" s="35"/>
      <c r="AA815" s="35"/>
      <c r="AB815" s="35"/>
      <c r="AC815" s="35"/>
      <c r="AF815"/>
      <c r="AG815"/>
      <c r="AH815" s="41"/>
      <c r="AJ815"/>
    </row>
    <row r="816" spans="1:36" ht="15" x14ac:dyDescent="0.25">
      <c r="A816"/>
      <c r="B816"/>
      <c r="C816"/>
      <c r="D816" s="29"/>
      <c r="E816" s="30"/>
      <c r="F816" s="31"/>
      <c r="G816" s="32"/>
      <c r="H816" s="30"/>
      <c r="I816" s="31"/>
      <c r="J816" s="32"/>
      <c r="K816" s="30"/>
      <c r="L816" s="31"/>
      <c r="M816" s="32"/>
      <c r="N816" s="33"/>
      <c r="O816" s="34"/>
      <c r="P816" s="34"/>
      <c r="Q816"/>
      <c r="R816"/>
      <c r="S816" s="48"/>
      <c r="T816" s="35"/>
      <c r="U816" s="35"/>
      <c r="V816" s="35"/>
      <c r="W816" s="35"/>
      <c r="X816" s="35"/>
      <c r="Y816" s="35"/>
      <c r="Z816" s="35"/>
      <c r="AA816" s="35"/>
      <c r="AB816" s="35"/>
      <c r="AC816" s="35"/>
      <c r="AF816"/>
      <c r="AG816"/>
      <c r="AH816" s="41"/>
      <c r="AJ816"/>
    </row>
    <row r="817" spans="1:36" ht="15" x14ac:dyDescent="0.25">
      <c r="A817"/>
      <c r="B817"/>
      <c r="C817"/>
      <c r="D817" s="29"/>
      <c r="E817" s="30"/>
      <c r="F817" s="31"/>
      <c r="G817" s="32"/>
      <c r="H817" s="30"/>
      <c r="I817" s="31"/>
      <c r="J817" s="32"/>
      <c r="K817" s="30"/>
      <c r="L817" s="31"/>
      <c r="M817" s="32"/>
      <c r="N817" s="33"/>
      <c r="O817" s="34"/>
      <c r="P817" s="34"/>
      <c r="Q817"/>
      <c r="R817"/>
      <c r="S817" s="48"/>
      <c r="T817" s="35"/>
      <c r="U817" s="35"/>
      <c r="V817" s="35"/>
      <c r="W817" s="35"/>
      <c r="X817" s="35"/>
      <c r="Y817" s="35"/>
      <c r="Z817" s="35"/>
      <c r="AA817" s="35"/>
      <c r="AB817" s="35"/>
      <c r="AC817" s="35"/>
      <c r="AF817"/>
      <c r="AG817"/>
      <c r="AH817" s="41"/>
      <c r="AJ817"/>
    </row>
    <row r="818" spans="1:36" ht="15" x14ac:dyDescent="0.25">
      <c r="A818"/>
      <c r="B818"/>
      <c r="C818"/>
      <c r="D818" s="29"/>
      <c r="E818" s="30"/>
      <c r="F818" s="31"/>
      <c r="G818" s="32"/>
      <c r="H818" s="30"/>
      <c r="I818" s="31"/>
      <c r="J818" s="32"/>
      <c r="K818" s="30"/>
      <c r="L818" s="31"/>
      <c r="M818" s="32"/>
      <c r="N818" s="33"/>
      <c r="O818" s="34"/>
      <c r="P818" s="34"/>
      <c r="Q818"/>
      <c r="R818"/>
      <c r="S818" s="48"/>
      <c r="T818" s="35"/>
      <c r="U818" s="35"/>
      <c r="V818" s="35"/>
      <c r="W818" s="35"/>
      <c r="X818" s="35"/>
      <c r="Y818" s="35"/>
      <c r="Z818" s="35"/>
      <c r="AA818" s="35"/>
      <c r="AB818" s="35"/>
      <c r="AC818" s="35"/>
      <c r="AF818"/>
      <c r="AG818"/>
      <c r="AH818" s="41"/>
      <c r="AJ818"/>
    </row>
    <row r="819" spans="1:36" ht="15" x14ac:dyDescent="0.25">
      <c r="A819"/>
      <c r="B819"/>
      <c r="C819"/>
      <c r="D819" s="29"/>
      <c r="E819" s="30"/>
      <c r="F819" s="31"/>
      <c r="G819" s="32"/>
      <c r="H819" s="30"/>
      <c r="I819" s="31"/>
      <c r="J819" s="32"/>
      <c r="K819" s="30"/>
      <c r="L819" s="31"/>
      <c r="M819" s="32"/>
      <c r="N819" s="33"/>
      <c r="O819" s="34"/>
      <c r="P819" s="34"/>
      <c r="Q819"/>
      <c r="R819"/>
      <c r="S819" s="48"/>
      <c r="T819" s="35"/>
      <c r="U819" s="35"/>
      <c r="V819" s="35"/>
      <c r="W819" s="35"/>
      <c r="X819" s="35"/>
      <c r="Y819" s="35"/>
      <c r="Z819" s="35"/>
      <c r="AA819" s="35"/>
      <c r="AB819" s="35"/>
      <c r="AC819" s="35"/>
      <c r="AF819"/>
      <c r="AG819"/>
      <c r="AH819" s="41"/>
      <c r="AJ819"/>
    </row>
    <row r="820" spans="1:36" ht="15" x14ac:dyDescent="0.25">
      <c r="A820"/>
      <c r="B820"/>
      <c r="C820"/>
      <c r="D820" s="29"/>
      <c r="E820" s="30"/>
      <c r="F820" s="31"/>
      <c r="G820" s="32"/>
      <c r="H820" s="30"/>
      <c r="I820" s="31"/>
      <c r="J820" s="32"/>
      <c r="K820" s="30"/>
      <c r="L820" s="31"/>
      <c r="M820" s="32"/>
      <c r="N820" s="33"/>
      <c r="O820" s="34"/>
      <c r="P820" s="34"/>
      <c r="Q820"/>
      <c r="R820"/>
      <c r="S820" s="48"/>
      <c r="T820" s="35"/>
      <c r="U820" s="35"/>
      <c r="V820" s="35"/>
      <c r="W820" s="35"/>
      <c r="X820" s="35"/>
      <c r="Y820" s="35"/>
      <c r="Z820" s="35"/>
      <c r="AA820" s="35"/>
      <c r="AB820" s="35"/>
      <c r="AC820" s="35"/>
      <c r="AF820"/>
      <c r="AG820"/>
      <c r="AH820" s="41"/>
      <c r="AJ820"/>
    </row>
    <row r="821" spans="1:36" ht="15" x14ac:dyDescent="0.25">
      <c r="A821"/>
      <c r="B821"/>
      <c r="C821"/>
      <c r="D821" s="29"/>
      <c r="E821" s="30"/>
      <c r="F821" s="31"/>
      <c r="G821" s="32"/>
      <c r="H821" s="30"/>
      <c r="I821" s="31"/>
      <c r="J821" s="32"/>
      <c r="K821" s="30"/>
      <c r="L821" s="31"/>
      <c r="M821" s="32"/>
      <c r="N821" s="33"/>
      <c r="O821" s="34"/>
      <c r="P821" s="34"/>
      <c r="Q821"/>
      <c r="R821"/>
      <c r="S821" s="48"/>
      <c r="T821" s="35"/>
      <c r="U821" s="35"/>
      <c r="V821" s="35"/>
      <c r="W821" s="35"/>
      <c r="X821" s="35"/>
      <c r="Y821" s="35"/>
      <c r="Z821" s="35"/>
      <c r="AA821" s="35"/>
      <c r="AB821" s="35"/>
      <c r="AC821" s="35"/>
      <c r="AF821"/>
      <c r="AG821"/>
      <c r="AH821" s="41"/>
      <c r="AJ821"/>
    </row>
    <row r="822" spans="1:36" ht="15" x14ac:dyDescent="0.25">
      <c r="A822"/>
      <c r="B822"/>
      <c r="C822"/>
      <c r="D822" s="29"/>
      <c r="E822" s="30"/>
      <c r="F822" s="31"/>
      <c r="G822" s="32"/>
      <c r="H822" s="30"/>
      <c r="I822" s="31"/>
      <c r="J822" s="32"/>
      <c r="K822" s="30"/>
      <c r="L822" s="31"/>
      <c r="M822" s="32"/>
      <c r="N822" s="33"/>
      <c r="O822" s="34"/>
      <c r="P822" s="34"/>
      <c r="Q822"/>
      <c r="R822"/>
      <c r="S822" s="48"/>
      <c r="T822" s="35"/>
      <c r="U822" s="35"/>
      <c r="V822" s="35"/>
      <c r="W822" s="35"/>
      <c r="X822" s="35"/>
      <c r="Y822" s="35"/>
      <c r="Z822" s="35"/>
      <c r="AA822" s="35"/>
      <c r="AB822" s="35"/>
      <c r="AC822" s="35"/>
      <c r="AF822"/>
      <c r="AG822"/>
      <c r="AH822" s="41"/>
      <c r="AJ822"/>
    </row>
    <row r="823" spans="1:36" ht="15" x14ac:dyDescent="0.25">
      <c r="A823"/>
      <c r="B823"/>
      <c r="C823"/>
      <c r="D823" s="29"/>
      <c r="E823" s="30"/>
      <c r="F823" s="31"/>
      <c r="G823" s="32"/>
      <c r="H823" s="30"/>
      <c r="I823" s="31"/>
      <c r="J823" s="32"/>
      <c r="K823" s="30"/>
      <c r="L823" s="31"/>
      <c r="M823" s="32"/>
      <c r="N823" s="33"/>
      <c r="O823" s="34"/>
      <c r="P823" s="34"/>
      <c r="Q823"/>
      <c r="R823"/>
      <c r="S823" s="48"/>
      <c r="T823" s="35"/>
      <c r="U823" s="35"/>
      <c r="V823" s="35"/>
      <c r="W823" s="35"/>
      <c r="X823" s="35"/>
      <c r="Y823" s="35"/>
      <c r="Z823" s="35"/>
      <c r="AA823" s="35"/>
      <c r="AB823" s="35"/>
      <c r="AC823" s="35"/>
      <c r="AF823"/>
      <c r="AG823"/>
      <c r="AH823" s="41"/>
      <c r="AJ823"/>
    </row>
    <row r="824" spans="1:36" ht="15" x14ac:dyDescent="0.25">
      <c r="A824"/>
      <c r="B824"/>
      <c r="C824"/>
      <c r="D824" s="29"/>
      <c r="E824" s="30"/>
      <c r="F824" s="31"/>
      <c r="G824" s="32"/>
      <c r="H824" s="30"/>
      <c r="I824" s="31"/>
      <c r="J824" s="32"/>
      <c r="K824" s="30"/>
      <c r="L824" s="31"/>
      <c r="M824" s="32"/>
      <c r="N824" s="33"/>
      <c r="O824" s="34"/>
      <c r="P824" s="34"/>
      <c r="Q824"/>
      <c r="R824"/>
      <c r="S824" s="48"/>
      <c r="T824" s="35"/>
      <c r="U824" s="35"/>
      <c r="V824" s="35"/>
      <c r="W824" s="35"/>
      <c r="X824" s="35"/>
      <c r="Y824" s="35"/>
      <c r="Z824" s="35"/>
      <c r="AA824" s="35"/>
      <c r="AB824" s="35"/>
      <c r="AC824" s="35"/>
      <c r="AF824"/>
      <c r="AG824"/>
      <c r="AH824" s="41"/>
      <c r="AJ824"/>
    </row>
    <row r="825" spans="1:36" ht="15" x14ac:dyDescent="0.25">
      <c r="A825"/>
      <c r="B825"/>
      <c r="C825"/>
      <c r="D825" s="29"/>
      <c r="E825" s="30"/>
      <c r="F825" s="31"/>
      <c r="G825" s="32"/>
      <c r="H825" s="30"/>
      <c r="I825" s="31"/>
      <c r="J825" s="32"/>
      <c r="K825" s="30"/>
      <c r="L825" s="31"/>
      <c r="M825" s="32"/>
      <c r="N825" s="33"/>
      <c r="O825" s="34"/>
      <c r="P825" s="34"/>
      <c r="Q825"/>
      <c r="R825"/>
      <c r="S825" s="48"/>
      <c r="T825" s="35"/>
      <c r="U825" s="35"/>
      <c r="V825" s="35"/>
      <c r="W825" s="35"/>
      <c r="X825" s="35"/>
      <c r="Y825" s="35"/>
      <c r="Z825" s="35"/>
      <c r="AA825" s="35"/>
      <c r="AB825" s="35"/>
      <c r="AC825" s="35"/>
      <c r="AF825"/>
      <c r="AG825"/>
      <c r="AH825" s="41"/>
      <c r="AJ825"/>
    </row>
    <row r="826" spans="1:36" s="35" customFormat="1" ht="15" x14ac:dyDescent="0.25">
      <c r="A826"/>
      <c r="B826"/>
      <c r="C826"/>
      <c r="D826" s="29"/>
      <c r="E826" s="30"/>
      <c r="F826" s="31"/>
      <c r="G826" s="32"/>
      <c r="H826" s="30"/>
      <c r="I826" s="31"/>
      <c r="J826" s="32"/>
      <c r="K826" s="30"/>
      <c r="L826" s="31"/>
      <c r="M826" s="32"/>
      <c r="N826" s="33"/>
      <c r="O826" s="34"/>
      <c r="P826" s="34"/>
      <c r="Q826"/>
      <c r="R826"/>
      <c r="S826" s="48"/>
      <c r="AD826" s="36"/>
      <c r="AE826" s="36"/>
      <c r="AF826"/>
      <c r="AG826"/>
      <c r="AH826" s="41"/>
      <c r="AI826" s="36"/>
      <c r="AJ826"/>
    </row>
    <row r="827" spans="1:36" ht="15" x14ac:dyDescent="0.25">
      <c r="A827"/>
      <c r="B827"/>
      <c r="C827"/>
      <c r="D827" s="29"/>
      <c r="E827" s="30"/>
      <c r="F827" s="31"/>
      <c r="G827" s="32"/>
      <c r="H827" s="30"/>
      <c r="I827" s="31"/>
      <c r="J827" s="32"/>
      <c r="K827" s="30"/>
      <c r="L827" s="31"/>
      <c r="M827" s="32"/>
      <c r="N827" s="33"/>
      <c r="O827" s="34"/>
      <c r="P827" s="34"/>
      <c r="Q827"/>
      <c r="R827"/>
      <c r="S827" s="48"/>
      <c r="T827" s="35"/>
      <c r="U827" s="35"/>
      <c r="V827" s="35"/>
      <c r="W827" s="35"/>
      <c r="X827" s="35"/>
      <c r="Y827" s="35"/>
      <c r="Z827" s="35"/>
      <c r="AA827" s="35"/>
      <c r="AB827" s="35"/>
      <c r="AC827" s="35"/>
      <c r="AF827"/>
      <c r="AG827"/>
      <c r="AH827" s="41"/>
      <c r="AJ827"/>
    </row>
    <row r="828" spans="1:36" ht="15" x14ac:dyDescent="0.25">
      <c r="A828"/>
      <c r="B828"/>
      <c r="C828"/>
      <c r="D828" s="29"/>
      <c r="E828" s="30"/>
      <c r="F828" s="31"/>
      <c r="G828" s="32"/>
      <c r="H828" s="30"/>
      <c r="I828" s="31"/>
      <c r="J828" s="32"/>
      <c r="K828" s="30"/>
      <c r="L828" s="31"/>
      <c r="M828" s="32"/>
      <c r="N828" s="33"/>
      <c r="O828" s="34"/>
      <c r="P828" s="34"/>
      <c r="Q828"/>
      <c r="R828"/>
      <c r="S828" s="48"/>
      <c r="T828" s="35"/>
      <c r="U828" s="35"/>
      <c r="V828" s="35"/>
      <c r="W828" s="35"/>
      <c r="X828" s="35"/>
      <c r="Y828" s="35"/>
      <c r="Z828" s="35"/>
      <c r="AA828" s="35"/>
      <c r="AB828" s="35"/>
      <c r="AC828" s="35"/>
      <c r="AF828"/>
      <c r="AG828"/>
      <c r="AH828" s="41"/>
      <c r="AJ828"/>
    </row>
    <row r="829" spans="1:36" ht="15" x14ac:dyDescent="0.25">
      <c r="A829"/>
      <c r="B829"/>
      <c r="C829"/>
      <c r="D829" s="29"/>
      <c r="E829" s="30"/>
      <c r="F829" s="31"/>
      <c r="G829" s="32"/>
      <c r="H829" s="30"/>
      <c r="I829" s="31"/>
      <c r="J829" s="32"/>
      <c r="K829" s="30"/>
      <c r="L829" s="31"/>
      <c r="M829" s="32"/>
      <c r="N829" s="33"/>
      <c r="O829" s="34"/>
      <c r="P829" s="34"/>
      <c r="Q829"/>
      <c r="R829"/>
      <c r="S829" s="48"/>
      <c r="T829" s="35"/>
      <c r="U829" s="35"/>
      <c r="V829" s="35"/>
      <c r="W829" s="35"/>
      <c r="X829" s="35"/>
      <c r="Y829" s="35"/>
      <c r="Z829" s="35"/>
      <c r="AA829" s="35"/>
      <c r="AB829" s="35"/>
      <c r="AC829" s="35"/>
      <c r="AF829"/>
      <c r="AG829"/>
      <c r="AH829" s="41"/>
      <c r="AJ829"/>
    </row>
    <row r="830" spans="1:36" ht="15" x14ac:dyDescent="0.25">
      <c r="A830"/>
      <c r="B830"/>
      <c r="C830"/>
      <c r="D830" s="29"/>
      <c r="E830" s="30"/>
      <c r="F830" s="31"/>
      <c r="G830" s="32"/>
      <c r="H830" s="30"/>
      <c r="I830" s="31"/>
      <c r="J830" s="32"/>
      <c r="K830" s="30"/>
      <c r="L830" s="31"/>
      <c r="M830" s="32"/>
      <c r="N830" s="33"/>
      <c r="O830" s="34"/>
      <c r="P830" s="34"/>
      <c r="Q830"/>
      <c r="R830"/>
      <c r="S830" s="48"/>
      <c r="T830" s="35"/>
      <c r="U830" s="35"/>
      <c r="V830" s="35"/>
      <c r="W830" s="35"/>
      <c r="X830" s="35"/>
      <c r="Y830" s="35"/>
      <c r="Z830" s="35"/>
      <c r="AA830" s="35"/>
      <c r="AB830" s="35"/>
      <c r="AC830" s="35"/>
      <c r="AF830"/>
      <c r="AG830"/>
      <c r="AH830" s="41"/>
      <c r="AJ830"/>
    </row>
    <row r="831" spans="1:36" ht="15" x14ac:dyDescent="0.25">
      <c r="A831"/>
      <c r="B831"/>
      <c r="C831"/>
      <c r="D831" s="29"/>
      <c r="E831" s="30"/>
      <c r="F831" s="31"/>
      <c r="G831" s="32"/>
      <c r="H831" s="30"/>
      <c r="I831" s="31"/>
      <c r="J831" s="32"/>
      <c r="K831" s="30"/>
      <c r="L831" s="31"/>
      <c r="M831" s="32"/>
      <c r="N831" s="33"/>
      <c r="O831" s="34"/>
      <c r="P831" s="34"/>
      <c r="Q831"/>
      <c r="R831"/>
      <c r="S831" s="48"/>
      <c r="T831" s="35"/>
      <c r="U831" s="35"/>
      <c r="V831" s="35"/>
      <c r="W831" s="35"/>
      <c r="X831" s="35"/>
      <c r="Y831" s="35"/>
      <c r="Z831" s="35"/>
      <c r="AA831" s="35"/>
      <c r="AB831" s="35"/>
      <c r="AC831" s="35"/>
      <c r="AF831"/>
      <c r="AG831"/>
      <c r="AH831" s="41"/>
      <c r="AJ831"/>
    </row>
    <row r="832" spans="1:36" ht="15" x14ac:dyDescent="0.25">
      <c r="A832"/>
      <c r="B832"/>
      <c r="C832"/>
      <c r="D832" s="29"/>
      <c r="E832" s="30"/>
      <c r="F832" s="31"/>
      <c r="G832" s="32"/>
      <c r="H832" s="30"/>
      <c r="I832" s="31"/>
      <c r="J832" s="32"/>
      <c r="K832" s="30"/>
      <c r="L832" s="31"/>
      <c r="M832" s="32"/>
      <c r="N832" s="33"/>
      <c r="O832" s="34"/>
      <c r="P832" s="34"/>
      <c r="Q832"/>
      <c r="R832"/>
      <c r="S832" s="48"/>
      <c r="T832" s="35"/>
      <c r="U832" s="35"/>
      <c r="V832" s="35"/>
      <c r="W832" s="35"/>
      <c r="X832" s="35"/>
      <c r="Y832" s="35"/>
      <c r="Z832" s="35"/>
      <c r="AA832" s="35"/>
      <c r="AB832" s="35"/>
      <c r="AC832" s="35"/>
      <c r="AF832"/>
      <c r="AG832"/>
      <c r="AH832" s="41"/>
      <c r="AJ832"/>
    </row>
    <row r="833" spans="1:36" ht="15" x14ac:dyDescent="0.25">
      <c r="A833"/>
      <c r="B833"/>
      <c r="C833"/>
      <c r="D833" s="29"/>
      <c r="E833" s="30"/>
      <c r="F833" s="31"/>
      <c r="G833" s="32"/>
      <c r="H833" s="30"/>
      <c r="I833" s="31"/>
      <c r="J833" s="32"/>
      <c r="K833" s="30"/>
      <c r="L833" s="31"/>
      <c r="M833" s="32"/>
      <c r="N833" s="33"/>
      <c r="O833" s="34"/>
      <c r="P833" s="34"/>
      <c r="Q833"/>
      <c r="R833"/>
      <c r="S833" s="48"/>
      <c r="T833" s="35"/>
      <c r="U833" s="35"/>
      <c r="V833" s="35"/>
      <c r="W833" s="35"/>
      <c r="X833" s="35"/>
      <c r="Y833" s="35"/>
      <c r="Z833" s="35"/>
      <c r="AA833" s="35"/>
      <c r="AB833" s="35"/>
      <c r="AC833" s="35"/>
      <c r="AF833"/>
      <c r="AG833"/>
      <c r="AH833" s="41"/>
      <c r="AJ833"/>
    </row>
    <row r="834" spans="1:36" ht="15" x14ac:dyDescent="0.25">
      <c r="A834"/>
      <c r="B834"/>
      <c r="C834"/>
      <c r="D834" s="29"/>
      <c r="E834" s="30"/>
      <c r="F834" s="31"/>
      <c r="G834" s="32"/>
      <c r="H834" s="30"/>
      <c r="I834" s="31"/>
      <c r="J834" s="32"/>
      <c r="K834" s="30"/>
      <c r="L834" s="31"/>
      <c r="M834" s="32"/>
      <c r="N834" s="33"/>
      <c r="O834" s="34"/>
      <c r="P834" s="34"/>
      <c r="Q834"/>
      <c r="R834"/>
      <c r="S834" s="48"/>
      <c r="T834" s="35"/>
      <c r="U834" s="35"/>
      <c r="V834" s="35"/>
      <c r="W834" s="35"/>
      <c r="X834" s="35"/>
      <c r="Y834" s="35"/>
      <c r="Z834" s="35"/>
      <c r="AA834" s="35"/>
      <c r="AB834" s="35"/>
      <c r="AC834" s="35"/>
      <c r="AF834"/>
      <c r="AG834"/>
      <c r="AH834" s="41"/>
      <c r="AJ834"/>
    </row>
    <row r="835" spans="1:36" ht="15" x14ac:dyDescent="0.25">
      <c r="A835"/>
      <c r="B835"/>
      <c r="C835"/>
      <c r="D835" s="29"/>
      <c r="E835" s="30"/>
      <c r="F835" s="31"/>
      <c r="G835" s="32"/>
      <c r="H835" s="30"/>
      <c r="I835" s="31"/>
      <c r="J835" s="32"/>
      <c r="K835" s="30"/>
      <c r="L835" s="31"/>
      <c r="M835" s="32"/>
      <c r="N835" s="33"/>
      <c r="O835" s="34"/>
      <c r="P835" s="34"/>
      <c r="Q835"/>
      <c r="R835"/>
      <c r="S835" s="48"/>
      <c r="T835" s="35"/>
      <c r="U835" s="35"/>
      <c r="V835" s="35"/>
      <c r="W835" s="35"/>
      <c r="X835" s="35"/>
      <c r="Y835" s="35"/>
      <c r="Z835" s="35"/>
      <c r="AA835" s="35"/>
      <c r="AB835" s="35"/>
      <c r="AC835" s="35"/>
      <c r="AF835"/>
      <c r="AG835"/>
      <c r="AH835" s="41"/>
      <c r="AJ835"/>
    </row>
    <row r="836" spans="1:36" ht="15" x14ac:dyDescent="0.25">
      <c r="A836"/>
      <c r="B836"/>
      <c r="C836"/>
      <c r="D836" s="29"/>
      <c r="E836" s="30"/>
      <c r="F836" s="31"/>
      <c r="G836" s="32"/>
      <c r="H836" s="17"/>
      <c r="I836" s="21"/>
      <c r="J836" s="22"/>
      <c r="K836" s="17"/>
      <c r="L836" s="21"/>
      <c r="M836" s="22"/>
      <c r="N836" s="33"/>
      <c r="O836" s="34"/>
      <c r="P836" s="34"/>
      <c r="Q836"/>
      <c r="R836"/>
      <c r="S836" s="48"/>
      <c r="AF836"/>
      <c r="AG836"/>
    </row>
    <row r="837" spans="1:36" ht="15" x14ac:dyDescent="0.25">
      <c r="A837"/>
      <c r="B837"/>
      <c r="C837"/>
      <c r="D837" s="29"/>
      <c r="E837" s="30"/>
      <c r="F837" s="31"/>
      <c r="G837" s="32"/>
      <c r="H837" s="17"/>
      <c r="I837" s="21"/>
      <c r="J837" s="22"/>
      <c r="K837" s="17"/>
      <c r="L837" s="21"/>
      <c r="M837" s="22"/>
      <c r="N837" s="33"/>
      <c r="O837" s="34"/>
      <c r="P837" s="34"/>
      <c r="Q837"/>
      <c r="R837"/>
      <c r="S837" s="48"/>
      <c r="AF837"/>
      <c r="AG837"/>
    </row>
    <row r="838" spans="1:36" ht="15" x14ac:dyDescent="0.25">
      <c r="A838"/>
      <c r="B838"/>
      <c r="C838"/>
      <c r="D838" s="29"/>
      <c r="E838" s="30"/>
      <c r="F838" s="31"/>
      <c r="G838" s="32"/>
      <c r="H838" s="17"/>
      <c r="I838" s="21"/>
      <c r="J838" s="22"/>
      <c r="K838" s="17"/>
      <c r="L838" s="21"/>
      <c r="M838" s="22"/>
      <c r="N838" s="33"/>
      <c r="O838" s="34"/>
      <c r="P838" s="34"/>
      <c r="Q838"/>
      <c r="R838"/>
      <c r="S838" s="48"/>
      <c r="AF838"/>
      <c r="AG838"/>
    </row>
    <row r="839" spans="1:36" ht="15" x14ac:dyDescent="0.25">
      <c r="A839"/>
      <c r="B839"/>
      <c r="C839"/>
      <c r="D839" s="29"/>
      <c r="E839" s="30"/>
      <c r="F839" s="31"/>
      <c r="G839" s="32"/>
      <c r="H839" s="17"/>
      <c r="I839" s="21"/>
      <c r="J839" s="22"/>
      <c r="K839" s="17"/>
      <c r="L839" s="21"/>
      <c r="M839" s="22"/>
      <c r="N839" s="33"/>
      <c r="O839" s="34"/>
      <c r="P839" s="34"/>
      <c r="Q839"/>
      <c r="R839"/>
      <c r="S839" s="48"/>
      <c r="AF839"/>
      <c r="AG839"/>
    </row>
    <row r="840" spans="1:36" ht="15" x14ac:dyDescent="0.25">
      <c r="A840"/>
      <c r="B840"/>
      <c r="C840"/>
      <c r="D840" s="29"/>
      <c r="E840" s="30"/>
      <c r="F840" s="31"/>
      <c r="G840" s="32"/>
      <c r="H840" s="17"/>
      <c r="I840" s="21"/>
      <c r="J840" s="22"/>
      <c r="K840" s="17"/>
      <c r="L840" s="21"/>
      <c r="M840" s="22"/>
      <c r="N840" s="33"/>
      <c r="O840" s="34"/>
      <c r="P840" s="34"/>
      <c r="Q840"/>
      <c r="R840"/>
      <c r="S840" s="48"/>
      <c r="AF840"/>
      <c r="AG840"/>
    </row>
    <row r="841" spans="1:36" ht="15" x14ac:dyDescent="0.25">
      <c r="A841"/>
      <c r="B841"/>
      <c r="C841"/>
      <c r="D841" s="29"/>
      <c r="E841" s="30"/>
      <c r="F841" s="31"/>
      <c r="G841" s="32"/>
      <c r="H841" s="17"/>
      <c r="I841" s="21"/>
      <c r="J841" s="22"/>
      <c r="K841" s="17"/>
      <c r="L841" s="21"/>
      <c r="M841" s="22"/>
      <c r="N841" s="33"/>
      <c r="O841" s="34"/>
      <c r="P841" s="34"/>
      <c r="Q841"/>
      <c r="R841"/>
      <c r="S841" s="48"/>
      <c r="AF841"/>
      <c r="AG841"/>
    </row>
    <row r="842" spans="1:36" ht="15" x14ac:dyDescent="0.25">
      <c r="A842"/>
      <c r="B842"/>
      <c r="C842"/>
      <c r="D842" s="29"/>
      <c r="E842" s="30"/>
      <c r="F842" s="31"/>
      <c r="G842" s="32"/>
      <c r="H842" s="17"/>
      <c r="I842" s="21"/>
      <c r="J842" s="22"/>
      <c r="K842" s="17"/>
      <c r="L842" s="21"/>
      <c r="M842" s="22"/>
      <c r="N842" s="33"/>
      <c r="O842" s="34"/>
      <c r="P842" s="34"/>
      <c r="Q842"/>
      <c r="R842"/>
      <c r="S842" s="48"/>
      <c r="AF842"/>
      <c r="AG842"/>
    </row>
    <row r="843" spans="1:36" ht="15" x14ac:dyDescent="0.25">
      <c r="A843"/>
      <c r="B843"/>
      <c r="C843"/>
      <c r="D843" s="29"/>
      <c r="E843" s="30"/>
      <c r="F843" s="31"/>
      <c r="G843" s="32"/>
      <c r="H843" s="17"/>
      <c r="I843" s="21"/>
      <c r="J843" s="22"/>
      <c r="K843" s="17"/>
      <c r="L843" s="21"/>
      <c r="M843" s="22"/>
      <c r="N843" s="33"/>
      <c r="O843" s="34"/>
      <c r="P843" s="34"/>
      <c r="Q843"/>
      <c r="R843"/>
      <c r="S843" s="48"/>
      <c r="AF843"/>
      <c r="AG843"/>
    </row>
    <row r="844" spans="1:36" ht="15" x14ac:dyDescent="0.25">
      <c r="A844"/>
      <c r="B844"/>
      <c r="C844"/>
      <c r="D844" s="29"/>
      <c r="E844" s="30"/>
      <c r="F844" s="31"/>
      <c r="G844" s="32"/>
      <c r="H844" s="17"/>
      <c r="I844" s="21"/>
      <c r="J844" s="22"/>
      <c r="K844" s="17"/>
      <c r="L844" s="21"/>
      <c r="M844" s="22"/>
      <c r="N844" s="33"/>
      <c r="O844" s="34"/>
      <c r="P844" s="34"/>
      <c r="Q844"/>
      <c r="R844"/>
      <c r="S844" s="48"/>
      <c r="AF844"/>
      <c r="AG844"/>
    </row>
    <row r="845" spans="1:36" ht="15" x14ac:dyDescent="0.25">
      <c r="A845"/>
      <c r="B845"/>
      <c r="C845"/>
      <c r="D845" s="29"/>
      <c r="E845" s="30"/>
      <c r="F845" s="31"/>
      <c r="G845" s="32"/>
      <c r="H845" s="17"/>
      <c r="I845" s="21"/>
      <c r="J845" s="22"/>
      <c r="K845" s="17"/>
      <c r="L845" s="21"/>
      <c r="M845" s="22"/>
      <c r="N845" s="33"/>
      <c r="O845" s="34"/>
      <c r="P845" s="34"/>
      <c r="Q845"/>
      <c r="R845"/>
      <c r="S845" s="48"/>
      <c r="AF845"/>
      <c r="AG845"/>
    </row>
    <row r="846" spans="1:36" ht="15" x14ac:dyDescent="0.25">
      <c r="A846"/>
      <c r="B846"/>
      <c r="C846"/>
      <c r="D846" s="29"/>
      <c r="E846" s="30"/>
      <c r="F846" s="31"/>
      <c r="G846" s="32"/>
      <c r="H846" s="17"/>
      <c r="I846" s="21"/>
      <c r="J846" s="22"/>
      <c r="K846" s="17"/>
      <c r="L846" s="21"/>
      <c r="M846" s="22"/>
      <c r="N846" s="33"/>
      <c r="O846" s="34"/>
      <c r="P846" s="34"/>
      <c r="Q846"/>
      <c r="R846"/>
      <c r="S846" s="4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4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4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4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4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4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4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4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4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48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48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4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4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4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4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4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4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4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4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4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4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4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4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4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4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4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4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4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4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4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4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4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4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4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4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4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4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4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4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4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4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4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4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4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4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4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4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4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4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4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4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4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4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4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4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4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4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4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4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4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4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4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4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4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4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4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4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4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4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4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4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4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4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4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4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4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4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4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4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4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4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4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4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48"/>
    </row>
    <row r="931" spans="1:35" s="35" customFormat="1" ht="15" x14ac:dyDescent="0.25">
      <c r="A931" s="28"/>
      <c r="B931" s="28"/>
      <c r="C931" s="28"/>
      <c r="D931" s="29"/>
      <c r="E931" s="30"/>
      <c r="F931" s="31"/>
      <c r="G931" s="32"/>
      <c r="H931" s="30"/>
      <c r="I931" s="31"/>
      <c r="J931" s="32"/>
      <c r="K931" s="30"/>
      <c r="L931" s="31"/>
      <c r="M931" s="32"/>
      <c r="N931" s="33"/>
      <c r="O931" s="34"/>
      <c r="P931" s="34"/>
      <c r="Q931" s="28"/>
      <c r="R931" s="28"/>
      <c r="S931" s="49"/>
      <c r="AD931" s="36"/>
      <c r="AE931" s="36"/>
      <c r="AH931" s="36"/>
      <c r="AI931" s="36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4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4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4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4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4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4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4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4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4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4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4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4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4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4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4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4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4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4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4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4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4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4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4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4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4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4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4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4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4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4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4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4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4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4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4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4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4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4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4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4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4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4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4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4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4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4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4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4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4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4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4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4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4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4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4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4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4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4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4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3"/>
      <c r="O991" s="24"/>
      <c r="P991" s="24"/>
      <c r="Q991"/>
      <c r="R991"/>
      <c r="S991" s="4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3"/>
      <c r="O992" s="24"/>
      <c r="P992" s="24"/>
      <c r="Q992"/>
      <c r="R992"/>
      <c r="S992" s="48"/>
    </row>
    <row r="993" spans="4:18" ht="15" x14ac:dyDescent="0.25">
      <c r="D993" s="20" t="str">
        <f t="shared" ref="D993:D995" si="54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54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54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0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0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0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0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Kovan</cp:lastModifiedBy>
  <dcterms:created xsi:type="dcterms:W3CDTF">2017-05-09T09:56:38Z</dcterms:created>
  <dcterms:modified xsi:type="dcterms:W3CDTF">2023-08-18T17:35:17Z</dcterms:modified>
</cp:coreProperties>
</file>