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856B7FA6-89B8-4DF0-B6A0-BC026B6C3A33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G6" i="2"/>
  <c r="P6" i="2" s="1"/>
  <c r="N6" i="2"/>
  <c r="O6" i="2"/>
  <c r="E7" i="2"/>
  <c r="F7" i="2"/>
  <c r="O7" i="2" s="1"/>
  <c r="G7" i="2"/>
  <c r="N7" i="2"/>
  <c r="P7" i="2"/>
  <c r="E8" i="2"/>
  <c r="F8" i="2"/>
  <c r="G8" i="2"/>
  <c r="P8" i="2" s="1"/>
  <c r="N8" i="2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E23" i="2"/>
  <c r="N23" i="2" s="1"/>
  <c r="F23" i="2"/>
  <c r="G23" i="2"/>
  <c r="P23" i="2" s="1"/>
  <c r="O23" i="2"/>
  <c r="E24" i="2"/>
  <c r="N24" i="2" s="1"/>
  <c r="F24" i="2"/>
  <c r="G24" i="2"/>
  <c r="P24" i="2" s="1"/>
  <c r="O24" i="2"/>
  <c r="E25" i="2"/>
  <c r="N25" i="2" s="1"/>
  <c r="F25" i="2"/>
  <c r="G25" i="2"/>
  <c r="P25" i="2" s="1"/>
  <c r="O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O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E80" i="2"/>
  <c r="F80" i="2"/>
  <c r="O80" i="2" s="1"/>
  <c r="G80" i="2"/>
  <c r="N80" i="2"/>
  <c r="P80" i="2"/>
  <c r="E81" i="2"/>
  <c r="F81" i="2"/>
  <c r="O81" i="2" s="1"/>
  <c r="G81" i="2"/>
  <c r="N81" i="2"/>
  <c r="P81" i="2"/>
  <c r="E82" i="2"/>
  <c r="F82" i="2"/>
  <c r="O82" i="2" s="1"/>
  <c r="G82" i="2"/>
  <c r="N82" i="2"/>
  <c r="P82" i="2"/>
  <c r="E83" i="2"/>
  <c r="F83" i="2"/>
  <c r="O83" i="2" s="1"/>
  <c r="G83" i="2"/>
  <c r="N83" i="2"/>
  <c r="P83" i="2"/>
  <c r="E84" i="2"/>
  <c r="F84" i="2"/>
  <c r="O84" i="2" s="1"/>
  <c r="G84" i="2"/>
  <c r="N84" i="2"/>
  <c r="P84" i="2"/>
  <c r="E85" i="2"/>
  <c r="F85" i="2"/>
  <c r="O85" i="2" s="1"/>
  <c r="G85" i="2"/>
  <c r="N85" i="2"/>
  <c r="P85" i="2"/>
  <c r="E86" i="2"/>
  <c r="F86" i="2"/>
  <c r="O86" i="2" s="1"/>
  <c r="G86" i="2"/>
  <c r="N86" i="2"/>
  <c r="P86" i="2"/>
  <c r="E87" i="2"/>
  <c r="F87" i="2"/>
  <c r="O87" i="2" s="1"/>
  <c r="G87" i="2"/>
  <c r="N87" i="2"/>
  <c r="P87" i="2"/>
  <c r="E88" i="2"/>
  <c r="F88" i="2"/>
  <c r="G88" i="2"/>
  <c r="N88" i="2"/>
  <c r="O88" i="2"/>
  <c r="P88" i="2"/>
  <c r="E89" i="2"/>
  <c r="F89" i="2"/>
  <c r="G89" i="2"/>
  <c r="P89" i="2" s="1"/>
  <c r="N89" i="2"/>
  <c r="O89" i="2"/>
  <c r="E90" i="2"/>
  <c r="N90" i="2" s="1"/>
  <c r="F90" i="2"/>
  <c r="G90" i="2"/>
  <c r="P90" i="2" s="1"/>
  <c r="O90" i="2"/>
  <c r="E91" i="2"/>
  <c r="N91" i="2" s="1"/>
  <c r="F91" i="2"/>
  <c r="G91" i="2"/>
  <c r="P91" i="2" s="1"/>
  <c r="O91" i="2"/>
  <c r="E92" i="2"/>
  <c r="N92" i="2" s="1"/>
  <c r="F92" i="2"/>
  <c r="G92" i="2"/>
  <c r="P92" i="2" s="1"/>
  <c r="O92" i="2"/>
  <c r="E93" i="2"/>
  <c r="N93" i="2" s="1"/>
  <c r="F93" i="2"/>
  <c r="G93" i="2"/>
  <c r="P93" i="2" s="1"/>
  <c r="O93" i="2"/>
  <c r="E94" i="2"/>
  <c r="N94" i="2" s="1"/>
  <c r="F94" i="2"/>
  <c r="G94" i="2"/>
  <c r="P94" i="2" s="1"/>
  <c r="O94" i="2"/>
  <c r="E95" i="2"/>
  <c r="N95" i="2" s="1"/>
  <c r="F95" i="2"/>
  <c r="G95" i="2"/>
  <c r="P95" i="2" s="1"/>
  <c r="O95" i="2"/>
  <c r="E96" i="2"/>
  <c r="N96" i="2" s="1"/>
  <c r="F96" i="2"/>
  <c r="G96" i="2"/>
  <c r="P96" i="2" s="1"/>
  <c r="O96" i="2"/>
  <c r="E97" i="2"/>
  <c r="N97" i="2" s="1"/>
  <c r="F97" i="2"/>
  <c r="G97" i="2"/>
  <c r="P97" i="2" s="1"/>
  <c r="O97" i="2"/>
  <c r="E98" i="2"/>
  <c r="N98" i="2" s="1"/>
  <c r="F98" i="2"/>
  <c r="G98" i="2"/>
  <c r="P98" i="2" s="1"/>
  <c r="O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G102" i="2"/>
  <c r="P102" i="2" s="1"/>
  <c r="O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100" i="4" l="1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V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V615" i="4"/>
  <c r="S791" i="4"/>
  <c r="S87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S916" i="4" l="1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112" i="4" l="1"/>
  <c r="AJ112" i="4" s="1"/>
  <c r="V916" i="4"/>
  <c r="W916" i="4" s="1"/>
  <c r="Y916" i="4" s="1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Z19" i="4"/>
  <c r="AD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G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C91" i="4"/>
  <c r="AO91" i="4" s="1"/>
  <c r="AU91" i="4" s="1"/>
  <c r="AB91" i="4"/>
  <c r="AE91" i="4"/>
  <c r="AD91" i="4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O9" i="4" l="1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F102" i="4"/>
  <c r="J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27" i="4"/>
  <c r="H27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25" i="4" l="1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04" i="4" l="1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518" i="3"/>
  <c r="D968" i="3"/>
  <c r="D861" i="3"/>
  <c r="D467" i="3"/>
  <c r="D419" i="3"/>
  <c r="D442" i="3"/>
  <c r="D729" i="3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29" i="3"/>
  <c r="D271" i="3"/>
  <c r="D618" i="3"/>
  <c r="D636" i="3"/>
  <c r="D883" i="3"/>
  <c r="D282" i="3"/>
  <c r="D635" i="3"/>
  <c r="D503" i="3"/>
  <c r="D260" i="3"/>
  <c r="D438" i="3"/>
  <c r="D914" i="3"/>
  <c r="D446" i="3"/>
  <c r="D443" i="3"/>
  <c r="D851" i="3"/>
  <c r="D899" i="3"/>
  <c r="D653" i="3"/>
  <c r="D967" i="3"/>
  <c r="D658" i="3"/>
  <c r="D756" i="3"/>
  <c r="D850" i="3"/>
  <c r="D911" i="3"/>
  <c r="D340" i="3"/>
  <c r="D779" i="3"/>
  <c r="D907" i="3"/>
  <c r="D881" i="3"/>
  <c r="D983" i="3"/>
  <c r="D890" i="3"/>
  <c r="D797" i="3"/>
  <c r="D641" i="3"/>
  <c r="D402" i="3"/>
  <c r="D204" i="3"/>
  <c r="D679" i="3"/>
  <c r="D984" i="3"/>
  <c r="D888" i="3"/>
  <c r="D473" i="3"/>
  <c r="D168" i="3"/>
  <c r="D502" i="3"/>
  <c r="D712" i="3"/>
  <c r="D563" i="3"/>
  <c r="D354" i="3"/>
  <c r="D523" i="3"/>
  <c r="D830" i="3"/>
  <c r="D591" i="3"/>
  <c r="D710" i="3"/>
  <c r="D760" i="3"/>
  <c r="D241" i="3"/>
  <c r="D225" i="3"/>
  <c r="D892" i="3"/>
  <c r="D730" i="3"/>
  <c r="D719" i="3"/>
  <c r="D379" i="3"/>
  <c r="D916" i="3"/>
  <c r="D492" i="3"/>
  <c r="D363" i="3"/>
  <c r="D507" i="3"/>
  <c r="D702" i="3"/>
  <c r="D479" i="3"/>
  <c r="D803" i="3"/>
  <c r="D713" i="3"/>
  <c r="D643" i="3"/>
  <c r="D380" i="3"/>
  <c r="D768" i="3"/>
  <c r="D320" i="3"/>
  <c r="D885" i="3"/>
  <c r="D896" i="3"/>
  <c r="D520" i="3"/>
  <c r="D371" i="3"/>
  <c r="D542" i="3"/>
  <c r="D961" i="3"/>
  <c r="D631" i="3"/>
  <c r="D602" i="3"/>
  <c r="D508" i="3"/>
  <c r="D471" i="3"/>
  <c r="D704" i="3"/>
  <c r="D445" i="3"/>
  <c r="D484" i="3"/>
  <c r="D397" i="3"/>
  <c r="D875" i="3"/>
  <c r="D621" i="3"/>
  <c r="D846" i="3"/>
  <c r="D624" i="3"/>
  <c r="D534" i="3"/>
  <c r="D761" i="3"/>
  <c r="D254" i="3"/>
  <c r="D765" i="3"/>
  <c r="D1001" i="3"/>
  <c r="D944" i="3"/>
  <c r="D345" i="3"/>
  <c r="D511" i="3"/>
  <c r="D843" i="3"/>
  <c r="D909" i="3"/>
  <c r="D383" i="3"/>
  <c r="D189" i="3"/>
  <c r="D513" i="3"/>
  <c r="D334" i="3"/>
  <c r="D699" i="3"/>
  <c r="D994" i="3"/>
  <c r="D692" i="3"/>
  <c r="D884" i="3"/>
  <c r="D703" i="3"/>
  <c r="D720" i="3"/>
  <c r="D512" i="3"/>
  <c r="D172" i="3"/>
  <c r="D409" i="3"/>
  <c r="D351" i="3"/>
  <c r="D429" i="3"/>
  <c r="D148" i="3"/>
  <c r="D406" i="3"/>
  <c r="D434" i="3"/>
  <c r="D415" i="3"/>
  <c r="D645" i="3"/>
  <c r="D924" i="3"/>
  <c r="D629" i="3"/>
  <c r="D292" i="3"/>
  <c r="D769" i="3"/>
  <c r="D801" i="3"/>
  <c r="D599" i="3"/>
  <c r="D457" i="3"/>
  <c r="D823" i="3"/>
  <c r="D469" i="3"/>
  <c r="D753" i="3"/>
  <c r="D324" i="3"/>
  <c r="D665" i="3"/>
  <c r="D481" i="3"/>
  <c r="D772" i="3"/>
  <c r="D783" i="3"/>
  <c r="D261" i="3"/>
  <c r="D922" i="3"/>
  <c r="D476" i="3"/>
  <c r="D480" i="3"/>
  <c r="D670" i="3"/>
  <c r="D288" i="3"/>
  <c r="D853" i="3"/>
  <c r="D516" i="3"/>
  <c r="D606" i="3"/>
  <c r="D738" i="3"/>
  <c r="D431" i="3"/>
  <c r="D522" i="3"/>
  <c r="D651" i="3"/>
  <c r="D952" i="3"/>
  <c r="D986" i="3"/>
  <c r="D956" i="3"/>
  <c r="D795" i="3"/>
  <c r="D420" i="3"/>
  <c r="D564" i="3"/>
  <c r="D623" i="3"/>
  <c r="D553" i="3"/>
  <c r="D574" i="3"/>
  <c r="D577" i="3"/>
  <c r="D638" i="3"/>
  <c r="D392" i="3"/>
  <c r="D330" i="3"/>
  <c r="D519" i="3"/>
  <c r="D644" i="3"/>
  <c r="D857" i="3"/>
  <c r="D198" i="3"/>
  <c r="D882" i="3"/>
  <c r="D404" i="3"/>
  <c r="D775" i="3"/>
  <c r="D281" i="3"/>
  <c r="D540" i="3"/>
  <c r="D247" i="3"/>
  <c r="D700" i="3"/>
  <c r="D732" i="3"/>
  <c r="D859" i="3"/>
  <c r="D275" i="3"/>
  <c r="D154" i="3"/>
  <c r="D648" i="3"/>
  <c r="D237" i="3"/>
  <c r="D258" i="3"/>
  <c r="D572" i="3"/>
  <c r="D571" i="3"/>
  <c r="D953" i="3"/>
  <c r="D332" i="3"/>
  <c r="D488" i="3"/>
  <c r="D262" i="3"/>
  <c r="D463" i="3"/>
  <c r="D533" i="3"/>
  <c r="D965" i="3"/>
  <c r="D453" i="3"/>
  <c r="D982" i="3"/>
  <c r="D942" i="3"/>
  <c r="D969" i="3"/>
  <c r="D950" i="3"/>
  <c r="D690" i="3"/>
  <c r="D548" i="3"/>
  <c r="D456" i="3"/>
  <c r="D695" i="3"/>
  <c r="D529" i="3"/>
  <c r="D517" i="3"/>
  <c r="D294" i="3"/>
  <c r="D778" i="3"/>
  <c r="D792" i="3"/>
  <c r="D614" i="3"/>
  <c r="D805" i="3"/>
  <c r="D477" i="3"/>
  <c r="D545" i="3"/>
  <c r="D714" i="3"/>
  <c r="D333" i="3"/>
  <c r="D782" i="3"/>
  <c r="D995" i="3"/>
  <c r="D535" i="3"/>
  <c r="D576" i="3"/>
  <c r="D686" i="3"/>
  <c r="D978" i="3"/>
  <c r="D866" i="3"/>
  <c r="D632" i="3"/>
  <c r="D592" i="3"/>
  <c r="D755" i="3"/>
  <c r="D418" i="3"/>
  <c r="D501" i="3"/>
  <c r="D674" i="3"/>
  <c r="D357" i="3"/>
  <c r="D845" i="3"/>
  <c r="D386" i="3"/>
  <c r="D427" i="3"/>
  <c r="D960" i="3"/>
  <c r="D224" i="3"/>
  <c r="D546" i="3"/>
  <c r="D269" i="3"/>
  <c r="D611" i="3"/>
  <c r="D302" i="3"/>
  <c r="D433" i="3"/>
  <c r="D228" i="3"/>
  <c r="D556" i="3"/>
  <c r="D764" i="3"/>
  <c r="D895" i="3"/>
  <c r="D972" i="3"/>
  <c r="D552" i="3"/>
  <c r="D259" i="3"/>
  <c r="D997" i="3"/>
  <c r="D407" i="3"/>
  <c r="D298" i="3"/>
  <c r="D309" i="3"/>
  <c r="D575" i="3"/>
  <c r="D945" i="3"/>
  <c r="D837" i="3"/>
  <c r="D566" i="3"/>
  <c r="D183" i="3"/>
  <c r="D784" i="3"/>
  <c r="D947" i="3"/>
  <c r="D728" i="3"/>
  <c r="D906" i="3"/>
  <c r="D858" i="3"/>
  <c r="D211" i="3"/>
  <c r="D504" i="3"/>
  <c r="D668" i="3"/>
  <c r="D601" i="3"/>
  <c r="D141" i="3"/>
  <c r="D980" i="3"/>
  <c r="D272" i="3"/>
  <c r="D165" i="3"/>
  <c r="D975" i="10"/>
  <c r="D600" i="10"/>
  <c r="D342" i="10"/>
  <c r="D585" i="3"/>
  <c r="D985" i="3"/>
  <c r="D927" i="3"/>
  <c r="D639" i="3"/>
  <c r="D680" i="3"/>
  <c r="D993" i="3"/>
  <c r="D352" i="3"/>
  <c r="D905" i="3"/>
  <c r="D759" i="3"/>
  <c r="D374" i="3"/>
  <c r="D970" i="3"/>
  <c r="D726" i="3"/>
  <c r="D310" i="3"/>
  <c r="D468" i="3"/>
  <c r="D751" i="3"/>
  <c r="D825" i="3"/>
  <c r="D279" i="3"/>
  <c r="D864" i="3"/>
  <c r="D781" i="3"/>
  <c r="D813" i="3"/>
  <c r="D829" i="3"/>
  <c r="D461" i="3"/>
  <c r="D361" i="3"/>
  <c r="D893" i="3"/>
  <c r="D957" i="3"/>
  <c r="D524" i="3"/>
  <c r="D815" i="3"/>
  <c r="D935" i="3"/>
  <c r="D796" i="3"/>
  <c r="D660" i="3"/>
  <c r="D558" i="3"/>
  <c r="D940" i="3"/>
  <c r="D369" i="3"/>
  <c r="D628" i="3"/>
  <c r="D966" i="3"/>
  <c r="D422" i="3"/>
  <c r="D205" i="3"/>
  <c r="D234" i="3"/>
  <c r="D487" i="3"/>
  <c r="D904" i="3"/>
  <c r="D977" i="3"/>
  <c r="D973" i="3"/>
  <c r="D707" i="3"/>
  <c r="D497" i="3"/>
  <c r="D715" i="3"/>
  <c r="D847" i="3"/>
  <c r="D394" i="3"/>
  <c r="D586" i="3"/>
  <c r="D834" i="3"/>
  <c r="D958" i="3"/>
  <c r="D142" i="3"/>
  <c r="D159" i="3"/>
  <c r="D809" i="3"/>
  <c r="D307" i="3"/>
  <c r="D365" i="3"/>
  <c r="D223" i="3"/>
  <c r="D811" i="3"/>
  <c r="D682" i="3"/>
  <c r="D666" i="3"/>
  <c r="D827" i="3"/>
  <c r="D428" i="3"/>
  <c r="D505" i="3"/>
  <c r="D284" i="3"/>
  <c r="D306" i="3"/>
  <c r="D642" i="3"/>
  <c r="D920" i="3"/>
  <c r="D286" i="3"/>
  <c r="D988" i="3"/>
  <c r="D387" i="3"/>
  <c r="D771" i="3"/>
  <c r="D874" i="3"/>
  <c r="D735" i="3"/>
  <c r="D547" i="3"/>
  <c r="D594" i="3"/>
  <c r="D749" i="3"/>
  <c r="D559" i="3"/>
  <c r="D526" i="3"/>
  <c r="D617" i="3"/>
  <c r="D807" i="3"/>
  <c r="D464" i="3"/>
  <c r="D677" i="3"/>
  <c r="D780" i="3"/>
  <c r="D848" i="3"/>
  <c r="D573" i="3"/>
  <c r="D903" i="3"/>
  <c r="D412" i="3"/>
  <c r="D745" i="3"/>
  <c r="D589" i="3"/>
  <c r="D627" i="3"/>
  <c r="D509" i="3"/>
  <c r="D1000" i="3"/>
  <c r="D265" i="3"/>
  <c r="D603" i="3"/>
  <c r="D207" i="3"/>
  <c r="D727" i="3"/>
  <c r="D838" i="3"/>
  <c r="D992" i="3"/>
  <c r="D669" i="3"/>
  <c r="D399" i="3"/>
  <c r="D662" i="3"/>
  <c r="D820" i="3"/>
  <c r="D350" i="3"/>
  <c r="D242" i="3"/>
  <c r="D146" i="3"/>
  <c r="D500" i="3"/>
  <c r="D311" i="3"/>
  <c r="D663" i="3"/>
  <c r="D405" i="3"/>
  <c r="D156" i="3"/>
  <c r="D791" i="3"/>
  <c r="D684" i="3"/>
  <c r="D835" i="3"/>
  <c r="D595" i="3"/>
  <c r="D855" i="3"/>
  <c r="D362" i="3"/>
  <c r="D877" i="3"/>
  <c r="D936" i="3"/>
  <c r="D609" i="3"/>
  <c r="D588" i="3"/>
  <c r="D537" i="3"/>
  <c r="D794" i="3"/>
  <c r="D865" i="3"/>
  <c r="D483" i="3"/>
  <c r="D462" i="3"/>
  <c r="D584" i="3"/>
  <c r="D451" i="3"/>
  <c r="D949" i="3"/>
  <c r="D335" i="3"/>
  <c r="D955" i="3"/>
  <c r="D671" i="3"/>
  <c r="D818" i="3"/>
  <c r="D923" i="3"/>
  <c r="D698" i="3"/>
  <c r="D551" i="3"/>
  <c r="D742" i="3"/>
  <c r="D873" i="3"/>
  <c r="D971" i="3"/>
  <c r="D979" i="3"/>
  <c r="D593" i="3"/>
  <c r="D946" i="3"/>
  <c r="D655" i="3"/>
  <c r="D343" i="3"/>
  <c r="D744" i="3"/>
  <c r="D806" i="3"/>
  <c r="D844" i="3"/>
  <c r="D777" i="3"/>
  <c r="D475" i="3"/>
  <c r="D403" i="3"/>
  <c r="D921" i="3"/>
  <c r="D543" i="3"/>
  <c r="D817" i="3"/>
  <c r="D423" i="3"/>
  <c r="D425" i="3"/>
  <c r="D975" i="3"/>
  <c r="D716" i="3"/>
  <c r="D724" i="3"/>
  <c r="D152" i="3"/>
  <c r="D549" i="3"/>
  <c r="D630" i="3"/>
  <c r="D580" i="3"/>
  <c r="D277" i="3"/>
  <c r="D336" i="3"/>
  <c r="D774" i="3"/>
  <c r="D329" i="3"/>
  <c r="D424" i="3"/>
  <c r="D996" i="3"/>
  <c r="D184" i="3"/>
  <c r="D478" i="3"/>
  <c r="D932" i="3"/>
  <c r="D808" i="3"/>
  <c r="D506" i="3"/>
  <c r="D474" i="3"/>
  <c r="D305" i="3"/>
  <c r="D886" i="3"/>
  <c r="D255" i="3"/>
  <c r="D990" i="3"/>
  <c r="D934" i="3"/>
  <c r="D612" i="3"/>
  <c r="D544" i="3"/>
  <c r="D652" i="3"/>
  <c r="D717" i="3"/>
  <c r="D454" i="3"/>
  <c r="D667" i="3"/>
  <c r="D370" i="3"/>
  <c r="D852" i="3"/>
  <c r="D622" i="3"/>
  <c r="D539" i="3"/>
  <c r="D959" i="3"/>
  <c r="D650" i="3"/>
  <c r="D598" i="3"/>
  <c r="D931" i="3"/>
  <c r="D510" i="3"/>
  <c r="D863" i="3"/>
  <c r="D395" i="3"/>
  <c r="D691" i="3"/>
  <c r="D832" i="3"/>
  <c r="D706" i="3"/>
  <c r="D951" i="3"/>
  <c r="D301" i="3"/>
  <c r="D688" i="3"/>
  <c r="D889" i="3"/>
  <c r="D826" i="3"/>
  <c r="D289" i="3"/>
  <c r="D521" i="3"/>
  <c r="D981" i="3"/>
  <c r="D377" i="3"/>
  <c r="D938" i="3"/>
  <c r="D963" i="3"/>
  <c r="D762" i="3"/>
  <c r="D455" i="3"/>
  <c r="D499" i="3"/>
  <c r="D384" i="3"/>
  <c r="D304" i="3"/>
  <c r="D293" i="3"/>
  <c r="D910" i="3"/>
  <c r="D227" i="3"/>
  <c r="D331" i="3"/>
  <c r="D465" i="3"/>
  <c r="D525" i="3"/>
  <c r="D711" i="3"/>
  <c r="D833" i="3"/>
  <c r="D536" i="3"/>
  <c r="D685" i="3"/>
  <c r="D251" i="3"/>
  <c r="D689" i="3"/>
  <c r="D208" i="3"/>
  <c r="D733" i="3"/>
  <c r="D788" i="3"/>
  <c r="D917" i="3"/>
  <c r="D253" i="3"/>
  <c r="D673" i="3"/>
  <c r="D570" i="3"/>
  <c r="D840" i="3"/>
  <c r="D248" i="3"/>
  <c r="D177" i="3"/>
  <c r="D528" i="3"/>
  <c r="D514" i="3"/>
  <c r="D787" i="3"/>
  <c r="D171" i="3"/>
  <c r="D708" i="3"/>
  <c r="D939" i="3"/>
  <c r="D554" i="3"/>
  <c r="D372" i="3"/>
  <c r="D328" i="3"/>
  <c r="D798" i="3"/>
  <c r="D138" i="3"/>
  <c r="D222" i="3"/>
  <c r="D872" i="3"/>
  <c r="D193" i="3"/>
  <c r="D565" i="3"/>
  <c r="D752" i="3"/>
  <c r="D587" i="3"/>
  <c r="D705" i="3"/>
  <c r="D831" i="3"/>
  <c r="D413" i="3"/>
  <c r="D176" i="3"/>
  <c r="D721" i="3"/>
  <c r="D137" i="3"/>
  <c r="D555" i="3"/>
  <c r="D376" i="3"/>
  <c r="D181" i="3"/>
  <c r="D494" i="3"/>
  <c r="D659" i="3"/>
  <c r="D459" i="3"/>
  <c r="D561" i="3"/>
  <c r="D398" i="3"/>
  <c r="D161" i="3"/>
  <c r="D661" i="3"/>
  <c r="D416" i="3"/>
  <c r="D341" i="3"/>
  <c r="D257" i="3"/>
  <c r="D948" i="3"/>
  <c r="D243" i="3"/>
  <c r="D557" i="3"/>
  <c r="D218" i="3"/>
  <c r="D741" i="3"/>
  <c r="D150" i="3"/>
  <c r="D562" i="3"/>
  <c r="D210" i="3"/>
  <c r="D816" i="3"/>
  <c r="D149" i="3"/>
  <c r="D964" i="3"/>
  <c r="D437" i="3"/>
  <c r="D485" i="3"/>
  <c r="D810" i="3"/>
  <c r="D925" i="3"/>
  <c r="D197" i="3"/>
  <c r="D937" i="3"/>
  <c r="D610" i="3"/>
  <c r="D683" i="3"/>
  <c r="D678" i="3"/>
  <c r="D739" i="3"/>
  <c r="D388" i="3"/>
  <c r="D991" i="3"/>
  <c r="D143" i="3"/>
  <c r="D734" i="3"/>
  <c r="D391" i="3"/>
  <c r="D470" i="3"/>
  <c r="D136" i="3"/>
  <c r="D238" i="3"/>
  <c r="D836" i="3"/>
  <c r="D578" i="3"/>
  <c r="D620" i="3"/>
  <c r="D608" i="3"/>
  <c r="D276" i="3"/>
  <c r="D192" i="3"/>
  <c r="D323" i="3"/>
  <c r="D567" i="3"/>
  <c r="D785" i="3"/>
  <c r="D849" i="3"/>
  <c r="D203" i="3"/>
  <c r="D722" i="3"/>
  <c r="D252" i="3"/>
  <c r="D219" i="3"/>
  <c r="D583" i="3"/>
  <c r="D348" i="3"/>
  <c r="D672" i="3"/>
  <c r="D930" i="3"/>
  <c r="D646" i="3"/>
  <c r="D579" i="3"/>
  <c r="D162" i="3"/>
  <c r="D766" i="3"/>
  <c r="D898" i="3"/>
  <c r="D164" i="3"/>
  <c r="D696" i="3"/>
  <c r="D541" i="3"/>
  <c r="D268" i="3"/>
  <c r="D196" i="3"/>
  <c r="D926" i="3"/>
  <c r="D871" i="3"/>
  <c r="D974" i="3"/>
  <c r="D185" i="3"/>
  <c r="D347" i="3"/>
  <c r="D709" i="3"/>
  <c r="D338" i="3"/>
  <c r="D436" i="3"/>
  <c r="D828" i="3"/>
  <c r="D786" i="3"/>
  <c r="D38" i="3"/>
  <c r="D530" i="3"/>
  <c r="D460" i="3"/>
  <c r="D804" i="3"/>
  <c r="D862" i="3"/>
  <c r="D799" i="3"/>
  <c r="D647" i="3"/>
  <c r="D604" i="3"/>
  <c r="D285" i="3"/>
  <c r="D448" i="3"/>
  <c r="D236" i="3"/>
  <c r="D316" i="3"/>
  <c r="D496" i="3"/>
  <c r="D694" i="3"/>
  <c r="D353" i="3"/>
  <c r="D179" i="3"/>
  <c r="D322" i="3"/>
  <c r="D195" i="3"/>
  <c r="D821" i="3"/>
  <c r="D870" i="3"/>
  <c r="D226" i="3"/>
  <c r="D421" i="3"/>
  <c r="D887" i="3"/>
  <c r="D182" i="3"/>
  <c r="D962" i="3"/>
  <c r="D396" i="3"/>
  <c r="D245" i="3"/>
  <c r="D447" i="3"/>
  <c r="D180" i="3"/>
  <c r="D900" i="3"/>
  <c r="D321" i="3"/>
  <c r="D264" i="3"/>
  <c r="D344" i="3"/>
  <c r="D232" i="3"/>
  <c r="D158" i="3"/>
  <c r="D891" i="3"/>
  <c r="D854" i="3"/>
  <c r="D656" i="3"/>
  <c r="D169" i="3"/>
  <c r="D39" i="3"/>
  <c r="D615" i="3"/>
  <c r="D568" i="3"/>
  <c r="D790" i="3"/>
  <c r="D776" i="3"/>
  <c r="D619" i="3"/>
  <c r="D390" i="3"/>
  <c r="D933" i="3"/>
  <c r="D747" i="3"/>
  <c r="D876" i="3"/>
  <c r="D649" i="3"/>
  <c r="D367" i="3"/>
  <c r="D466" i="3"/>
  <c r="D385" i="3"/>
  <c r="D414" i="3"/>
  <c r="D170" i="3"/>
  <c r="D596" i="3"/>
  <c r="D878" i="3"/>
  <c r="D346" i="3"/>
  <c r="D206" i="3"/>
  <c r="D569" i="3"/>
  <c r="D869" i="3"/>
  <c r="D435" i="3"/>
  <c r="D954" i="3"/>
  <c r="D493" i="3"/>
  <c r="D186" i="3"/>
  <c r="D355" i="3"/>
  <c r="D491" i="3"/>
  <c r="D233" i="3"/>
  <c r="D597" i="3"/>
  <c r="D894" i="3"/>
  <c r="D134" i="3"/>
  <c r="D250" i="3"/>
  <c r="D590" i="3"/>
  <c r="D393" i="3"/>
  <c r="D145" i="3"/>
  <c r="D439" i="3"/>
  <c r="D819" i="3"/>
  <c r="D231" i="3"/>
  <c r="D531" i="3"/>
  <c r="D178" i="3"/>
  <c r="D432" i="3"/>
  <c r="D291" i="3"/>
  <c r="D188" i="3"/>
  <c r="D229" i="3"/>
  <c r="D908" i="3"/>
  <c r="D214" i="3"/>
  <c r="D239" i="3"/>
  <c r="D987" i="3"/>
  <c r="D822" i="3"/>
  <c r="D417" i="3"/>
  <c r="D600" i="3"/>
  <c r="D616" i="3"/>
  <c r="D581" i="3"/>
  <c r="D213" i="3"/>
  <c r="D133" i="3"/>
  <c r="D824" i="3"/>
  <c r="D337" i="3"/>
  <c r="D190" i="3"/>
  <c r="D532" i="3"/>
  <c r="D800" i="3"/>
  <c r="D737" i="3"/>
  <c r="D430" i="3"/>
  <c r="D220" i="3"/>
  <c r="D440" i="3"/>
  <c r="D664" i="3"/>
  <c r="D654" i="3"/>
  <c r="D325" i="3"/>
  <c r="D731" i="3"/>
  <c r="D901" i="3"/>
  <c r="D856" i="3"/>
  <c r="D263" i="3"/>
  <c r="D174" i="3"/>
  <c r="D941" i="3"/>
  <c r="D812" i="3"/>
  <c r="D209" i="3"/>
  <c r="D687" i="3"/>
  <c r="D625" i="3"/>
  <c r="D267" i="3"/>
  <c r="D246" i="3"/>
  <c r="D300" i="3"/>
  <c r="D160" i="3"/>
  <c r="D681" i="3"/>
  <c r="D515" i="3"/>
  <c r="D482" i="3"/>
  <c r="D489" i="3"/>
  <c r="D240" i="3"/>
  <c r="D657" i="3"/>
  <c r="D754" i="3"/>
  <c r="D313" i="3"/>
  <c r="D202" i="3"/>
  <c r="D793" i="3"/>
  <c r="D490" i="3"/>
  <c r="D297" i="3"/>
  <c r="D918" i="3"/>
  <c r="D299" i="3"/>
  <c r="D472" i="3"/>
  <c r="D290" i="3"/>
  <c r="D280" i="3"/>
  <c r="D303" i="3"/>
  <c r="D221" i="3"/>
  <c r="D287" i="3"/>
  <c r="D880" i="3"/>
  <c r="D693" i="3"/>
  <c r="D441" i="3"/>
  <c r="D740" i="3"/>
  <c r="D550" i="3"/>
  <c r="D212" i="3"/>
  <c r="D274" i="3"/>
  <c r="D140" i="3"/>
  <c r="D897" i="3"/>
  <c r="D943" i="3"/>
  <c r="D312" i="3"/>
  <c r="D613" i="3"/>
  <c r="D317" i="3"/>
  <c r="D743" i="3"/>
  <c r="D135" i="3"/>
  <c r="D153" i="3"/>
  <c r="D676" i="3"/>
  <c r="D147" i="3"/>
  <c r="D314" i="3"/>
  <c r="D308" i="3"/>
  <c r="D868" i="3"/>
  <c r="D319" i="3"/>
  <c r="D902" i="3"/>
  <c r="D841" i="3"/>
  <c r="D157" i="3"/>
  <c r="D757" i="3"/>
  <c r="D359" i="3"/>
  <c r="D928" i="3"/>
  <c r="D410" i="3"/>
  <c r="D976" i="3"/>
  <c r="D249" i="3"/>
  <c r="D295" i="3"/>
  <c r="D368" i="3"/>
  <c r="D746" i="3"/>
  <c r="D767" i="3"/>
  <c r="D634" i="3"/>
  <c r="D244" i="3"/>
  <c r="D486" i="3"/>
  <c r="D750" i="3"/>
  <c r="D318" i="3"/>
  <c r="D989" i="3"/>
  <c r="D842" i="3"/>
  <c r="D400" i="3"/>
  <c r="D215" i="3"/>
  <c r="D389" i="3"/>
  <c r="D266" i="3"/>
  <c r="D770" i="3"/>
  <c r="D256" i="3"/>
  <c r="D867" i="3"/>
  <c r="D200" i="3"/>
  <c r="D151" i="3"/>
  <c r="D411" i="3"/>
  <c r="D633" i="3"/>
  <c r="D144" i="3"/>
  <c r="D640" i="3"/>
  <c r="D366" i="3"/>
  <c r="D450" i="3"/>
  <c r="D315" i="3"/>
  <c r="D748" i="3"/>
  <c r="D449" i="3"/>
  <c r="D637" i="3"/>
  <c r="D296" i="3"/>
  <c r="D452" i="3"/>
  <c r="D167" i="3"/>
  <c r="D915" i="3"/>
  <c r="D166" i="3"/>
  <c r="D194" i="3"/>
  <c r="D758" i="3"/>
  <c r="D879" i="3"/>
  <c r="D187" i="3"/>
  <c r="D401" i="3"/>
  <c r="D358" i="3"/>
  <c r="D498" i="3"/>
  <c r="D349" i="3"/>
  <c r="D723" i="3"/>
  <c r="D919" i="3"/>
  <c r="D381" i="3"/>
  <c r="D216" i="3"/>
  <c r="D339" i="3"/>
  <c r="D326" i="3"/>
  <c r="D912" i="3"/>
  <c r="D283" i="3"/>
  <c r="D773" i="3"/>
  <c r="D718" i="3"/>
  <c r="D217" i="3"/>
  <c r="D375" i="3"/>
  <c r="D913" i="3"/>
  <c r="D839" i="3"/>
  <c r="D675" i="3"/>
  <c r="D802" i="3"/>
  <c r="D495" i="3"/>
  <c r="D364" i="3"/>
  <c r="D701" i="3"/>
  <c r="D342" i="3"/>
  <c r="D736" i="3"/>
  <c r="D201" i="3"/>
  <c r="D763" i="3"/>
  <c r="D860" i="3"/>
  <c r="D163" i="3"/>
  <c r="D444" i="3"/>
  <c r="D582" i="3"/>
  <c r="D814" i="3"/>
  <c r="D725" i="3"/>
  <c r="D235" i="3"/>
  <c r="D356" i="3"/>
  <c r="D408" i="3"/>
  <c r="D199" i="3"/>
  <c r="D270" i="3"/>
  <c r="D538" i="3"/>
  <c r="D360" i="3"/>
  <c r="D373" i="3"/>
  <c r="D626" i="3"/>
  <c r="D382" i="3"/>
  <c r="D527" i="3"/>
  <c r="D173" i="3"/>
  <c r="D273" i="3"/>
  <c r="D605" i="3"/>
  <c r="D426" i="3"/>
  <c r="D155" i="3"/>
  <c r="D139" i="3"/>
  <c r="D327" i="3"/>
  <c r="D998" i="3"/>
  <c r="D230" i="3"/>
  <c r="D607" i="3"/>
  <c r="D278" i="3"/>
  <c r="D999" i="3"/>
  <c r="D697" i="3"/>
  <c r="D378" i="3"/>
  <c r="D458" i="3"/>
  <c r="D175" i="3"/>
  <c r="D191" i="3"/>
  <c r="D560" i="3"/>
  <c r="D789" i="3"/>
  <c r="D2" i="10"/>
  <c r="D3" i="3"/>
  <c r="D2" i="3"/>
  <c r="D131" i="3"/>
  <c r="D101" i="3"/>
  <c r="D93" i="3"/>
  <c r="D96" i="3"/>
  <c r="D86" i="3"/>
  <c r="D57" i="3"/>
  <c r="D119" i="3"/>
  <c r="D65" i="3"/>
  <c r="D52" i="3"/>
  <c r="D42" i="3"/>
  <c r="D116" i="3"/>
  <c r="D61" i="3"/>
  <c r="D132" i="3"/>
  <c r="D72" i="3"/>
  <c r="D44" i="3"/>
  <c r="D79" i="3"/>
  <c r="D40" i="3"/>
  <c r="D50" i="3"/>
  <c r="D118" i="3"/>
  <c r="D85" i="3"/>
  <c r="D107" i="3"/>
  <c r="D104" i="3"/>
  <c r="D45" i="3"/>
  <c r="D128" i="3"/>
  <c r="D112" i="3"/>
  <c r="D47" i="3"/>
  <c r="D122" i="3"/>
  <c r="D92" i="3"/>
  <c r="D41" i="3"/>
  <c r="D125" i="3"/>
  <c r="D91" i="3"/>
  <c r="D48" i="3"/>
  <c r="D60" i="3"/>
  <c r="D83" i="3"/>
  <c r="D115" i="3"/>
  <c r="D126" i="3"/>
  <c r="D76" i="3"/>
  <c r="D66" i="3"/>
  <c r="D58" i="3"/>
  <c r="D64" i="3"/>
  <c r="D98" i="3"/>
  <c r="D53" i="3"/>
  <c r="D95" i="3"/>
  <c r="D100" i="3"/>
  <c r="D67" i="3"/>
  <c r="D97" i="3"/>
  <c r="D31" i="3"/>
  <c r="D25" i="3"/>
  <c r="D6" i="3"/>
  <c r="D24" i="3"/>
  <c r="D32" i="3"/>
  <c r="D29" i="3"/>
  <c r="D7" i="3"/>
  <c r="D14" i="3"/>
  <c r="D4" i="3"/>
  <c r="D5" i="3"/>
  <c r="D22" i="3"/>
  <c r="D9" i="3"/>
  <c r="D33" i="3"/>
  <c r="D17" i="3"/>
  <c r="D27" i="3"/>
  <c r="D12" i="3"/>
  <c r="D129" i="3"/>
  <c r="D120" i="3"/>
  <c r="D106" i="3"/>
  <c r="D69" i="3"/>
  <c r="D105" i="3"/>
  <c r="D78" i="3"/>
  <c r="D68" i="3"/>
  <c r="D88" i="3"/>
  <c r="D51" i="3"/>
  <c r="D94" i="3"/>
  <c r="D108" i="3"/>
  <c r="D63" i="3"/>
  <c r="D77" i="3"/>
  <c r="D127" i="3"/>
  <c r="D103" i="3"/>
  <c r="D111" i="3"/>
  <c r="D43" i="3"/>
  <c r="D37" i="3"/>
  <c r="D109" i="3"/>
  <c r="D49" i="3"/>
  <c r="D90" i="3"/>
  <c r="D89" i="3"/>
  <c r="D87" i="3"/>
  <c r="D56" i="3"/>
  <c r="D81" i="3"/>
  <c r="D117" i="3"/>
  <c r="D99" i="3"/>
  <c r="D75" i="3"/>
  <c r="D73" i="3"/>
  <c r="D46" i="3"/>
  <c r="D74" i="3"/>
  <c r="D114" i="3"/>
  <c r="D110" i="3"/>
  <c r="D121" i="3"/>
  <c r="D82" i="3"/>
  <c r="D102" i="3"/>
  <c r="D130" i="3"/>
  <c r="D124" i="3"/>
  <c r="D70" i="3"/>
  <c r="D113" i="3"/>
  <c r="D55" i="3"/>
  <c r="D71" i="3"/>
  <c r="D59" i="3"/>
  <c r="D54" i="3"/>
  <c r="D62" i="3"/>
  <c r="D123" i="3"/>
  <c r="D84" i="3"/>
  <c r="D80" i="3"/>
  <c r="D30" i="3"/>
  <c r="D34" i="3"/>
  <c r="D11" i="3"/>
  <c r="D13" i="3"/>
  <c r="D26" i="3"/>
  <c r="D35" i="3"/>
  <c r="D23" i="3"/>
  <c r="D21" i="3"/>
  <c r="D15" i="3"/>
  <c r="D28" i="3"/>
  <c r="D18" i="3"/>
  <c r="D8" i="3"/>
  <c r="D20" i="3"/>
  <c r="D36" i="3"/>
  <c r="D16" i="3"/>
  <c r="D19" i="3"/>
  <c r="D10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1" i="2"/>
  <c r="J999" i="3"/>
  <c r="H999" i="3"/>
  <c r="O991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2" i="2"/>
  <c r="O992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3" i="2"/>
  <c r="N993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<sst xmlns="http://schemas.openxmlformats.org/spreadsheetml/2006/main" count="554" uniqueCount="293">
  <si>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</si>
  <si>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</si>
  <si>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</si>
  <si>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</si>
  <si>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</si>
  <si>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</si>
  <si>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</si>
  <si>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</si>
  <si>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</si>
  <si>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</si>
  <si>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</si>
  <si>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</si>
  <si>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</si>
  <si>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</si>
  <si>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</si>
  <si>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</si>
  <si>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</si>
  <si>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</si>
  <si>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</si>
  <si>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</si>
  <si>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</si>
  <si>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</si>
  <si>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</si>
  <si>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</si>
  <si>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</si>
  <si>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</si>
  <si>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</si>
  <si>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</si>
  <si>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</si>
  <si>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</si>
  <si>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</si>
  <si>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</si>
  <si>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</si>
  <si>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</si>
  <si>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</si>
  <si>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</si>
  <si>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</si>
  <si>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</si>
  <si>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</si>
  <si>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</si>
  <si>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</si>
  <si>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</si>
  <si>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</si>
  <si>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</si>
  <si>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</si>
  <si>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</si>
  <si>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</si>
  <si>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</si>
  <si>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</si>
  <si>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</si>
  <si>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</si>
  <si>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</si>
  <si>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</si>
  <si>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</si>
  <si>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</si>
  <si>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</si>
  <si>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</si>
  <si>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</si>
  <si>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</si>
  <si>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</si>
  <si>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</si>
  <si>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</si>
  <si>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</si>
  <si>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</si>
  <si>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</si>
  <si>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</si>
  <si>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</si>
  <si>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</si>
  <si>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</si>
  <si>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home</t>
  </si>
  <si>
    <t>away</t>
  </si>
  <si>
    <t>0-0</t>
  </si>
  <si>
    <t>MLS</t>
  </si>
  <si>
    <t>Lanus</t>
  </si>
  <si>
    <t>Patronato</t>
  </si>
  <si>
    <t>Platense</t>
  </si>
  <si>
    <t>Estudiantes L.P.</t>
  </si>
  <si>
    <t>Racing Club</t>
  </si>
  <si>
    <t>Tigre</t>
  </si>
  <si>
    <t>Huracan</t>
  </si>
  <si>
    <t>Central Cordoba</t>
  </si>
  <si>
    <t>Godoy Cruz</t>
  </si>
  <si>
    <t>San Lorenzo</t>
  </si>
  <si>
    <t>Atl. Tucuman</t>
  </si>
  <si>
    <t>Banfield</t>
  </si>
  <si>
    <t>Colon Santa FE</t>
  </si>
  <si>
    <t>Arsenal Sarandi</t>
  </si>
  <si>
    <t>Velez Sarsfield</t>
  </si>
  <si>
    <t>Newells Old Boys</t>
  </si>
  <si>
    <t>Boca Juniors</t>
  </si>
  <si>
    <t>River Plate</t>
  </si>
  <si>
    <t>Talleres Cordoba</t>
  </si>
  <si>
    <t>Defensa y Justicia</t>
  </si>
  <si>
    <t>Aldosivi</t>
  </si>
  <si>
    <t>Argentinos Jrs</t>
  </si>
  <si>
    <t>Avai</t>
  </si>
  <si>
    <t>Sarmiento Junin</t>
  </si>
  <si>
    <t>Independiente</t>
  </si>
  <si>
    <t>Serie A</t>
  </si>
  <si>
    <t>Atletico-MG</t>
  </si>
  <si>
    <t>Fluminense</t>
  </si>
  <si>
    <t>Ceara</t>
  </si>
  <si>
    <t>America MG</t>
  </si>
  <si>
    <t>Internacional</t>
  </si>
  <si>
    <t>Santos</t>
  </si>
  <si>
    <t>Athletico-PR</t>
  </si>
  <si>
    <t>Juventude</t>
  </si>
  <si>
    <t>Atletico GO</t>
  </si>
  <si>
    <t>Flamengo RJ</t>
  </si>
  <si>
    <t>Bragantino</t>
  </si>
  <si>
    <t>Goias</t>
  </si>
  <si>
    <t>Fortaleza</t>
  </si>
  <si>
    <t>Inter Miami</t>
  </si>
  <si>
    <t>Corinthians</t>
  </si>
  <si>
    <t>Cuiaba</t>
  </si>
  <si>
    <t>Haka</t>
  </si>
  <si>
    <t>KuPS</t>
  </si>
  <si>
    <t>Honka</t>
  </si>
  <si>
    <t>Inter Turku</t>
  </si>
  <si>
    <t>Rakow</t>
  </si>
  <si>
    <t>Orlando City</t>
  </si>
  <si>
    <t>Botafogo RJ</t>
  </si>
  <si>
    <t>Palmeiras</t>
  </si>
  <si>
    <t>Piast Gliwice</t>
  </si>
  <si>
    <t>Ekstraklasa</t>
  </si>
  <si>
    <t>Veikkausliiga</t>
  </si>
  <si>
    <t>Barracas Central</t>
  </si>
  <si>
    <t>Coritiba</t>
  </si>
  <si>
    <t>Gimnasia L.P.</t>
  </si>
  <si>
    <t>Sao Paulo</t>
  </si>
  <si>
    <t>Lyngby</t>
  </si>
  <si>
    <t>Viborg</t>
  </si>
  <si>
    <t>Bohemians</t>
  </si>
  <si>
    <t>Drogheda</t>
  </si>
  <si>
    <t>Finn Harps</t>
  </si>
  <si>
    <t>Dundalk</t>
  </si>
  <si>
    <t>St. Patricks</t>
  </si>
  <si>
    <t>Stal Mielec</t>
  </si>
  <si>
    <t>Pogon Szczecin</t>
  </si>
  <si>
    <t>Jagiellonia</t>
  </si>
  <si>
    <t>Wisla Plock</t>
  </si>
  <si>
    <t>FC Voluntari</t>
  </si>
  <si>
    <t>Mioveni</t>
  </si>
  <si>
    <t>FC Arges</t>
  </si>
  <si>
    <t>Univ. Craiova</t>
  </si>
  <si>
    <t>Ural</t>
  </si>
  <si>
    <t>Khimki</t>
  </si>
  <si>
    <t>Union de Santa Fe</t>
  </si>
  <si>
    <t>A. Klagenfurt</t>
  </si>
  <si>
    <t>A. Lustenau</t>
  </si>
  <si>
    <t>Altach</t>
  </si>
  <si>
    <t>Salzburg</t>
  </si>
  <si>
    <t>LASK</t>
  </si>
  <si>
    <t>Hartberg</t>
  </si>
  <si>
    <t>FC Copenhagen</t>
  </si>
  <si>
    <t>Nordsjaelland</t>
  </si>
  <si>
    <t>HIFK</t>
  </si>
  <si>
    <t>Mariehamn</t>
  </si>
  <si>
    <t>VPS</t>
  </si>
  <si>
    <t>AC Oulu</t>
  </si>
  <si>
    <t>Sarpsborg 08</t>
  </si>
  <si>
    <t>Haugesund</t>
  </si>
  <si>
    <t>Slask Wroclaw</t>
  </si>
  <si>
    <t>Gornik Z.</t>
  </si>
  <si>
    <t>Legia</t>
  </si>
  <si>
    <t>Warta Poznan</t>
  </si>
  <si>
    <t>Cracovia</t>
  </si>
  <si>
    <t>Lechia Gdansk</t>
  </si>
  <si>
    <t>U. Cluj</t>
  </si>
  <si>
    <t>FC Hermannstadt</t>
  </si>
  <si>
    <t>FC Rapid Bucuresti</t>
  </si>
  <si>
    <t>FC Botosani</t>
  </si>
  <si>
    <t>Fakel Voronezh</t>
  </si>
  <si>
    <t>Zenit</t>
  </si>
  <si>
    <t>CSKA Moscow</t>
  </si>
  <si>
    <t>Dynamo Moscow</t>
  </si>
  <si>
    <t>Sochi</t>
  </si>
  <si>
    <t>Lokomotiv Moscow</t>
  </si>
  <si>
    <t>Degerfors</t>
  </si>
  <si>
    <t>Sirius</t>
  </si>
  <si>
    <t>Grasshoppers</t>
  </si>
  <si>
    <t>Sion</t>
  </si>
  <si>
    <t>Young Boys</t>
  </si>
  <si>
    <t>St. Gallen</t>
  </si>
  <si>
    <t>Sturm Graz</t>
  </si>
  <si>
    <t>Tirol</t>
  </si>
  <si>
    <t>Wolfsberger AC</t>
  </si>
  <si>
    <t>Ried</t>
  </si>
  <si>
    <t>Rapid Vienna</t>
  </si>
  <si>
    <t>Austria Vienna</t>
  </si>
  <si>
    <t>Aarhus</t>
  </si>
  <si>
    <t>Midtjylland</t>
  </si>
  <si>
    <t>Odense</t>
  </si>
  <si>
    <t>Silkeborg</t>
  </si>
  <si>
    <t>Randers FC</t>
  </si>
  <si>
    <t>Brondby</t>
  </si>
  <si>
    <t>Ilves</t>
  </si>
  <si>
    <t>Lahti</t>
  </si>
  <si>
    <t>HJK</t>
  </si>
  <si>
    <t>Shamrock Rovers</t>
  </si>
  <si>
    <t>U.A.N.L.- Tigres</t>
  </si>
  <si>
    <t>Cruz Azul</t>
  </si>
  <si>
    <t>Toluca</t>
  </si>
  <si>
    <t>Puebla</t>
  </si>
  <si>
    <t>Bodo/Glimt</t>
  </si>
  <si>
    <t>Sandefjord</t>
  </si>
  <si>
    <t>Jerv</t>
  </si>
  <si>
    <t>Aalesund</t>
  </si>
  <si>
    <t>Molde</t>
  </si>
  <si>
    <t>Ham-Kam</t>
  </si>
  <si>
    <t>Odd</t>
  </si>
  <si>
    <t>Kristiansund</t>
  </si>
  <si>
    <t>Stromsgodset</t>
  </si>
  <si>
    <t>Tromso</t>
  </si>
  <si>
    <t>Viking</t>
  </si>
  <si>
    <t>Lillestrom</t>
  </si>
  <si>
    <t>Rosenborg</t>
  </si>
  <si>
    <t>Valerenga</t>
  </si>
  <si>
    <t>Zaglebie</t>
  </si>
  <si>
    <t>Korona Kielce</t>
  </si>
  <si>
    <t>Lech Poznan</t>
  </si>
  <si>
    <t>Radomiak Radom</t>
  </si>
  <si>
    <t>Sepsi Sf. Gheorghe</t>
  </si>
  <si>
    <t>Farul Constanta</t>
  </si>
  <si>
    <t>Petrolul</t>
  </si>
  <si>
    <t>FCSB</t>
  </si>
  <si>
    <t>Spartak Moscow</t>
  </si>
  <si>
    <t>samara</t>
  </si>
  <si>
    <t>Orenburg</t>
  </si>
  <si>
    <t>Akhmat Grozny</t>
  </si>
  <si>
    <t>Torpedo Moscow</t>
  </si>
  <si>
    <t>Nizhny Novgorod</t>
  </si>
  <si>
    <t>FK Rostov</t>
  </si>
  <si>
    <t>Krasnodar</t>
  </si>
  <si>
    <t>Elfsborg</t>
  </si>
  <si>
    <t>Kalmar</t>
  </si>
  <si>
    <t>Malmo FF</t>
  </si>
  <si>
    <t>Varnamo</t>
  </si>
  <si>
    <t>Sundsvall</t>
  </si>
  <si>
    <t>Goteborg</t>
  </si>
  <si>
    <t>AIK</t>
  </si>
  <si>
    <t>Helsingborg</t>
  </si>
  <si>
    <t>Djurgarden</t>
  </si>
  <si>
    <t>Hacken</t>
  </si>
  <si>
    <t>Servette</t>
  </si>
  <si>
    <t>Luzern</t>
  </si>
  <si>
    <t>Lugano</t>
  </si>
  <si>
    <t>Basel</t>
  </si>
  <si>
    <t>Zurich</t>
  </si>
  <si>
    <t>Winterthur</t>
  </si>
  <si>
    <t>New York City</t>
  </si>
  <si>
    <t>FC Cincinnati</t>
  </si>
  <si>
    <t>CF Montreal</t>
  </si>
  <si>
    <t>New York Red Bulls</t>
  </si>
  <si>
    <t>Austin FC</t>
  </si>
  <si>
    <t>FC Dallas</t>
  </si>
  <si>
    <t>Los Angeles Galaxy</t>
  </si>
  <si>
    <t>Nashville SC</t>
  </si>
  <si>
    <t>Minnesota United</t>
  </si>
  <si>
    <t>Real Salt Lake</t>
  </si>
  <si>
    <t>Rosario Central</t>
  </si>
  <si>
    <t>Horsens</t>
  </si>
  <si>
    <t>Aalborg</t>
  </si>
  <si>
    <t>SJK</t>
  </si>
  <si>
    <t>Legnica</t>
  </si>
  <si>
    <t>Widzew Lodz</t>
  </si>
  <si>
    <t>U Craiova 1948</t>
  </si>
  <si>
    <t>Chindia Targoviste</t>
  </si>
  <si>
    <t>UTA Arad</t>
  </si>
  <si>
    <t>CFR Cluj</t>
  </si>
  <si>
    <t>Norrkoping</t>
  </si>
  <si>
    <t>Mjallby</t>
  </si>
  <si>
    <t>Hammarby</t>
  </si>
  <si>
    <t>Varberg</t>
  </si>
  <si>
    <t>Superliga</t>
  </si>
  <si>
    <t>Premier Division</t>
  </si>
  <si>
    <t>Liga 1</t>
  </si>
  <si>
    <t>Premier League</t>
  </si>
  <si>
    <t>Admiral Bundesliga</t>
  </si>
  <si>
    <t>Eliteserien</t>
  </si>
  <si>
    <t>Allsvenskan</t>
  </si>
  <si>
    <t>Swiss</t>
  </si>
  <si>
    <t>Liga MX</t>
  </si>
  <si>
    <t>Monterrey</t>
  </si>
  <si>
    <t>Club America</t>
  </si>
  <si>
    <t>Santos Laguna</t>
  </si>
  <si>
    <t>Pachuca</t>
  </si>
  <si>
    <t>14/10/2022</t>
  </si>
  <si>
    <t>15/10/2022</t>
  </si>
  <si>
    <t>16/10/2022</t>
  </si>
  <si>
    <t>17/10/2022</t>
  </si>
  <si>
    <t>18/10/2022</t>
  </si>
  <si>
    <t>19/10/2022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</si>
</sst>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1.040988840944536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7.9068239876592799</v>
      </c>
      <c r="I2" s="6">
        <f>IF('Log_working_3-way'!$D2="","",'True_Odds_Calculator_3-way'!O3/'True_Odds_Calculator_3-way'!B3-1)</f>
        <v>7.9613832719686499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4.3588879234437439E-2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1.0434428587587361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16.763092517142006</v>
      </c>
      <c r="I3" s="6">
        <f>IF('Log_working_3-way'!$D3="","",'True_Odds_Calculator_3-way'!O4/'True_Odds_Calculator_3-way'!B4-1)</f>
        <v>10.688599584853188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4.5936821798890914E-2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1.0455435786332545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23.137559193571583</v>
      </c>
      <c r="I4" s="6">
        <f>IF('Log_working_3-way'!$D4="","",'True_Odds_Calculator_3-way'!O5/'True_Odds_Calculator_3-way'!B5-1)</f>
        <v>9.6919551417168499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4.6165744269689446E-2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1.0310264694988027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17.140198405853052</v>
      </c>
      <c r="I5" s="6">
        <f>IF('Log_working_3-way'!$D5="","",'True_Odds_Calculator_3-way'!O6/'True_Odds_Calculator_3-way'!B6-1)</f>
        <v>6.9018704255895909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3.3080127419750083E-2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1.0392654138141173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34.432194664041042</v>
      </c>
      <c r="I6" s="6">
        <f>IF('Log_working_3-way'!$D6="","",'True_Odds_Calculator_3-way'!O7/'True_Odds_Calculator_3-way'!B7-1)</f>
        <v>5.4742778311398776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3.6654550194485713E-2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1.0353696826304895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4.8274959181289585</v>
      </c>
      <c r="I7" s="6">
        <f>IF('Log_working_3-way'!$D7="","",'True_Odds_Calculator_3-way'!O8/'True_Odds_Calculator_3-way'!B8-1)</f>
        <v>5.8644897517663566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3.5927121790995997E-2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1.0325693718745552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18.438206064837548</v>
      </c>
      <c r="I8" s="6">
        <f>IF('Log_working_3-way'!$D8="","",'True_Odds_Calculator_3-way'!O9/'True_Odds_Calculator_3-way'!B9-1)</f>
        <v>6.542231433150544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3.4508568469758805E-2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1.0294385539123461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12.494395450794302</v>
      </c>
      <c r="I9" s="6">
        <f>IF('Log_working_3-way'!$D9="","",'True_Odds_Calculator_3-way'!O10/'True_Odds_Calculator_3-way'!B10-1)</f>
        <v>7.4338063439915256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3.1755942732035525E-2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1.0412032101570865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16.346664979785942</v>
      </c>
      <c r="I10" s="6">
        <f>IF('Log_working_3-way'!$D10="","",'True_Odds_Calculator_3-way'!O11/'True_Odds_Calculator_3-way'!B11-1)</f>
        <v>9.2307827492489913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4.3874490018905199E-2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1.0409372222900994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8.5314099551004201</v>
      </c>
      <c r="I11" s="6">
        <f>IF('Log_working_3-way'!$D11="","",'True_Odds_Calculator_3-way'!O12/'True_Odds_Calculator_3-way'!B12-1)</f>
        <v>11.665148495577997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4.4057280535209964E-2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1.0342012441234567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24.410605258991225</v>
      </c>
      <c r="I12" s="6">
        <f>IF('Log_working_3-way'!$D12="","",'True_Odds_Calculator_3-way'!O13/'True_Odds_Calculator_3-way'!B13-1)</f>
        <v>6.8876593059031936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3.4941417920141271E-2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1.0354066668370852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42.121877103460228</v>
      </c>
      <c r="I13" s="6">
        <f>IF('Log_working_3-way'!$D13="","",'True_Odds_Calculator_3-way'!O14/'True_Odds_Calculator_3-way'!B14-1)</f>
        <v>3.2464340383915502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3.0670449197075733E-2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1.039847245479983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14.848135718384221</v>
      </c>
      <c r="I14" s="6">
        <f>IF('Log_working_3-way'!$D14="","",'True_Odds_Calculator_3-way'!O15/'True_Odds_Calculator_3-way'!B15-1)</f>
        <v>9.5855981847191476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4.2681346443067758E-2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1.0265863621887188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21.061066910746554</v>
      </c>
      <c r="I15" s="6">
        <f>IF('Log_working_3-way'!$D15="","",'True_Odds_Calculator_3-way'!O16/'True_Odds_Calculator_3-way'!B16-1)</f>
        <v>5.8815997818860568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2.7862208713272496E-2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1.0260541333391955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7.2265750581508623</v>
      </c>
      <c r="I16" s="6">
        <f>IF('Log_working_3-way'!$D16="","",'True_Odds_Calculator_3-way'!O17/'True_Odds_Calculator_3-way'!B17-1)</f>
        <v>5.3676976608037661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2.7221380891160329E-2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1.0276956430391255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6.4577037239794244</v>
      </c>
      <c r="I17" s="6">
        <f>IF('Log_working_3-way'!$D17="","",'True_Odds_Calculator_3-way'!O18/'True_Odds_Calculator_3-way'!B18-1)</f>
        <v>6.0231775856509611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2.8917301989996425E-2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1.0254461308626628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12.057169195271134</v>
      </c>
      <c r="I18" s="6">
        <f>IF('Log_working_3-way'!$D18="","",'True_Odds_Calculator_3-way'!O19/'True_Odds_Calculator_3-way'!B19-1)</f>
        <v>9.3251786539312072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2.7603735121825235E-2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1.0300981037279009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31.089387716845607</v>
      </c>
      <c r="I19" s="6">
        <f>IF('Log_working_3-way'!$D19="","",'True_Odds_Calculator_3-way'!O20/'True_Odds_Calculator_3-way'!B20-1)</f>
        <v>4.7235501844849743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2.9295497059763642E-2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1.0410306128544109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52.224817235214417</v>
      </c>
      <c r="I20" s="6">
        <f>IF('Log_working_3-way'!$D20="","",'True_Odds_Calculator_3-way'!O21/'True_Odds_Calculator_3-way'!B21-1)</f>
        <v>1.9961060600621532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3.0904141142103159E-2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1.0320184916673154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19.734518971010857</v>
      </c>
      <c r="I21" s="6">
        <f>IF('Log_working_3-way'!$D21="","",'True_Odds_Calculator_3-way'!O22/'True_Odds_Calculator_3-way'!B22-1)</f>
        <v>7.7765796660571453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3.37095612158127E-2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1.075921072741703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1.4155087719172341</v>
      </c>
      <c r="I22" s="6">
        <f>IF('Log_working_3-way'!$D22="","",'True_Odds_Calculator_3-way'!O23/'True_Odds_Calculator_3-way'!B23-1)</f>
        <v>4.9785290030064795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6.6633667426793775E-2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1.0303410641567907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11.991048425931076</v>
      </c>
      <c r="I23" s="6">
        <f>IF('Log_working_3-way'!$D23="","",'True_Odds_Calculator_3-way'!O24/'True_Odds_Calculator_3-way'!B24-1)</f>
        <v>8.9462714511034811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3.2833948058861528E-2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1.037841041475186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28.421003389659315</v>
      </c>
      <c r="I24" s="6">
        <f>IF('Log_working_3-way'!$D24="","",'True_Odds_Calculator_3-way'!O25/'True_Odds_Calculator_3-way'!B25-1)</f>
        <v>5.8541261656791397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3.7493465865682474E-2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1.0414735439765723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8.5294916089385922</v>
      </c>
      <c r="I25" s="6">
        <f>IF('Log_working_3-way'!$D25="","",'True_Odds_Calculator_3-way'!O26/'True_Odds_Calculator_3-way'!B26-1)</f>
        <v>8.1221715657924669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4.4267455784744003E-2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1.0460241490427549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27.565635843208735</v>
      </c>
      <c r="I26" s="6">
        <f>IF('Log_working_3-way'!$D26="","",'True_Odds_Calculator_3-way'!O27/'True_Odds_Calculator_3-way'!B27-1)</f>
        <v>7.8380057349176138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4.5331229091991165E-2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1.0589946724661894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43.095148636571423</v>
      </c>
      <c r="I27" s="6">
        <f>IF('Log_working_3-way'!$D27="","",'True_Odds_Calculator_3-way'!O28/'True_Odds_Calculator_3-way'!B28-1)</f>
        <v>4.3253081774763826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4.9480853062877639E-2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1.0305607867113398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11.708956967399985</v>
      </c>
      <c r="I28" s="6">
        <f>IF('Log_working_3-way'!$D28="","",'True_Odds_Calculator_3-way'!O29/'True_Odds_Calculator_3-way'!B29-1)</f>
        <v>7.3256723449975585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3.2932463110557197E-2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1.0353692455575083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5.2504218069630415</v>
      </c>
      <c r="I29" s="6">
        <f>IF('Log_working_3-way'!$D29="","",'True_Odds_Calculator_3-way'!O30/'True_Odds_Calculator_3-way'!B30-1)</f>
        <v>5.282352390043437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3.5870756498662004E-2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1.0328429612603276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20.107394675092646</v>
      </c>
      <c r="I30" s="6">
        <f>IF('Log_working_3-way'!$D30="","",'True_Odds_Calculator_3-way'!O31/'True_Odds_Calculator_3-way'!B31-1)</f>
        <v>6.2556520663579862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3.4517454330703634E-2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1.0344873535232348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26.636059085089077</v>
      </c>
      <c r="I31" s="6">
        <f>IF('Log_working_3-way'!$D31="","",'True_Odds_Calculator_3-way'!O32/'True_Odds_Calculator_3-way'!B32-1)</f>
        <v>5.0099461455244683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3.476248330830134E-2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1.0741281912621907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70.593791356484445</v>
      </c>
      <c r="I32" s="6">
        <f>IF('Log_working_3-way'!$D32="","",'True_Odds_Calculator_3-way'!O33/'True_Odds_Calculator_3-way'!B33-1)</f>
        <v>0.19464444185898699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3.8027023331620891E-2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1.0261632631277195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16.918361372397904</v>
      </c>
      <c r="I33" s="6">
        <f>IF('Log_working_3-way'!$D33="","",'True_Odds_Calculator_3-way'!O34/'True_Odds_Calculator_3-way'!B34-1)</f>
        <v>7.668032261493515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2.7992312343090742E-2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1.0269921769626864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5.9900659287718359</v>
      </c>
      <c r="I34" s="6">
        <f>IF('Log_working_3-way'!$D34="","",'True_Odds_Calculator_3-way'!O35/'True_Odds_Calculator_3-way'!B35-1)</f>
        <v>6.7168885745216969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2.8255555111909914E-2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1.0251189336038933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12.356027458201698</v>
      </c>
      <c r="I35" s="6">
        <f>IF('Log_working_3-way'!$D35="","",'True_Odds_Calculator_3-way'!O36/'True_Odds_Calculator_3-way'!B36-1)</f>
        <v>6.5969414320940674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2.7058469874955637E-2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1.0320506203035342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17.444583225435032</v>
      </c>
      <c r="I36" s="6">
        <f>IF('Log_working_3-way'!$D36="","",'True_Odds_Calculator_3-way'!O37/'True_Odds_Calculator_3-way'!B37-1)</f>
        <v>4.9262105977663859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3.3856324833020812E-2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1.0308479296879791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14.995799985478673</v>
      </c>
      <c r="I37" s="6">
        <f>IF('Log_working_3-way'!$D37="","",'True_Odds_Calculator_3-way'!O38/'True_Odds_Calculator_3-way'!B38-1)</f>
        <v>6.5528372391718985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3.3055896201420243E-2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1.0291370211269457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3.0249131159473253E-2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1.0293134574423703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2.8874535675245339E-2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1.0418726466668471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8.1894817816024918</v>
      </c>
      <c r="I42" s="6">
        <f>IF('Log_working_3-way'!$D42="","",'True_Odds_Calculator_3-way'!O41/'True_Odds_Calculator_3-way'!B41-1)</f>
        <v>8.1894817816024918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4.4569164740838607E-2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1.0400320073384077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8.7952714026364198</v>
      </c>
      <c r="I43" s="6">
        <f>IF('Log_working_3-way'!$D43="","",'True_Odds_Calculator_3-way'!O42/'True_Odds_Calculator_3-way'!B42-1)</f>
        <v>10.399134510773582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4.3067833337082195E-2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1.0437650019269622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22.231150732081133</v>
      </c>
      <c r="I44" s="6">
        <f>IF('Log_working_3-way'!$D44="","",'True_Odds_Calculator_3-way'!O43/'True_Odds_Calculator_3-way'!B43-1)</f>
        <v>8.526739150736212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4.5035075332184871E-2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1.0436644190044067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21.159541869386931</v>
      </c>
      <c r="I45" s="6">
        <f>IF('Log_working_3-way'!$D45="","",'True_Odds_Calculator_3-way'!O44/'True_Odds_Calculator_3-way'!B44-1)</f>
        <v>7.5939834651399885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4.5422417763941514E-2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1.02691337951402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16.180869013733197</v>
      </c>
      <c r="I46" s="6">
        <f>IF('Log_working_3-way'!$D46="","",'True_Odds_Calculator_3-way'!O45/'True_Odds_Calculator_3-way'!B45-1)</f>
        <v>6.4662594846359651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2.8791321520670987E-2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1.0314933927468295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30.960678096329264</v>
      </c>
      <c r="I47" s="6">
        <f>IF('Log_working_3-way'!$D47="","",'True_Odds_Calculator_3-way'!O46/'True_Odds_Calculator_3-way'!B46-1)</f>
        <v>4.5809419983257413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3.0551039935752922E-2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1.0309297877739418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3.7367046294380186</v>
      </c>
      <c r="I48" s="6">
        <f>IF('Log_working_3-way'!$D48="","",'True_Odds_Calculator_3-way'!O47/'True_Odds_Calculator_3-way'!B47-1)</f>
        <v>4.0436352047900677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2.9936333515411473E-2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1.0254129076634086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17.831233987621985</v>
      </c>
      <c r="I49" s="6">
        <f>IF('Log_working_3-way'!$D49="","",'True_Odds_Calculator_3-way'!O48/'True_Odds_Calculator_3-way'!B48-1)</f>
        <v>7.4937034430532332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2.7084296945518727E-2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1.0259847616616808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19.06061574143332</v>
      </c>
      <c r="I50" s="6">
        <f>IF('Log_working_3-way'!$D50="","",'True_Odds_Calculator_3-way'!O49/'True_Odds_Calculator_3-way'!B49-1)</f>
        <v>8.1922726805715786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2.7489751627682857E-2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1.0304095399647646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25.970357844347546</v>
      </c>
      <c r="I51" s="6">
        <f>IF('Log_working_3-way'!$D51="","",'True_Odds_Calculator_3-way'!O50/'True_Odds_Calculator_3-way'!B50-1)</f>
        <v>7.9405869438103434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3.0553335964751849E-2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1.0348829054795945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38.99201664069065</v>
      </c>
      <c r="I52" s="6">
        <f>IF('Log_working_3-way'!$D52="","",'True_Odds_Calculator_3-way'!O51/'True_Odds_Calculator_3-way'!B51-1)</f>
        <v>4.4136576460030685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3.1195685283735397E-2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1.0257001914948478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9.2956264176731072</v>
      </c>
      <c r="I53" s="6">
        <f>IF('Log_working_3-way'!$D53="","",'True_Odds_Calculator_3-way'!O52/'True_Odds_Calculator_3-way'!B52-1)</f>
        <v>8.5956696159098982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2.7795207052639048E-2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1.0251122473468246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11.458062527178559</v>
      </c>
      <c r="I54" s="6">
        <f>IF('Log_working_3-way'!$D54="","",'True_Odds_Calculator_3-way'!O53/'True_Odds_Calculator_3-way'!B53-1)</f>
        <v>8.6502905310840603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2.7237242776675608E-2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1.0318854335259842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32.273707238791062</v>
      </c>
      <c r="I55" s="6">
        <f>IF('Log_working_3-way'!$D55="","",'True_Odds_Calculator_3-way'!O54/'True_Odds_Calculator_3-way'!B54-1)</f>
        <v>5.809415143539443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3.0505006477546726E-2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1.0285333005438848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4.8480209172511612</v>
      </c>
      <c r="I56" s="6">
        <f>IF('Log_working_3-way'!$D56="","",'True_Odds_Calculator_3-way'!O55/'True_Odds_Calculator_3-way'!B55-1)</f>
        <v>7.5717489276941539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2.9638822308977186E-2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1.0412227963550755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11.647082623826192</v>
      </c>
      <c r="I57" s="6">
        <f>IF('Log_working_3-way'!$D57="","",'True_Odds_Calculator_3-way'!O56/'True_Odds_Calculator_3-way'!B56-1)</f>
        <v>6.3239796117887321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4.3899370356306866E-2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1.0487699025217023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30.713121647127601</v>
      </c>
      <c r="I58" s="6">
        <f>IF('Log_working_3-way'!$D58="","",'True_Odds_Calculator_3-way'!O57/'True_Odds_Calculator_3-way'!B57-1)</f>
        <v>5.1621757034387814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4.7532986831085866E-2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1.0432032181317736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20.930513065757008</v>
      </c>
      <c r="I59" s="6">
        <f>IF('Log_working_3-way'!$D59="","",'True_Odds_Calculator_3-way'!O58/'True_Odds_Calculator_3-way'!B58-1)</f>
        <v>6.6442492676540255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4.5045684318655077E-2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1.0556582592655848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39.25231387583041</v>
      </c>
      <c r="I60" s="6">
        <f>IF('Log_working_3-way'!$D60="","",'True_Odds_Calculator_3-way'!O59/'True_Odds_Calculator_3-way'!B59-1)</f>
        <v>3.976042387977702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4.9482457475678698E-2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1.0369754230470665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40.416896051461599</v>
      </c>
      <c r="I61" s="6">
        <f>IF('Log_working_3-way'!$D61="","",'True_Odds_Calculator_3-way'!O60/'True_Odds_Calculator_3-way'!B60-1)</f>
        <v>3.7464842256386071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3.235695434787611E-2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1.0251972636714091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15.542545315973943</v>
      </c>
      <c r="I62" s="6">
        <f>IF('Log_working_3-way'!$D62="","",'True_Odds_Calculator_3-way'!O61/'True_Odds_Calculator_3-way'!B61-1)</f>
        <v>6.3115661343919935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2.7008310249307499E-2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1.024888550988738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15.957987484472167</v>
      </c>
      <c r="I63" s="6">
        <f>IF('Log_working_3-way'!$D63="","",'True_Odds_Calculator_3-way'!O62/'True_Odds_Calculator_3-way'!B62-1)</f>
        <v>5.7793259084329565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2.6602918075117721E-2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1.0313409721173379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30.434076559130197</v>
      </c>
      <c r="I64" s="6">
        <f>IF('Log_working_3-way'!$D64="","",'True_Odds_Calculator_3-way'!O63/'True_Odds_Calculator_3-way'!B63-1)</f>
        <v>5.1161798951992576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3.0672791377519326E-2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1.024980521337074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17.738197479339224</v>
      </c>
      <c r="I65" s="6">
        <f>IF('Log_working_3-way'!$D65="","",'True_Odds_Calculator_3-way'!O64/'True_Odds_Calculator_3-way'!B64-1)</f>
        <v>7.9992374217345592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2.6638768100134325E-2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1.0266181865955666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13.921030833901961</v>
      </c>
      <c r="I66" s="6">
        <f>IF('Log_working_3-way'!$D66="","",'True_Odds_Calculator_3-way'!O65/'True_Odds_Calculator_3-way'!B65-1)</f>
        <v>6.5703007862931466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2.8629328826502709E-2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1.0564794590424913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1.6788458010042477</v>
      </c>
      <c r="I67" s="6">
        <f>IF('Log_working_3-way'!$D67="","",'True_Odds_Calculator_3-way'!O66/'True_Odds_Calculator_3-way'!B66-1)</f>
        <v>4.1713374825190259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4.9846997055924103E-2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1.0306938818462459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31.110169674080048</v>
      </c>
      <c r="I68" s="6">
        <f>IF('Log_working_3-way'!$D68="","",'True_Odds_Calculator_3-way'!O67/'True_Odds_Calculator_3-way'!B67-1)</f>
        <v>5.5587282648166454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2.9765403418420711E-2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1.0378108314435923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41.904362451548117</v>
      </c>
      <c r="I69" s="6">
        <f>IF('Log_working_3-way'!$D69="","",'True_Odds_Calculator_3-way'!O68/'True_Odds_Calculator_3-way'!B68-1)</f>
        <v>3.2755303378466136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3.2482177468157403E-2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1.0271708041835479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10.872157153927631</v>
      </c>
      <c r="I70" s="6">
        <f>IF('Log_working_3-way'!$D70="","",'True_Odds_Calculator_3-way'!O69/'True_Odds_Calculator_3-way'!B69-1)</f>
        <v>5.0693435410166527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2.8834899006572989E-2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1.0284686616134608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22.273253577968628</v>
      </c>
      <c r="I71" s="6">
        <f>IF('Log_working_3-way'!$D71="","",'True_Odds_Calculator_3-way'!O70/'True_Odds_Calculator_3-way'!B70-1)</f>
        <v>5.7073387874012642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2.9597067090866513E-2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1.0265555384327965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17.534605547438005</v>
      </c>
      <c r="I72" s="6">
        <f>IF('Log_working_3-way'!$D72="","",'True_Odds_Calculator_3-way'!O71/'True_Odds_Calculator_3-way'!B71-1)</f>
        <v>5.4232542047250298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2.819879198290054E-2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1.0336280903481665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37.90617440936856</v>
      </c>
      <c r="I73" s="6">
        <f>IF('Log_working_3-way'!$D73="","",'True_Odds_Calculator_3-way'!O72/'True_Odds_Calculator_3-way'!B72-1)</f>
        <v>3.6505070072419628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3.0620649714340864E-2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1.0278059489699531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18.211349569531095</v>
      </c>
      <c r="I74" s="6">
        <f>IF('Log_working_3-way'!$D74="","",'True_Odds_Calculator_3-way'!O73/'True_Odds_Calculator_3-way'!B73-1)</f>
        <v>5.0483117142151581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2.9391472846593381E-2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1.0250950510687109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10.779785074868636</v>
      </c>
      <c r="I75" s="6">
        <f>IF('Log_working_3-way'!$D75="","",'True_Odds_Calculator_3-way'!O74/'True_Odds_Calculator_3-way'!B74-1)</f>
        <v>6.528566016960256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2.6983587782555052E-2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1.0433001664482768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8.0296672432266814</v>
      </c>
      <c r="I76" s="6">
        <f>IF('Log_working_3-way'!$D76="","",'True_Odds_Calculator_3-way'!O75/'True_Odds_Calculator_3-way'!B75-1)</f>
        <v>6.8403257416653149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4.5589962437607046E-2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1.0413055210010853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13.515666065194299</v>
      </c>
      <c r="I77" s="6">
        <f>IF('Log_working_3-way'!$D77="","",'True_Odds_Calculator_3-way'!O76/'True_Odds_Calculator_3-way'!B76-1)</f>
        <v>7.5232081800295738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4.4277214845776847E-2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1.0421983342339154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7.729364076603499</v>
      </c>
      <c r="I78" s="6">
        <f>IF('Log_working_3-way'!$D78="","",'True_Odds_Calculator_3-way'!O77/'True_Odds_Calculator_3-way'!B77-1)</f>
        <v>6.8073294497694361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4.44500939058734E-2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1.0515900812819827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15.764414719059577</v>
      </c>
      <c r="I79" s="6">
        <f>IF('Log_working_3-way'!$D79="","",'True_Odds_Calculator_3-way'!O78/'True_Odds_Calculator_3-way'!B78-1)</f>
        <v>10.386446292121311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5.4782817552273766E-2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1.0746159086741409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42.710812164561339</v>
      </c>
      <c r="I80" s="6">
        <f>IF('Log_working_3-way'!$D80="","",'True_Odds_Calculator_3-way'!O79/'True_Odds_Calculator_3-way'!B79-1)</f>
        <v>4.376348406665123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6.347206291449381E-2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1.0413330499787228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15.737209004490804</v>
      </c>
      <c r="I81" s="6">
        <f>IF('Log_working_3-way'!$D81="","",'True_Odds_Calculator_3-way'!O80/'True_Odds_Calculator_3-way'!B80-1)</f>
        <v>6.3152968121171069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4.396660625034321E-2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1.0688833151818387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1.6070331140068728E-2</v>
      </c>
      <c r="I82" s="6">
        <f>IF('Log_working_3-way'!$D82="","",'True_Odds_Calculator_3-way'!O81/'True_Odds_Calculator_3-way'!B81-1)</f>
        <v>2.5591613481339226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5.0382332381103456E-2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1.0419796868205236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19.342012898486377</v>
      </c>
      <c r="I83" s="6">
        <f>IF('Log_working_3-way'!$D83="","",'True_Odds_Calculator_3-way'!O82/'True_Odds_Calculator_3-way'!B82-1)</f>
        <v>6.0732296001951287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4.4095103273118941E-2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1.0276926108264925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22.331886380473847</v>
      </c>
      <c r="I84" s="6">
        <f>IF('Log_working_3-way'!$D84="","",'True_Odds_Calculator_3-way'!O83/'True_Odds_Calculator_3-way'!B83-1)</f>
        <v>6.3869250849144175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2.8703077800247723E-2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1.0291015640797965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3.8584081966031576</v>
      </c>
      <c r="I85" s="6">
        <f>IF('Log_working_3-way'!$D85="","",'True_Odds_Calculator_3-way'!O84/'True_Odds_Calculator_3-way'!B84-1)</f>
        <v>5.4952742394040284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2.9120152761457074E-2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1.0472838161127473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26.503898856473214</v>
      </c>
      <c r="I86" s="6">
        <f>IF('Log_working_3-way'!$D86="","",'True_Odds_Calculator_3-way'!O85/'True_Odds_Calculator_3-way'!B85-1)</f>
        <v>4.6443478077119407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4.7604023763982761E-2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1.0412763672699572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18.024665906900282</v>
      </c>
      <c r="I87" s="6">
        <f>IF('Log_working_3-way'!$D87="","",'True_Odds_Calculator_3-way'!O86/'True_Odds_Calculator_3-way'!B86-1)</f>
        <v>5.5556001744701531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4.351506417409956E-2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1.0461706106747337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6.6604349913156664</v>
      </c>
      <c r="I88" s="6">
        <f>IF('Log_working_3-way'!$D88="","",'True_Odds_Calculator_3-way'!O87/'True_Odds_Calculator_3-way'!B87-1)</f>
        <v>4.6235221500191681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4.6837898915445209E-2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1.0292867911484005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23.198872105964625</v>
      </c>
      <c r="I89" s="6">
        <f>IF('Log_working_3-way'!$D89="","",'True_Odds_Calculator_3-way'!O88/'True_Odds_Calculator_3-way'!B88-1)</f>
        <v>5.6364233675090372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3.0220722101176989E-2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1.0649883732253826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45.714153982110091</v>
      </c>
      <c r="I90" s="6">
        <f>IF('Log_working_3-way'!$D90="","",'True_Odds_Calculator_3-way'!O89/'True_Odds_Calculator_3-way'!B89-1)</f>
        <v>3.1460839183167071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5.3406627386219263E-2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1.0210894941552042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20.195427094783089</v>
      </c>
      <c r="I91" s="6">
        <f>IF('Log_working_3-way'!$D91="","",'True_Odds_Calculator_3-way'!O90/'True_Odds_Calculator_3-way'!B90-1)</f>
        <v>7.649282951505338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2.2207438722991801E-2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1.0135505446812922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13.372678366519379</v>
      </c>
      <c r="I92" s="6">
        <f>IF('Log_working_3-way'!$D92="","",'True_Odds_Calculator_3-way'!O91/'True_Odds_Calculator_3-way'!B91-1)</f>
        <v>8.8782625747163184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1.4716006557352168E-2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1.0192762375540989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19.029790903027202</v>
      </c>
      <c r="I93" s="6">
        <f>IF('Log_working_3-way'!$D93="","",'True_Odds_Calculator_3-way'!O92/'True_Odds_Calculator_3-way'!B92-1)</f>
        <v>8.6134571937653082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2.0421237815908322E-2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1.0478905902465108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28.427496001648901</v>
      </c>
      <c r="I94" s="6">
        <f>IF('Log_working_3-way'!$D94="","",'True_Odds_Calculator_3-way'!O93/'True_Odds_Calculator_3-way'!B93-1)</f>
        <v>5.284418768488039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4.7729558862419141E-2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1.0309475773414654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29.246526029706494</v>
      </c>
      <c r="I95" s="6">
        <f>IF('Log_working_3-way'!$D95="","",'True_Odds_Calculator_3-way'!O94/'True_Odds_Calculator_3-way'!B94-1)</f>
        <v>5.2178393579204903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3.0659010035584355E-2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1.0272365828618355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21.491393441194539</v>
      </c>
      <c r="I96" s="6">
        <f>IF('Log_working_3-way'!$D96="","",'True_Odds_Calculator_3-way'!O95/'True_Odds_Calculator_3-way'!B95-1)</f>
        <v>6.3237987129513389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2.8402650261701634E-2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1.0542262248916996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22.087519415366106</v>
      </c>
      <c r="I97" s="6">
        <f>IF('Log_working_3-way'!$D97="","",'True_Odds_Calculator_3-way'!O96/'True_Odds_Calculator_3-way'!B96-1)</f>
        <v>8.7783119519351036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5.5891761925138006E-2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1.0351319319846848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4.0455413803958278</v>
      </c>
      <c r="I98" s="6">
        <f>IF('Log_working_3-way'!$D98="","",'True_Odds_Calculator_3-way'!O97/'True_Odds_Calculator_3-way'!B97-1)</f>
        <v>5.7695280621219869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3.5120936415450998E-2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1.0311551287022724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29.924629211005129</v>
      </c>
      <c r="I99" s="6">
        <f>IF('Log_working_3-way'!$D99="","",'True_Odds_Calculator_3-way'!O98/'True_Odds_Calculator_3-way'!B98-1)</f>
        <v>4.9488745019631288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3.0388471177944743E-2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1.0201507242579284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9.4535003963736415</v>
      </c>
      <c r="I100" s="6">
        <f>IF('Log_working_3-way'!$D100="","",'True_Odds_Calculator_3-way'!O99/'True_Odds_Calculator_3-way'!B99-1)</f>
        <v>9.0527647516260821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2.1898383952713374E-2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1.0200101487811455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19.051813080918361</v>
      </c>
      <c r="I101" s="6">
        <f>IF('Log_working_3-way'!$D101="","",'True_Odds_Calculator_3-way'!O100/'True_Odds_Calculator_3-way'!B100-1)</f>
        <v>8.0209301858682416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2.1203608037984267E-2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1.027123931822866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16.871482196711618</v>
      </c>
      <c r="I102" s="6">
        <f>IF('Log_working_3-way'!$D102="","",'True_Odds_Calculator_3-way'!O101/'True_Odds_Calculator_3-way'!B101-1)</f>
        <v>8.6163646108346157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2.9014489215224648E-2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1.0281943941725864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9.5265966127289499</v>
      </c>
      <c r="I103" s="6">
        <f>IF('Log_working_3-way'!$D103="","",'True_Odds_Calculator_3-way'!O102/'True_Odds_Calculator_3-way'!B102-1)</f>
        <v>8.6229071048742689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3.045353464922651E-2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1.0334975323713484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22.12441676401081</v>
      </c>
      <c r="I104" s="6">
        <f>IF('Log_working_3-way'!$D104="","",'True_Odds_Calculator_3-way'!O103/'True_Odds_Calculator_3-way'!B103-1)</f>
        <v>8.8564202858894276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3.4586717911503362E-2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1.0408741704687414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35.977841588887351</v>
      </c>
      <c r="I105" s="6">
        <f>IF('Log_working_3-way'!$D105="","",'True_Odds_Calculator_3-way'!O104/'True_Odds_Calculator_3-way'!B104-1)</f>
        <v>4.6077019846683136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3.784874618207934E-2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1.0339999791023751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25.495149043237355</v>
      </c>
      <c r="I106" s="6">
        <f>IF('Log_working_3-way'!$D106="","",'True_Odds_Calculator_3-way'!O105/'True_Odds_Calculator_3-way'!B105-1)</f>
        <v>5.1019262912953094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3.4556750571378636E-2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1.0252696214887353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22.613654037091703</v>
      </c>
      <c r="I107" s="6">
        <f>IF('Log_working_3-way'!$D107="","",'True_Odds_Calculator_3-way'!O106/'True_Odds_Calculator_3-way'!B106-1)</f>
        <v>7.5857120902605466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2.6115107171945873E-2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1.0253328484408697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10.10712473708052</v>
      </c>
      <c r="I108" s="6">
        <f>IF('Log_working_3-way'!$D108="","",'True_Odds_Calculator_3-way'!O107/'True_Odds_Calculator_3-way'!B107-1)</f>
        <v>8.0951628800898856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2.7410906418103398E-2</v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3.28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2.31</v>
      </c>
      <c r="D2" s="9">
        <f>(K2/(AR2+K2-(AR2*K2)))</f>
        <v>0.29112709687150623</v>
      </c>
      <c r="E2" s="9">
        <f>(L2/(AR2+L2-(AR2*L2)))</f>
        <v>0.29203506064895152</v>
      </c>
      <c r="F2" s="9">
        <f>(M2/(AR2+M2-(AR2*M2)))</f>
        <v>0.41683784247954236</v>
      </c>
      <c r="G2" s="9">
        <f>AR2</f>
        <v>1.0679499482524566</v>
      </c>
      <c r="H2" s="9">
        <f>IF(A2="","",1/D2)</f>
        <v>3.4349258820156017</v>
      </c>
      <c r="I2" s="9">
        <f>IF(B2="","",1/E2)</f>
        <v>3.4242463825330769</v>
      </c>
      <c r="J2" s="9">
        <f>IF(C2="","",1/F2)</f>
        <v>2.3990144322107181</v>
      </c>
      <c r="K2" s="11">
        <f>1/A2</f>
        <v>0.3048780487804878</v>
      </c>
      <c r="L2" s="11">
        <f>1/B2</f>
        <v>0.3058103975535168</v>
      </c>
      <c r="M2" s="11">
        <f>1/C2</f>
        <v>0.4329004329004329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-0.27365187210790265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0.23651791385065049</v>
      </c>
      <c r="Q2" s="11">
        <f>2*'OddsRatio_working_3-way'!K2*'OddsRatio_working_3-way'!L2*'OddsRatio_working_3-way'!M2</f>
        <v>8.072283749168957E-2</v>
      </c>
      <c r="R2" s="11">
        <f>O2/N2</f>
        <v>0</v>
      </c>
      <c r="S2" s="11">
        <f>P2/N2</f>
        <v>-0.86430219544556963</v>
      </c>
      <c r="T2" s="11">
        <f>Q2/N2</f>
        <v>-0.29498368445241274</v>
      </c>
      <c r="U2" s="11">
        <f>'OddsRatio_working_3-way'!S2-'OddsRatio_working_3-way'!R2^2/3</f>
        <v>-0.86430219544556963</v>
      </c>
      <c r="V2" s="11">
        <f>'OddsRatio_working_3-way'!S2*'OddsRatio_working_3-way'!R2/3-2*'OddsRatio_working_3-way'!R2^3/27-'OddsRatio_working_3-way'!T2</f>
        <v>0.29498368445241274</v>
      </c>
      <c r="W2" s="11">
        <f>'OddsRatio_working_3-way'!V2^2+4*'OddsRatio_working_3-way'!U2^3/27</f>
        <v>-8.6364101747986866E-3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0.15463811324178728</v>
      </c>
      <c r="Y2" s="11">
        <f>IF('OddsRatio_working_3-way'!W2&gt;=0,IF('OddsRatio_working_3-way'!V2+SQRT('OddsRatio_working_3-way'!W2)&gt;0,0,PI()),ACOS('OddsRatio_working_3-way'!V2/(2*'OddsRatio_working_3-way'!X2)))</f>
        <v>0.30519915070168202</v>
      </c>
      <c r="Z2" s="11">
        <f>'OddsRatio_working_3-way'!X2^(1/3)*COS('OddsRatio_working_3-way'!Y2/3)</f>
        <v>0.5339749741262283</v>
      </c>
      <c r="AA2" s="11">
        <f>'OddsRatio_working_3-way'!X2^(1/3)*COS(('OddsRatio_working_3-way'!Y2+2*PI())/3)</f>
        <v>-0.31419547491011673</v>
      </c>
      <c r="AB2" s="11">
        <f>'OddsRatio_working_3-way'!X2^(1/3)*COS(('OddsRatio_working_3-way'!Y2+4*PI())/3)</f>
        <v>-0.21977949921611153</v>
      </c>
      <c r="AC2" s="11">
        <f>'OddsRatio_working_3-way'!X2^(1/3)*SIN('OddsRatio_working_3-way'!Y2/3)</f>
        <v>5.4511088982735004E-2</v>
      </c>
      <c r="AD2" s="11">
        <f>'OddsRatio_working_3-way'!X2^(1/3)*SIN(('OddsRatio_working_3-way'!Y2+2*PI())/3)</f>
        <v>0.43518034808708461</v>
      </c>
      <c r="AE2" s="11">
        <f>'OddsRatio_working_3-way'!X2^(1/3)*SIN(('OddsRatio_working_3-way'!Y2+4*PI())/3)</f>
        <v>-0.4896914370698196</v>
      </c>
      <c r="AF2" s="11">
        <f>-'OddsRatio_working_3-way'!U2/(3*'OddsRatio_working_3-way'!X2^(1/3))*COS(('OddsRatio_working_3-way'!Y2)/3)</f>
        <v>0.5339749741262283</v>
      </c>
      <c r="AG2" s="11">
        <f>-'OddsRatio_working_3-way'!U2/(3*'OddsRatio_working_3-way'!X2^(1/3))*COS(('OddsRatio_working_3-way'!Y2+2*PI())/3)</f>
        <v>-0.31419547491011673</v>
      </c>
      <c r="AH2" s="11">
        <f>-'OddsRatio_working_3-way'!U2/(3*'OddsRatio_working_3-way'!X2^(1/3))*COS(('OddsRatio_working_3-way'!Y2+4*PI())/3)</f>
        <v>-0.21977949921611153</v>
      </c>
      <c r="AI2" s="11">
        <f>'OddsRatio_working_3-way'!U2/(3*'OddsRatio_working_3-way'!X2^(1/3))*SIN(('OddsRatio_working_3-way'!Y2)/3)</f>
        <v>-5.4511088982735004E-2</v>
      </c>
      <c r="AJ2" s="11">
        <f>'OddsRatio_working_3-way'!U2/(3*'OddsRatio_working_3-way'!X2^(1/3))*SIN(('OddsRatio_working_3-way'!Y2+2*PI())/3)</f>
        <v>-0.43518034808708461</v>
      </c>
      <c r="AK2" s="11">
        <f>'OddsRatio_working_3-way'!U2/(3*'OddsRatio_working_3-way'!X2^(1/3))*SIN(('OddsRatio_working_3-way'!Y2+4*PI())/3)</f>
        <v>0.4896914370698196</v>
      </c>
      <c r="AL2" s="11">
        <f>'OddsRatio_working_3-way'!Z2+'OddsRatio_working_3-way'!AF2</f>
        <v>1.0679499482524566</v>
      </c>
      <c r="AM2" s="11">
        <f>'OddsRatio_working_3-way'!AA2+'OddsRatio_working_3-way'!AG2</f>
        <v>-0.62839094982023347</v>
      </c>
      <c r="AN2" s="11">
        <f>'OddsRatio_working_3-way'!AB2+'OddsRatio_working_3-way'!AH2</f>
        <v>-0.43955899843222307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1.0679499482524566</v>
      </c>
      <c r="AS2" s="11">
        <f>IF(('OddsRatio_working_3-way'!X2=0),IF(Q2&gt;0,-Q2^(1/3),(-Q2)^(1/3)),'OddsRatio_working_3-way'!AM2-'OddsRatio_working_3-way'!R2/3)</f>
        <v>-0.62839094982023347</v>
      </c>
      <c r="AT2" s="11">
        <f>IF(('OddsRatio_working_3-way'!X2=0),IF(Q2&gt;0,-Q2^(1/3),(-Q2)^(1/3)),'OddsRatio_working_3-way'!AN2-'OddsRatio_working_3-way'!R2/3)</f>
        <v>-0.43955899843222307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2.3199999999999998</v>
      </c>
      <c r="B3" s="4">
        <f>IF('True_Odds_Calculator_3-way'!B4="","",'True_Odds_Calculator_3-way'!B4)</f>
        <v>2.86</v>
      </c>
      <c r="C3" s="4">
        <f>IF('True_Odds_Calculator_3-way'!C4="","",'True_Odds_Calculator_3-way'!C4)</f>
        <v>3.77</v>
      </c>
      <c r="D3" s="9">
        <f t="shared" ref="D3" si="0">(K3/(AR3+K3-(AR3*K3)))</f>
        <v>0.41406929877866888</v>
      </c>
      <c r="E3" s="9">
        <f t="shared" ref="E3" si="1">(L3/(AR3+L3-(AR3*L3)))</f>
        <v>0.33400795227026248</v>
      </c>
      <c r="F3" s="9">
        <f t="shared" ref="F3" si="2">(M3/(AR3+M3-(AR3*M3)))</f>
        <v>0.2519227489510687</v>
      </c>
      <c r="G3" s="9">
        <f t="shared" ref="G3" si="3">AR3</f>
        <v>1.0720111251279083</v>
      </c>
      <c r="H3" s="9">
        <f t="shared" ref="H3" si="4">IF(A3="","",1/D3)</f>
        <v>2.4150546851688386</v>
      </c>
      <c r="I3" s="9">
        <f t="shared" ref="I3" si="5">IF(B3="","",1/E3)</f>
        <v>2.9939406927379086</v>
      </c>
      <c r="J3" s="9">
        <f t="shared" ref="J3" si="6">IF(C3="","",1/F3)</f>
        <v>3.9694708166043049</v>
      </c>
      <c r="K3" s="11">
        <f t="shared" ref="K3" si="7">1/A3</f>
        <v>0.43103448275862072</v>
      </c>
      <c r="L3" s="11">
        <f t="shared" ref="L3" si="8">1/B3</f>
        <v>0.34965034965034969</v>
      </c>
      <c r="M3" s="11">
        <f t="shared" ref="M3" si="9">1/C3</f>
        <v>0.26525198938992045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-0.27187625326288078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0.23786010020346432</v>
      </c>
      <c r="Q3" s="11">
        <f>2*'OddsRatio_working_3-way'!K3*'OddsRatio_working_3-way'!L3*'OddsRatio_working_3-way'!M3</f>
        <v>7.9952974858307352E-2</v>
      </c>
      <c r="R3" s="11">
        <f t="shared" ref="R3" si="10">O3/N3</f>
        <v>0</v>
      </c>
      <c r="S3" s="11">
        <f t="shared" ref="S3" si="11">P3/N3</f>
        <v>-0.87488369193271986</v>
      </c>
      <c r="T3" s="11">
        <f t="shared" ref="T3" si="12">Q3/N3</f>
        <v>-0.29407855191015803</v>
      </c>
      <c r="U3" s="11">
        <f>'OddsRatio_working_3-way'!S3-'OddsRatio_working_3-way'!R3^2/3</f>
        <v>-0.87488369193271986</v>
      </c>
      <c r="V3" s="11">
        <f>'OddsRatio_working_3-way'!S3*'OddsRatio_working_3-way'!R3/3-2*'OddsRatio_working_3-way'!R3^3/27-'OddsRatio_working_3-way'!T3</f>
        <v>0.29407855191015803</v>
      </c>
      <c r="W3" s="11">
        <f>'OddsRatio_working_3-way'!V3^2+4*'OddsRatio_working_3-way'!U3^3/27</f>
        <v>-1.2725918701425185E-2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0.15748659736228404</v>
      </c>
      <c r="Y3" s="11">
        <f>IF('OddsRatio_working_3-way'!W3&gt;=0,IF('OddsRatio_working_3-way'!V3+SQRT('OddsRatio_working_3-way'!W3)&gt;0,0,PI()),ACOS('OddsRatio_working_3-way'!V3/(2*'OddsRatio_working_3-way'!X3)))</f>
        <v>0.36629101623308435</v>
      </c>
      <c r="Z3" s="11">
        <f>'OddsRatio_working_3-way'!X3^(1/3)*COS('OddsRatio_working_3-way'!Y3/3)</f>
        <v>0.53600556256395415</v>
      </c>
      <c r="AA3" s="11">
        <f>'OddsRatio_working_3-way'!X3^(1/3)*COS(('OddsRatio_working_3-way'!Y3+2*PI())/3)</f>
        <v>-0.32496286079872477</v>
      </c>
      <c r="AB3" s="11">
        <f>'OddsRatio_working_3-way'!X3^(1/3)*COS(('OddsRatio_working_3-way'!Y3+4*PI())/3)</f>
        <v>-0.21104270176522952</v>
      </c>
      <c r="AC3" s="11">
        <f>'OddsRatio_working_3-way'!X3^(1/3)*SIN('OddsRatio_working_3-way'!Y3/3)</f>
        <v>6.5771834484113625E-2</v>
      </c>
      <c r="AD3" s="11">
        <f>'OddsRatio_working_3-way'!X3^(1/3)*SIN(('OddsRatio_working_3-way'!Y3+2*PI())/3)</f>
        <v>0.43130851650809687</v>
      </c>
      <c r="AE3" s="11">
        <f>'OddsRatio_working_3-way'!X3^(1/3)*SIN(('OddsRatio_working_3-way'!Y3+4*PI())/3)</f>
        <v>-0.49708035099221032</v>
      </c>
      <c r="AF3" s="11">
        <f>-'OddsRatio_working_3-way'!U3/(3*'OddsRatio_working_3-way'!X3^(1/3))*COS(('OddsRatio_working_3-way'!Y3)/3)</f>
        <v>0.53600556256395415</v>
      </c>
      <c r="AG3" s="11">
        <f>-'OddsRatio_working_3-way'!U3/(3*'OddsRatio_working_3-way'!X3^(1/3))*COS(('OddsRatio_working_3-way'!Y3+2*PI())/3)</f>
        <v>-0.32496286079872477</v>
      </c>
      <c r="AH3" s="11">
        <f>-'OddsRatio_working_3-way'!U3/(3*'OddsRatio_working_3-way'!X3^(1/3))*COS(('OddsRatio_working_3-way'!Y3+4*PI())/3)</f>
        <v>-0.21104270176522952</v>
      </c>
      <c r="AI3" s="11">
        <f>'OddsRatio_working_3-way'!U3/(3*'OddsRatio_working_3-way'!X3^(1/3))*SIN(('OddsRatio_working_3-way'!Y3)/3)</f>
        <v>-6.5771834484113625E-2</v>
      </c>
      <c r="AJ3" s="11">
        <f>'OddsRatio_working_3-way'!U3/(3*'OddsRatio_working_3-way'!X3^(1/3))*SIN(('OddsRatio_working_3-way'!Y3+2*PI())/3)</f>
        <v>-0.43130851650809687</v>
      </c>
      <c r="AK3" s="11">
        <f>'OddsRatio_working_3-way'!U3/(3*'OddsRatio_working_3-way'!X3^(1/3))*SIN(('OddsRatio_working_3-way'!Y3+4*PI())/3)</f>
        <v>0.49708035099221032</v>
      </c>
      <c r="AL3" s="11">
        <f>'OddsRatio_working_3-way'!Z3+'OddsRatio_working_3-way'!AF3</f>
        <v>1.0720111251279083</v>
      </c>
      <c r="AM3" s="11">
        <f>'OddsRatio_working_3-way'!AA3+'OddsRatio_working_3-way'!AG3</f>
        <v>-0.64992572159744955</v>
      </c>
      <c r="AN3" s="11">
        <f>'OddsRatio_working_3-way'!AB3+'OddsRatio_working_3-way'!AH3</f>
        <v>-0.42208540353045904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1.0720111251279083</v>
      </c>
      <c r="AS3" s="11">
        <f>IF(('OddsRatio_working_3-way'!X3=0),IF(Q3&gt;0,-Q3^(1/3),(-Q3)^(1/3)),'OddsRatio_working_3-way'!AM3-'OddsRatio_working_3-way'!R3/3)</f>
        <v>-0.64992572159744955</v>
      </c>
      <c r="AT3" s="11">
        <f>IF(('OddsRatio_working_3-way'!X3=0),IF(Q3&gt;0,-Q3^(1/3),(-Q3)^(1/3)),'OddsRatio_working_3-way'!AN3-'OddsRatio_working_3-way'!R3/3)</f>
        <v>-0.42208540353045904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1.99</v>
      </c>
      <c r="B4" s="4">
        <f>IF('True_Odds_Calculator_3-way'!B5="","",'True_Odds_Calculator_3-way'!B5)</f>
        <v>2.99</v>
      </c>
      <c r="C4" s="4">
        <f>IF('True_Odds_Calculator_3-way'!C5="","",'True_Odds_Calculator_3-way'!C5)</f>
        <v>4.78</v>
      </c>
      <c r="D4" s="9">
        <f t="shared" ref="D4:D67" si="13">(K4/(AR4+K4-(AR4*K4)))</f>
        <v>0.48424702111639795</v>
      </c>
      <c r="E4" s="9">
        <f t="shared" ref="E4:E67" si="14">(L4/(AR4+L4-(AR4*L4)))</f>
        <v>0.31838193756101685</v>
      </c>
      <c r="F4" s="9">
        <f t="shared" ref="F4:F67" si="15">(M4/(AR4+M4-(AR4*M4)))</f>
        <v>0.19737104132258537</v>
      </c>
      <c r="G4" s="9">
        <f t="shared" ref="G4:G67" si="16">AR4</f>
        <v>1.075819947703319</v>
      </c>
      <c r="H4" s="9">
        <f t="shared" ref="H4:H67" si="17">IF(A4="","",1/D4)</f>
        <v>2.0650617482262859</v>
      </c>
      <c r="I4" s="9">
        <f t="shared" ref="I4:I67" si="18">IF(B4="","",1/E4)</f>
        <v>3.1408816959296044</v>
      </c>
      <c r="J4" s="9">
        <f t="shared" ref="J4:J67" si="19">IF(C4="","",1/F4)</f>
        <v>5.0665994023185457</v>
      </c>
      <c r="K4" s="11">
        <f t="shared" ref="K4:K67" si="20">1/A4</f>
        <v>0.50251256281407031</v>
      </c>
      <c r="L4" s="11">
        <f t="shared" ref="L4:L67" si="21">1/B4</f>
        <v>0.33444816053511706</v>
      </c>
      <c r="M4" s="11">
        <f t="shared" ref="M4:M67" si="22">1/C4</f>
        <v>0.20920502092050208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-0.26183512685240906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0.23768103753257824</v>
      </c>
      <c r="Q4" s="11">
        <f>2*'OddsRatio_working_3-way'!K4*'OddsRatio_working_3-way'!L4*'OddsRatio_working_3-way'!M4</f>
        <v>7.0319833589520195E-2</v>
      </c>
      <c r="R4" s="11">
        <f t="shared" ref="R4:R67" si="23">O4/N4</f>
        <v>0</v>
      </c>
      <c r="S4" s="11">
        <f t="shared" ref="S4:S67" si="24">P4/N4</f>
        <v>-0.90775076816394473</v>
      </c>
      <c r="T4" s="11">
        <f t="shared" ref="T4:T67" si="25">Q4/N4</f>
        <v>-0.26856531602483574</v>
      </c>
      <c r="U4" s="11">
        <f>'OddsRatio_working_3-way'!S4-'OddsRatio_working_3-way'!R4^2/3</f>
        <v>-0.90775076816394473</v>
      </c>
      <c r="V4" s="11">
        <f>'OddsRatio_working_3-way'!S4*'OddsRatio_working_3-way'!R4/3-2*'OddsRatio_working_3-way'!R4^3/27-'OddsRatio_working_3-way'!T4</f>
        <v>0.26856531602483574</v>
      </c>
      <c r="W4" s="11">
        <f>'OddsRatio_working_3-way'!V4^2+4*'OddsRatio_working_3-way'!U4^3/27</f>
        <v>-3.8687046311508599E-2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0.16644396600885575</v>
      </c>
      <c r="Y4" s="11">
        <f>IF('OddsRatio_working_3-way'!W4&gt;=0,IF('OddsRatio_working_3-way'!V4+SQRT('OddsRatio_working_3-way'!W4)&gt;0,0,PI()),ACOS('OddsRatio_working_3-way'!V4/(2*'OddsRatio_working_3-way'!X4)))</f>
        <v>0.63212464398052803</v>
      </c>
      <c r="Z4" s="11">
        <f>'OddsRatio_working_3-way'!X4^(1/3)*COS('OddsRatio_working_3-way'!Y4/3)</f>
        <v>0.53790997385165962</v>
      </c>
      <c r="AA4" s="11">
        <f>'OddsRatio_working_3-way'!X4^(1/3)*COS(('OddsRatio_working_3-way'!Y4+2*PI())/3)</f>
        <v>-0.36859100985010351</v>
      </c>
      <c r="AB4" s="11">
        <f>'OddsRatio_working_3-way'!X4^(1/3)*COS(('OddsRatio_working_3-way'!Y4+4*PI())/3)</f>
        <v>-0.16931896400155622</v>
      </c>
      <c r="AC4" s="11">
        <f>'OddsRatio_working_3-way'!X4^(1/3)*SIN('OddsRatio_working_3-way'!Y4/3)</f>
        <v>0.11504976931262634</v>
      </c>
      <c r="AD4" s="11">
        <f>'OddsRatio_working_3-way'!X4^(1/3)*SIN(('OddsRatio_working_3-way'!Y4+2*PI())/3)</f>
        <v>0.40831881764824718</v>
      </c>
      <c r="AE4" s="11">
        <f>'OddsRatio_working_3-way'!X4^(1/3)*SIN(('OddsRatio_working_3-way'!Y4+4*PI())/3)</f>
        <v>-0.52336858696087341</v>
      </c>
      <c r="AF4" s="11">
        <f>-'OddsRatio_working_3-way'!U4/(3*'OddsRatio_working_3-way'!X4^(1/3))*COS(('OddsRatio_working_3-way'!Y4)/3)</f>
        <v>0.53790997385165951</v>
      </c>
      <c r="AG4" s="11">
        <f>-'OddsRatio_working_3-way'!U4/(3*'OddsRatio_working_3-way'!X4^(1/3))*COS(('OddsRatio_working_3-way'!Y4+2*PI())/3)</f>
        <v>-0.36859100985010346</v>
      </c>
      <c r="AH4" s="11">
        <f>-'OddsRatio_working_3-way'!U4/(3*'OddsRatio_working_3-way'!X4^(1/3))*COS(('OddsRatio_working_3-way'!Y4+4*PI())/3)</f>
        <v>-0.16931896400155619</v>
      </c>
      <c r="AI4" s="11">
        <f>'OddsRatio_working_3-way'!U4/(3*'OddsRatio_working_3-way'!X4^(1/3))*SIN(('OddsRatio_working_3-way'!Y4)/3)</f>
        <v>-0.11504976931262632</v>
      </c>
      <c r="AJ4" s="11">
        <f>'OddsRatio_working_3-way'!U4/(3*'OddsRatio_working_3-way'!X4^(1/3))*SIN(('OddsRatio_working_3-way'!Y4+2*PI())/3)</f>
        <v>-0.40831881764824712</v>
      </c>
      <c r="AK4" s="11">
        <f>'OddsRatio_working_3-way'!U4/(3*'OddsRatio_working_3-way'!X4^(1/3))*SIN(('OddsRatio_working_3-way'!Y4+4*PI())/3)</f>
        <v>0.52336858696087329</v>
      </c>
      <c r="AL4" s="11">
        <f>'OddsRatio_working_3-way'!Z4+'OddsRatio_working_3-way'!AF4</f>
        <v>1.075819947703319</v>
      </c>
      <c r="AM4" s="11">
        <f>'OddsRatio_working_3-way'!AA4+'OddsRatio_working_3-way'!AG4</f>
        <v>-0.73718201970020703</v>
      </c>
      <c r="AN4" s="11">
        <f>'OddsRatio_working_3-way'!AB4+'OddsRatio_working_3-way'!AH4</f>
        <v>-0.33863792800311243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1.075819947703319</v>
      </c>
      <c r="AS4" s="11">
        <f>IF(('OddsRatio_working_3-way'!X4=0),IF(Q4&gt;0,-Q4^(1/3),(-Q4)^(1/3)),'OddsRatio_working_3-way'!AM4-'OddsRatio_working_3-way'!R4/3)</f>
        <v>-0.73718201970020703</v>
      </c>
      <c r="AT4" s="11">
        <f>IF(('OddsRatio_working_3-way'!X4=0),IF(Q4&gt;0,-Q4^(1/3),(-Q4)^(1/3)),'OddsRatio_working_3-way'!AN4-'OddsRatio_working_3-way'!R4/3)</f>
        <v>-0.33863792800311243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2.31</v>
      </c>
      <c r="B5" s="4">
        <f>IF('True_Odds_Calculator_3-way'!B6="","",'True_Odds_Calculator_3-way'!B6)</f>
        <v>3.5</v>
      </c>
      <c r="C5" s="4">
        <f>IF('True_Odds_Calculator_3-way'!C6="","",'True_Odds_Calculator_3-way'!C6)</f>
        <v>3.18</v>
      </c>
      <c r="D5" s="9">
        <f t="shared" si="13"/>
        <v>0.42064031856537859</v>
      </c>
      <c r="E5" s="9">
        <f t="shared" si="14"/>
        <v>0.27559684849377053</v>
      </c>
      <c r="F5" s="9">
        <f t="shared" si="15"/>
        <v>0.3037628329408506</v>
      </c>
      <c r="G5" s="9">
        <f t="shared" si="16"/>
        <v>1.0513954066823856</v>
      </c>
      <c r="H5" s="9">
        <f t="shared" si="17"/>
        <v>2.3773279827539251</v>
      </c>
      <c r="I5" s="9">
        <f t="shared" si="18"/>
        <v>3.6284885167059651</v>
      </c>
      <c r="J5" s="9">
        <f t="shared" si="19"/>
        <v>3.2920419865676007</v>
      </c>
      <c r="K5" s="11">
        <f t="shared" si="20"/>
        <v>0.4329004329004329</v>
      </c>
      <c r="L5" s="11">
        <f t="shared" si="21"/>
        <v>0.2857142857142857</v>
      </c>
      <c r="M5" s="11">
        <f t="shared" si="22"/>
        <v>0.31446540880503143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-0.27769026421317511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0.23298055643069121</v>
      </c>
      <c r="Q5" s="11">
        <f>2*'OddsRatio_working_3-way'!K5*'OddsRatio_working_3-way'!L5*'OddsRatio_working_3-way'!M5</f>
        <v>7.778983520223412E-2</v>
      </c>
      <c r="R5" s="11">
        <f t="shared" si="23"/>
        <v>0</v>
      </c>
      <c r="S5" s="11">
        <f t="shared" si="24"/>
        <v>-0.83899432733384738</v>
      </c>
      <c r="T5" s="11">
        <f t="shared" si="25"/>
        <v>-0.28013166188108424</v>
      </c>
      <c r="U5" s="11">
        <f>'OddsRatio_working_3-way'!S5-'OddsRatio_working_3-way'!R5^2/3</f>
        <v>-0.83899432733384738</v>
      </c>
      <c r="V5" s="11">
        <f>'OddsRatio_working_3-way'!S5*'OddsRatio_working_3-way'!R5/3-2*'OddsRatio_working_3-way'!R5^3/27-'OddsRatio_working_3-way'!T5</f>
        <v>0.28013166188108424</v>
      </c>
      <c r="W5" s="11">
        <f>'OddsRatio_working_3-way'!V5^2+4*'OddsRatio_working_3-way'!U5^3/27</f>
        <v>-9.0192504938903795E-3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0.14789607709651098</v>
      </c>
      <c r="Y5" s="11">
        <f>IF('OddsRatio_working_3-way'!W5&gt;=0,IF('OddsRatio_working_3-way'!V5+SQRT('OddsRatio_working_3-way'!W5)&gt;0,0,PI()),ACOS('OddsRatio_working_3-way'!V5/(2*'OddsRatio_working_3-way'!X5)))</f>
        <v>0.32685818816932577</v>
      </c>
      <c r="Z5" s="11">
        <f>'OddsRatio_working_3-way'!X5^(1/3)*COS('OddsRatio_working_3-way'!Y5/3)</f>
        <v>0.52569770334119281</v>
      </c>
      <c r="AA5" s="11">
        <f>'OddsRatio_working_3-way'!X5^(1/3)*COS(('OddsRatio_working_3-way'!Y5+2*PI())/3)</f>
        <v>-0.31264870468050293</v>
      </c>
      <c r="AB5" s="11">
        <f>'OddsRatio_working_3-way'!X5^(1/3)*COS(('OddsRatio_working_3-way'!Y5+4*PI())/3)</f>
        <v>-0.21304899866068996</v>
      </c>
      <c r="AC5" s="11">
        <f>'OddsRatio_working_3-way'!X5^(1/3)*SIN('OddsRatio_working_3-way'!Y5/3)</f>
        <v>5.7503917081746583E-2</v>
      </c>
      <c r="AD5" s="11">
        <f>'OddsRatio_working_3-way'!X5^(1/3)*SIN(('OddsRatio_working_3-way'!Y5+2*PI())/3)</f>
        <v>0.42651560726373522</v>
      </c>
      <c r="AE5" s="11">
        <f>'OddsRatio_working_3-way'!X5^(1/3)*SIN(('OddsRatio_working_3-way'!Y5+4*PI())/3)</f>
        <v>-0.48401952434548179</v>
      </c>
      <c r="AF5" s="11">
        <f>-'OddsRatio_working_3-way'!U5/(3*'OddsRatio_working_3-way'!X5^(1/3))*COS(('OddsRatio_working_3-way'!Y5)/3)</f>
        <v>0.52569770334119281</v>
      </c>
      <c r="AG5" s="11">
        <f>-'OddsRatio_working_3-way'!U5/(3*'OddsRatio_working_3-way'!X5^(1/3))*COS(('OddsRatio_working_3-way'!Y5+2*PI())/3)</f>
        <v>-0.31264870468050293</v>
      </c>
      <c r="AH5" s="11">
        <f>-'OddsRatio_working_3-way'!U5/(3*'OddsRatio_working_3-way'!X5^(1/3))*COS(('OddsRatio_working_3-way'!Y5+4*PI())/3)</f>
        <v>-0.21304899866068996</v>
      </c>
      <c r="AI5" s="11">
        <f>'OddsRatio_working_3-way'!U5/(3*'OddsRatio_working_3-way'!X5^(1/3))*SIN(('OddsRatio_working_3-way'!Y5)/3)</f>
        <v>-5.7503917081746583E-2</v>
      </c>
      <c r="AJ5" s="11">
        <f>'OddsRatio_working_3-way'!U5/(3*'OddsRatio_working_3-way'!X5^(1/3))*SIN(('OddsRatio_working_3-way'!Y5+2*PI())/3)</f>
        <v>-0.42651560726373522</v>
      </c>
      <c r="AK5" s="11">
        <f>'OddsRatio_working_3-way'!U5/(3*'OddsRatio_working_3-way'!X5^(1/3))*SIN(('OddsRatio_working_3-way'!Y5+4*PI())/3)</f>
        <v>0.48401952434548179</v>
      </c>
      <c r="AL5" s="11">
        <f>'OddsRatio_working_3-way'!Z5+'OddsRatio_working_3-way'!AF5</f>
        <v>1.0513954066823856</v>
      </c>
      <c r="AM5" s="11">
        <f>'OddsRatio_working_3-way'!AA5+'OddsRatio_working_3-way'!AG5</f>
        <v>-0.62529740936100586</v>
      </c>
      <c r="AN5" s="11">
        <f>'OddsRatio_working_3-way'!AB5+'OddsRatio_working_3-way'!AH5</f>
        <v>-0.42609799732137993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1.0513954066823856</v>
      </c>
      <c r="AS5" s="11">
        <f>IF(('OddsRatio_working_3-way'!X5=0),IF(Q5&gt;0,-Q5^(1/3),(-Q5)^(1/3)),'OddsRatio_working_3-way'!AM5-'OddsRatio_working_3-way'!R5/3)</f>
        <v>-0.62529740936100586</v>
      </c>
      <c r="AT5" s="11">
        <f>IF(('OddsRatio_working_3-way'!X5=0),IF(Q5&gt;0,-Q5^(1/3),(-Q5)^(1/3)),'OddsRatio_working_3-way'!AN5-'OddsRatio_working_3-way'!R5/3)</f>
        <v>-0.42609799732137993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1.65</v>
      </c>
      <c r="B6" s="4">
        <f>IF('True_Odds_Calculator_3-way'!B7="","",'True_Odds_Calculator_3-way'!B7)</f>
        <v>3.86</v>
      </c>
      <c r="C6" s="4">
        <f>IF('True_Odds_Calculator_3-way'!C7="","",'True_Odds_Calculator_3-way'!C7)</f>
        <v>5.83</v>
      </c>
      <c r="D6" s="9">
        <f t="shared" si="13"/>
        <v>0.59056280737036693</v>
      </c>
      <c r="E6" s="9">
        <f t="shared" si="14"/>
        <v>0.24688188261364255</v>
      </c>
      <c r="F6" s="9">
        <f t="shared" si="15"/>
        <v>0.16255531001599044</v>
      </c>
      <c r="G6" s="9">
        <f t="shared" si="16"/>
        <v>1.0666153801340206</v>
      </c>
      <c r="H6" s="9">
        <f t="shared" si="17"/>
        <v>1.6932999970871137</v>
      </c>
      <c r="I6" s="9">
        <f t="shared" si="18"/>
        <v>4.0505199871832982</v>
      </c>
      <c r="J6" s="9">
        <f t="shared" si="19"/>
        <v>6.1517522860473202</v>
      </c>
      <c r="K6" s="11">
        <f t="shared" si="20"/>
        <v>0.60606060606060608</v>
      </c>
      <c r="L6" s="11">
        <f t="shared" si="21"/>
        <v>0.2590673575129534</v>
      </c>
      <c r="M6" s="11">
        <f t="shared" si="22"/>
        <v>0.17152658662092624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-0.24181693758387479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0.22460853076126941</v>
      </c>
      <c r="Q6" s="11">
        <f>2*'OddsRatio_working_3-way'!K6*'OddsRatio_working_3-way'!L6*'OddsRatio_working_3-way'!M6</f>
        <v>5.3862957017090991E-2</v>
      </c>
      <c r="R6" s="11">
        <f t="shared" si="23"/>
        <v>0</v>
      </c>
      <c r="S6" s="11">
        <f t="shared" si="24"/>
        <v>-0.92883704923838672</v>
      </c>
      <c r="T6" s="11">
        <f t="shared" si="25"/>
        <v>-0.22274269765908558</v>
      </c>
      <c r="U6" s="11">
        <f>'OddsRatio_working_3-way'!S6-'OddsRatio_working_3-way'!R6^2/3</f>
        <v>-0.92883704923838672</v>
      </c>
      <c r="V6" s="11">
        <f>'OddsRatio_working_3-way'!S6*'OddsRatio_working_3-way'!R6/3-2*'OddsRatio_working_3-way'!R6^3/27-'OddsRatio_working_3-way'!T6</f>
        <v>0.22274269765908558</v>
      </c>
      <c r="W6" s="11">
        <f>'OddsRatio_working_3-way'!V6^2+4*'OddsRatio_working_3-way'!U6^3/27</f>
        <v>-6.9103211148291904E-2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0.17227704469018698</v>
      </c>
      <c r="Y6" s="11">
        <f>IF('OddsRatio_working_3-way'!W6&gt;=0,IF('OddsRatio_working_3-way'!V6+SQRT('OddsRatio_working_3-way'!W6)&gt;0,0,PI()),ACOS('OddsRatio_working_3-way'!V6/(2*'OddsRatio_working_3-way'!X6)))</f>
        <v>0.86785236009965805</v>
      </c>
      <c r="Z6" s="11">
        <f>'OddsRatio_working_3-way'!X6^(1/3)*COS('OddsRatio_working_3-way'!Y6/3)</f>
        <v>0.53330769006701029</v>
      </c>
      <c r="AA6" s="11">
        <f>'OddsRatio_working_3-way'!X6^(1/3)*COS(('OddsRatio_working_3-way'!Y6+2*PI())/3)</f>
        <v>-0.40411817893920943</v>
      </c>
      <c r="AB6" s="11">
        <f>'OddsRatio_working_3-way'!X6^(1/3)*COS(('OddsRatio_working_3-way'!Y6+4*PI())/3)</f>
        <v>-0.12918951112780103</v>
      </c>
      <c r="AC6" s="11">
        <f>'OddsRatio_working_3-way'!X6^(1/3)*SIN('OddsRatio_working_3-way'!Y6/3)</f>
        <v>0.15873014036886207</v>
      </c>
      <c r="AD6" s="11">
        <f>'OddsRatio_working_3-way'!X6^(1/3)*SIN(('OddsRatio_working_3-way'!Y6+2*PI())/3)</f>
        <v>0.38249293744719792</v>
      </c>
      <c r="AE6" s="11">
        <f>'OddsRatio_working_3-way'!X6^(1/3)*SIN(('OddsRatio_working_3-way'!Y6+4*PI())/3)</f>
        <v>-0.54122307781605972</v>
      </c>
      <c r="AF6" s="11">
        <f>-'OddsRatio_working_3-way'!U6/(3*'OddsRatio_working_3-way'!X6^(1/3))*COS(('OddsRatio_working_3-way'!Y6)/3)</f>
        <v>0.53330769006701029</v>
      </c>
      <c r="AG6" s="11">
        <f>-'OddsRatio_working_3-way'!U6/(3*'OddsRatio_working_3-way'!X6^(1/3))*COS(('OddsRatio_working_3-way'!Y6+2*PI())/3)</f>
        <v>-0.40411817893920943</v>
      </c>
      <c r="AH6" s="11">
        <f>-'OddsRatio_working_3-way'!U6/(3*'OddsRatio_working_3-way'!X6^(1/3))*COS(('OddsRatio_working_3-way'!Y6+4*PI())/3)</f>
        <v>-0.12918951112780103</v>
      </c>
      <c r="AI6" s="11">
        <f>'OddsRatio_working_3-way'!U6/(3*'OddsRatio_working_3-way'!X6^(1/3))*SIN(('OddsRatio_working_3-way'!Y6)/3)</f>
        <v>-0.15873014036886207</v>
      </c>
      <c r="AJ6" s="11">
        <f>'OddsRatio_working_3-way'!U6/(3*'OddsRatio_working_3-way'!X6^(1/3))*SIN(('OddsRatio_working_3-way'!Y6+2*PI())/3)</f>
        <v>-0.38249293744719792</v>
      </c>
      <c r="AK6" s="11">
        <f>'OddsRatio_working_3-way'!U6/(3*'OddsRatio_working_3-way'!X6^(1/3))*SIN(('OddsRatio_working_3-way'!Y6+4*PI())/3)</f>
        <v>0.54122307781605972</v>
      </c>
      <c r="AL6" s="11">
        <f>'OddsRatio_working_3-way'!Z6+'OddsRatio_working_3-way'!AF6</f>
        <v>1.0666153801340206</v>
      </c>
      <c r="AM6" s="11">
        <f>'OddsRatio_working_3-way'!AA6+'OddsRatio_working_3-way'!AG6</f>
        <v>-0.80823635787841885</v>
      </c>
      <c r="AN6" s="11">
        <f>'OddsRatio_working_3-way'!AB6+'OddsRatio_working_3-way'!AH6</f>
        <v>-0.25837902225560205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1.0666153801340206</v>
      </c>
      <c r="AS6" s="11">
        <f>IF(('OddsRatio_working_3-way'!X6=0),IF(Q6&gt;0,-Q6^(1/3),(-Q6)^(1/3)),'OddsRatio_working_3-way'!AM6-'OddsRatio_working_3-way'!R6/3)</f>
        <v>-0.80823635787841885</v>
      </c>
      <c r="AT6" s="11">
        <f>IF(('OddsRatio_working_3-way'!X6=0),IF(Q6&gt;0,-Q6^(1/3),(-Q6)^(1/3)),'OddsRatio_working_3-way'!AN6-'OddsRatio_working_3-way'!R6/3)</f>
        <v>-0.25837902225560205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4.07</v>
      </c>
      <c r="B7" s="4">
        <f>IF('True_Odds_Calculator_3-way'!B8="","",'True_Odds_Calculator_3-way'!B8)</f>
        <v>3.75</v>
      </c>
      <c r="C7" s="4">
        <f>IF('True_Odds_Calculator_3-way'!C8="","",'True_Odds_Calculator_3-way'!C8)</f>
        <v>1.91</v>
      </c>
      <c r="D7" s="9">
        <f t="shared" si="13"/>
        <v>0.23520711423270815</v>
      </c>
      <c r="E7" s="9">
        <f t="shared" si="14"/>
        <v>0.2555815169305134</v>
      </c>
      <c r="F7" s="9">
        <f t="shared" si="15"/>
        <v>0.50921136883677875</v>
      </c>
      <c r="G7" s="9">
        <f t="shared" si="16"/>
        <v>1.05914400015351</v>
      </c>
      <c r="H7" s="9">
        <f t="shared" si="17"/>
        <v>4.2515720804712753</v>
      </c>
      <c r="I7" s="9">
        <f t="shared" si="18"/>
        <v>3.912646000422153</v>
      </c>
      <c r="J7" s="9">
        <f t="shared" si="19"/>
        <v>1.9638210401396936</v>
      </c>
      <c r="K7" s="11">
        <f t="shared" si="20"/>
        <v>0.24570024570024568</v>
      </c>
      <c r="L7" s="11">
        <f t="shared" si="21"/>
        <v>0.26666666666666666</v>
      </c>
      <c r="M7" s="11">
        <f t="shared" si="22"/>
        <v>0.52356020942408377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-0.26354417244469619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0.23086389578536176</v>
      </c>
      <c r="Q7" s="11">
        <f>2*'OddsRatio_working_3-way'!K7*'OddsRatio_working_3-way'!L7*'OddsRatio_working_3-way'!M7</f>
        <v>6.860739845033037E-2</v>
      </c>
      <c r="R7" s="11">
        <f t="shared" si="23"/>
        <v>0</v>
      </c>
      <c r="S7" s="11">
        <f t="shared" si="24"/>
        <v>-0.87599696720217834</v>
      </c>
      <c r="T7" s="11">
        <f t="shared" si="25"/>
        <v>-0.26032599322501576</v>
      </c>
      <c r="U7" s="11">
        <f>'OddsRatio_working_3-way'!S7-'OddsRatio_working_3-way'!R7^2/3</f>
        <v>-0.87599696720217834</v>
      </c>
      <c r="V7" s="11">
        <f>'OddsRatio_working_3-way'!S7*'OddsRatio_working_3-way'!R7/3-2*'OddsRatio_working_3-way'!R7^3/27-'OddsRatio_working_3-way'!T7</f>
        <v>0.26032599322501576</v>
      </c>
      <c r="W7" s="11">
        <f>'OddsRatio_working_3-way'!V7^2+4*'OddsRatio_working_3-way'!U7^3/27</f>
        <v>-3.1817694901096219E-2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0.15778729166958216</v>
      </c>
      <c r="Y7" s="11">
        <f>IF('OddsRatio_working_3-way'!W7&gt;=0,IF('OddsRatio_working_3-way'!V7+SQRT('OddsRatio_working_3-way'!W7)&gt;0,0,PI()),ACOS('OddsRatio_working_3-way'!V7/(2*'OddsRatio_working_3-way'!X7)))</f>
        <v>0.60072329396830759</v>
      </c>
      <c r="Z7" s="11">
        <f>'OddsRatio_working_3-way'!X7^(1/3)*COS('OddsRatio_working_3-way'!Y7/3)</f>
        <v>0.52957200007675509</v>
      </c>
      <c r="AA7" s="11">
        <f>'OddsRatio_working_3-way'!X7^(1/3)*COS(('OddsRatio_working_3-way'!Y7+2*PI())/3)</f>
        <v>-0.35786856742654988</v>
      </c>
      <c r="AB7" s="11">
        <f>'OddsRatio_working_3-way'!X7^(1/3)*COS(('OddsRatio_working_3-way'!Y7+4*PI())/3)</f>
        <v>-0.17170343265020521</v>
      </c>
      <c r="AC7" s="11">
        <f>'OddsRatio_working_3-way'!X7^(1/3)*SIN('OddsRatio_working_3-way'!Y7/3)</f>
        <v>0.10748249067684558</v>
      </c>
      <c r="AD7" s="11">
        <f>'OddsRatio_working_3-way'!X7^(1/3)*SIN(('OddsRatio_working_3-way'!Y7+2*PI())/3)</f>
        <v>0.40488155986098173</v>
      </c>
      <c r="AE7" s="11">
        <f>'OddsRatio_working_3-way'!X7^(1/3)*SIN(('OddsRatio_working_3-way'!Y7+4*PI())/3)</f>
        <v>-0.5123640505378273</v>
      </c>
      <c r="AF7" s="11">
        <f>-'OddsRatio_working_3-way'!U7/(3*'OddsRatio_working_3-way'!X7^(1/3))*COS(('OddsRatio_working_3-way'!Y7)/3)</f>
        <v>0.52957200007675498</v>
      </c>
      <c r="AG7" s="11">
        <f>-'OddsRatio_working_3-way'!U7/(3*'OddsRatio_working_3-way'!X7^(1/3))*COS(('OddsRatio_working_3-way'!Y7+2*PI())/3)</f>
        <v>-0.35786856742654982</v>
      </c>
      <c r="AH7" s="11">
        <f>-'OddsRatio_working_3-way'!U7/(3*'OddsRatio_working_3-way'!X7^(1/3))*COS(('OddsRatio_working_3-way'!Y7+4*PI())/3)</f>
        <v>-0.17170343265020516</v>
      </c>
      <c r="AI7" s="11">
        <f>'OddsRatio_working_3-way'!U7/(3*'OddsRatio_working_3-way'!X7^(1/3))*SIN(('OddsRatio_working_3-way'!Y7)/3)</f>
        <v>-0.10748249067684555</v>
      </c>
      <c r="AJ7" s="11">
        <f>'OddsRatio_working_3-way'!U7/(3*'OddsRatio_working_3-way'!X7^(1/3))*SIN(('OddsRatio_working_3-way'!Y7+2*PI())/3)</f>
        <v>-0.40488155986098168</v>
      </c>
      <c r="AK7" s="11">
        <f>'OddsRatio_working_3-way'!U7/(3*'OddsRatio_working_3-way'!X7^(1/3))*SIN(('OddsRatio_working_3-way'!Y7+4*PI())/3)</f>
        <v>0.51236405053782719</v>
      </c>
      <c r="AL7" s="11">
        <f>'OddsRatio_working_3-way'!Z7+'OddsRatio_working_3-way'!AF7</f>
        <v>1.05914400015351</v>
      </c>
      <c r="AM7" s="11">
        <f>'OddsRatio_working_3-way'!AA7+'OddsRatio_working_3-way'!AG7</f>
        <v>-0.71573713485309964</v>
      </c>
      <c r="AN7" s="11">
        <f>'OddsRatio_working_3-way'!AB7+'OddsRatio_working_3-way'!AH7</f>
        <v>-0.34340686530041037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1.05914400015351</v>
      </c>
      <c r="AS7" s="11">
        <f>IF(('OddsRatio_working_3-way'!X7=0),IF(Q7&gt;0,-Q7^(1/3),(-Q7)^(1/3)),'OddsRatio_working_3-way'!AM7-'OddsRatio_working_3-way'!R7/3)</f>
        <v>-0.71573713485309964</v>
      </c>
      <c r="AT7" s="11">
        <f>IF(('OddsRatio_working_3-way'!X7=0),IF(Q7&gt;0,-Q7^(1/3),(-Q7)^(1/3)),'OddsRatio_working_3-way'!AN7-'OddsRatio_working_3-way'!R7/3)</f>
        <v>-0.34340686530041037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3.58</v>
      </c>
      <c r="C8" s="4">
        <f>IF('True_Odds_Calculator_3-way'!C9="","",'True_Odds_Calculator_3-way'!C9)</f>
        <v>3.26</v>
      </c>
      <c r="D8" s="9">
        <f t="shared" si="13"/>
        <v>0.43545803394696664</v>
      </c>
      <c r="E8" s="9">
        <f t="shared" si="14"/>
        <v>0.26886445011461729</v>
      </c>
      <c r="F8" s="9">
        <f t="shared" si="15"/>
        <v>0.29567751593841612</v>
      </c>
      <c r="G8" s="9">
        <f t="shared" si="16"/>
        <v>1.0540101970632045</v>
      </c>
      <c r="H8" s="9">
        <f t="shared" si="17"/>
        <v>2.2964325423877412</v>
      </c>
      <c r="I8" s="9">
        <f t="shared" si="18"/>
        <v>3.7193463084230682</v>
      </c>
      <c r="J8" s="9">
        <f t="shared" si="19"/>
        <v>3.3820630453628424</v>
      </c>
      <c r="K8" s="11">
        <f t="shared" si="20"/>
        <v>0.44843049327354262</v>
      </c>
      <c r="L8" s="11">
        <f t="shared" si="21"/>
        <v>0.27932960893854747</v>
      </c>
      <c r="M8" s="11">
        <f t="shared" si="22"/>
        <v>0.30674846625766872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-0.27556735440763513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0.23322934967357875</v>
      </c>
      <c r="Q8" s="11">
        <f>2*'OddsRatio_working_3-way'!K8*'OddsRatio_working_3-way'!L8*'OddsRatio_working_3-way'!M8</f>
        <v>7.6846573203815105E-2</v>
      </c>
      <c r="R8" s="11">
        <f t="shared" si="23"/>
        <v>0</v>
      </c>
      <c r="S8" s="11">
        <f t="shared" si="24"/>
        <v>-0.84636059367385164</v>
      </c>
      <c r="T8" s="11">
        <f t="shared" si="25"/>
        <v>-0.27886675244607972</v>
      </c>
      <c r="U8" s="11">
        <f>'OddsRatio_working_3-way'!S8-'OddsRatio_working_3-way'!R8^2/3</f>
        <v>-0.84636059367385164</v>
      </c>
      <c r="V8" s="11">
        <f>'OddsRatio_working_3-way'!S8*'OddsRatio_working_3-way'!R8/3-2*'OddsRatio_working_3-way'!R8^3/27-'OddsRatio_working_3-way'!T8</f>
        <v>0.27886675244607972</v>
      </c>
      <c r="W8" s="11">
        <f>'OddsRatio_working_3-way'!V8^2+4*'OddsRatio_working_3-way'!U8^3/27</f>
        <v>-1.2051158682852559E-2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0.1498481100170066</v>
      </c>
      <c r="Y8" s="11">
        <f>IF('OddsRatio_working_3-way'!W8&gt;=0,IF('OddsRatio_working_3-way'!V8+SQRT('OddsRatio_working_3-way'!W8)&gt;0,0,PI()),ACOS('OddsRatio_working_3-way'!V8/(2*'OddsRatio_working_3-way'!X8)))</f>
        <v>0.37502609498115191</v>
      </c>
      <c r="Z8" s="11">
        <f>'OddsRatio_working_3-way'!X8^(1/3)*COS('OddsRatio_working_3-way'!Y8/3)</f>
        <v>0.52700509853160227</v>
      </c>
      <c r="AA8" s="11">
        <f>'OddsRatio_working_3-way'!X8^(1/3)*COS(('OddsRatio_working_3-way'!Y8+2*PI())/3)</f>
        <v>-0.32085556147732353</v>
      </c>
      <c r="AB8" s="11">
        <f>'OddsRatio_working_3-way'!X8^(1/3)*COS(('OddsRatio_working_3-way'!Y8+4*PI())/3)</f>
        <v>-0.20614953705427885</v>
      </c>
      <c r="AC8" s="11">
        <f>'OddsRatio_working_3-way'!X8^(1/3)*SIN('OddsRatio_working_3-way'!Y8/3)</f>
        <v>6.6225554078316817E-2</v>
      </c>
      <c r="AD8" s="11">
        <f>'OddsRatio_working_3-way'!X8^(1/3)*SIN(('OddsRatio_working_3-way'!Y8+2*PI())/3)</f>
        <v>0.42328702621313036</v>
      </c>
      <c r="AE8" s="11">
        <f>'OddsRatio_working_3-way'!X8^(1/3)*SIN(('OddsRatio_working_3-way'!Y8+4*PI())/3)</f>
        <v>-0.48951258029144706</v>
      </c>
      <c r="AF8" s="11">
        <f>-'OddsRatio_working_3-way'!U8/(3*'OddsRatio_working_3-way'!X8^(1/3))*COS(('OddsRatio_working_3-way'!Y8)/3)</f>
        <v>0.52700509853160227</v>
      </c>
      <c r="AG8" s="11">
        <f>-'OddsRatio_working_3-way'!U8/(3*'OddsRatio_working_3-way'!X8^(1/3))*COS(('OddsRatio_working_3-way'!Y8+2*PI())/3)</f>
        <v>-0.32085556147732353</v>
      </c>
      <c r="AH8" s="11">
        <f>-'OddsRatio_working_3-way'!U8/(3*'OddsRatio_working_3-way'!X8^(1/3))*COS(('OddsRatio_working_3-way'!Y8+4*PI())/3)</f>
        <v>-0.20614953705427885</v>
      </c>
      <c r="AI8" s="11">
        <f>'OddsRatio_working_3-way'!U8/(3*'OddsRatio_working_3-way'!X8^(1/3))*SIN(('OddsRatio_working_3-way'!Y8)/3)</f>
        <v>-6.6225554078316817E-2</v>
      </c>
      <c r="AJ8" s="11">
        <f>'OddsRatio_working_3-way'!U8/(3*'OddsRatio_working_3-way'!X8^(1/3))*SIN(('OddsRatio_working_3-way'!Y8+2*PI())/3)</f>
        <v>-0.42328702621313036</v>
      </c>
      <c r="AK8" s="11">
        <f>'OddsRatio_working_3-way'!U8/(3*'OddsRatio_working_3-way'!X8^(1/3))*SIN(('OddsRatio_working_3-way'!Y8+4*PI())/3)</f>
        <v>0.48951258029144706</v>
      </c>
      <c r="AL8" s="11">
        <f>'OddsRatio_working_3-way'!Z8+'OddsRatio_working_3-way'!AF8</f>
        <v>1.0540101970632045</v>
      </c>
      <c r="AM8" s="11">
        <f>'OddsRatio_working_3-way'!AA8+'OddsRatio_working_3-way'!AG8</f>
        <v>-0.64171112295464705</v>
      </c>
      <c r="AN8" s="11">
        <f>'OddsRatio_working_3-way'!AB8+'OddsRatio_working_3-way'!AH8</f>
        <v>-0.41229907410855771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1.0540101970632045</v>
      </c>
      <c r="AS8" s="11">
        <f>IF(('OddsRatio_working_3-way'!X8=0),IF(Q8&gt;0,-Q8^(1/3),(-Q8)^(1/3)),'OddsRatio_working_3-way'!AM8-'OddsRatio_working_3-way'!R8/3)</f>
        <v>-0.64171112295464705</v>
      </c>
      <c r="AT8" s="11">
        <f>IF(('OddsRatio_working_3-way'!X8=0),IF(Q8&gt;0,-Q8^(1/3),(-Q8)^(1/3)),'OddsRatio_working_3-way'!AN8-'OddsRatio_working_3-way'!R8/3)</f>
        <v>-0.41229907410855771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2.68</v>
      </c>
      <c r="B9" s="4">
        <f>IF('True_Odds_Calculator_3-way'!B10="","",'True_Odds_Calculator_3-way'!B10)</f>
        <v>3.39</v>
      </c>
      <c r="C9" s="4">
        <f>IF('True_Odds_Calculator_3-way'!C10="","",'True_Odds_Calculator_3-way'!C10)</f>
        <v>2.75</v>
      </c>
      <c r="D9" s="9">
        <f t="shared" si="13"/>
        <v>0.3620876882989445</v>
      </c>
      <c r="E9" s="9">
        <f t="shared" si="14"/>
        <v>0.28519961391912718</v>
      </c>
      <c r="F9" s="9">
        <f t="shared" si="15"/>
        <v>0.35271269778192843</v>
      </c>
      <c r="G9" s="9">
        <f t="shared" si="16"/>
        <v>1.0486678272042567</v>
      </c>
      <c r="H9" s="9">
        <f t="shared" si="17"/>
        <v>2.7617619497031516</v>
      </c>
      <c r="I9" s="9">
        <f t="shared" si="18"/>
        <v>3.506316107018173</v>
      </c>
      <c r="J9" s="9">
        <f t="shared" si="19"/>
        <v>2.8351686976074495</v>
      </c>
      <c r="K9" s="11">
        <f t="shared" si="20"/>
        <v>0.37313432835820892</v>
      </c>
      <c r="L9" s="11">
        <f t="shared" si="21"/>
        <v>0.29498525073746312</v>
      </c>
      <c r="M9" s="11">
        <f t="shared" si="22"/>
        <v>0.36363636363636365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-0.28124061910880049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0.23294629027028974</v>
      </c>
      <c r="Q9" s="11">
        <f>2*'OddsRatio_working_3-way'!K9*'OddsRatio_working_3-way'!L9*'OddsRatio_working_3-way'!M9</f>
        <v>8.0050271570546297E-2</v>
      </c>
      <c r="R9" s="11">
        <f t="shared" si="23"/>
        <v>0</v>
      </c>
      <c r="S9" s="11">
        <f t="shared" si="24"/>
        <v>-0.82828110323627302</v>
      </c>
      <c r="T9" s="11">
        <f t="shared" si="25"/>
        <v>-0.28463268152449245</v>
      </c>
      <c r="U9" s="11">
        <f>'OddsRatio_working_3-way'!S9-'OddsRatio_working_3-way'!R9^2/3</f>
        <v>-0.82828110323627302</v>
      </c>
      <c r="V9" s="11">
        <f>'OddsRatio_working_3-way'!S9*'OddsRatio_working_3-way'!R9/3-2*'OddsRatio_working_3-way'!R9^3/27-'OddsRatio_working_3-way'!T9</f>
        <v>0.28463268152449245</v>
      </c>
      <c r="W9" s="11">
        <f>'OddsRatio_working_3-way'!V9^2+4*'OddsRatio_working_3-way'!U9^3/27</f>
        <v>-3.1682229709757564E-3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0.14507238396986424</v>
      </c>
      <c r="Y9" s="11">
        <f>IF('OddsRatio_working_3-way'!W9&gt;=0,IF('OddsRatio_working_3-way'!V9+SQRT('OddsRatio_working_3-way'!W9)&gt;0,0,PI()),ACOS('OddsRatio_working_3-way'!V9/(2*'OddsRatio_working_3-way'!X9)))</f>
        <v>0.19523406290671819</v>
      </c>
      <c r="Z9" s="11">
        <f>'OddsRatio_working_3-way'!X9^(1/3)*COS('OddsRatio_working_3-way'!Y9/3)</f>
        <v>0.52433391360212833</v>
      </c>
      <c r="AA9" s="11">
        <f>'OddsRatio_working_3-way'!X9^(1/3)*COS(('OddsRatio_working_3-way'!Y9+2*PI())/3)</f>
        <v>-0.29175979536168767</v>
      </c>
      <c r="AB9" s="11">
        <f>'OddsRatio_working_3-way'!X9^(1/3)*COS(('OddsRatio_working_3-way'!Y9+4*PI())/3)</f>
        <v>-0.2325741182404408</v>
      </c>
      <c r="AC9" s="11">
        <f>'OddsRatio_working_3-way'!X9^(1/3)*SIN('OddsRatio_working_3-way'!Y9/3)</f>
        <v>3.4170866618122173E-2</v>
      </c>
      <c r="AD9" s="11">
        <f>'OddsRatio_working_3-way'!X9^(1/3)*SIN(('OddsRatio_working_3-way'!Y9+2*PI())/3)</f>
        <v>0.43700105593609706</v>
      </c>
      <c r="AE9" s="11">
        <f>'OddsRatio_working_3-way'!X9^(1/3)*SIN(('OddsRatio_working_3-way'!Y9+4*PI())/3)</f>
        <v>-0.47117192255421925</v>
      </c>
      <c r="AF9" s="11">
        <f>-'OddsRatio_working_3-way'!U9/(3*'OddsRatio_working_3-way'!X9^(1/3))*COS(('OddsRatio_working_3-way'!Y9)/3)</f>
        <v>0.52433391360212822</v>
      </c>
      <c r="AG9" s="11">
        <f>-'OddsRatio_working_3-way'!U9/(3*'OddsRatio_working_3-way'!X9^(1/3))*COS(('OddsRatio_working_3-way'!Y9+2*PI())/3)</f>
        <v>-0.29175979536168761</v>
      </c>
      <c r="AH9" s="11">
        <f>-'OddsRatio_working_3-way'!U9/(3*'OddsRatio_working_3-way'!X9^(1/3))*COS(('OddsRatio_working_3-way'!Y9+4*PI())/3)</f>
        <v>-0.23257411824044075</v>
      </c>
      <c r="AI9" s="11">
        <f>'OddsRatio_working_3-way'!U9/(3*'OddsRatio_working_3-way'!X9^(1/3))*SIN(('OddsRatio_working_3-way'!Y9)/3)</f>
        <v>-3.4170866618122166E-2</v>
      </c>
      <c r="AJ9" s="11">
        <f>'OddsRatio_working_3-way'!U9/(3*'OddsRatio_working_3-way'!X9^(1/3))*SIN(('OddsRatio_working_3-way'!Y9+2*PI())/3)</f>
        <v>-0.43700105593609695</v>
      </c>
      <c r="AK9" s="11">
        <f>'OddsRatio_working_3-way'!U9/(3*'OddsRatio_working_3-way'!X9^(1/3))*SIN(('OddsRatio_working_3-way'!Y9+4*PI())/3)</f>
        <v>0.47117192255421914</v>
      </c>
      <c r="AL9" s="11">
        <f>'OddsRatio_working_3-way'!Z9+'OddsRatio_working_3-way'!AF9</f>
        <v>1.0486678272042567</v>
      </c>
      <c r="AM9" s="11">
        <f>'OddsRatio_working_3-way'!AA9+'OddsRatio_working_3-way'!AG9</f>
        <v>-0.58351959072337523</v>
      </c>
      <c r="AN9" s="11">
        <f>'OddsRatio_working_3-way'!AB9+'OddsRatio_working_3-way'!AH9</f>
        <v>-0.46514823648088155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1.0486678272042567</v>
      </c>
      <c r="AS9" s="11">
        <f>IF(('OddsRatio_working_3-way'!X9=0),IF(Q9&gt;0,-Q9^(1/3),(-Q9)^(1/3)),'OddsRatio_working_3-way'!AM9-'OddsRatio_working_3-way'!R9/3)</f>
        <v>-0.58351959072337523</v>
      </c>
      <c r="AT9" s="11">
        <f>IF(('OddsRatio_working_3-way'!X9=0),IF(Q9&gt;0,-Q9^(1/3),(-Q9)^(1/3)),'OddsRatio_working_3-way'!AN9-'OddsRatio_working_3-way'!R9/3)</f>
        <v>-0.46514823648088155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2.35</v>
      </c>
      <c r="B10" s="4">
        <f>IF('True_Odds_Calculator_3-way'!B11="","",'True_Odds_Calculator_3-way'!B11)</f>
        <v>3.06</v>
      </c>
      <c r="C10" s="4">
        <f>IF('True_Odds_Calculator_3-way'!C11="","",'True_Odds_Calculator_3-way'!C11)</f>
        <v>3.43</v>
      </c>
      <c r="D10" s="9">
        <f t="shared" si="13"/>
        <v>0.40947080031746708</v>
      </c>
      <c r="E10" s="9">
        <f t="shared" si="14"/>
        <v>0.31243608359118336</v>
      </c>
      <c r="F10" s="9">
        <f t="shared" si="15"/>
        <v>0.27809311609134973</v>
      </c>
      <c r="G10" s="9">
        <f t="shared" si="16"/>
        <v>1.0682789504470964</v>
      </c>
      <c r="H10" s="9">
        <f t="shared" si="17"/>
        <v>2.44217658310358</v>
      </c>
      <c r="I10" s="9">
        <f t="shared" si="18"/>
        <v>3.2006546379210183</v>
      </c>
      <c r="J10" s="9">
        <f t="shared" si="19"/>
        <v>3.5959178495864452</v>
      </c>
      <c r="K10" s="11">
        <f t="shared" si="20"/>
        <v>0.42553191489361702</v>
      </c>
      <c r="L10" s="11">
        <f t="shared" si="21"/>
        <v>0.32679738562091504</v>
      </c>
      <c r="M10" s="11">
        <f t="shared" si="22"/>
        <v>0.29154518950437314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-0.27398314949079938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0.2367715069817187</v>
      </c>
      <c r="Q10" s="11">
        <f>2*'OddsRatio_working_3-way'!K10*'OddsRatio_working_3-way'!L10*'OddsRatio_working_3-way'!M10</f>
        <v>8.1086132527985855E-2</v>
      </c>
      <c r="R10" s="11">
        <f t="shared" si="23"/>
        <v>0</v>
      </c>
      <c r="S10" s="11">
        <f t="shared" si="24"/>
        <v>-0.864182733214656</v>
      </c>
      <c r="T10" s="11">
        <f t="shared" si="25"/>
        <v>-0.29595299082693699</v>
      </c>
      <c r="U10" s="11">
        <f>'OddsRatio_working_3-way'!S10-'OddsRatio_working_3-way'!R10^2/3</f>
        <v>-0.864182733214656</v>
      </c>
      <c r="V10" s="11">
        <f>'OddsRatio_working_3-way'!S10*'OddsRatio_working_3-way'!R10/3-2*'OddsRatio_working_3-way'!R10^3/27-'OddsRatio_working_3-way'!T10</f>
        <v>0.29595299082693699</v>
      </c>
      <c r="W10" s="11">
        <f>'OddsRatio_working_3-way'!V10^2+4*'OddsRatio_working_3-way'!U10^3/27</f>
        <v>-8.0239545388288702E-3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0.15460605366401239</v>
      </c>
      <c r="Y10" s="11">
        <f>IF('OddsRatio_working_3-way'!W10&gt;=0,IF('OddsRatio_working_3-way'!V10+SQRT('OddsRatio_working_3-way'!W10)&gt;0,0,PI()),ACOS('OddsRatio_working_3-way'!V10/(2*'OddsRatio_working_3-way'!X10)))</f>
        <v>0.29390588545991303</v>
      </c>
      <c r="Z10" s="11">
        <f>'OddsRatio_working_3-way'!X10^(1/3)*COS('OddsRatio_working_3-way'!Y10/3)</f>
        <v>0.53413947522354832</v>
      </c>
      <c r="AA10" s="11">
        <f>'OddsRatio_working_3-way'!X10^(1/3)*COS(('OddsRatio_working_3-way'!Y10+2*PI())/3)</f>
        <v>-0.31253344907045644</v>
      </c>
      <c r="AB10" s="11">
        <f>'OddsRatio_working_3-way'!X10^(1/3)*COS(('OddsRatio_working_3-way'!Y10+4*PI())/3)</f>
        <v>-0.22160602615309155</v>
      </c>
      <c r="AC10" s="11">
        <f>'OddsRatio_working_3-way'!X10^(1/3)*SIN('OddsRatio_working_3-way'!Y10/3)</f>
        <v>5.2496972098059501E-2</v>
      </c>
      <c r="AD10" s="11">
        <f>'OddsRatio_working_3-way'!X10^(1/3)*SIN(('OddsRatio_working_3-way'!Y10+2*PI())/3)</f>
        <v>0.43632986865865192</v>
      </c>
      <c r="AE10" s="11">
        <f>'OddsRatio_working_3-way'!X10^(1/3)*SIN(('OddsRatio_working_3-way'!Y10+4*PI())/3)</f>
        <v>-0.48882684075671146</v>
      </c>
      <c r="AF10" s="11">
        <f>-'OddsRatio_working_3-way'!U10/(3*'OddsRatio_working_3-way'!X10^(1/3))*COS(('OddsRatio_working_3-way'!Y10)/3)</f>
        <v>0.53413947522354821</v>
      </c>
      <c r="AG10" s="11">
        <f>-'OddsRatio_working_3-way'!U10/(3*'OddsRatio_working_3-way'!X10^(1/3))*COS(('OddsRatio_working_3-way'!Y10+2*PI())/3)</f>
        <v>-0.31253344907045638</v>
      </c>
      <c r="AH10" s="11">
        <f>-'OddsRatio_working_3-way'!U10/(3*'OddsRatio_working_3-way'!X10^(1/3))*COS(('OddsRatio_working_3-way'!Y10+4*PI())/3)</f>
        <v>-0.22160602615309152</v>
      </c>
      <c r="AI10" s="11">
        <f>'OddsRatio_working_3-way'!U10/(3*'OddsRatio_working_3-way'!X10^(1/3))*SIN(('OddsRatio_working_3-way'!Y10)/3)</f>
        <v>-5.2496972098059487E-2</v>
      </c>
      <c r="AJ10" s="11">
        <f>'OddsRatio_working_3-way'!U10/(3*'OddsRatio_working_3-way'!X10^(1/3))*SIN(('OddsRatio_working_3-way'!Y10+2*PI())/3)</f>
        <v>-0.43632986865865186</v>
      </c>
      <c r="AK10" s="11">
        <f>'OddsRatio_working_3-way'!U10/(3*'OddsRatio_working_3-way'!X10^(1/3))*SIN(('OddsRatio_working_3-way'!Y10+4*PI())/3)</f>
        <v>0.4888268407567114</v>
      </c>
      <c r="AL10" s="11">
        <f>'OddsRatio_working_3-way'!Z10+'OddsRatio_working_3-way'!AF10</f>
        <v>1.0682789504470964</v>
      </c>
      <c r="AM10" s="11">
        <f>'OddsRatio_working_3-way'!AA10+'OddsRatio_working_3-way'!AG10</f>
        <v>-0.62506689814091287</v>
      </c>
      <c r="AN10" s="11">
        <f>'OddsRatio_working_3-way'!AB10+'OddsRatio_working_3-way'!AH10</f>
        <v>-0.4432120523061831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1.0682789504470964</v>
      </c>
      <c r="AS10" s="11">
        <f>IF(('OddsRatio_working_3-way'!X10=0),IF(Q10&gt;0,-Q10^(1/3),(-Q10)^(1/3)),'OddsRatio_working_3-way'!AM10-'OddsRatio_working_3-way'!R10/3)</f>
        <v>-0.62506689814091287</v>
      </c>
      <c r="AT10" s="11">
        <f>IF(('OddsRatio_working_3-way'!X10=0),IF(Q10&gt;0,-Q10^(1/3),(-Q10)^(1/3)),'OddsRatio_working_3-way'!AN10-'OddsRatio_working_3-way'!R10/3)</f>
        <v>-0.4432120523061831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3.17</v>
      </c>
      <c r="B11" s="4">
        <f>IF('True_Odds_Calculator_3-way'!B12="","",'True_Odds_Calculator_3-way'!B12)</f>
        <v>2.75</v>
      </c>
      <c r="C11" s="4">
        <f>IF('True_Odds_Calculator_3-way'!C12="","",'True_Odds_Calculator_3-way'!C12)</f>
        <v>2.74</v>
      </c>
      <c r="D11" s="9">
        <f t="shared" si="13"/>
        <v>0.30147836385082694</v>
      </c>
      <c r="E11" s="9">
        <f t="shared" si="14"/>
        <v>0.3486095913607507</v>
      </c>
      <c r="F11" s="9">
        <f t="shared" si="15"/>
        <v>0.34991204478842231</v>
      </c>
      <c r="G11" s="9">
        <f t="shared" si="16"/>
        <v>1.06773622951129</v>
      </c>
      <c r="H11" s="9">
        <f t="shared" si="17"/>
        <v>3.3169876180394997</v>
      </c>
      <c r="I11" s="9">
        <f t="shared" si="18"/>
        <v>2.8685384016447579</v>
      </c>
      <c r="J11" s="9">
        <f t="shared" si="19"/>
        <v>2.8578610393496446</v>
      </c>
      <c r="K11" s="11">
        <f t="shared" si="20"/>
        <v>0.31545741324921134</v>
      </c>
      <c r="L11" s="11">
        <f t="shared" si="21"/>
        <v>0.36363636363636365</v>
      </c>
      <c r="M11" s="11">
        <f t="shared" si="22"/>
        <v>0.36496350364963503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-0.2766333346590778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0.23695938407306388</v>
      </c>
      <c r="Q11" s="11">
        <f>2*'OddsRatio_working_3-way'!K11*'OddsRatio_working_3-way'!L11*'OddsRatio_working_3-way'!M11</f>
        <v>8.3731231121223978E-2</v>
      </c>
      <c r="R11" s="11">
        <f t="shared" si="23"/>
        <v>0</v>
      </c>
      <c r="S11" s="11">
        <f t="shared" si="24"/>
        <v>-0.85658290012334204</v>
      </c>
      <c r="T11" s="11">
        <f t="shared" si="25"/>
        <v>-0.30267947000824802</v>
      </c>
      <c r="U11" s="11">
        <f>'OddsRatio_working_3-way'!S11-'OddsRatio_working_3-way'!R11^2/3</f>
        <v>-0.85658290012334204</v>
      </c>
      <c r="V11" s="11">
        <f>'OddsRatio_working_3-way'!S11*'OddsRatio_working_3-way'!R11/3-2*'OddsRatio_working_3-way'!R11^3/27-'OddsRatio_working_3-way'!T11</f>
        <v>0.30267947000824802</v>
      </c>
      <c r="W11" s="11">
        <f>'OddsRatio_working_3-way'!V11^2+4*'OddsRatio_working_3-way'!U11^3/27</f>
        <v>-1.4968753908302518E-3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0.15257107930019387</v>
      </c>
      <c r="Y11" s="11">
        <f>IF('OddsRatio_working_3-way'!W11&gt;=0,IF('OddsRatio_working_3-way'!V11+SQRT('OddsRatio_working_3-way'!W11)&gt;0,0,PI()),ACOS('OddsRatio_working_3-way'!V11/(2*'OddsRatio_working_3-way'!X11)))</f>
        <v>0.12713383828953173</v>
      </c>
      <c r="Z11" s="11">
        <f>'OddsRatio_working_3-way'!X11^(1/3)*COS('OddsRatio_working_3-way'!Y11/3)</f>
        <v>0.53386811475564511</v>
      </c>
      <c r="AA11" s="11">
        <f>'OddsRatio_working_3-way'!X11^(1/3)*COS(('OddsRatio_working_3-way'!Y11+2*PI())/3)</f>
        <v>-0.28653895641545007</v>
      </c>
      <c r="AB11" s="11">
        <f>'OddsRatio_working_3-way'!X11^(1/3)*COS(('OddsRatio_working_3-way'!Y11+4*PI())/3)</f>
        <v>-0.24732915834019514</v>
      </c>
      <c r="AC11" s="11">
        <f>'OddsRatio_working_3-way'!X11^(1/3)*SIN('OddsRatio_working_3-way'!Y11/3)</f>
        <v>2.2637787473619476E-2</v>
      </c>
      <c r="AD11" s="11">
        <f>'OddsRatio_working_3-way'!X11^(1/3)*SIN(('OddsRatio_working_3-way'!Y11+2*PI())/3)</f>
        <v>0.45102445591208495</v>
      </c>
      <c r="AE11" s="11">
        <f>'OddsRatio_working_3-way'!X11^(1/3)*SIN(('OddsRatio_working_3-way'!Y11+4*PI())/3)</f>
        <v>-0.47366224338570423</v>
      </c>
      <c r="AF11" s="11">
        <f>-'OddsRatio_working_3-way'!U11/(3*'OddsRatio_working_3-way'!X11^(1/3))*COS(('OddsRatio_working_3-way'!Y11)/3)</f>
        <v>0.533868114755645</v>
      </c>
      <c r="AG11" s="11">
        <f>-'OddsRatio_working_3-way'!U11/(3*'OddsRatio_working_3-way'!X11^(1/3))*COS(('OddsRatio_working_3-way'!Y11+2*PI())/3)</f>
        <v>-0.28653895641545002</v>
      </c>
      <c r="AH11" s="11">
        <f>-'OddsRatio_working_3-way'!U11/(3*'OddsRatio_working_3-way'!X11^(1/3))*COS(('OddsRatio_working_3-way'!Y11+4*PI())/3)</f>
        <v>-0.24732915834019512</v>
      </c>
      <c r="AI11" s="11">
        <f>'OddsRatio_working_3-way'!U11/(3*'OddsRatio_working_3-way'!X11^(1/3))*SIN(('OddsRatio_working_3-way'!Y11)/3)</f>
        <v>-2.2637787473619473E-2</v>
      </c>
      <c r="AJ11" s="11">
        <f>'OddsRatio_working_3-way'!U11/(3*'OddsRatio_working_3-way'!X11^(1/3))*SIN(('OddsRatio_working_3-way'!Y11+2*PI())/3)</f>
        <v>-0.45102445591208484</v>
      </c>
      <c r="AK11" s="11">
        <f>'OddsRatio_working_3-way'!U11/(3*'OddsRatio_working_3-way'!X11^(1/3))*SIN(('OddsRatio_working_3-way'!Y11+4*PI())/3)</f>
        <v>0.47366224338570412</v>
      </c>
      <c r="AL11" s="11">
        <f>'OddsRatio_working_3-way'!Z11+'OddsRatio_working_3-way'!AF11</f>
        <v>1.06773622951129</v>
      </c>
      <c r="AM11" s="11">
        <f>'OddsRatio_working_3-way'!AA11+'OddsRatio_working_3-way'!AG11</f>
        <v>-0.57307791283090004</v>
      </c>
      <c r="AN11" s="11">
        <f>'OddsRatio_working_3-way'!AB11+'OddsRatio_working_3-way'!AH11</f>
        <v>-0.49465831668039029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1.06773622951129</v>
      </c>
      <c r="AS11" s="11">
        <f>IF(('OddsRatio_working_3-way'!X11=0),IF(Q11&gt;0,-Q11^(1/3),(-Q11)^(1/3)),'OddsRatio_working_3-way'!AM11-'OddsRatio_working_3-way'!R11/3)</f>
        <v>-0.57307791283090004</v>
      </c>
      <c r="AT11" s="11">
        <f>IF(('OddsRatio_working_3-way'!X11=0),IF(Q11&gt;0,-Q11^(1/3),(-Q11)^(1/3)),'OddsRatio_working_3-way'!AN11-'OddsRatio_working_3-way'!R11/3)</f>
        <v>-0.49465831668039029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1.95</v>
      </c>
      <c r="B12" s="4">
        <f>IF('True_Odds_Calculator_3-way'!B13="","",'True_Odds_Calculator_3-way'!B13)</f>
        <v>3.5</v>
      </c>
      <c r="C12" s="4">
        <f>IF('True_Odds_Calculator_3-way'!C13="","",'True_Odds_Calculator_3-way'!C13)</f>
        <v>4.2300000000000004</v>
      </c>
      <c r="D12" s="9">
        <f t="shared" si="13"/>
        <v>0.49894558863485955</v>
      </c>
      <c r="E12" s="9">
        <f t="shared" si="14"/>
        <v>0.27452153526471895</v>
      </c>
      <c r="F12" s="9">
        <f t="shared" si="15"/>
        <v>0.22653287610042169</v>
      </c>
      <c r="G12" s="9">
        <f t="shared" si="16"/>
        <v>1.0570805879192071</v>
      </c>
      <c r="H12" s="9">
        <f t="shared" si="17"/>
        <v>2.0042265585232464</v>
      </c>
      <c r="I12" s="9">
        <f t="shared" si="18"/>
        <v>3.6427014697980176</v>
      </c>
      <c r="J12" s="9">
        <f t="shared" si="19"/>
        <v>4.4143702989790388</v>
      </c>
      <c r="K12" s="11">
        <f t="shared" si="20"/>
        <v>0.51282051282051289</v>
      </c>
      <c r="L12" s="11">
        <f t="shared" si="21"/>
        <v>0.2857142857142857</v>
      </c>
      <c r="M12" s="11">
        <f t="shared" si="22"/>
        <v>0.23640661938534277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-0.2657193082724999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0.23138406117129517</v>
      </c>
      <c r="Q12" s="11">
        <f>2*'OddsRatio_working_3-way'!K12*'OddsRatio_working_3-way'!L12*'OddsRatio_working_3-way'!M12</f>
        <v>6.9276665021345871E-2</v>
      </c>
      <c r="R12" s="11">
        <f t="shared" si="23"/>
        <v>0</v>
      </c>
      <c r="S12" s="11">
        <f t="shared" si="24"/>
        <v>-0.87078377057194012</v>
      </c>
      <c r="T12" s="11">
        <f t="shared" si="25"/>
        <v>-0.26071370376405395</v>
      </c>
      <c r="U12" s="11">
        <f>'OddsRatio_working_3-way'!S12-'OddsRatio_working_3-way'!R12^2/3</f>
        <v>-0.87078377057194012</v>
      </c>
      <c r="V12" s="11">
        <f>'OddsRatio_working_3-way'!S12*'OddsRatio_working_3-way'!R12/3-2*'OddsRatio_working_3-way'!R12^3/27-'OddsRatio_working_3-way'!T12</f>
        <v>0.26071370376405395</v>
      </c>
      <c r="W12" s="11">
        <f>'OddsRatio_working_3-way'!V12^2+4*'OddsRatio_working_3-way'!U12^3/27</f>
        <v>-2.9848262689264604E-2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0.15638086361479422</v>
      </c>
      <c r="Y12" s="11">
        <f>IF('OddsRatio_working_3-way'!W12&gt;=0,IF('OddsRatio_working_3-way'!V12+SQRT('OddsRatio_working_3-way'!W12)&gt;0,0,PI()),ACOS('OddsRatio_working_3-way'!V12/(2*'OddsRatio_working_3-way'!X12)))</f>
        <v>0.58522883520395386</v>
      </c>
      <c r="Z12" s="11">
        <f>'OddsRatio_working_3-way'!X12^(1/3)*COS('OddsRatio_working_3-way'!Y12/3)</f>
        <v>0.52854029395960356</v>
      </c>
      <c r="AA12" s="11">
        <f>'OddsRatio_working_3-way'!X12^(1/3)*COS(('OddsRatio_working_3-way'!Y12+2*PI())/3)</f>
        <v>-0.35471245394289841</v>
      </c>
      <c r="AB12" s="11">
        <f>'OddsRatio_working_3-way'!X12^(1/3)*COS(('OddsRatio_working_3-way'!Y12+4*PI())/3)</f>
        <v>-0.17382784001670523</v>
      </c>
      <c r="AC12" s="11">
        <f>'OddsRatio_working_3-way'!X12^(1/3)*SIN('OddsRatio_working_3-way'!Y12/3)</f>
        <v>0.10443378054254919</v>
      </c>
      <c r="AD12" s="11">
        <f>'OddsRatio_working_3-way'!X12^(1/3)*SIN(('OddsRatio_working_3-way'!Y12+2*PI())/3)</f>
        <v>0.40551243122143693</v>
      </c>
      <c r="AE12" s="11">
        <f>'OddsRatio_working_3-way'!X12^(1/3)*SIN(('OddsRatio_working_3-way'!Y12+4*PI())/3)</f>
        <v>-0.50994621176398613</v>
      </c>
      <c r="AF12" s="11">
        <f>-'OddsRatio_working_3-way'!U12/(3*'OddsRatio_working_3-way'!X12^(1/3))*COS(('OddsRatio_working_3-way'!Y12)/3)</f>
        <v>0.52854029395960345</v>
      </c>
      <c r="AG12" s="11">
        <f>-'OddsRatio_working_3-way'!U12/(3*'OddsRatio_working_3-way'!X12^(1/3))*COS(('OddsRatio_working_3-way'!Y12+2*PI())/3)</f>
        <v>-0.3547124539428983</v>
      </c>
      <c r="AH12" s="11">
        <f>-'OddsRatio_working_3-way'!U12/(3*'OddsRatio_working_3-way'!X12^(1/3))*COS(('OddsRatio_working_3-way'!Y12+4*PI())/3)</f>
        <v>-0.17382784001670518</v>
      </c>
      <c r="AI12" s="11">
        <f>'OddsRatio_working_3-way'!U12/(3*'OddsRatio_working_3-way'!X12^(1/3))*SIN(('OddsRatio_working_3-way'!Y12)/3)</f>
        <v>-0.10443378054254918</v>
      </c>
      <c r="AJ12" s="11">
        <f>'OddsRatio_working_3-way'!U12/(3*'OddsRatio_working_3-way'!X12^(1/3))*SIN(('OddsRatio_working_3-way'!Y12+2*PI())/3)</f>
        <v>-0.40551243122143682</v>
      </c>
      <c r="AK12" s="11">
        <f>'OddsRatio_working_3-way'!U12/(3*'OddsRatio_working_3-way'!X12^(1/3))*SIN(('OddsRatio_working_3-way'!Y12+4*PI())/3)</f>
        <v>0.50994621176398602</v>
      </c>
      <c r="AL12" s="11">
        <f>'OddsRatio_working_3-way'!Z12+'OddsRatio_working_3-way'!AF12</f>
        <v>1.0570805879192071</v>
      </c>
      <c r="AM12" s="11">
        <f>'OddsRatio_working_3-way'!AA12+'OddsRatio_working_3-way'!AG12</f>
        <v>-0.70942490788579671</v>
      </c>
      <c r="AN12" s="11">
        <f>'OddsRatio_working_3-way'!AB12+'OddsRatio_working_3-way'!AH12</f>
        <v>-0.34765568003341041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1.0570805879192071</v>
      </c>
      <c r="AS12" s="11">
        <f>IF(('OddsRatio_working_3-way'!X12=0),IF(Q12&gt;0,-Q12^(1/3),(-Q12)^(1/3)),'OddsRatio_working_3-way'!AM12-'OddsRatio_working_3-way'!R12/3)</f>
        <v>-0.70942490788579671</v>
      </c>
      <c r="AT12" s="11">
        <f>IF(('OddsRatio_working_3-way'!X12=0),IF(Q12&gt;0,-Q12^(1/3),(-Q12)^(1/3)),'OddsRatio_working_3-way'!AN12-'OddsRatio_working_3-way'!R12/3)</f>
        <v>-0.34765568003341041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1.5</v>
      </c>
      <c r="B13" s="4">
        <f>IF('True_Odds_Calculator_3-way'!B14="","",'True_Odds_Calculator_3-way'!B14)</f>
        <v>4.78</v>
      </c>
      <c r="C13" s="4">
        <f>IF('True_Odds_Calculator_3-way'!C14="","",'True_Odds_Calculator_3-way'!C14)</f>
        <v>6.46</v>
      </c>
      <c r="D13" s="9">
        <f t="shared" si="13"/>
        <v>0.6533068924770169</v>
      </c>
      <c r="E13" s="9">
        <f t="shared" si="14"/>
        <v>0.19952525383385228</v>
      </c>
      <c r="F13" s="9">
        <f t="shared" si="15"/>
        <v>0.14716785368913066</v>
      </c>
      <c r="G13" s="9">
        <f t="shared" si="16"/>
        <v>1.0613483847032259</v>
      </c>
      <c r="H13" s="9">
        <f t="shared" si="17"/>
        <v>1.5306741923516132</v>
      </c>
      <c r="I13" s="9">
        <f t="shared" si="18"/>
        <v>5.0118968941781938</v>
      </c>
      <c r="J13" s="9">
        <f t="shared" si="19"/>
        <v>6.7949621804796134</v>
      </c>
      <c r="K13" s="11">
        <f t="shared" si="20"/>
        <v>0.66666666666666663</v>
      </c>
      <c r="L13" s="11">
        <f t="shared" si="21"/>
        <v>0.20920502092050208</v>
      </c>
      <c r="M13" s="11">
        <f t="shared" si="22"/>
        <v>0.15479876160990713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-0.22279363187688639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0.21028451019253769</v>
      </c>
      <c r="Q13" s="11">
        <f>2*'OddsRatio_working_3-way'!K13*'OddsRatio_working_3-way'!L13*'OddsRatio_working_3-way'!M13</f>
        <v>4.3179570881424573E-2</v>
      </c>
      <c r="R13" s="11">
        <f t="shared" si="23"/>
        <v>0</v>
      </c>
      <c r="S13" s="11">
        <f t="shared" si="24"/>
        <v>-0.94385332480570572</v>
      </c>
      <c r="T13" s="11">
        <f t="shared" si="25"/>
        <v>-0.1938097176192414</v>
      </c>
      <c r="U13" s="11">
        <f>'OddsRatio_working_3-way'!S13-'OddsRatio_working_3-way'!R13^2/3</f>
        <v>-0.94385332480570572</v>
      </c>
      <c r="V13" s="11">
        <f>'OddsRatio_working_3-way'!S13*'OddsRatio_working_3-way'!R13/3-2*'OddsRatio_working_3-way'!R13^3/27-'OddsRatio_working_3-way'!T13</f>
        <v>0.1938097176192414</v>
      </c>
      <c r="W13" s="11">
        <f>'OddsRatio_working_3-way'!V13^2+4*'OddsRatio_working_3-way'!U13^3/27</f>
        <v>-8.700672999124881E-2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0.1764716242309928</v>
      </c>
      <c r="Y13" s="11">
        <f>IF('OddsRatio_working_3-way'!W13&gt;=0,IF('OddsRatio_working_3-way'!V13+SQRT('OddsRatio_working_3-way'!W13)&gt;0,0,PI()),ACOS('OddsRatio_working_3-way'!V13/(2*'OddsRatio_working_3-way'!X13)))</f>
        <v>0.98948025168799314</v>
      </c>
      <c r="Z13" s="11">
        <f>'OddsRatio_working_3-way'!X13^(1/3)*COS('OddsRatio_working_3-way'!Y13/3)</f>
        <v>0.53067419235161284</v>
      </c>
      <c r="AA13" s="11">
        <f>'OddsRatio_working_3-way'!X13^(1/3)*COS(('OddsRatio_working_3-way'!Y13+2*PI())/3)</f>
        <v>-0.42266480314568183</v>
      </c>
      <c r="AB13" s="11">
        <f>'OddsRatio_working_3-way'!X13^(1/3)*COS(('OddsRatio_working_3-way'!Y13+4*PI())/3)</f>
        <v>-0.10800938920593089</v>
      </c>
      <c r="AC13" s="11">
        <f>'OddsRatio_working_3-way'!X13^(1/3)*SIN('OddsRatio_working_3-way'!Y13/3)</f>
        <v>0.18166638794008824</v>
      </c>
      <c r="AD13" s="11">
        <f>'OddsRatio_working_3-way'!X13^(1/3)*SIN(('OddsRatio_working_3-way'!Y13+2*PI())/3)</f>
        <v>0.36874413773924225</v>
      </c>
      <c r="AE13" s="11">
        <f>'OddsRatio_working_3-way'!X13^(1/3)*SIN(('OddsRatio_working_3-way'!Y13+4*PI())/3)</f>
        <v>-0.55041052567933046</v>
      </c>
      <c r="AF13" s="11">
        <f>-'OddsRatio_working_3-way'!U13/(3*'OddsRatio_working_3-way'!X13^(1/3))*COS(('OddsRatio_working_3-way'!Y13)/3)</f>
        <v>0.53067419235161295</v>
      </c>
      <c r="AG13" s="11">
        <f>-'OddsRatio_working_3-way'!U13/(3*'OddsRatio_working_3-way'!X13^(1/3))*COS(('OddsRatio_working_3-way'!Y13+2*PI())/3)</f>
        <v>-0.42266480314568189</v>
      </c>
      <c r="AH13" s="11">
        <f>-'OddsRatio_working_3-way'!U13/(3*'OddsRatio_working_3-way'!X13^(1/3))*COS(('OddsRatio_working_3-way'!Y13+4*PI())/3)</f>
        <v>-0.10800938920593091</v>
      </c>
      <c r="AI13" s="11">
        <f>'OddsRatio_working_3-way'!U13/(3*'OddsRatio_working_3-way'!X13^(1/3))*SIN(('OddsRatio_working_3-way'!Y13)/3)</f>
        <v>-0.18166638794008827</v>
      </c>
      <c r="AJ13" s="11">
        <f>'OddsRatio_working_3-way'!U13/(3*'OddsRatio_working_3-way'!X13^(1/3))*SIN(('OddsRatio_working_3-way'!Y13+2*PI())/3)</f>
        <v>-0.36874413773924231</v>
      </c>
      <c r="AK13" s="11">
        <f>'OddsRatio_working_3-way'!U13/(3*'OddsRatio_working_3-way'!X13^(1/3))*SIN(('OddsRatio_working_3-way'!Y13+4*PI())/3)</f>
        <v>0.55041052567933058</v>
      </c>
      <c r="AL13" s="11">
        <f>'OddsRatio_working_3-way'!Z13+'OddsRatio_working_3-way'!AF13</f>
        <v>1.0613483847032259</v>
      </c>
      <c r="AM13" s="11">
        <f>'OddsRatio_working_3-way'!AA13+'OddsRatio_working_3-way'!AG13</f>
        <v>-0.84532960629136378</v>
      </c>
      <c r="AN13" s="11">
        <f>'OddsRatio_working_3-way'!AB13+'OddsRatio_working_3-way'!AH13</f>
        <v>-0.21601877841186179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1.0613483847032259</v>
      </c>
      <c r="AS13" s="11">
        <f>IF(('OddsRatio_working_3-way'!X13=0),IF(Q13&gt;0,-Q13^(1/3),(-Q13)^(1/3)),'OddsRatio_working_3-way'!AM13-'OddsRatio_working_3-way'!R13/3)</f>
        <v>-0.84532960629136378</v>
      </c>
      <c r="AT13" s="11">
        <f>IF(('OddsRatio_working_3-way'!X13=0),IF(Q13&gt;0,-Q13^(1/3),(-Q13)^(1/3)),'OddsRatio_working_3-way'!AN13-'OddsRatio_working_3-way'!R13/3)</f>
        <v>-0.21601877841186179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2.46</v>
      </c>
      <c r="B14" s="4">
        <f>IF('True_Odds_Calculator_3-way'!B15="","",'True_Odds_Calculator_3-way'!B15)</f>
        <v>3.01</v>
      </c>
      <c r="C14" s="4">
        <f>IF('True_Odds_Calculator_3-way'!C15="","",'True_Odds_Calculator_3-way'!C15)</f>
        <v>3.29</v>
      </c>
      <c r="D14" s="9">
        <f t="shared" si="13"/>
        <v>0.39118684388262154</v>
      </c>
      <c r="E14" s="9">
        <f t="shared" si="14"/>
        <v>0.31820690956660669</v>
      </c>
      <c r="F14" s="9">
        <f t="shared" si="15"/>
        <v>0.29060624655077194</v>
      </c>
      <c r="G14" s="9">
        <f t="shared" si="16"/>
        <v>1.0659747865505564</v>
      </c>
      <c r="H14" s="9">
        <f t="shared" si="17"/>
        <v>2.5563231883638124</v>
      </c>
      <c r="I14" s="9">
        <f t="shared" si="18"/>
        <v>3.1426093209666184</v>
      </c>
      <c r="J14" s="9">
        <f t="shared" si="19"/>
        <v>3.4410822612007741</v>
      </c>
      <c r="K14" s="11">
        <f t="shared" si="20"/>
        <v>0.4065040650406504</v>
      </c>
      <c r="L14" s="11">
        <f t="shared" si="21"/>
        <v>0.33222591362126247</v>
      </c>
      <c r="M14" s="11">
        <f t="shared" si="22"/>
        <v>0.303951367781155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-0.27585883317254456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0.23644219517859882</v>
      </c>
      <c r="Q14" s="11">
        <f>2*'OddsRatio_working_3-way'!K14*'OddsRatio_working_3-way'!L14*'OddsRatio_working_3-way'!M14</f>
        <v>8.2097984437013494E-2</v>
      </c>
      <c r="R14" s="11">
        <f t="shared" si="23"/>
        <v>0</v>
      </c>
      <c r="S14" s="11">
        <f t="shared" si="24"/>
        <v>-0.85711301124335804</v>
      </c>
      <c r="T14" s="11">
        <f t="shared" si="25"/>
        <v>-0.2976086844594994</v>
      </c>
      <c r="U14" s="11">
        <f>'OddsRatio_working_3-way'!S14-'OddsRatio_working_3-way'!R14^2/3</f>
        <v>-0.85711301124335804</v>
      </c>
      <c r="V14" s="11">
        <f>'OddsRatio_working_3-way'!S14*'OddsRatio_working_3-way'!R14/3-2*'OddsRatio_working_3-way'!R14^3/27-'OddsRatio_working_3-way'!T14</f>
        <v>0.2976086844594994</v>
      </c>
      <c r="W14" s="11">
        <f>'OddsRatio_working_3-way'!V14^2+4*'OddsRatio_working_3-way'!U14^3/27</f>
        <v>-4.713786315189053E-3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0.15271273308151398</v>
      </c>
      <c r="Y14" s="11">
        <f>IF('OddsRatio_working_3-way'!W14&gt;=0,IF('OddsRatio_working_3-way'!V14+SQRT('OddsRatio_working_3-way'!W14)&gt;0,0,PI()),ACOS('OddsRatio_working_3-way'!V14/(2*'OddsRatio_working_3-way'!X14)))</f>
        <v>0.22672895625730449</v>
      </c>
      <c r="Z14" s="11">
        <f>'OddsRatio_working_3-way'!X14^(1/3)*COS('OddsRatio_working_3-way'!Y14/3)</f>
        <v>0.53298739327527822</v>
      </c>
      <c r="AA14" s="11">
        <f>'OddsRatio_working_3-way'!X14^(1/3)*COS(('OddsRatio_working_3-way'!Y14+2*PI())/3)</f>
        <v>-0.30144483064009214</v>
      </c>
      <c r="AB14" s="11">
        <f>'OddsRatio_working_3-way'!X14^(1/3)*COS(('OddsRatio_working_3-way'!Y14+4*PI())/3)</f>
        <v>-0.23154256263518616</v>
      </c>
      <c r="AC14" s="11">
        <f>'OddsRatio_working_3-way'!X14^(1/3)*SIN('OddsRatio_working_3-way'!Y14/3)</f>
        <v>4.0358093249597937E-2</v>
      </c>
      <c r="AD14" s="11">
        <f>'OddsRatio_working_3-way'!X14^(1/3)*SIN(('OddsRatio_working_3-way'!Y14+2*PI())/3)</f>
        <v>0.44140157584843925</v>
      </c>
      <c r="AE14" s="11">
        <f>'OddsRatio_working_3-way'!X14^(1/3)*SIN(('OddsRatio_working_3-way'!Y14+4*PI())/3)</f>
        <v>-0.48175966909803714</v>
      </c>
      <c r="AF14" s="11">
        <f>-'OddsRatio_working_3-way'!U14/(3*'OddsRatio_working_3-way'!X14^(1/3))*COS(('OddsRatio_working_3-way'!Y14)/3)</f>
        <v>0.53298739327527833</v>
      </c>
      <c r="AG14" s="11">
        <f>-'OddsRatio_working_3-way'!U14/(3*'OddsRatio_working_3-way'!X14^(1/3))*COS(('OddsRatio_working_3-way'!Y14+2*PI())/3)</f>
        <v>-0.3014448306400922</v>
      </c>
      <c r="AH14" s="11">
        <f>-'OddsRatio_working_3-way'!U14/(3*'OddsRatio_working_3-way'!X14^(1/3))*COS(('OddsRatio_working_3-way'!Y14+4*PI())/3)</f>
        <v>-0.23154256263518622</v>
      </c>
      <c r="AI14" s="11">
        <f>'OddsRatio_working_3-way'!U14/(3*'OddsRatio_working_3-way'!X14^(1/3))*SIN(('OddsRatio_working_3-way'!Y14)/3)</f>
        <v>-4.0358093249597944E-2</v>
      </c>
      <c r="AJ14" s="11">
        <f>'OddsRatio_working_3-way'!U14/(3*'OddsRatio_working_3-way'!X14^(1/3))*SIN(('OddsRatio_working_3-way'!Y14+2*PI())/3)</f>
        <v>-0.44140157584843936</v>
      </c>
      <c r="AK14" s="11">
        <f>'OddsRatio_working_3-way'!U14/(3*'OddsRatio_working_3-way'!X14^(1/3))*SIN(('OddsRatio_working_3-way'!Y14+4*PI())/3)</f>
        <v>0.48175966909803719</v>
      </c>
      <c r="AL14" s="11">
        <f>'OddsRatio_working_3-way'!Z14+'OddsRatio_working_3-way'!AF14</f>
        <v>1.0659747865505564</v>
      </c>
      <c r="AM14" s="11">
        <f>'OddsRatio_working_3-way'!AA14+'OddsRatio_working_3-way'!AG14</f>
        <v>-0.6028896612801844</v>
      </c>
      <c r="AN14" s="11">
        <f>'OddsRatio_working_3-way'!AB14+'OddsRatio_working_3-way'!AH14</f>
        <v>-0.46308512527037238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1.0659747865505564</v>
      </c>
      <c r="AS14" s="11">
        <f>IF(('OddsRatio_working_3-way'!X14=0),IF(Q14&gt;0,-Q14^(1/3),(-Q14)^(1/3)),'OddsRatio_working_3-way'!AM14-'OddsRatio_working_3-way'!R14/3)</f>
        <v>-0.6028896612801844</v>
      </c>
      <c r="AT14" s="11">
        <f>IF(('OddsRatio_working_3-way'!X14=0),IF(Q14&gt;0,-Q14^(1/3),(-Q14)^(1/3)),'OddsRatio_working_3-way'!AN14-'OddsRatio_working_3-way'!R14/3)</f>
        <v>-0.46308512527037238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</v>
      </c>
      <c r="B15" s="4">
        <f>IF('True_Odds_Calculator_3-way'!B16="","",'True_Odds_Calculator_3-way'!B16)</f>
        <v>3.76</v>
      </c>
      <c r="C15" s="4">
        <f>IF('True_Odds_Calculator_3-way'!C16="","",'True_Odds_Calculator_3-way'!C16)</f>
        <v>3.5</v>
      </c>
      <c r="D15" s="9">
        <f t="shared" si="13"/>
        <v>0.46542096895817248</v>
      </c>
      <c r="E15" s="9">
        <f t="shared" si="14"/>
        <v>0.2576042864601491</v>
      </c>
      <c r="F15" s="9">
        <f t="shared" si="15"/>
        <v>0.27697474458167831</v>
      </c>
      <c r="G15" s="9">
        <f t="shared" si="16"/>
        <v>1.0441749936591864</v>
      </c>
      <c r="H15" s="9">
        <f t="shared" si="17"/>
        <v>2.1485924930251055</v>
      </c>
      <c r="I15" s="9">
        <f t="shared" si="18"/>
        <v>3.8819229824993542</v>
      </c>
      <c r="J15" s="9">
        <f t="shared" si="19"/>
        <v>3.6104374841479654</v>
      </c>
      <c r="K15" s="11">
        <f t="shared" si="20"/>
        <v>0.47619047619047616</v>
      </c>
      <c r="L15" s="11">
        <f t="shared" si="21"/>
        <v>0.26595744680851063</v>
      </c>
      <c r="M15" s="11">
        <f t="shared" si="22"/>
        <v>0.2857142857142857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-0.27464177160225789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0.23013460703430302</v>
      </c>
      <c r="Q15" s="11">
        <f>2*'OddsRatio_working_3-way'!K15*'OddsRatio_working_3-way'!L15*'OddsRatio_working_3-way'!M15</f>
        <v>7.2369373281227375E-2</v>
      </c>
      <c r="R15" s="11">
        <f t="shared" si="23"/>
        <v>0</v>
      </c>
      <c r="S15" s="11">
        <f t="shared" si="24"/>
        <v>-0.83794466403162049</v>
      </c>
      <c r="T15" s="11">
        <f t="shared" si="25"/>
        <v>-0.2635046113306983</v>
      </c>
      <c r="U15" s="11">
        <f>'OddsRatio_working_3-way'!S15-'OddsRatio_working_3-way'!R15^2/3</f>
        <v>-0.83794466403162049</v>
      </c>
      <c r="V15" s="11">
        <f>'OddsRatio_working_3-way'!S15*'OddsRatio_working_3-way'!R15/3-2*'OddsRatio_working_3-way'!R15^3/27-'OddsRatio_working_3-way'!T15</f>
        <v>0.2635046113306983</v>
      </c>
      <c r="W15" s="11">
        <f>'OddsRatio_working_3-way'!V15^2+4*'OddsRatio_working_3-way'!U15^3/27</f>
        <v>-1.7730342273018659E-2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0.14761861541279359</v>
      </c>
      <c r="Y15" s="11">
        <f>IF('OddsRatio_working_3-way'!W15&gt;=0,IF('OddsRatio_working_3-way'!V15+SQRT('OddsRatio_working_3-way'!W15)&gt;0,0,PI()),ACOS('OddsRatio_working_3-way'!V15/(2*'OddsRatio_working_3-way'!X15)))</f>
        <v>0.4678981166947862</v>
      </c>
      <c r="Z15" s="11">
        <f>'OddsRatio_working_3-way'!X15^(1/3)*COS('OddsRatio_working_3-way'!Y15/3)</f>
        <v>0.52208749682959321</v>
      </c>
      <c r="AA15" s="11">
        <f>'OddsRatio_working_3-way'!X15^(1/3)*COS(('OddsRatio_working_3-way'!Y15+2*PI())/3)</f>
        <v>-0.33213981193847075</v>
      </c>
      <c r="AB15" s="11">
        <f>'OddsRatio_working_3-way'!X15^(1/3)*COS(('OddsRatio_working_3-way'!Y15+4*PI())/3)</f>
        <v>-0.18994768489112232</v>
      </c>
      <c r="AC15" s="11">
        <f>'OddsRatio_working_3-way'!X15^(1/3)*SIN('OddsRatio_working_3-way'!Y15/3)</f>
        <v>8.2094662827432094E-2</v>
      </c>
      <c r="AD15" s="11">
        <f>'OddsRatio_working_3-way'!X15^(1/3)*SIN(('OddsRatio_working_3-way'!Y15+2*PI())/3)</f>
        <v>0.41109370383893923</v>
      </c>
      <c r="AE15" s="11">
        <f>'OddsRatio_working_3-way'!X15^(1/3)*SIN(('OddsRatio_working_3-way'!Y15+4*PI())/3)</f>
        <v>-0.49318836666637134</v>
      </c>
      <c r="AF15" s="11">
        <f>-'OddsRatio_working_3-way'!U15/(3*'OddsRatio_working_3-way'!X15^(1/3))*COS(('OddsRatio_working_3-way'!Y15)/3)</f>
        <v>0.5220874968295931</v>
      </c>
      <c r="AG15" s="11">
        <f>-'OddsRatio_working_3-way'!U15/(3*'OddsRatio_working_3-way'!X15^(1/3))*COS(('OddsRatio_working_3-way'!Y15+2*PI())/3)</f>
        <v>-0.3321398119384707</v>
      </c>
      <c r="AH15" s="11">
        <f>-'OddsRatio_working_3-way'!U15/(3*'OddsRatio_working_3-way'!X15^(1/3))*COS(('OddsRatio_working_3-way'!Y15+4*PI())/3)</f>
        <v>-0.18994768489112226</v>
      </c>
      <c r="AI15" s="11">
        <f>'OddsRatio_working_3-way'!U15/(3*'OddsRatio_working_3-way'!X15^(1/3))*SIN(('OddsRatio_working_3-way'!Y15)/3)</f>
        <v>-8.2094662827432066E-2</v>
      </c>
      <c r="AJ15" s="11">
        <f>'OddsRatio_working_3-way'!U15/(3*'OddsRatio_working_3-way'!X15^(1/3))*SIN(('OddsRatio_working_3-way'!Y15+2*PI())/3)</f>
        <v>-0.41109370383893917</v>
      </c>
      <c r="AK15" s="11">
        <f>'OddsRatio_working_3-way'!U15/(3*'OddsRatio_working_3-way'!X15^(1/3))*SIN(('OddsRatio_working_3-way'!Y15+4*PI())/3)</f>
        <v>0.49318836666637123</v>
      </c>
      <c r="AL15" s="11">
        <f>'OddsRatio_working_3-way'!Z15+'OddsRatio_working_3-way'!AF15</f>
        <v>1.0441749936591864</v>
      </c>
      <c r="AM15" s="11">
        <f>'OddsRatio_working_3-way'!AA15+'OddsRatio_working_3-way'!AG15</f>
        <v>-0.66427962387694151</v>
      </c>
      <c r="AN15" s="11">
        <f>'OddsRatio_working_3-way'!AB15+'OddsRatio_working_3-way'!AH15</f>
        <v>-0.37989536978224459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1.0441749936591864</v>
      </c>
      <c r="AS15" s="11">
        <f>IF(('OddsRatio_working_3-way'!X15=0),IF(Q15&gt;0,-Q15^(1/3),(-Q15)^(1/3)),'OddsRatio_working_3-way'!AM15-'OddsRatio_working_3-way'!R15/3)</f>
        <v>-0.66427962387694151</v>
      </c>
      <c r="AT15" s="11">
        <f>IF(('OddsRatio_working_3-way'!X15=0),IF(Q15&gt;0,-Q15^(1/3),(-Q15)^(1/3)),'OddsRatio_working_3-way'!AN15-'OddsRatio_working_3-way'!R15/3)</f>
        <v>-0.37989536978224459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3.44</v>
      </c>
      <c r="B16" s="4">
        <f>IF('True_Odds_Calculator_3-way'!B17="","",'True_Odds_Calculator_3-way'!B17)</f>
        <v>3.91</v>
      </c>
      <c r="C16" s="4">
        <f>IF('True_Odds_Calculator_3-way'!C17="","",'True_Odds_Calculator_3-way'!C17)</f>
        <v>2.08</v>
      </c>
      <c r="D16" s="9">
        <f t="shared" si="13"/>
        <v>0.28203450339929698</v>
      </c>
      <c r="E16" s="9">
        <f t="shared" si="14"/>
        <v>0.24776889901666813</v>
      </c>
      <c r="F16" s="9">
        <f t="shared" si="15"/>
        <v>0.47019659758403465</v>
      </c>
      <c r="G16" s="9">
        <f t="shared" si="16"/>
        <v>1.0433055204169885</v>
      </c>
      <c r="H16" s="9">
        <f t="shared" si="17"/>
        <v>3.5456654698174517</v>
      </c>
      <c r="I16" s="9">
        <f t="shared" si="18"/>
        <v>4.0360190644134359</v>
      </c>
      <c r="J16" s="9">
        <f t="shared" si="19"/>
        <v>2.1267699620503477</v>
      </c>
      <c r="K16" s="11">
        <f t="shared" si="20"/>
        <v>0.29069767441860467</v>
      </c>
      <c r="L16" s="11">
        <f t="shared" si="21"/>
        <v>0.25575447570332482</v>
      </c>
      <c r="M16" s="11">
        <f t="shared" si="22"/>
        <v>0.48076923076923073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-0.27409936907795684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0.22983302755651536</v>
      </c>
      <c r="Q16" s="11">
        <f>2*'OddsRatio_working_3-way'!K16*'OddsRatio_working_3-way'!L16*'OddsRatio_working_3-way'!M16</f>
        <v>7.148772241260197E-2</v>
      </c>
      <c r="R16" s="11">
        <f t="shared" si="23"/>
        <v>0</v>
      </c>
      <c r="S16" s="11">
        <f t="shared" si="24"/>
        <v>-0.83850257784120741</v>
      </c>
      <c r="T16" s="11">
        <f t="shared" si="25"/>
        <v>-0.26080951099259947</v>
      </c>
      <c r="U16" s="11">
        <f>'OddsRatio_working_3-way'!S16-'OddsRatio_working_3-way'!R16^2/3</f>
        <v>-0.83850257784120741</v>
      </c>
      <c r="V16" s="11">
        <f>'OddsRatio_working_3-way'!S16*'OddsRatio_working_3-way'!R16/3-2*'OddsRatio_working_3-way'!R16^3/27-'OddsRatio_working_3-way'!T16</f>
        <v>0.26080951099259947</v>
      </c>
      <c r="W16" s="11">
        <f>'OddsRatio_working_3-way'!V16^2+4*'OddsRatio_working_3-way'!U16^3/27</f>
        <v>-1.9317644004675949E-2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0.14776606937053818</v>
      </c>
      <c r="Y16" s="11">
        <f>IF('OddsRatio_working_3-way'!W16&gt;=0,IF('OddsRatio_working_3-way'!V16+SQRT('OddsRatio_working_3-way'!W16)&gt;0,0,PI()),ACOS('OddsRatio_working_3-way'!V16/(2*'OddsRatio_working_3-way'!X16)))</f>
        <v>0.48962747764150594</v>
      </c>
      <c r="Z16" s="11">
        <f>'OddsRatio_working_3-way'!X16^(1/3)*COS('OddsRatio_working_3-way'!Y16/3)</f>
        <v>0.52165276020849427</v>
      </c>
      <c r="AA16" s="11">
        <f>'OddsRatio_working_3-way'!X16^(1/3)*COS(('OddsRatio_working_3-way'!Y16+2*PI())/3)</f>
        <v>-0.33522021577257544</v>
      </c>
      <c r="AB16" s="11">
        <f>'OddsRatio_working_3-way'!X16^(1/3)*COS(('OddsRatio_working_3-way'!Y16+4*PI())/3)</f>
        <v>-0.18643254443591895</v>
      </c>
      <c r="AC16" s="11">
        <f>'OddsRatio_working_3-way'!X16^(1/3)*SIN('OddsRatio_working_3-way'!Y16/3)</f>
        <v>8.5902602098316433E-2</v>
      </c>
      <c r="AD16" s="11">
        <f>'OddsRatio_working_3-way'!X16^(1/3)*SIN(('OddsRatio_working_3-way'!Y16+2*PI())/3)</f>
        <v>0.40881324124567009</v>
      </c>
      <c r="AE16" s="11">
        <f>'OddsRatio_working_3-way'!X16^(1/3)*SIN(('OddsRatio_working_3-way'!Y16+4*PI())/3)</f>
        <v>-0.49471584334398627</v>
      </c>
      <c r="AF16" s="11">
        <f>-'OddsRatio_working_3-way'!U16/(3*'OddsRatio_working_3-way'!X16^(1/3))*COS(('OddsRatio_working_3-way'!Y16)/3)</f>
        <v>0.52165276020849427</v>
      </c>
      <c r="AG16" s="11">
        <f>-'OddsRatio_working_3-way'!U16/(3*'OddsRatio_working_3-way'!X16^(1/3))*COS(('OddsRatio_working_3-way'!Y16+2*PI())/3)</f>
        <v>-0.33522021577257544</v>
      </c>
      <c r="AH16" s="11">
        <f>-'OddsRatio_working_3-way'!U16/(3*'OddsRatio_working_3-way'!X16^(1/3))*COS(('OddsRatio_working_3-way'!Y16+4*PI())/3)</f>
        <v>-0.18643254443591895</v>
      </c>
      <c r="AI16" s="11">
        <f>'OddsRatio_working_3-way'!U16/(3*'OddsRatio_working_3-way'!X16^(1/3))*SIN(('OddsRatio_working_3-way'!Y16)/3)</f>
        <v>-8.5902602098316433E-2</v>
      </c>
      <c r="AJ16" s="11">
        <f>'OddsRatio_working_3-way'!U16/(3*'OddsRatio_working_3-way'!X16^(1/3))*SIN(('OddsRatio_working_3-way'!Y16+2*PI())/3)</f>
        <v>-0.40881324124567009</v>
      </c>
      <c r="AK16" s="11">
        <f>'OddsRatio_working_3-way'!U16/(3*'OddsRatio_working_3-way'!X16^(1/3))*SIN(('OddsRatio_working_3-way'!Y16+4*PI())/3)</f>
        <v>0.49471584334398627</v>
      </c>
      <c r="AL16" s="11">
        <f>'OddsRatio_working_3-way'!Z16+'OddsRatio_working_3-way'!AF16</f>
        <v>1.0433055204169885</v>
      </c>
      <c r="AM16" s="11">
        <f>'OddsRatio_working_3-way'!AA16+'OddsRatio_working_3-way'!AG16</f>
        <v>-0.67044043154515087</v>
      </c>
      <c r="AN16" s="11">
        <f>'OddsRatio_working_3-way'!AB16+'OddsRatio_working_3-way'!AH16</f>
        <v>-0.37286508887183789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1.0433055204169885</v>
      </c>
      <c r="AS16" s="11">
        <f>IF(('OddsRatio_working_3-way'!X16=0),IF(Q16&gt;0,-Q16^(1/3),(-Q16)^(1/3)),'OddsRatio_working_3-way'!AM16-'OddsRatio_working_3-way'!R16/3)</f>
        <v>-0.67044043154515087</v>
      </c>
      <c r="AT16" s="11">
        <f>IF(('OddsRatio_working_3-way'!X16=0),IF(Q16&gt;0,-Q16^(1/3),(-Q16)^(1/3)),'OddsRatio_working_3-way'!AN16-'OddsRatio_working_3-way'!R16/3)</f>
        <v>-0.37286508887183789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3.61</v>
      </c>
      <c r="B17" s="4">
        <f>IF('True_Odds_Calculator_3-way'!B18="","",'True_Odds_Calculator_3-way'!B18)</f>
        <v>3.72</v>
      </c>
      <c r="C17" s="4">
        <f>IF('True_Odds_Calculator_3-way'!C18="","",'True_Odds_Calculator_3-way'!C18)</f>
        <v>2.0699999999999998</v>
      </c>
      <c r="D17" s="9">
        <f t="shared" si="13"/>
        <v>0.26808179385485392</v>
      </c>
      <c r="E17" s="9">
        <f t="shared" si="14"/>
        <v>0.26005969916690835</v>
      </c>
      <c r="F17" s="9">
        <f t="shared" si="15"/>
        <v>0.4718585069782375</v>
      </c>
      <c r="G17" s="9">
        <f t="shared" si="16"/>
        <v>1.0460554871736905</v>
      </c>
      <c r="H17" s="9">
        <f t="shared" si="17"/>
        <v>3.7302048215233317</v>
      </c>
      <c r="I17" s="9">
        <f t="shared" si="18"/>
        <v>3.845270925112438</v>
      </c>
      <c r="J17" s="9">
        <f t="shared" si="19"/>
        <v>2.1192793712758489</v>
      </c>
      <c r="K17" s="11">
        <f t="shared" si="20"/>
        <v>0.2770083102493075</v>
      </c>
      <c r="L17" s="11">
        <f t="shared" si="21"/>
        <v>0.26881720430107525</v>
      </c>
      <c r="M17" s="11">
        <f t="shared" si="22"/>
        <v>0.48309178743961356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-0.27325788450605359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0.23022871352079999</v>
      </c>
      <c r="Q17" s="11">
        <f>2*'OddsRatio_working_3-way'!K17*'OddsRatio_working_3-way'!L17*'OddsRatio_working_3-way'!M17</f>
        <v>7.1946472975249989E-2</v>
      </c>
      <c r="R17" s="11">
        <f t="shared" si="23"/>
        <v>0</v>
      </c>
      <c r="S17" s="11">
        <f t="shared" si="24"/>
        <v>-0.8425327376626881</v>
      </c>
      <c r="T17" s="11">
        <f t="shared" si="25"/>
        <v>-0.26329148051959</v>
      </c>
      <c r="U17" s="11">
        <f>'OddsRatio_working_3-way'!S17-'OddsRatio_working_3-way'!R17^2/3</f>
        <v>-0.8425327376626881</v>
      </c>
      <c r="V17" s="11">
        <f>'OddsRatio_working_3-way'!S17*'OddsRatio_working_3-way'!R17/3-2*'OddsRatio_working_3-way'!R17^3/27-'OddsRatio_working_3-way'!T17</f>
        <v>0.26329148051959</v>
      </c>
      <c r="W17" s="11">
        <f>'OddsRatio_working_3-way'!V17^2+4*'OddsRatio_working_3-way'!U17^3/27</f>
        <v>-1.9282260067528867E-2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0.14883267768011038</v>
      </c>
      <c r="Y17" s="11">
        <f>IF('OddsRatio_working_3-way'!W17&gt;=0,IF('OddsRatio_working_3-way'!V17+SQRT('OddsRatio_working_3-way'!W17)&gt;0,0,PI()),ACOS('OddsRatio_working_3-way'!V17/(2*'OddsRatio_working_3-way'!X17)))</f>
        <v>0.48532850787096304</v>
      </c>
      <c r="Z17" s="11">
        <f>'OddsRatio_working_3-way'!X17^(1/3)*COS('OddsRatio_working_3-way'!Y17/3)</f>
        <v>0.52302774358684523</v>
      </c>
      <c r="AA17" s="11">
        <f>'OddsRatio_working_3-way'!X17^(1/3)*COS(('OddsRatio_working_3-way'!Y17+2*PI())/3)</f>
        <v>-0.33543727129934381</v>
      </c>
      <c r="AB17" s="11">
        <f>'OddsRatio_working_3-way'!X17^(1/3)*COS(('OddsRatio_working_3-way'!Y17+4*PI())/3)</f>
        <v>-0.18759047228750106</v>
      </c>
      <c r="AC17" s="11">
        <f>'OddsRatio_working_3-way'!X17^(1/3)*SIN('OddsRatio_working_3-way'!Y17/3)</f>
        <v>8.5359389208311848E-2</v>
      </c>
      <c r="AD17" s="11">
        <f>'OddsRatio_working_3-way'!X17^(1/3)*SIN(('OddsRatio_working_3-way'!Y17+2*PI())/3)</f>
        <v>0.41027561822610553</v>
      </c>
      <c r="AE17" s="11">
        <f>'OddsRatio_working_3-way'!X17^(1/3)*SIN(('OddsRatio_working_3-way'!Y17+4*PI())/3)</f>
        <v>-0.49563500743441741</v>
      </c>
      <c r="AF17" s="11">
        <f>-'OddsRatio_working_3-way'!U17/(3*'OddsRatio_working_3-way'!X17^(1/3))*COS(('OddsRatio_working_3-way'!Y17)/3)</f>
        <v>0.52302774358684523</v>
      </c>
      <c r="AG17" s="11">
        <f>-'OddsRatio_working_3-way'!U17/(3*'OddsRatio_working_3-way'!X17^(1/3))*COS(('OddsRatio_working_3-way'!Y17+2*PI())/3)</f>
        <v>-0.33543727129934381</v>
      </c>
      <c r="AH17" s="11">
        <f>-'OddsRatio_working_3-way'!U17/(3*'OddsRatio_working_3-way'!X17^(1/3))*COS(('OddsRatio_working_3-way'!Y17+4*PI())/3)</f>
        <v>-0.18759047228750106</v>
      </c>
      <c r="AI17" s="11">
        <f>'OddsRatio_working_3-way'!U17/(3*'OddsRatio_working_3-way'!X17^(1/3))*SIN(('OddsRatio_working_3-way'!Y17)/3)</f>
        <v>-8.5359389208311848E-2</v>
      </c>
      <c r="AJ17" s="11">
        <f>'OddsRatio_working_3-way'!U17/(3*'OddsRatio_working_3-way'!X17^(1/3))*SIN(('OddsRatio_working_3-way'!Y17+2*PI())/3)</f>
        <v>-0.41027561822610553</v>
      </c>
      <c r="AK17" s="11">
        <f>'OddsRatio_working_3-way'!U17/(3*'OddsRatio_working_3-way'!X17^(1/3))*SIN(('OddsRatio_working_3-way'!Y17+4*PI())/3)</f>
        <v>0.49563500743441741</v>
      </c>
      <c r="AL17" s="11">
        <f>'OddsRatio_working_3-way'!Z17+'OddsRatio_working_3-way'!AF17</f>
        <v>1.0460554871736905</v>
      </c>
      <c r="AM17" s="11">
        <f>'OddsRatio_working_3-way'!AA17+'OddsRatio_working_3-way'!AG17</f>
        <v>-0.67087454259868762</v>
      </c>
      <c r="AN17" s="11">
        <f>'OddsRatio_working_3-way'!AB17+'OddsRatio_working_3-way'!AH17</f>
        <v>-0.37518094457500212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1.0460554871736905</v>
      </c>
      <c r="AS17" s="11">
        <f>IF(('OddsRatio_working_3-way'!X17=0),IF(Q17&gt;0,-Q17^(1/3),(-Q17)^(1/3)),'OddsRatio_working_3-way'!AM17-'OddsRatio_working_3-way'!R17/3)</f>
        <v>-0.67087454259868762</v>
      </c>
      <c r="AT17" s="11">
        <f>IF(('OddsRatio_working_3-way'!X17=0),IF(Q17&gt;0,-Q17^(1/3),(-Q17)^(1/3)),'OddsRatio_working_3-way'!AN17-'OddsRatio_working_3-way'!R17/3)</f>
        <v>-0.37518094457500212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2.73</v>
      </c>
      <c r="B18" s="4">
        <f>IF('True_Odds_Calculator_3-way'!B19="","",'True_Odds_Calculator_3-way'!B19)</f>
        <v>3.07</v>
      </c>
      <c r="C18" s="4">
        <f>IF('True_Odds_Calculator_3-way'!C19="","",'True_Odds_Calculator_3-way'!C19)</f>
        <v>2.98</v>
      </c>
      <c r="D18" s="9">
        <f t="shared" si="13"/>
        <v>0.35679472998969458</v>
      </c>
      <c r="E18" s="9">
        <f t="shared" si="14"/>
        <v>0.31675379297333162</v>
      </c>
      <c r="F18" s="9">
        <f t="shared" si="15"/>
        <v>0.32645147703697364</v>
      </c>
      <c r="G18" s="9">
        <f t="shared" si="16"/>
        <v>1.04204160687553</v>
      </c>
      <c r="H18" s="9">
        <f t="shared" si="17"/>
        <v>2.8027319798946677</v>
      </c>
      <c r="I18" s="9">
        <f t="shared" si="18"/>
        <v>3.1570261262323474</v>
      </c>
      <c r="J18" s="9">
        <f t="shared" si="19"/>
        <v>3.0632423816135494</v>
      </c>
      <c r="K18" s="11">
        <f t="shared" si="20"/>
        <v>0.36630036630036628</v>
      </c>
      <c r="L18" s="11">
        <f t="shared" si="21"/>
        <v>0.32573289902280134</v>
      </c>
      <c r="M18" s="11">
        <f t="shared" si="22"/>
        <v>0.33557046979865773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-0.28389931997041284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0.23142514889886079</v>
      </c>
      <c r="Q18" s="11">
        <f>2*'OddsRatio_working_3-way'!K18*'OddsRatio_working_3-way'!L18*'OddsRatio_working_3-way'!M18</f>
        <v>8.0077906193377416E-2</v>
      </c>
      <c r="R18" s="11">
        <f t="shared" si="23"/>
        <v>0</v>
      </c>
      <c r="S18" s="11">
        <f t="shared" si="24"/>
        <v>-0.81516626712237017</v>
      </c>
      <c r="T18" s="11">
        <f t="shared" si="25"/>
        <v>-0.28206445229147747</v>
      </c>
      <c r="U18" s="11">
        <f>'OddsRatio_working_3-way'!S18-'OddsRatio_working_3-way'!R18^2/3</f>
        <v>-0.81516626712237017</v>
      </c>
      <c r="V18" s="11">
        <f>'OddsRatio_working_3-way'!S18*'OddsRatio_working_3-way'!R18/3-2*'OddsRatio_working_3-way'!R18^3/27-'OddsRatio_working_3-way'!T18</f>
        <v>0.28206445229147747</v>
      </c>
      <c r="W18" s="11">
        <f>'OddsRatio_working_3-way'!V18^2+4*'OddsRatio_working_3-way'!U18^3/27</f>
        <v>-6.877571881893918E-4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0.14164048894532291</v>
      </c>
      <c r="Y18" s="11">
        <f>IF('OddsRatio_working_3-way'!W18&gt;=0,IF('OddsRatio_working_3-way'!V18+SQRT('OddsRatio_working_3-way'!W18)&gt;0,0,PI()),ACOS('OddsRatio_working_3-way'!V18/(2*'OddsRatio_working_3-way'!X18)))</f>
        <v>9.2709120255726862E-2</v>
      </c>
      <c r="Z18" s="11">
        <f>'OddsRatio_working_3-way'!X18^(1/3)*COS('OddsRatio_working_3-way'!Y18/3)</f>
        <v>0.52102080343776502</v>
      </c>
      <c r="AA18" s="11">
        <f>'OddsRatio_working_3-way'!X18^(1/3)*COS(('OddsRatio_working_3-way'!Y18+2*PI())/3)</f>
        <v>-0.2744588270562443</v>
      </c>
      <c r="AB18" s="11">
        <f>'OddsRatio_working_3-way'!X18^(1/3)*COS(('OddsRatio_working_3-way'!Y18+4*PI())/3)</f>
        <v>-0.24656197638152078</v>
      </c>
      <c r="AC18" s="11">
        <f>'OddsRatio_working_3-way'!X18^(1/3)*SIN('OddsRatio_working_3-way'!Y18/3)</f>
        <v>1.6106254246594707E-2</v>
      </c>
      <c r="AD18" s="11">
        <f>'OddsRatio_working_3-way'!X18^(1/3)*SIN(('OddsRatio_working_3-way'!Y18+2*PI())/3)</f>
        <v>0.44316412455398585</v>
      </c>
      <c r="AE18" s="11">
        <f>'OddsRatio_working_3-way'!X18^(1/3)*SIN(('OddsRatio_working_3-way'!Y18+4*PI())/3)</f>
        <v>-0.4592703788005803</v>
      </c>
      <c r="AF18" s="11">
        <f>-'OddsRatio_working_3-way'!U18/(3*'OddsRatio_working_3-way'!X18^(1/3))*COS(('OddsRatio_working_3-way'!Y18)/3)</f>
        <v>0.52102080343776491</v>
      </c>
      <c r="AG18" s="11">
        <f>-'OddsRatio_working_3-way'!U18/(3*'OddsRatio_working_3-way'!X18^(1/3))*COS(('OddsRatio_working_3-way'!Y18+2*PI())/3)</f>
        <v>-0.27445882705624425</v>
      </c>
      <c r="AH18" s="11">
        <f>-'OddsRatio_working_3-way'!U18/(3*'OddsRatio_working_3-way'!X18^(1/3))*COS(('OddsRatio_working_3-way'!Y18+4*PI())/3)</f>
        <v>-0.24656197638152072</v>
      </c>
      <c r="AI18" s="11">
        <f>'OddsRatio_working_3-way'!U18/(3*'OddsRatio_working_3-way'!X18^(1/3))*SIN(('OddsRatio_working_3-way'!Y18)/3)</f>
        <v>-1.6106254246594703E-2</v>
      </c>
      <c r="AJ18" s="11">
        <f>'OddsRatio_working_3-way'!U18/(3*'OddsRatio_working_3-way'!X18^(1/3))*SIN(('OddsRatio_working_3-way'!Y18+2*PI())/3)</f>
        <v>-0.44316412455398574</v>
      </c>
      <c r="AK18" s="11">
        <f>'OddsRatio_working_3-way'!U18/(3*'OddsRatio_working_3-way'!X18^(1/3))*SIN(('OddsRatio_working_3-way'!Y18+4*PI())/3)</f>
        <v>0.45927037880058019</v>
      </c>
      <c r="AL18" s="11">
        <f>'OddsRatio_working_3-way'!Z18+'OddsRatio_working_3-way'!AF18</f>
        <v>1.04204160687553</v>
      </c>
      <c r="AM18" s="11">
        <f>'OddsRatio_working_3-way'!AA18+'OddsRatio_working_3-way'!AG18</f>
        <v>-0.5489176541124885</v>
      </c>
      <c r="AN18" s="11">
        <f>'OddsRatio_working_3-way'!AB18+'OddsRatio_working_3-way'!AH18</f>
        <v>-0.4931239527630415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1.04204160687553</v>
      </c>
      <c r="AS18" s="11">
        <f>IF(('OddsRatio_working_3-way'!X18=0),IF(Q18&gt;0,-Q18^(1/3),(-Q18)^(1/3)),'OddsRatio_working_3-way'!AM18-'OddsRatio_working_3-way'!R18/3)</f>
        <v>-0.5489176541124885</v>
      </c>
      <c r="AT18" s="11">
        <f>IF(('OddsRatio_working_3-way'!X18=0),IF(Q18&gt;0,-Q18^(1/3),(-Q18)^(1/3)),'OddsRatio_working_3-way'!AN18-'OddsRatio_working_3-way'!R18/3)</f>
        <v>-0.4931239527630415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1.74</v>
      </c>
      <c r="B19" s="4">
        <f>IF('True_Odds_Calculator_3-way'!B20="","",'True_Odds_Calculator_3-way'!B20)</f>
        <v>4.12</v>
      </c>
      <c r="C19" s="4">
        <f>IF('True_Odds_Calculator_3-way'!C20="","",'True_Odds_Calculator_3-way'!C20)</f>
        <v>4.72</v>
      </c>
      <c r="D19" s="9">
        <f t="shared" si="13"/>
        <v>0.56256119577424224</v>
      </c>
      <c r="E19" s="9">
        <f t="shared" si="14"/>
        <v>0.2337287447109043</v>
      </c>
      <c r="F19" s="9">
        <f t="shared" si="15"/>
        <v>0.2037100595148536</v>
      </c>
      <c r="G19" s="9">
        <f t="shared" si="16"/>
        <v>1.0507897161488908</v>
      </c>
      <c r="H19" s="9">
        <f t="shared" si="17"/>
        <v>1.7775843899501798</v>
      </c>
      <c r="I19" s="9">
        <f t="shared" si="18"/>
        <v>4.2784639143845382</v>
      </c>
      <c r="J19" s="9">
        <f t="shared" si="19"/>
        <v>4.9089377440738735</v>
      </c>
      <c r="K19" s="11">
        <f t="shared" si="20"/>
        <v>0.57471264367816088</v>
      </c>
      <c r="L19" s="11">
        <f t="shared" si="21"/>
        <v>0.24271844660194175</v>
      </c>
      <c r="M19" s="11">
        <f t="shared" si="22"/>
        <v>0.21186440677966104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-0.25382873809105011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0.22401687916943289</v>
      </c>
      <c r="Q19" s="11">
        <f>2*'OddsRatio_working_3-way'!K19*'OddsRatio_working_3-way'!L19*'OddsRatio_working_3-way'!M19</f>
        <v>5.910735598138072E-2</v>
      </c>
      <c r="R19" s="11">
        <f t="shared" si="23"/>
        <v>0</v>
      </c>
      <c r="S19" s="11">
        <f t="shared" si="24"/>
        <v>-0.88255128577709152</v>
      </c>
      <c r="T19" s="11">
        <f t="shared" si="25"/>
        <v>-0.23286313608894241</v>
      </c>
      <c r="U19" s="11">
        <f>'OddsRatio_working_3-way'!S19-'OddsRatio_working_3-way'!R19^2/3</f>
        <v>-0.88255128577709152</v>
      </c>
      <c r="V19" s="11">
        <f>'OddsRatio_working_3-way'!S19*'OddsRatio_working_3-way'!R19/3-2*'OddsRatio_working_3-way'!R19^3/27-'OddsRatio_working_3-way'!T19</f>
        <v>0.23286313608894241</v>
      </c>
      <c r="W19" s="11">
        <f>'OddsRatio_working_3-way'!V19^2+4*'OddsRatio_working_3-way'!U19^3/27</f>
        <v>-4.7614218760433973E-2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0.15956147632621986</v>
      </c>
      <c r="Y19" s="11">
        <f>IF('OddsRatio_working_3-way'!W19&gt;=0,IF('OddsRatio_working_3-way'!V19+SQRT('OddsRatio_working_3-way'!W19)&gt;0,0,PI()),ACOS('OddsRatio_working_3-way'!V19/(2*'OddsRatio_working_3-way'!X19)))</f>
        <v>0.75291726876631027</v>
      </c>
      <c r="Z19" s="11">
        <f>'OddsRatio_working_3-way'!X19^(1/3)*COS('OddsRatio_working_3-way'!Y19/3)</f>
        <v>0.52539485807444553</v>
      </c>
      <c r="AA19" s="11">
        <f>'OddsRatio_working_3-way'!X19^(1/3)*COS(('OddsRatio_working_3-way'!Y19+2*PI())/3)</f>
        <v>-0.37935077779315379</v>
      </c>
      <c r="AB19" s="11">
        <f>'OddsRatio_working_3-way'!X19^(1/3)*COS(('OddsRatio_working_3-way'!Y19+4*PI())/3)</f>
        <v>-0.14604408028129182</v>
      </c>
      <c r="AC19" s="11">
        <f>'OddsRatio_working_3-way'!X19^(1/3)*SIN('OddsRatio_working_3-way'!Y19/3)</f>
        <v>0.13469968461221624</v>
      </c>
      <c r="AD19" s="11">
        <f>'OddsRatio_working_3-way'!X19^(1/3)*SIN(('OddsRatio_working_3-way'!Y19+2*PI())/3)</f>
        <v>0.38765545180408145</v>
      </c>
      <c r="AE19" s="11">
        <f>'OddsRatio_working_3-way'!X19^(1/3)*SIN(('OddsRatio_working_3-way'!Y19+4*PI())/3)</f>
        <v>-0.52235513641629761</v>
      </c>
      <c r="AF19" s="11">
        <f>-'OddsRatio_working_3-way'!U19/(3*'OddsRatio_working_3-way'!X19^(1/3))*COS(('OddsRatio_working_3-way'!Y19)/3)</f>
        <v>0.52539485807444541</v>
      </c>
      <c r="AG19" s="11">
        <f>-'OddsRatio_working_3-way'!U19/(3*'OddsRatio_working_3-way'!X19^(1/3))*COS(('OddsRatio_working_3-way'!Y19+2*PI())/3)</f>
        <v>-0.37935077779315368</v>
      </c>
      <c r="AH19" s="11">
        <f>-'OddsRatio_working_3-way'!U19/(3*'OddsRatio_working_3-way'!X19^(1/3))*COS(('OddsRatio_working_3-way'!Y19+4*PI())/3)</f>
        <v>-0.14604408028129179</v>
      </c>
      <c r="AI19" s="11">
        <f>'OddsRatio_working_3-way'!U19/(3*'OddsRatio_working_3-way'!X19^(1/3))*SIN(('OddsRatio_working_3-way'!Y19)/3)</f>
        <v>-0.13469968461221621</v>
      </c>
      <c r="AJ19" s="11">
        <f>'OddsRatio_working_3-way'!U19/(3*'OddsRatio_working_3-way'!X19^(1/3))*SIN(('OddsRatio_working_3-way'!Y19+2*PI())/3)</f>
        <v>-0.3876554518040814</v>
      </c>
      <c r="AK19" s="11">
        <f>'OddsRatio_working_3-way'!U19/(3*'OddsRatio_working_3-way'!X19^(1/3))*SIN(('OddsRatio_working_3-way'!Y19+4*PI())/3)</f>
        <v>0.52235513641629749</v>
      </c>
      <c r="AL19" s="11">
        <f>'OddsRatio_working_3-way'!Z19+'OddsRatio_working_3-way'!AF19</f>
        <v>1.0507897161488908</v>
      </c>
      <c r="AM19" s="11">
        <f>'OddsRatio_working_3-way'!AA19+'OddsRatio_working_3-way'!AG19</f>
        <v>-0.75870155558630747</v>
      </c>
      <c r="AN19" s="11">
        <f>'OddsRatio_working_3-way'!AB19+'OddsRatio_working_3-way'!AH19</f>
        <v>-0.29208816056258358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1.0507897161488908</v>
      </c>
      <c r="AS19" s="11">
        <f>IF(('OddsRatio_working_3-way'!X19=0),IF(Q19&gt;0,-Q19^(1/3),(-Q19)^(1/3)),'OddsRatio_working_3-way'!AM19-'OddsRatio_working_3-way'!R19/3)</f>
        <v>-0.75870155558630747</v>
      </c>
      <c r="AT19" s="11">
        <f>IF(('OddsRatio_working_3-way'!X19=0),IF(Q19&gt;0,-Q19^(1/3),(-Q19)^(1/3)),'OddsRatio_working_3-way'!AN19-'OddsRatio_working_3-way'!R19/3)</f>
        <v>-0.29208816056258358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1.35</v>
      </c>
      <c r="B20" s="4">
        <f>IF('True_Odds_Calculator_3-way'!B21="","",'True_Odds_Calculator_3-way'!B21)</f>
        <v>5.69</v>
      </c>
      <c r="C20" s="4">
        <f>IF('True_Odds_Calculator_3-way'!C21="","",'True_Odds_Calculator_3-way'!C21)</f>
        <v>8.74</v>
      </c>
      <c r="D20" s="9">
        <f t="shared" si="13"/>
        <v>0.7268795654129977</v>
      </c>
      <c r="E20" s="9">
        <f t="shared" si="14"/>
        <v>0.16570101919039687</v>
      </c>
      <c r="F20" s="9">
        <f t="shared" si="15"/>
        <v>0.10741941539660549</v>
      </c>
      <c r="G20" s="9">
        <f t="shared" si="16"/>
        <v>1.0735534962750413</v>
      </c>
      <c r="H20" s="9">
        <f t="shared" si="17"/>
        <v>1.3757437236962646</v>
      </c>
      <c r="I20" s="9">
        <f t="shared" si="18"/>
        <v>6.0349658975299443</v>
      </c>
      <c r="J20" s="9">
        <f t="shared" si="19"/>
        <v>9.3093040611688203</v>
      </c>
      <c r="K20" s="11">
        <f t="shared" si="20"/>
        <v>0.7407407407407407</v>
      </c>
      <c r="L20" s="11">
        <f t="shared" si="21"/>
        <v>0.17574692442882248</v>
      </c>
      <c r="M20" s="11">
        <f t="shared" si="22"/>
        <v>0.11441647597254004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-0.18924498531420642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0.19035898755829742</v>
      </c>
      <c r="Q20" s="11">
        <f>2*'OddsRatio_working_3-way'!K20*'OddsRatio_working_3-way'!L20*'OddsRatio_working_3-way'!M20</f>
        <v>2.9790138898012117E-2</v>
      </c>
      <c r="R20" s="11">
        <f t="shared" si="23"/>
        <v>0</v>
      </c>
      <c r="S20" s="11">
        <f t="shared" si="24"/>
        <v>-1.0058865614972117</v>
      </c>
      <c r="T20" s="11">
        <f t="shared" si="25"/>
        <v>-0.1574157373235073</v>
      </c>
      <c r="U20" s="11">
        <f>'OddsRatio_working_3-way'!S20-'OddsRatio_working_3-way'!R20^2/3</f>
        <v>-1.0058865614972117</v>
      </c>
      <c r="V20" s="11">
        <f>'OddsRatio_working_3-way'!S20*'OddsRatio_working_3-way'!R20/3-2*'OddsRatio_working_3-way'!R20^3/27-'OddsRatio_working_3-way'!T20</f>
        <v>0.1574157373235073</v>
      </c>
      <c r="W20" s="11">
        <f>'OddsRatio_working_3-way'!V20^2+4*'OddsRatio_working_3-way'!U20^3/27</f>
        <v>-0.12600011427833768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0.19415189197857508</v>
      </c>
      <c r="Y20" s="11">
        <f>IF('OddsRatio_working_3-way'!W20&gt;=0,IF('OddsRatio_working_3-way'!V20+SQRT('OddsRatio_working_3-way'!W20)&gt;0,0,PI()),ACOS('OddsRatio_working_3-way'!V20/(2*'OddsRatio_working_3-way'!X20)))</f>
        <v>1.153387340288514</v>
      </c>
      <c r="Z20" s="11">
        <f>'OddsRatio_working_3-way'!X20^(1/3)*COS('OddsRatio_working_3-way'!Y20/3)</f>
        <v>0.53677674813752063</v>
      </c>
      <c r="AA20" s="11">
        <f>'OddsRatio_working_3-way'!X20^(1/3)*COS(('OddsRatio_working_3-way'!Y20+2*PI())/3)</f>
        <v>-0.45646995841046156</v>
      </c>
      <c r="AB20" s="11">
        <f>'OddsRatio_working_3-way'!X20^(1/3)*COS(('OddsRatio_working_3-way'!Y20+4*PI())/3)</f>
        <v>-8.0306789727059139E-2</v>
      </c>
      <c r="AC20" s="11">
        <f>'OddsRatio_working_3-way'!X20^(1/3)*SIN('OddsRatio_working_3-way'!Y20/3)</f>
        <v>0.217177906698585</v>
      </c>
      <c r="AD20" s="11">
        <f>'OddsRatio_working_3-way'!X20^(1/3)*SIN(('OddsRatio_working_3-way'!Y20+2*PI())/3)</f>
        <v>0.35627334669860167</v>
      </c>
      <c r="AE20" s="11">
        <f>'OddsRatio_working_3-way'!X20^(1/3)*SIN(('OddsRatio_working_3-way'!Y20+4*PI())/3)</f>
        <v>-0.57345125339718672</v>
      </c>
      <c r="AF20" s="11">
        <f>-'OddsRatio_working_3-way'!U20/(3*'OddsRatio_working_3-way'!X20^(1/3))*COS(('OddsRatio_working_3-way'!Y20)/3)</f>
        <v>0.53677674813752063</v>
      </c>
      <c r="AG20" s="11">
        <f>-'OddsRatio_working_3-way'!U20/(3*'OddsRatio_working_3-way'!X20^(1/3))*COS(('OddsRatio_working_3-way'!Y20+2*PI())/3)</f>
        <v>-0.45646995841046156</v>
      </c>
      <c r="AH20" s="11">
        <f>-'OddsRatio_working_3-way'!U20/(3*'OddsRatio_working_3-way'!X20^(1/3))*COS(('OddsRatio_working_3-way'!Y20+4*PI())/3)</f>
        <v>-8.0306789727059139E-2</v>
      </c>
      <c r="AI20" s="11">
        <f>'OddsRatio_working_3-way'!U20/(3*'OddsRatio_working_3-way'!X20^(1/3))*SIN(('OddsRatio_working_3-way'!Y20)/3)</f>
        <v>-0.217177906698585</v>
      </c>
      <c r="AJ20" s="11">
        <f>'OddsRatio_working_3-way'!U20/(3*'OddsRatio_working_3-way'!X20^(1/3))*SIN(('OddsRatio_working_3-way'!Y20+2*PI())/3)</f>
        <v>-0.35627334669860167</v>
      </c>
      <c r="AK20" s="11">
        <f>'OddsRatio_working_3-way'!U20/(3*'OddsRatio_working_3-way'!X20^(1/3))*SIN(('OddsRatio_working_3-way'!Y20+4*PI())/3)</f>
        <v>0.57345125339718672</v>
      </c>
      <c r="AL20" s="11">
        <f>'OddsRatio_working_3-way'!Z20+'OddsRatio_working_3-way'!AF20</f>
        <v>1.0735534962750413</v>
      </c>
      <c r="AM20" s="11">
        <f>'OddsRatio_working_3-way'!AA20+'OddsRatio_working_3-way'!AG20</f>
        <v>-0.91293991682092313</v>
      </c>
      <c r="AN20" s="11">
        <f>'OddsRatio_working_3-way'!AB20+'OddsRatio_working_3-way'!AH20</f>
        <v>-0.16061357945411828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1.0735534962750413</v>
      </c>
      <c r="AS20" s="11">
        <f>IF(('OddsRatio_working_3-way'!X20=0),IF(Q20&gt;0,-Q20^(1/3),(-Q20)^(1/3)),'OddsRatio_working_3-way'!AM20-'OddsRatio_working_3-way'!R20/3)</f>
        <v>-0.91293991682092313</v>
      </c>
      <c r="AT20" s="11">
        <f>IF(('OddsRatio_working_3-way'!X20=0),IF(Q20&gt;0,-Q20^(1/3),(-Q20)^(1/3)),'OddsRatio_working_3-way'!AN20-'OddsRatio_working_3-way'!R20/3)</f>
        <v>-0.16061357945411828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2.16</v>
      </c>
      <c r="B21" s="4">
        <f>IF('True_Odds_Calculator_3-way'!B22="","",'True_Odds_Calculator_3-way'!B22)</f>
        <v>3.32</v>
      </c>
      <c r="C21" s="4">
        <f>IF('True_Odds_Calculator_3-way'!C22="","",'True_Odds_Calculator_3-way'!C22)</f>
        <v>3.71</v>
      </c>
      <c r="D21" s="9">
        <f t="shared" si="13"/>
        <v>0.45011443634132714</v>
      </c>
      <c r="E21" s="9">
        <f t="shared" si="14"/>
        <v>0.29041785206307963</v>
      </c>
      <c r="F21" s="9">
        <f t="shared" si="15"/>
        <v>0.25946771159559312</v>
      </c>
      <c r="G21" s="9">
        <f t="shared" si="16"/>
        <v>1.0531528001395354</v>
      </c>
      <c r="H21" s="9">
        <f t="shared" si="17"/>
        <v>2.2216572481618608</v>
      </c>
      <c r="I21" s="9">
        <f t="shared" si="18"/>
        <v>3.4433144963237212</v>
      </c>
      <c r="J21" s="9">
        <f t="shared" si="19"/>
        <v>3.8540440883781408</v>
      </c>
      <c r="K21" s="11">
        <f t="shared" si="20"/>
        <v>0.46296296296296291</v>
      </c>
      <c r="L21" s="11">
        <f t="shared" si="21"/>
        <v>0.30120481927710846</v>
      </c>
      <c r="M21" s="11">
        <f t="shared" si="22"/>
        <v>0.26954177897574122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-0.27412555282525719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0.2326617040188306</v>
      </c>
      <c r="Q21" s="11">
        <f>2*'OddsRatio_working_3-way'!K21*'OddsRatio_working_3-way'!L21*'OddsRatio_working_3-way'!M21</f>
        <v>7.517341002223929E-2</v>
      </c>
      <c r="R21" s="11">
        <f t="shared" si="23"/>
        <v>0</v>
      </c>
      <c r="S21" s="11">
        <f t="shared" si="24"/>
        <v>-0.84874139466721676</v>
      </c>
      <c r="T21" s="11">
        <f t="shared" si="25"/>
        <v>-0.27422985288116858</v>
      </c>
      <c r="U21" s="11">
        <f>'OddsRatio_working_3-way'!S21-'OddsRatio_working_3-way'!R21^2/3</f>
        <v>-0.84874139466721676</v>
      </c>
      <c r="V21" s="11">
        <f>'OddsRatio_working_3-way'!S21*'OddsRatio_working_3-way'!R21/3-2*'OddsRatio_working_3-way'!R21^3/27-'OddsRatio_working_3-way'!T21</f>
        <v>0.27422985288116858</v>
      </c>
      <c r="W21" s="11">
        <f>'OddsRatio_working_3-way'!V21^2+4*'OddsRatio_working_3-way'!U21^3/27</f>
        <v>-1.5375915251036321E-2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0.15048083554249</v>
      </c>
      <c r="Y21" s="11">
        <f>IF('OddsRatio_working_3-way'!W21&gt;=0,IF('OddsRatio_working_3-way'!V21+SQRT('OddsRatio_working_3-way'!W21)&gt;0,0,PI()),ACOS('OddsRatio_working_3-way'!V21/(2*'OddsRatio_working_3-way'!X21)))</f>
        <v>0.4246605024086394</v>
      </c>
      <c r="Z21" s="11">
        <f>'OddsRatio_working_3-way'!X21^(1/3)*COS('OddsRatio_working_3-way'!Y21/3)</f>
        <v>0.52657640006976769</v>
      </c>
      <c r="AA21" s="11">
        <f>'OddsRatio_working_3-way'!X21^(1/3)*COS(('OddsRatio_working_3-way'!Y21+2*PI())/3)</f>
        <v>-0.32827527439569243</v>
      </c>
      <c r="AB21" s="11">
        <f>'OddsRatio_working_3-way'!X21^(1/3)*COS(('OddsRatio_working_3-way'!Y21+4*PI())/3)</f>
        <v>-0.19830112567407532</v>
      </c>
      <c r="AC21" s="11">
        <f>'OddsRatio_working_3-way'!X21^(1/3)*SIN('OddsRatio_working_3-way'!Y21/3)</f>
        <v>7.5040609752118112E-2</v>
      </c>
      <c r="AD21" s="11">
        <f>'OddsRatio_working_3-way'!X21^(1/3)*SIN(('OddsRatio_working_3-way'!Y21+2*PI())/3)</f>
        <v>0.41850823461771752</v>
      </c>
      <c r="AE21" s="11">
        <f>'OddsRatio_working_3-way'!X21^(1/3)*SIN(('OddsRatio_working_3-way'!Y21+4*PI())/3)</f>
        <v>-0.49354884436983565</v>
      </c>
      <c r="AF21" s="11">
        <f>-'OddsRatio_working_3-way'!U21/(3*'OddsRatio_working_3-way'!X21^(1/3))*COS(('OddsRatio_working_3-way'!Y21)/3)</f>
        <v>0.52657640006976758</v>
      </c>
      <c r="AG21" s="11">
        <f>-'OddsRatio_working_3-way'!U21/(3*'OddsRatio_working_3-way'!X21^(1/3))*COS(('OddsRatio_working_3-way'!Y21+2*PI())/3)</f>
        <v>-0.32827527439569237</v>
      </c>
      <c r="AH21" s="11">
        <f>-'OddsRatio_working_3-way'!U21/(3*'OddsRatio_working_3-way'!X21^(1/3))*COS(('OddsRatio_working_3-way'!Y21+4*PI())/3)</f>
        <v>-0.19830112567407529</v>
      </c>
      <c r="AI21" s="11">
        <f>'OddsRatio_working_3-way'!U21/(3*'OddsRatio_working_3-way'!X21^(1/3))*SIN(('OddsRatio_working_3-way'!Y21)/3)</f>
        <v>-7.5040609752118098E-2</v>
      </c>
      <c r="AJ21" s="11">
        <f>'OddsRatio_working_3-way'!U21/(3*'OddsRatio_working_3-way'!X21^(1/3))*SIN(('OddsRatio_working_3-way'!Y21+2*PI())/3)</f>
        <v>-0.41850823461771741</v>
      </c>
      <c r="AK21" s="11">
        <f>'OddsRatio_working_3-way'!U21/(3*'OddsRatio_working_3-way'!X21^(1/3))*SIN(('OddsRatio_working_3-way'!Y21+4*PI())/3)</f>
        <v>0.49354884436983554</v>
      </c>
      <c r="AL21" s="11">
        <f>'OddsRatio_working_3-way'!Z21+'OddsRatio_working_3-way'!AF21</f>
        <v>1.0531528001395354</v>
      </c>
      <c r="AM21" s="11">
        <f>'OddsRatio_working_3-way'!AA21+'OddsRatio_working_3-way'!AG21</f>
        <v>-0.65655054879138475</v>
      </c>
      <c r="AN21" s="11">
        <f>'OddsRatio_working_3-way'!AB21+'OddsRatio_working_3-way'!AH21</f>
        <v>-0.39660225134815064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1.0531528001395354</v>
      </c>
      <c r="AS21" s="11">
        <f>IF(('OddsRatio_working_3-way'!X21=0),IF(Q21&gt;0,-Q21^(1/3),(-Q21)^(1/3)),'OddsRatio_working_3-way'!AM21-'OddsRatio_working_3-way'!R21/3)</f>
        <v>-0.65655054879138475</v>
      </c>
      <c r="AT21" s="11">
        <f>IF(('OddsRatio_working_3-way'!X21=0),IF(Q21&gt;0,-Q21^(1/3),(-Q21)^(1/3)),'OddsRatio_working_3-way'!AN21-'OddsRatio_working_3-way'!R21/3)</f>
        <v>-0.39660225134815064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6.23</v>
      </c>
      <c r="B22" s="4">
        <f>IF('True_Odds_Calculator_3-way'!B23="","",'True_Odds_Calculator_3-way'!B23)</f>
        <v>3.96</v>
      </c>
      <c r="C22" s="4">
        <f>IF('True_Odds_Calculator_3-way'!C23="","",'True_Odds_Calculator_3-way'!C23)</f>
        <v>1.53</v>
      </c>
      <c r="D22" s="9">
        <f t="shared" si="13"/>
        <v>0.1446481986432844</v>
      </c>
      <c r="E22" s="9">
        <f t="shared" si="14"/>
        <v>0.23005755297079564</v>
      </c>
      <c r="F22" s="9">
        <f t="shared" si="15"/>
        <v>0.62529424838591985</v>
      </c>
      <c r="G22" s="9">
        <f t="shared" si="16"/>
        <v>1.1306548652933834</v>
      </c>
      <c r="H22" s="9">
        <f t="shared" si="17"/>
        <v>6.9133249454843941</v>
      </c>
      <c r="I22" s="9">
        <f t="shared" si="18"/>
        <v>4.3467384012684152</v>
      </c>
      <c r="J22" s="9">
        <f t="shared" si="19"/>
        <v>1.5992470786054933</v>
      </c>
      <c r="K22" s="11">
        <f t="shared" si="20"/>
        <v>0.16051364365971107</v>
      </c>
      <c r="L22" s="11">
        <f t="shared" si="21"/>
        <v>0.25252525252525254</v>
      </c>
      <c r="M22" s="11">
        <f t="shared" si="22"/>
        <v>0.65359477124183007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-0.21736749782574849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0.23101587322781425</v>
      </c>
      <c r="Q22" s="11">
        <f>2*'OddsRatio_working_3-way'!K22*'OddsRatio_working_3-way'!L22*'OddsRatio_working_3-way'!M22</f>
        <v>5.2985292024728028E-2</v>
      </c>
      <c r="R22" s="11">
        <f t="shared" si="23"/>
        <v>0</v>
      </c>
      <c r="S22" s="11">
        <f t="shared" si="24"/>
        <v>-1.0627894029171137</v>
      </c>
      <c r="T22" s="11">
        <f t="shared" si="25"/>
        <v>-0.24375903736631044</v>
      </c>
      <c r="U22" s="11">
        <f>'OddsRatio_working_3-way'!S22-'OddsRatio_working_3-way'!R22^2/3</f>
        <v>-1.0627894029171137</v>
      </c>
      <c r="V22" s="11">
        <f>'OddsRatio_working_3-way'!S22*'OddsRatio_working_3-way'!R22/3-2*'OddsRatio_working_3-way'!R22^3/27-'OddsRatio_working_3-way'!T22</f>
        <v>0.24375903736631044</v>
      </c>
      <c r="W22" s="11">
        <f>'OddsRatio_working_3-way'!V22^2+4*'OddsRatio_working_3-way'!U22^3/27</f>
        <v>-0.11842498116905878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0.21085744560413863</v>
      </c>
      <c r="Y22" s="11">
        <f>IF('OddsRatio_working_3-way'!W22&gt;=0,IF('OddsRatio_working_3-way'!V22+SQRT('OddsRatio_working_3-way'!W22)&gt;0,0,PI()),ACOS('OddsRatio_working_3-way'!V22/(2*'OddsRatio_working_3-way'!X22)))</f>
        <v>0.95449788594549145</v>
      </c>
      <c r="Z22" s="11">
        <f>'OddsRatio_working_3-way'!X22^(1/3)*COS('OddsRatio_working_3-way'!Y22/3)</f>
        <v>0.56532743264669172</v>
      </c>
      <c r="AA22" s="11">
        <f>'OddsRatio_working_3-way'!X22^(1/3)*COS(('OddsRatio_working_3-way'!Y22+2*PI())/3)</f>
        <v>-0.4439120377164803</v>
      </c>
      <c r="AB22" s="11">
        <f>'OddsRatio_working_3-way'!X22^(1/3)*COS(('OddsRatio_working_3-way'!Y22+4*PI())/3)</f>
        <v>-0.12141539493021163</v>
      </c>
      <c r="AC22" s="11">
        <f>'OddsRatio_working_3-way'!X22^(1/3)*SIN('OddsRatio_working_3-way'!Y22/3)</f>
        <v>0.18619352352540292</v>
      </c>
      <c r="AD22" s="11">
        <f>'OddsRatio_working_3-way'!X22^(1/3)*SIN(('OddsRatio_working_3-way'!Y22+2*PI())/3)</f>
        <v>0.39649115636556986</v>
      </c>
      <c r="AE22" s="11">
        <f>'OddsRatio_working_3-way'!X22^(1/3)*SIN(('OddsRatio_working_3-way'!Y22+4*PI())/3)</f>
        <v>-0.58268467989097272</v>
      </c>
      <c r="AF22" s="11">
        <f>-'OddsRatio_working_3-way'!U22/(3*'OddsRatio_working_3-way'!X22^(1/3))*COS(('OddsRatio_working_3-way'!Y22)/3)</f>
        <v>0.56532743264669161</v>
      </c>
      <c r="AG22" s="11">
        <f>-'OddsRatio_working_3-way'!U22/(3*'OddsRatio_working_3-way'!X22^(1/3))*COS(('OddsRatio_working_3-way'!Y22+2*PI())/3)</f>
        <v>-0.44391203771648025</v>
      </c>
      <c r="AH22" s="11">
        <f>-'OddsRatio_working_3-way'!U22/(3*'OddsRatio_working_3-way'!X22^(1/3))*COS(('OddsRatio_working_3-way'!Y22+4*PI())/3)</f>
        <v>-0.12141539493021161</v>
      </c>
      <c r="AI22" s="11">
        <f>'OddsRatio_working_3-way'!U22/(3*'OddsRatio_working_3-way'!X22^(1/3))*SIN(('OddsRatio_working_3-way'!Y22)/3)</f>
        <v>-0.18619352352540289</v>
      </c>
      <c r="AJ22" s="11">
        <f>'OddsRatio_working_3-way'!U22/(3*'OddsRatio_working_3-way'!X22^(1/3))*SIN(('OddsRatio_working_3-way'!Y22+2*PI())/3)</f>
        <v>-0.39649115636556981</v>
      </c>
      <c r="AK22" s="11">
        <f>'OddsRatio_working_3-way'!U22/(3*'OddsRatio_working_3-way'!X22^(1/3))*SIN(('OddsRatio_working_3-way'!Y22+4*PI())/3)</f>
        <v>0.58268467989097261</v>
      </c>
      <c r="AL22" s="11">
        <f>'OddsRatio_working_3-way'!Z22+'OddsRatio_working_3-way'!AF22</f>
        <v>1.1306548652933834</v>
      </c>
      <c r="AM22" s="11">
        <f>'OddsRatio_working_3-way'!AA22+'OddsRatio_working_3-way'!AG22</f>
        <v>-0.88782407543296049</v>
      </c>
      <c r="AN22" s="11">
        <f>'OddsRatio_working_3-way'!AB22+'OddsRatio_working_3-way'!AH22</f>
        <v>-0.24283078986042322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1.1306548652933834</v>
      </c>
      <c r="AS22" s="11">
        <f>IF(('OddsRatio_working_3-way'!X22=0),IF(Q22&gt;0,-Q22^(1/3),(-Q22)^(1/3)),'OddsRatio_working_3-way'!AM22-'OddsRatio_working_3-way'!R22/3)</f>
        <v>-0.88782407543296049</v>
      </c>
      <c r="AT22" s="11">
        <f>IF(('OddsRatio_working_3-way'!X22=0),IF(Q22&gt;0,-Q22^(1/3),(-Q22)^(1/3)),'OddsRatio_working_3-way'!AN22-'OddsRatio_working_3-way'!R22/3)</f>
        <v>-0.24283078986042322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3.12</v>
      </c>
      <c r="C23" s="4">
        <f>IF('True_Odds_Calculator_3-way'!C24="","",'True_Odds_Calculator_3-way'!C24)</f>
        <v>2.89</v>
      </c>
      <c r="D23" s="9">
        <f t="shared" si="13"/>
        <v>0.35501740063303716</v>
      </c>
      <c r="E23" s="9">
        <f t="shared" si="14"/>
        <v>0.30995039564737753</v>
      </c>
      <c r="F23" s="9">
        <f t="shared" si="15"/>
        <v>0.33503220371958514</v>
      </c>
      <c r="G23" s="9">
        <f t="shared" si="16"/>
        <v>1.0501522210123377</v>
      </c>
      <c r="H23" s="9">
        <f t="shared" si="17"/>
        <v>2.8167633423513441</v>
      </c>
      <c r="I23" s="9">
        <f t="shared" si="18"/>
        <v>3.226322708546157</v>
      </c>
      <c r="J23" s="9">
        <f t="shared" si="19"/>
        <v>2.9847876977133185</v>
      </c>
      <c r="K23" s="11">
        <f t="shared" si="20"/>
        <v>0.36630036630036628</v>
      </c>
      <c r="L23" s="11">
        <f t="shared" si="21"/>
        <v>0.32051282051282048</v>
      </c>
      <c r="M23" s="11">
        <f t="shared" si="22"/>
        <v>0.34602076124567471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-0.28159742839008206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0.23318295876187811</v>
      </c>
      <c r="Q23" s="11">
        <f>2*'OddsRatio_working_3-way'!K23*'OddsRatio_working_3-way'!L23*'OddsRatio_working_3-way'!M23</f>
        <v>8.1248417687065519E-2</v>
      </c>
      <c r="R23" s="11">
        <f t="shared" si="23"/>
        <v>0</v>
      </c>
      <c r="S23" s="11">
        <f t="shared" si="24"/>
        <v>-0.82807204630740472</v>
      </c>
      <c r="T23" s="11">
        <f t="shared" si="25"/>
        <v>-0.28852684540327683</v>
      </c>
      <c r="U23" s="11">
        <f>'OddsRatio_working_3-way'!S23-'OddsRatio_working_3-way'!R23^2/3</f>
        <v>-0.82807204630740472</v>
      </c>
      <c r="V23" s="11">
        <f>'OddsRatio_working_3-way'!S23*'OddsRatio_working_3-way'!R23/3-2*'OddsRatio_working_3-way'!R23^3/27-'OddsRatio_working_3-way'!T23</f>
        <v>0.28852684540327683</v>
      </c>
      <c r="W23" s="11">
        <f>'OddsRatio_working_3-way'!V23^2+4*'OddsRatio_working_3-way'!U23^3/27</f>
        <v>-8.7251818990714824E-4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0.145017463352068</v>
      </c>
      <c r="Y23" s="11">
        <f>IF('OddsRatio_working_3-way'!W23&gt;=0,IF('OddsRatio_working_3-way'!V23+SQRT('OddsRatio_working_3-way'!W23)&gt;0,0,PI()),ACOS('OddsRatio_working_3-way'!V23/(2*'OddsRatio_working_3-way'!X23)))</f>
        <v>0.10202123742757863</v>
      </c>
      <c r="Z23" s="11">
        <f>'OddsRatio_working_3-way'!X23^(1/3)*COS('OddsRatio_working_3-way'!Y23/3)</f>
        <v>0.52507611050616887</v>
      </c>
      <c r="AA23" s="11">
        <f>'OddsRatio_working_3-way'!X23^(1/3)*COS(('OddsRatio_working_3-way'!Y23+2*PI())/3)</f>
        <v>-0.27800803290776632</v>
      </c>
      <c r="AB23" s="11">
        <f>'OddsRatio_working_3-way'!X23^(1/3)*COS(('OddsRatio_working_3-way'!Y23+4*PI())/3)</f>
        <v>-0.2470680775984026</v>
      </c>
      <c r="AC23" s="11">
        <f>'OddsRatio_working_3-way'!X23^(1/3)*SIN('OddsRatio_working_3-way'!Y23/3)</f>
        <v>1.7863191526576321E-2</v>
      </c>
      <c r="AD23" s="11">
        <f>'OddsRatio_working_3-way'!X23^(1/3)*SIN(('OddsRatio_working_3-way'!Y23+2*PI())/3)</f>
        <v>0.44579765485537931</v>
      </c>
      <c r="AE23" s="11">
        <f>'OddsRatio_working_3-way'!X23^(1/3)*SIN(('OddsRatio_working_3-way'!Y23+4*PI())/3)</f>
        <v>-0.46366084638195543</v>
      </c>
      <c r="AF23" s="11">
        <f>-'OddsRatio_working_3-way'!U23/(3*'OddsRatio_working_3-way'!X23^(1/3))*COS(('OddsRatio_working_3-way'!Y23)/3)</f>
        <v>0.52507611050616887</v>
      </c>
      <c r="AG23" s="11">
        <f>-'OddsRatio_working_3-way'!U23/(3*'OddsRatio_working_3-way'!X23^(1/3))*COS(('OddsRatio_working_3-way'!Y23+2*PI())/3)</f>
        <v>-0.27800803290776632</v>
      </c>
      <c r="AH23" s="11">
        <f>-'OddsRatio_working_3-way'!U23/(3*'OddsRatio_working_3-way'!X23^(1/3))*COS(('OddsRatio_working_3-way'!Y23+4*PI())/3)</f>
        <v>-0.2470680775984026</v>
      </c>
      <c r="AI23" s="11">
        <f>'OddsRatio_working_3-way'!U23/(3*'OddsRatio_working_3-way'!X23^(1/3))*SIN(('OddsRatio_working_3-way'!Y23)/3)</f>
        <v>-1.7863191526576321E-2</v>
      </c>
      <c r="AJ23" s="11">
        <f>'OddsRatio_working_3-way'!U23/(3*'OddsRatio_working_3-way'!X23^(1/3))*SIN(('OddsRatio_working_3-way'!Y23+2*PI())/3)</f>
        <v>-0.44579765485537931</v>
      </c>
      <c r="AK23" s="11">
        <f>'OddsRatio_working_3-way'!U23/(3*'OddsRatio_working_3-way'!X23^(1/3))*SIN(('OddsRatio_working_3-way'!Y23+4*PI())/3)</f>
        <v>0.46366084638195543</v>
      </c>
      <c r="AL23" s="11">
        <f>'OddsRatio_working_3-way'!Z23+'OddsRatio_working_3-way'!AF23</f>
        <v>1.0501522210123377</v>
      </c>
      <c r="AM23" s="11">
        <f>'OddsRatio_working_3-way'!AA23+'OddsRatio_working_3-way'!AG23</f>
        <v>-0.55601606581553265</v>
      </c>
      <c r="AN23" s="11">
        <f>'OddsRatio_working_3-way'!AB23+'OddsRatio_working_3-way'!AH23</f>
        <v>-0.4941361551968052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1.0501522210123377</v>
      </c>
      <c r="AS23" s="11">
        <f>IF(('OddsRatio_working_3-way'!X23=0),IF(Q23&gt;0,-Q23^(1/3),(-Q23)^(1/3)),'OddsRatio_working_3-way'!AM23-'OddsRatio_working_3-way'!R23/3)</f>
        <v>-0.55601606581553265</v>
      </c>
      <c r="AT23" s="11">
        <f>IF(('OddsRatio_working_3-way'!X23=0),IF(Q23&gt;0,-Q23^(1/3),(-Q23)^(1/3)),'OddsRatio_working_3-way'!AN23-'OddsRatio_working_3-way'!R23/3)</f>
        <v>-0.4941361551968052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1.81</v>
      </c>
      <c r="B24" s="4">
        <f>IF('True_Odds_Calculator_3-way'!B25="","",'True_Odds_Calculator_3-way'!B25)</f>
        <v>3.75</v>
      </c>
      <c r="C24" s="4">
        <f>IF('True_Odds_Calculator_3-way'!C25="","",'True_Odds_Calculator_3-way'!C25)</f>
        <v>4.58</v>
      </c>
      <c r="D24" s="9">
        <f t="shared" si="13"/>
        <v>0.53720467873575029</v>
      </c>
      <c r="E24" s="9">
        <f t="shared" si="14"/>
        <v>0.2547897582655802</v>
      </c>
      <c r="F24" s="9">
        <f t="shared" si="15"/>
        <v>0.20800556299866949</v>
      </c>
      <c r="G24" s="9">
        <f t="shared" si="16"/>
        <v>1.0635652872923491</v>
      </c>
      <c r="H24" s="9">
        <f t="shared" si="17"/>
        <v>1.8614878827068029</v>
      </c>
      <c r="I24" s="9">
        <f t="shared" si="18"/>
        <v>3.9248045400539593</v>
      </c>
      <c r="J24" s="9">
        <f t="shared" si="19"/>
        <v>4.8075637285066097</v>
      </c>
      <c r="K24" s="11">
        <f t="shared" si="20"/>
        <v>0.5524861878453039</v>
      </c>
      <c r="L24" s="11">
        <f t="shared" si="21"/>
        <v>0.26666666666666666</v>
      </c>
      <c r="M24" s="11">
        <f t="shared" si="22"/>
        <v>0.2183406113537118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-0.25652247340104695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0.2296798475234626</v>
      </c>
      <c r="Q24" s="11">
        <f>2*'OddsRatio_working_3-way'!K24*'OddsRatio_working_3-way'!L24*'OddsRatio_working_3-way'!M24</f>
        <v>6.4336091743266835E-2</v>
      </c>
      <c r="R24" s="11">
        <f t="shared" si="23"/>
        <v>0</v>
      </c>
      <c r="S24" s="11">
        <f t="shared" si="24"/>
        <v>-0.89535955457743222</v>
      </c>
      <c r="T24" s="11">
        <f t="shared" si="25"/>
        <v>-0.25080099567995301</v>
      </c>
      <c r="U24" s="11">
        <f>'OddsRatio_working_3-way'!S24-'OddsRatio_working_3-way'!R24^2/3</f>
        <v>-0.89535955457743222</v>
      </c>
      <c r="V24" s="11">
        <f>'OddsRatio_working_3-way'!S24*'OddsRatio_working_3-way'!R24/3-2*'OddsRatio_working_3-way'!R24^3/27-'OddsRatio_working_3-way'!T24</f>
        <v>0.25080099567995301</v>
      </c>
      <c r="W24" s="11">
        <f>'OddsRatio_working_3-way'!V24^2+4*'OddsRatio_working_3-way'!U24^3/27</f>
        <v>-4.3436898903438673E-2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0.1630475684712091</v>
      </c>
      <c r="Y24" s="11">
        <f>IF('OddsRatio_working_3-way'!W24&gt;=0,IF('OddsRatio_working_3-way'!V24+SQRT('OddsRatio_working_3-way'!W24)&gt;0,0,PI()),ACOS('OddsRatio_working_3-way'!V24/(2*'OddsRatio_working_3-way'!X24)))</f>
        <v>0.69335865653956252</v>
      </c>
      <c r="Z24" s="11">
        <f>'OddsRatio_working_3-way'!X24^(1/3)*COS('OddsRatio_working_3-way'!Y24/3)</f>
        <v>0.53178264364617467</v>
      </c>
      <c r="AA24" s="11">
        <f>'OddsRatio_working_3-way'!X24^(1/3)*COS(('OddsRatio_working_3-way'!Y24+2*PI())/3)</f>
        <v>-0.37426707363995954</v>
      </c>
      <c r="AB24" s="11">
        <f>'OddsRatio_working_3-way'!X24^(1/3)*COS(('OddsRatio_working_3-way'!Y24+4*PI())/3)</f>
        <v>-0.1575155700062153</v>
      </c>
      <c r="AC24" s="11">
        <f>'OddsRatio_working_3-way'!X24^(1/3)*SIN('OddsRatio_working_3-way'!Y24/3)</f>
        <v>0.12514153897019845</v>
      </c>
      <c r="AD24" s="11">
        <f>'OddsRatio_working_3-way'!X24^(1/3)*SIN(('OddsRatio_working_3-way'!Y24+2*PI())/3)</f>
        <v>0.39796650920413545</v>
      </c>
      <c r="AE24" s="11">
        <f>'OddsRatio_working_3-way'!X24^(1/3)*SIN(('OddsRatio_working_3-way'!Y24+4*PI())/3)</f>
        <v>-0.52310804817433376</v>
      </c>
      <c r="AF24" s="11">
        <f>-'OddsRatio_working_3-way'!U24/(3*'OddsRatio_working_3-way'!X24^(1/3))*COS(('OddsRatio_working_3-way'!Y24)/3)</f>
        <v>0.53178264364617456</v>
      </c>
      <c r="AG24" s="11">
        <f>-'OddsRatio_working_3-way'!U24/(3*'OddsRatio_working_3-way'!X24^(1/3))*COS(('OddsRatio_working_3-way'!Y24+2*PI())/3)</f>
        <v>-0.37426707363995942</v>
      </c>
      <c r="AH24" s="11">
        <f>-'OddsRatio_working_3-way'!U24/(3*'OddsRatio_working_3-way'!X24^(1/3))*COS(('OddsRatio_working_3-way'!Y24+4*PI())/3)</f>
        <v>-0.15751557000621524</v>
      </c>
      <c r="AI24" s="11">
        <f>'OddsRatio_working_3-way'!U24/(3*'OddsRatio_working_3-way'!X24^(1/3))*SIN(('OddsRatio_working_3-way'!Y24)/3)</f>
        <v>-0.12514153897019842</v>
      </c>
      <c r="AJ24" s="11">
        <f>'OddsRatio_working_3-way'!U24/(3*'OddsRatio_working_3-way'!X24^(1/3))*SIN(('OddsRatio_working_3-way'!Y24+2*PI())/3)</f>
        <v>-0.39796650920413534</v>
      </c>
      <c r="AK24" s="11">
        <f>'OddsRatio_working_3-way'!U24/(3*'OddsRatio_working_3-way'!X24^(1/3))*SIN(('OddsRatio_working_3-way'!Y24+4*PI())/3)</f>
        <v>0.52310804817433376</v>
      </c>
      <c r="AL24" s="11">
        <f>'OddsRatio_working_3-way'!Z24+'OddsRatio_working_3-way'!AF24</f>
        <v>1.0635652872923491</v>
      </c>
      <c r="AM24" s="11">
        <f>'OddsRatio_working_3-way'!AA24+'OddsRatio_working_3-way'!AG24</f>
        <v>-0.74853414727991896</v>
      </c>
      <c r="AN24" s="11">
        <f>'OddsRatio_working_3-way'!AB24+'OddsRatio_working_3-way'!AH24</f>
        <v>-0.31503114001243054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1.0635652872923491</v>
      </c>
      <c r="AS24" s="11">
        <f>IF(('OddsRatio_working_3-way'!X24=0),IF(Q24&gt;0,-Q24^(1/3),(-Q24)^(1/3)),'OddsRatio_working_3-way'!AM24-'OddsRatio_working_3-way'!R24/3)</f>
        <v>-0.74853414727991896</v>
      </c>
      <c r="AT24" s="11">
        <f>IF(('OddsRatio_working_3-way'!X24=0),IF(Q24&gt;0,-Q24^(1/3),(-Q24)^(1/3)),'OddsRatio_working_3-way'!AN24-'OddsRatio_working_3-way'!R24/3)</f>
        <v>-0.31503114001243054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3.17</v>
      </c>
      <c r="B25" s="4">
        <f>IF('True_Odds_Calculator_3-way'!B26="","",'True_Odds_Calculator_3-way'!B26)</f>
        <v>3.24</v>
      </c>
      <c r="C25" s="4">
        <f>IF('True_Odds_Calculator_3-way'!C26="","",'True_Odds_Calculator_3-way'!C26)</f>
        <v>2.38</v>
      </c>
      <c r="D25" s="9">
        <f t="shared" si="13"/>
        <v>0.30128590996038856</v>
      </c>
      <c r="E25" s="9">
        <f t="shared" si="14"/>
        <v>0.29464486105784404</v>
      </c>
      <c r="F25" s="9">
        <f t="shared" si="15"/>
        <v>0.40406922898176761</v>
      </c>
      <c r="G25" s="9">
        <f t="shared" si="16"/>
        <v>1.0687126389960335</v>
      </c>
      <c r="H25" s="9">
        <f t="shared" si="17"/>
        <v>3.319106426621393</v>
      </c>
      <c r="I25" s="9">
        <f t="shared" si="18"/>
        <v>3.3939163113511155</v>
      </c>
      <c r="J25" s="9">
        <f t="shared" si="19"/>
        <v>2.4748234418145261</v>
      </c>
      <c r="K25" s="11">
        <f t="shared" si="20"/>
        <v>0.31545741324921134</v>
      </c>
      <c r="L25" s="11">
        <f t="shared" si="21"/>
        <v>0.30864197530864196</v>
      </c>
      <c r="M25" s="11">
        <f t="shared" si="22"/>
        <v>0.42016806722689076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-0.27441358597417242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0.2368630592790919</v>
      </c>
      <c r="Q25" s="11">
        <f>2*'OddsRatio_working_3-way'!K25*'OddsRatio_working_3-way'!L25*'OddsRatio_working_3-way'!M25</f>
        <v>8.1817982479824497E-2</v>
      </c>
      <c r="R25" s="11">
        <f t="shared" si="23"/>
        <v>0</v>
      </c>
      <c r="S25" s="11">
        <f t="shared" si="24"/>
        <v>-0.86316083235538221</v>
      </c>
      <c r="T25" s="11">
        <f t="shared" si="25"/>
        <v>-0.29815572792932027</v>
      </c>
      <c r="U25" s="11">
        <f>'OddsRatio_working_3-way'!S25-'OddsRatio_working_3-way'!R25^2/3</f>
        <v>-0.86316083235538221</v>
      </c>
      <c r="V25" s="11">
        <f>'OddsRatio_working_3-way'!S25*'OddsRatio_working_3-way'!R25/3-2*'OddsRatio_working_3-way'!R25^3/27-'OddsRatio_working_3-way'!T25</f>
        <v>0.29815572792932027</v>
      </c>
      <c r="W25" s="11">
        <f>'OddsRatio_working_3-way'!V25^2+4*'OddsRatio_working_3-way'!U25^3/27</f>
        <v>-6.3765045446261409E-3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0.1543319009810423</v>
      </c>
      <c r="Y25" s="11">
        <f>IF('OddsRatio_working_3-way'!W25&gt;=0,IF('OddsRatio_working_3-way'!V25+SQRT('OddsRatio_working_3-way'!W25)&gt;0,0,PI()),ACOS('OddsRatio_working_3-way'!V25/(2*'OddsRatio_working_3-way'!X25)))</f>
        <v>0.26168182288677277</v>
      </c>
      <c r="Z25" s="11">
        <f>'OddsRatio_working_3-way'!X25^(1/3)*COS('OddsRatio_working_3-way'!Y25/3)</f>
        <v>0.53435631949801687</v>
      </c>
      <c r="AA25" s="11">
        <f>'OddsRatio_working_3-way'!X25^(1/3)*COS(('OddsRatio_working_3-way'!Y25+2*PI())/3)</f>
        <v>-0.30764667773824961</v>
      </c>
      <c r="AB25" s="11">
        <f>'OddsRatio_working_3-way'!X25^(1/3)*COS(('OddsRatio_working_3-way'!Y25+4*PI())/3)</f>
        <v>-0.22670964175976746</v>
      </c>
      <c r="AC25" s="11">
        <f>'OddsRatio_working_3-way'!X25^(1/3)*SIN('OddsRatio_working_3-way'!Y25/3)</f>
        <v>4.6729019509587195E-2</v>
      </c>
      <c r="AD25" s="11">
        <f>'OddsRatio_working_3-way'!X25^(1/3)*SIN(('OddsRatio_working_3-way'!Y25+2*PI())/3)</f>
        <v>0.43940163760324302</v>
      </c>
      <c r="AE25" s="11">
        <f>'OddsRatio_working_3-way'!X25^(1/3)*SIN(('OddsRatio_working_3-way'!Y25+4*PI())/3)</f>
        <v>-0.4861306571128301</v>
      </c>
      <c r="AF25" s="11">
        <f>-'OddsRatio_working_3-way'!U25/(3*'OddsRatio_working_3-way'!X25^(1/3))*COS(('OddsRatio_working_3-way'!Y25)/3)</f>
        <v>0.53435631949801676</v>
      </c>
      <c r="AG25" s="11">
        <f>-'OddsRatio_working_3-way'!U25/(3*'OddsRatio_working_3-way'!X25^(1/3))*COS(('OddsRatio_working_3-way'!Y25+2*PI())/3)</f>
        <v>-0.3076466777382495</v>
      </c>
      <c r="AH25" s="11">
        <f>-'OddsRatio_working_3-way'!U25/(3*'OddsRatio_working_3-way'!X25^(1/3))*COS(('OddsRatio_working_3-way'!Y25+4*PI())/3)</f>
        <v>-0.22670964175976741</v>
      </c>
      <c r="AI25" s="11">
        <f>'OddsRatio_working_3-way'!U25/(3*'OddsRatio_working_3-way'!X25^(1/3))*SIN(('OddsRatio_working_3-way'!Y25)/3)</f>
        <v>-4.6729019509587182E-2</v>
      </c>
      <c r="AJ25" s="11">
        <f>'OddsRatio_working_3-way'!U25/(3*'OddsRatio_working_3-way'!X25^(1/3))*SIN(('OddsRatio_working_3-way'!Y25+2*PI())/3)</f>
        <v>-0.43940163760324291</v>
      </c>
      <c r="AK25" s="11">
        <f>'OddsRatio_working_3-way'!U25/(3*'OddsRatio_working_3-way'!X25^(1/3))*SIN(('OddsRatio_working_3-way'!Y25+4*PI())/3)</f>
        <v>0.48613065711283004</v>
      </c>
      <c r="AL25" s="11">
        <f>'OddsRatio_working_3-way'!Z25+'OddsRatio_working_3-way'!AF25</f>
        <v>1.0687126389960335</v>
      </c>
      <c r="AM25" s="11">
        <f>'OddsRatio_working_3-way'!AA25+'OddsRatio_working_3-way'!AG25</f>
        <v>-0.6152933554764991</v>
      </c>
      <c r="AN25" s="11">
        <f>'OddsRatio_working_3-way'!AB25+'OddsRatio_working_3-way'!AH25</f>
        <v>-0.45341928351953487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1.0687126389960335</v>
      </c>
      <c r="AS25" s="11">
        <f>IF(('OddsRatio_working_3-way'!X25=0),IF(Q25&gt;0,-Q25^(1/3),(-Q25)^(1/3)),'OddsRatio_working_3-way'!AM25-'OddsRatio_working_3-way'!R25/3)</f>
        <v>-0.6152933554764991</v>
      </c>
      <c r="AT25" s="11">
        <f>IF(('OddsRatio_working_3-way'!X25=0),IF(Q25&gt;0,-Q25^(1/3),(-Q25)^(1/3)),'OddsRatio_working_3-way'!AN25-'OddsRatio_working_3-way'!R25/3)</f>
        <v>-0.45341928351953487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3.29</v>
      </c>
      <c r="C26" s="4">
        <f>IF('True_Odds_Calculator_3-way'!C27="","",'True_Odds_Calculator_3-way'!C27)</f>
        <v>5.13</v>
      </c>
      <c r="D26" s="9">
        <f t="shared" si="13"/>
        <v>0.52798715881359748</v>
      </c>
      <c r="E26" s="9">
        <f t="shared" si="14"/>
        <v>0.28847222964598163</v>
      </c>
      <c r="F26" s="9">
        <f t="shared" si="15"/>
        <v>0.18354061154042084</v>
      </c>
      <c r="G26" s="9">
        <f t="shared" si="16"/>
        <v>1.077090911419063</v>
      </c>
      <c r="H26" s="9">
        <f t="shared" si="17"/>
        <v>1.8939854564778225</v>
      </c>
      <c r="I26" s="9">
        <f t="shared" si="18"/>
        <v>3.4665381871496548</v>
      </c>
      <c r="J26" s="9">
        <f t="shared" si="19"/>
        <v>5.4483854641607294</v>
      </c>
      <c r="K26" s="11">
        <f t="shared" si="20"/>
        <v>0.54644808743169393</v>
      </c>
      <c r="L26" s="11">
        <f t="shared" si="21"/>
        <v>0.303951367781155</v>
      </c>
      <c r="M26" s="11">
        <f t="shared" si="22"/>
        <v>0.19493177387914232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-0.25415536023849628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0.23473273217794968</v>
      </c>
      <c r="Q26" s="11">
        <f>2*'OddsRatio_working_3-way'!K26*'OddsRatio_working_3-way'!L26*'OddsRatio_working_3-way'!M26</f>
        <v>6.4753857152537841E-2</v>
      </c>
      <c r="R26" s="11">
        <f t="shared" si="23"/>
        <v>0</v>
      </c>
      <c r="S26" s="11">
        <f t="shared" si="24"/>
        <v>-0.9235797032086176</v>
      </c>
      <c r="T26" s="11">
        <f t="shared" si="25"/>
        <v>-0.2547806077816876</v>
      </c>
      <c r="U26" s="11">
        <f>'OddsRatio_working_3-way'!S26-'OddsRatio_working_3-way'!R26^2/3</f>
        <v>-0.9235797032086176</v>
      </c>
      <c r="V26" s="11">
        <f>'OddsRatio_working_3-way'!S26*'OddsRatio_working_3-way'!R26/3-2*'OddsRatio_working_3-way'!R26^3/27-'OddsRatio_working_3-way'!T26</f>
        <v>0.2547806077816876</v>
      </c>
      <c r="W26" s="11">
        <f>'OddsRatio_working_3-way'!V26^2+4*'OddsRatio_working_3-way'!U26^3/27</f>
        <v>-5.1799878292141111E-2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0.17081644855937267</v>
      </c>
      <c r="Y26" s="11">
        <f>IF('OddsRatio_working_3-way'!W26&gt;=0,IF('OddsRatio_working_3-way'!V26+SQRT('OddsRatio_working_3-way'!W26)&gt;0,0,PI()),ACOS('OddsRatio_working_3-way'!V26/(2*'OddsRatio_working_3-way'!X26)))</f>
        <v>0.72910185049245113</v>
      </c>
      <c r="Z26" s="11">
        <f>'OddsRatio_working_3-way'!X26^(1/3)*COS('OddsRatio_working_3-way'!Y26/3)</f>
        <v>0.5385454557095315</v>
      </c>
      <c r="AA26" s="11">
        <f>'OddsRatio_working_3-way'!X26^(1/3)*COS(('OddsRatio_working_3-way'!Y26+2*PI())/3)</f>
        <v>-0.38490801616726228</v>
      </c>
      <c r="AB26" s="11">
        <f>'OddsRatio_working_3-way'!X26^(1/3)*COS(('OddsRatio_working_3-way'!Y26+4*PI())/3)</f>
        <v>-0.15363743954226936</v>
      </c>
      <c r="AC26" s="11">
        <f>'OddsRatio_working_3-way'!X26^(1/3)*SIN('OddsRatio_working_3-way'!Y26/3)</f>
        <v>0.13352412967007976</v>
      </c>
      <c r="AD26" s="11">
        <f>'OddsRatio_working_3-way'!X26^(1/3)*SIN(('OddsRatio_working_3-way'!Y26+2*PI())/3)</f>
        <v>0.39963198090208168</v>
      </c>
      <c r="AE26" s="11">
        <f>'OddsRatio_working_3-way'!X26^(1/3)*SIN(('OddsRatio_working_3-way'!Y26+4*PI())/3)</f>
        <v>-0.53315611057216139</v>
      </c>
      <c r="AF26" s="11">
        <f>-'OddsRatio_working_3-way'!U26/(3*'OddsRatio_working_3-way'!X26^(1/3))*COS(('OddsRatio_working_3-way'!Y26)/3)</f>
        <v>0.5385454557095315</v>
      </c>
      <c r="AG26" s="11">
        <f>-'OddsRatio_working_3-way'!U26/(3*'OddsRatio_working_3-way'!X26^(1/3))*COS(('OddsRatio_working_3-way'!Y26+2*PI())/3)</f>
        <v>-0.38490801616726228</v>
      </c>
      <c r="AH26" s="11">
        <f>-'OddsRatio_working_3-way'!U26/(3*'OddsRatio_working_3-way'!X26^(1/3))*COS(('OddsRatio_working_3-way'!Y26+4*PI())/3)</f>
        <v>-0.15363743954226936</v>
      </c>
      <c r="AI26" s="11">
        <f>'OddsRatio_working_3-way'!U26/(3*'OddsRatio_working_3-way'!X26^(1/3))*SIN(('OddsRatio_working_3-way'!Y26)/3)</f>
        <v>-0.13352412967007976</v>
      </c>
      <c r="AJ26" s="11">
        <f>'OddsRatio_working_3-way'!U26/(3*'OddsRatio_working_3-way'!X26^(1/3))*SIN(('OddsRatio_working_3-way'!Y26+2*PI())/3)</f>
        <v>-0.39963198090208168</v>
      </c>
      <c r="AK26" s="11">
        <f>'OddsRatio_working_3-way'!U26/(3*'OddsRatio_working_3-way'!X26^(1/3))*SIN(('OddsRatio_working_3-way'!Y26+4*PI())/3)</f>
        <v>0.53315611057216139</v>
      </c>
      <c r="AL26" s="11">
        <f>'OddsRatio_working_3-way'!Z26+'OddsRatio_working_3-way'!AF26</f>
        <v>1.077090911419063</v>
      </c>
      <c r="AM26" s="11">
        <f>'OddsRatio_working_3-way'!AA26+'OddsRatio_working_3-way'!AG26</f>
        <v>-0.76981603233452456</v>
      </c>
      <c r="AN26" s="11">
        <f>'OddsRatio_working_3-way'!AB26+'OddsRatio_working_3-way'!AH26</f>
        <v>-0.30727487908453871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1.077090911419063</v>
      </c>
      <c r="AS26" s="11">
        <f>IF(('OddsRatio_working_3-way'!X26=0),IF(Q26&gt;0,-Q26^(1/3),(-Q26)^(1/3)),'OddsRatio_working_3-way'!AM26-'OddsRatio_working_3-way'!R26/3)</f>
        <v>-0.76981603233452456</v>
      </c>
      <c r="AT26" s="11">
        <f>IF(('OddsRatio_working_3-way'!X26=0),IF(Q26&gt;0,-Q26^(1/3),(-Q26)^(1/3)),'OddsRatio_working_3-way'!AN26-'OddsRatio_working_3-way'!R26/3)</f>
        <v>-0.30727487908453871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1.47</v>
      </c>
      <c r="B27" s="4">
        <f>IF('True_Odds_Calculator_3-way'!B28="","",'True_Odds_Calculator_3-way'!B28)</f>
        <v>4.2300000000000004</v>
      </c>
      <c r="C27" s="4">
        <f>IF('True_Odds_Calculator_3-way'!C28="","",'True_Odds_Calculator_3-way'!C28)</f>
        <v>7.53</v>
      </c>
      <c r="D27" s="9">
        <f t="shared" si="13"/>
        <v>0.65873322291760439</v>
      </c>
      <c r="E27" s="9">
        <f t="shared" si="14"/>
        <v>0.21928282815830596</v>
      </c>
      <c r="F27" s="9">
        <f t="shared" si="15"/>
        <v>0.12198394892408947</v>
      </c>
      <c r="G27" s="9">
        <f t="shared" si="16"/>
        <v>1.1022664417793409</v>
      </c>
      <c r="H27" s="9">
        <f t="shared" si="17"/>
        <v>1.5180652276362898</v>
      </c>
      <c r="I27" s="9">
        <f t="shared" si="18"/>
        <v>4.560320606947271</v>
      </c>
      <c r="J27" s="9">
        <f t="shared" si="19"/>
        <v>8.1977998648190944</v>
      </c>
      <c r="K27" s="11">
        <f t="shared" si="20"/>
        <v>0.68027210884353739</v>
      </c>
      <c r="L27" s="11">
        <f t="shared" si="21"/>
        <v>0.23640661938534277</v>
      </c>
      <c r="M27" s="11">
        <f t="shared" si="22"/>
        <v>0.13280212483399734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-0.21171951147287871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0.21848566878174888</v>
      </c>
      <c r="Q27" s="11">
        <f>2*'OddsRatio_working_3-way'!K27*'OddsRatio_working_3-way'!L27*'OddsRatio_working_3-way'!M27</f>
        <v>4.2714695754007596E-2</v>
      </c>
      <c r="R27" s="11">
        <f t="shared" si="23"/>
        <v>0</v>
      </c>
      <c r="S27" s="11">
        <f t="shared" si="24"/>
        <v>-1.0319581188422349</v>
      </c>
      <c r="T27" s="11">
        <f t="shared" si="25"/>
        <v>-0.20175134288215735</v>
      </c>
      <c r="U27" s="11">
        <f>'OddsRatio_working_3-way'!S27-'OddsRatio_working_3-way'!R27^2/3</f>
        <v>-1.0319581188422349</v>
      </c>
      <c r="V27" s="11">
        <f>'OddsRatio_working_3-way'!S27*'OddsRatio_working_3-way'!R27/3-2*'OddsRatio_working_3-way'!R27^3/27-'OddsRatio_working_3-way'!T27</f>
        <v>0.20175134288215735</v>
      </c>
      <c r="W27" s="11">
        <f>'OddsRatio_working_3-way'!V27^2+4*'OddsRatio_working_3-way'!U27^3/27</f>
        <v>-0.12210690825500986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0.2017489235471677</v>
      </c>
      <c r="Y27" s="11">
        <f>IF('OddsRatio_working_3-way'!W27&gt;=0,IF('OddsRatio_working_3-way'!V27+SQRT('OddsRatio_working_3-way'!W27)&gt;0,0,PI()),ACOS('OddsRatio_working_3-way'!V27/(2*'OddsRatio_working_3-way'!X27)))</f>
        <v>1.0471906277073679</v>
      </c>
      <c r="Z27" s="11">
        <f>'OddsRatio_working_3-way'!X27^(1/3)*COS('OddsRatio_working_3-way'!Y27/3)</f>
        <v>0.55113322088967043</v>
      </c>
      <c r="AA27" s="11">
        <f>'OddsRatio_working_3-way'!X27^(1/3)*COS(('OddsRatio_working_3-way'!Y27+2*PI())/3)</f>
        <v>-0.44928667069808303</v>
      </c>
      <c r="AB27" s="11">
        <f>'OddsRatio_working_3-way'!X27^(1/3)*COS(('OddsRatio_working_3-way'!Y27+4*PI())/3)</f>
        <v>-0.10184655019158728</v>
      </c>
      <c r="AC27" s="11">
        <f>'OddsRatio_working_3-way'!X27^(1/3)*SIN('OddsRatio_working_3-way'!Y27/3)</f>
        <v>0.20059464710170141</v>
      </c>
      <c r="AD27" s="11">
        <f>'OddsRatio_working_3-way'!X27^(1/3)*SIN(('OddsRatio_working_3-way'!Y27+2*PI())/3)</f>
        <v>0.37699804660914443</v>
      </c>
      <c r="AE27" s="11">
        <f>'OddsRatio_working_3-way'!X27^(1/3)*SIN(('OddsRatio_working_3-way'!Y27+4*PI())/3)</f>
        <v>-0.57759269371084576</v>
      </c>
      <c r="AF27" s="11">
        <f>-'OddsRatio_working_3-way'!U27/(3*'OddsRatio_working_3-way'!X27^(1/3))*COS(('OddsRatio_working_3-way'!Y27)/3)</f>
        <v>0.55113322088967032</v>
      </c>
      <c r="AG27" s="11">
        <f>-'OddsRatio_working_3-way'!U27/(3*'OddsRatio_working_3-way'!X27^(1/3))*COS(('OddsRatio_working_3-way'!Y27+2*PI())/3)</f>
        <v>-0.44928667069808298</v>
      </c>
      <c r="AH27" s="11">
        <f>-'OddsRatio_working_3-way'!U27/(3*'OddsRatio_working_3-way'!X27^(1/3))*COS(('OddsRatio_working_3-way'!Y27+4*PI())/3)</f>
        <v>-0.10184655019158727</v>
      </c>
      <c r="AI27" s="11">
        <f>'OddsRatio_working_3-way'!U27/(3*'OddsRatio_working_3-way'!X27^(1/3))*SIN(('OddsRatio_working_3-way'!Y27)/3)</f>
        <v>-0.20059464710170136</v>
      </c>
      <c r="AJ27" s="11">
        <f>'OddsRatio_working_3-way'!U27/(3*'OddsRatio_working_3-way'!X27^(1/3))*SIN(('OddsRatio_working_3-way'!Y27+2*PI())/3)</f>
        <v>-0.37699804660914438</v>
      </c>
      <c r="AK27" s="11">
        <f>'OddsRatio_working_3-way'!U27/(3*'OddsRatio_working_3-way'!X27^(1/3))*SIN(('OddsRatio_working_3-way'!Y27+4*PI())/3)</f>
        <v>0.57759269371084565</v>
      </c>
      <c r="AL27" s="11">
        <f>'OddsRatio_working_3-way'!Z27+'OddsRatio_working_3-way'!AF27</f>
        <v>1.1022664417793409</v>
      </c>
      <c r="AM27" s="11">
        <f>'OddsRatio_working_3-way'!AA27+'OddsRatio_working_3-way'!AG27</f>
        <v>-0.89857334139616607</v>
      </c>
      <c r="AN27" s="11">
        <f>'OddsRatio_working_3-way'!AB27+'OddsRatio_working_3-way'!AH27</f>
        <v>-0.20369310038317456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1.1022664417793409</v>
      </c>
      <c r="AS27" s="11">
        <f>IF(('OddsRatio_working_3-way'!X27=0),IF(Q27&gt;0,-Q27^(1/3),(-Q27)^(1/3)),'OddsRatio_working_3-way'!AM27-'OddsRatio_working_3-way'!R27/3)</f>
        <v>-0.89857334139616607</v>
      </c>
      <c r="AT27" s="11">
        <f>IF(('OddsRatio_working_3-way'!X27=0),IF(Q27&gt;0,-Q27^(1/3),(-Q27)^(1/3)),'OddsRatio_working_3-way'!AN27-'OddsRatio_working_3-way'!R27/3)</f>
        <v>-0.20369310038317456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2.76</v>
      </c>
      <c r="B28" s="4">
        <f>IF('True_Odds_Calculator_3-way'!B29="","",'True_Odds_Calculator_3-way'!B29)</f>
        <v>3.41</v>
      </c>
      <c r="C28" s="4">
        <f>IF('True_Odds_Calculator_3-way'!C29="","",'True_Odds_Calculator_3-way'!C29)</f>
        <v>2.65</v>
      </c>
      <c r="D28" s="9">
        <f t="shared" si="13"/>
        <v>0.35100851365318952</v>
      </c>
      <c r="E28" s="9">
        <f t="shared" si="14"/>
        <v>0.28314345665833524</v>
      </c>
      <c r="F28" s="9">
        <f t="shared" si="15"/>
        <v>0.36584802968847546</v>
      </c>
      <c r="G28" s="9">
        <f t="shared" si="16"/>
        <v>1.0505305380181933</v>
      </c>
      <c r="H28" s="9">
        <f t="shared" si="17"/>
        <v>2.8489337469120195</v>
      </c>
      <c r="I28" s="9">
        <f t="shared" si="18"/>
        <v>3.531778596623846</v>
      </c>
      <c r="J28" s="9">
        <f t="shared" si="19"/>
        <v>2.7333753877300189</v>
      </c>
      <c r="K28" s="11">
        <f t="shared" si="20"/>
        <v>0.3623188405797102</v>
      </c>
      <c r="L28" s="11">
        <f t="shared" si="21"/>
        <v>0.29325513196480935</v>
      </c>
      <c r="M28" s="11">
        <f t="shared" si="22"/>
        <v>0.37735849056603776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-0.28061075974489935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0.23335314028372856</v>
      </c>
      <c r="Q28" s="11">
        <f>2*'OddsRatio_working_3-way'!K28*'OddsRatio_working_3-way'!L28*'OddsRatio_working_3-way'!M28</f>
        <v>8.0190082571728036E-2</v>
      </c>
      <c r="R28" s="11">
        <f t="shared" si="23"/>
        <v>0</v>
      </c>
      <c r="S28" s="11">
        <f t="shared" si="24"/>
        <v>-0.83159013751243083</v>
      </c>
      <c r="T28" s="11">
        <f t="shared" si="25"/>
        <v>-0.28576980670530272</v>
      </c>
      <c r="U28" s="11">
        <f>'OddsRatio_working_3-way'!S28-'OddsRatio_working_3-way'!R28^2/3</f>
        <v>-0.83159013751243083</v>
      </c>
      <c r="V28" s="11">
        <f>'OddsRatio_working_3-way'!S28*'OddsRatio_working_3-way'!R28/3-2*'OddsRatio_working_3-way'!R28^3/27-'OddsRatio_working_3-way'!T28</f>
        <v>0.28576980670530272</v>
      </c>
      <c r="W28" s="11">
        <f>'OddsRatio_working_3-way'!V28^2+4*'OddsRatio_working_3-way'!U28^3/27</f>
        <v>-3.5326008756970118E-3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0.14594261140948783</v>
      </c>
      <c r="Y28" s="11">
        <f>IF('OddsRatio_working_3-way'!W28&gt;=0,IF('OddsRatio_working_3-way'!V28+SQRT('OddsRatio_working_3-way'!W28)&gt;0,0,PI()),ACOS('OddsRatio_working_3-way'!V28/(2*'OddsRatio_working_3-way'!X28)))</f>
        <v>0.2050610314602932</v>
      </c>
      <c r="Z28" s="11">
        <f>'OddsRatio_working_3-way'!X28^(1/3)*COS('OddsRatio_working_3-way'!Y28/3)</f>
        <v>0.52526526900909665</v>
      </c>
      <c r="AA28" s="11">
        <f>'OddsRatio_working_3-way'!X28^(1/3)*COS(('OddsRatio_working_3-way'!Y28+2*PI())/3)</f>
        <v>-0.2937747644527175</v>
      </c>
      <c r="AB28" s="11">
        <f>'OddsRatio_working_3-way'!X28^(1/3)*COS(('OddsRatio_working_3-way'!Y28+4*PI())/3)</f>
        <v>-0.23149050455637932</v>
      </c>
      <c r="AC28" s="11">
        <f>'OddsRatio_working_3-way'!X28^(1/3)*SIN('OddsRatio_working_3-way'!Y28/3)</f>
        <v>3.5959834217427544E-2</v>
      </c>
      <c r="AD28" s="11">
        <f>'OddsRatio_working_3-way'!X28^(1/3)*SIN(('OddsRatio_working_3-way'!Y28+2*PI())/3)</f>
        <v>0.43691314957883098</v>
      </c>
      <c r="AE28" s="11">
        <f>'OddsRatio_working_3-way'!X28^(1/3)*SIN(('OddsRatio_working_3-way'!Y28+4*PI())/3)</f>
        <v>-0.47287298379625847</v>
      </c>
      <c r="AF28" s="11">
        <f>-'OddsRatio_working_3-way'!U28/(3*'OddsRatio_working_3-way'!X28^(1/3))*COS(('OddsRatio_working_3-way'!Y28)/3)</f>
        <v>0.52526526900909665</v>
      </c>
      <c r="AG28" s="11">
        <f>-'OddsRatio_working_3-way'!U28/(3*'OddsRatio_working_3-way'!X28^(1/3))*COS(('OddsRatio_working_3-way'!Y28+2*PI())/3)</f>
        <v>-0.2937747644527175</v>
      </c>
      <c r="AH28" s="11">
        <f>-'OddsRatio_working_3-way'!U28/(3*'OddsRatio_working_3-way'!X28^(1/3))*COS(('OddsRatio_working_3-way'!Y28+4*PI())/3)</f>
        <v>-0.23149050455637932</v>
      </c>
      <c r="AI28" s="11">
        <f>'OddsRatio_working_3-way'!U28/(3*'OddsRatio_working_3-way'!X28^(1/3))*SIN(('OddsRatio_working_3-way'!Y28)/3)</f>
        <v>-3.5959834217427544E-2</v>
      </c>
      <c r="AJ28" s="11">
        <f>'OddsRatio_working_3-way'!U28/(3*'OddsRatio_working_3-way'!X28^(1/3))*SIN(('OddsRatio_working_3-way'!Y28+2*PI())/3)</f>
        <v>-0.43691314957883098</v>
      </c>
      <c r="AK28" s="11">
        <f>'OddsRatio_working_3-way'!U28/(3*'OddsRatio_working_3-way'!X28^(1/3))*SIN(('OddsRatio_working_3-way'!Y28+4*PI())/3)</f>
        <v>0.47287298379625847</v>
      </c>
      <c r="AL28" s="11">
        <f>'OddsRatio_working_3-way'!Z28+'OddsRatio_working_3-way'!AF28</f>
        <v>1.0505305380181933</v>
      </c>
      <c r="AM28" s="11">
        <f>'OddsRatio_working_3-way'!AA28+'OddsRatio_working_3-way'!AG28</f>
        <v>-0.58754952890543499</v>
      </c>
      <c r="AN28" s="11">
        <f>'OddsRatio_working_3-way'!AB28+'OddsRatio_working_3-way'!AH28</f>
        <v>-0.46298100911275863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1.0505305380181933</v>
      </c>
      <c r="AS28" s="11">
        <f>IF(('OddsRatio_working_3-way'!X28=0),IF(Q28&gt;0,-Q28^(1/3),(-Q28)^(1/3)),'OddsRatio_working_3-way'!AM28-'OddsRatio_working_3-way'!R28/3)</f>
        <v>-0.58754952890543499</v>
      </c>
      <c r="AT28" s="11">
        <f>IF(('OddsRatio_working_3-way'!X28=0),IF(Q28&gt;0,-Q28^(1/3),(-Q28)^(1/3)),'OddsRatio_working_3-way'!AN28-'OddsRatio_working_3-way'!R28/3)</f>
        <v>-0.46298100911275863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3.93</v>
      </c>
      <c r="B29" s="4">
        <f>IF('True_Odds_Calculator_3-way'!B30="","",'True_Odds_Calculator_3-way'!B30)</f>
        <v>3.92</v>
      </c>
      <c r="C29" s="4">
        <f>IF('True_Odds_Calculator_3-way'!C30="","",'True_Odds_Calculator_3-way'!C30)</f>
        <v>1.9</v>
      </c>
      <c r="D29" s="9">
        <f t="shared" si="13"/>
        <v>0.24370176218373624</v>
      </c>
      <c r="E29" s="9">
        <f t="shared" si="14"/>
        <v>0.24433243860954426</v>
      </c>
      <c r="F29" s="9">
        <f t="shared" si="15"/>
        <v>0.5119657992067197</v>
      </c>
      <c r="G29" s="9">
        <f t="shared" si="16"/>
        <v>1.0591727493201022</v>
      </c>
      <c r="H29" s="9">
        <f t="shared" si="17"/>
        <v>4.1033761555078998</v>
      </c>
      <c r="I29" s="9">
        <f t="shared" si="18"/>
        <v>4.0927844280146983</v>
      </c>
      <c r="J29" s="9">
        <f t="shared" si="19"/>
        <v>1.9532554743880921</v>
      </c>
      <c r="K29" s="11">
        <f t="shared" si="20"/>
        <v>0.2544529262086514</v>
      </c>
      <c r="L29" s="11">
        <f t="shared" si="21"/>
        <v>0.25510204081632654</v>
      </c>
      <c r="M29" s="11">
        <f t="shared" si="22"/>
        <v>0.52631578947368418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-0.26306360229909576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0.23060650535827026</v>
      </c>
      <c r="Q29" s="11">
        <f>2*'OddsRatio_working_3-way'!K29*'OddsRatio_working_3-way'!L29*'OddsRatio_working_3-way'!M29</f>
        <v>6.8327853439487482E-2</v>
      </c>
      <c r="R29" s="11">
        <f t="shared" si="23"/>
        <v>0</v>
      </c>
      <c r="S29" s="11">
        <f t="shared" si="24"/>
        <v>-0.87661882275936176</v>
      </c>
      <c r="T29" s="11">
        <f t="shared" si="25"/>
        <v>-0.25973891044721831</v>
      </c>
      <c r="U29" s="11">
        <f>'OddsRatio_working_3-way'!S29-'OddsRatio_working_3-way'!R29^2/3</f>
        <v>-0.87661882275936176</v>
      </c>
      <c r="V29" s="11">
        <f>'OddsRatio_working_3-way'!S29*'OddsRatio_working_3-way'!R29/3-2*'OddsRatio_working_3-way'!R29^3/27-'OddsRatio_working_3-way'!T29</f>
        <v>0.25973891044721831</v>
      </c>
      <c r="W29" s="11">
        <f>'OddsRatio_working_3-way'!V29^2+4*'OddsRatio_working_3-way'!U29^3/27</f>
        <v>-3.2335252741748421E-2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0.15795533731252681</v>
      </c>
      <c r="Y29" s="11">
        <f>IF('OddsRatio_working_3-way'!W29&gt;=0,IF('OddsRatio_working_3-way'!V29+SQRT('OddsRatio_working_3-way'!W29)&gt;0,0,PI()),ACOS('OddsRatio_working_3-way'!V29/(2*'OddsRatio_working_3-way'!X29)))</f>
        <v>0.60554677397577517</v>
      </c>
      <c r="Z29" s="11">
        <f>'OddsRatio_working_3-way'!X29^(1/3)*COS('OddsRatio_working_3-way'!Y29/3)</f>
        <v>0.52958637466005121</v>
      </c>
      <c r="AA29" s="11">
        <f>'OddsRatio_working_3-way'!X29^(1/3)*COS(('OddsRatio_working_3-way'!Y29+2*PI())/3)</f>
        <v>-0.35864631471882596</v>
      </c>
      <c r="AB29" s="11">
        <f>'OddsRatio_working_3-way'!X29^(1/3)*COS(('OddsRatio_working_3-way'!Y29+4*PI())/3)</f>
        <v>-0.17094005994122563</v>
      </c>
      <c r="AC29" s="11">
        <f>'OddsRatio_working_3-way'!X29^(1/3)*SIN('OddsRatio_working_3-way'!Y29/3)</f>
        <v>0.10837225672442422</v>
      </c>
      <c r="AD29" s="11">
        <f>'OddsRatio_working_3-way'!X29^(1/3)*SIN(('OddsRatio_working_3-way'!Y29+2*PI())/3)</f>
        <v>0.40444912559149576</v>
      </c>
      <c r="AE29" s="11">
        <f>'OddsRatio_working_3-way'!X29^(1/3)*SIN(('OddsRatio_working_3-way'!Y29+4*PI())/3)</f>
        <v>-0.51282138231591989</v>
      </c>
      <c r="AF29" s="11">
        <f>-'OddsRatio_working_3-way'!U29/(3*'OddsRatio_working_3-way'!X29^(1/3))*COS(('OddsRatio_working_3-way'!Y29)/3)</f>
        <v>0.5295863746600511</v>
      </c>
      <c r="AG29" s="11">
        <f>-'OddsRatio_working_3-way'!U29/(3*'OddsRatio_working_3-way'!X29^(1/3))*COS(('OddsRatio_working_3-way'!Y29+2*PI())/3)</f>
        <v>-0.35864631471882585</v>
      </c>
      <c r="AH29" s="11">
        <f>-'OddsRatio_working_3-way'!U29/(3*'OddsRatio_working_3-way'!X29^(1/3))*COS(('OddsRatio_working_3-way'!Y29+4*PI())/3)</f>
        <v>-0.1709400599412256</v>
      </c>
      <c r="AI29" s="11">
        <f>'OddsRatio_working_3-way'!U29/(3*'OddsRatio_working_3-way'!X29^(1/3))*SIN(('OddsRatio_working_3-way'!Y29)/3)</f>
        <v>-0.1083722567244242</v>
      </c>
      <c r="AJ29" s="11">
        <f>'OddsRatio_working_3-way'!U29/(3*'OddsRatio_working_3-way'!X29^(1/3))*SIN(('OddsRatio_working_3-way'!Y29+2*PI())/3)</f>
        <v>-0.40444912559149565</v>
      </c>
      <c r="AK29" s="11">
        <f>'OddsRatio_working_3-way'!U29/(3*'OddsRatio_working_3-way'!X29^(1/3))*SIN(('OddsRatio_working_3-way'!Y29+4*PI())/3)</f>
        <v>0.51282138231591978</v>
      </c>
      <c r="AL29" s="11">
        <f>'OddsRatio_working_3-way'!Z29+'OddsRatio_working_3-way'!AF29</f>
        <v>1.0591727493201022</v>
      </c>
      <c r="AM29" s="11">
        <f>'OddsRatio_working_3-way'!AA29+'OddsRatio_working_3-way'!AG29</f>
        <v>-0.71729262943765182</v>
      </c>
      <c r="AN29" s="11">
        <f>'OddsRatio_working_3-way'!AB29+'OddsRatio_working_3-way'!AH29</f>
        <v>-0.34188011988245126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1.0591727493201022</v>
      </c>
      <c r="AS29" s="11">
        <f>IF(('OddsRatio_working_3-way'!X29=0),IF(Q29&gt;0,-Q29^(1/3),(-Q29)^(1/3)),'OddsRatio_working_3-way'!AM29-'OddsRatio_working_3-way'!R29/3)</f>
        <v>-0.71729262943765182</v>
      </c>
      <c r="AT29" s="11">
        <f>IF(('OddsRatio_working_3-way'!X29=0),IF(Q29&gt;0,-Q29^(1/3),(-Q29)^(1/3)),'OddsRatio_working_3-way'!AN29-'OddsRatio_working_3-way'!R29/3)</f>
        <v>-0.34188011988245126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2.14</v>
      </c>
      <c r="B30" s="4">
        <f>IF('True_Odds_Calculator_3-way'!B31="","",'True_Odds_Calculator_3-way'!B31)</f>
        <v>3.65</v>
      </c>
      <c r="C30" s="4">
        <f>IF('True_Odds_Calculator_3-way'!C31="","",'True_Odds_Calculator_3-way'!C31)</f>
        <v>3.41</v>
      </c>
      <c r="D30" s="9">
        <f t="shared" si="13"/>
        <v>0.45409467320182922</v>
      </c>
      <c r="E30" s="9">
        <f t="shared" si="14"/>
        <v>0.26353583255423524</v>
      </c>
      <c r="F30" s="9">
        <f t="shared" si="15"/>
        <v>0.28236949424393559</v>
      </c>
      <c r="G30" s="9">
        <f t="shared" si="16"/>
        <v>1.054547322425742</v>
      </c>
      <c r="H30" s="9">
        <f t="shared" si="17"/>
        <v>2.202183947565346</v>
      </c>
      <c r="I30" s="9">
        <f t="shared" si="18"/>
        <v>3.7945504044282163</v>
      </c>
      <c r="J30" s="9">
        <f t="shared" si="19"/>
        <v>3.5414590470460383</v>
      </c>
      <c r="K30" s="11">
        <f t="shared" si="20"/>
        <v>0.46728971962616822</v>
      </c>
      <c r="L30" s="11">
        <f t="shared" si="21"/>
        <v>0.27397260273972601</v>
      </c>
      <c r="M30" s="11">
        <f t="shared" si="22"/>
        <v>0.29325513196480935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-0.27334224124111006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0.23277196494454205</v>
      </c>
      <c r="Q30" s="11">
        <f>2*'OddsRatio_working_3-way'!K30*'OddsRatio_working_3-way'!L30*'OddsRatio_working_3-way'!M30</f>
        <v>7.5087730627271615E-2</v>
      </c>
      <c r="R30" s="11">
        <f t="shared" si="23"/>
        <v>0</v>
      </c>
      <c r="S30" s="11">
        <f t="shared" si="24"/>
        <v>-0.85157699698239564</v>
      </c>
      <c r="T30" s="11">
        <f t="shared" si="25"/>
        <v>-0.2747022570910953</v>
      </c>
      <c r="U30" s="11">
        <f>'OddsRatio_working_3-way'!S30-'OddsRatio_working_3-way'!R30^2/3</f>
        <v>-0.85157699698239564</v>
      </c>
      <c r="V30" s="11">
        <f>'OddsRatio_working_3-way'!S30*'OddsRatio_working_3-way'!R30/3-2*'OddsRatio_working_3-way'!R30^3/27-'OddsRatio_working_3-way'!T30</f>
        <v>0.2747022570910953</v>
      </c>
      <c r="W30" s="11">
        <f>'OddsRatio_working_3-way'!V30^2+4*'OddsRatio_working_3-way'!U30^3/27</f>
        <v>-1.6027482767707782E-2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0.15123558841973175</v>
      </c>
      <c r="Y30" s="11">
        <f>IF('OddsRatio_working_3-way'!W30&gt;=0,IF('OddsRatio_working_3-way'!V30+SQRT('OddsRatio_working_3-way'!W30)&gt;0,0,PI()),ACOS('OddsRatio_working_3-way'!V30/(2*'OddsRatio_working_3-way'!X30)))</f>
        <v>0.43184955351279264</v>
      </c>
      <c r="Z30" s="11">
        <f>'OddsRatio_working_3-way'!X30^(1/3)*COS('OddsRatio_working_3-way'!Y30/3)</f>
        <v>0.52727366121287111</v>
      </c>
      <c r="AA30" s="11">
        <f>'OddsRatio_working_3-way'!X30^(1/3)*COS(('OddsRatio_working_3-way'!Y30+2*PI())/3)</f>
        <v>-0.32982681390436203</v>
      </c>
      <c r="AB30" s="11">
        <f>'OddsRatio_working_3-way'!X30^(1/3)*COS(('OddsRatio_working_3-way'!Y30+4*PI())/3)</f>
        <v>-0.19744684730850917</v>
      </c>
      <c r="AC30" s="11">
        <f>'OddsRatio_working_3-way'!X30^(1/3)*SIN('OddsRatio_working_3-way'!Y30/3)</f>
        <v>7.6429609349429342E-2</v>
      </c>
      <c r="AD30" s="11">
        <f>'OddsRatio_working_3-way'!X30^(1/3)*SIN(('OddsRatio_working_3-way'!Y30+2*PI())/3)</f>
        <v>0.41841758068206136</v>
      </c>
      <c r="AE30" s="11">
        <f>'OddsRatio_working_3-way'!X30^(1/3)*SIN(('OddsRatio_working_3-way'!Y30+4*PI())/3)</f>
        <v>-0.49484719003149064</v>
      </c>
      <c r="AF30" s="11">
        <f>-'OddsRatio_working_3-way'!U30/(3*'OddsRatio_working_3-way'!X30^(1/3))*COS(('OddsRatio_working_3-way'!Y30)/3)</f>
        <v>0.527273661212871</v>
      </c>
      <c r="AG30" s="11">
        <f>-'OddsRatio_working_3-way'!U30/(3*'OddsRatio_working_3-way'!X30^(1/3))*COS(('OddsRatio_working_3-way'!Y30+2*PI())/3)</f>
        <v>-0.32982681390436197</v>
      </c>
      <c r="AH30" s="11">
        <f>-'OddsRatio_working_3-way'!U30/(3*'OddsRatio_working_3-way'!X30^(1/3))*COS(('OddsRatio_working_3-way'!Y30+4*PI())/3)</f>
        <v>-0.19744684730850912</v>
      </c>
      <c r="AI30" s="11">
        <f>'OddsRatio_working_3-way'!U30/(3*'OddsRatio_working_3-way'!X30^(1/3))*SIN(('OddsRatio_working_3-way'!Y30)/3)</f>
        <v>-7.6429609349429328E-2</v>
      </c>
      <c r="AJ30" s="11">
        <f>'OddsRatio_working_3-way'!U30/(3*'OddsRatio_working_3-way'!X30^(1/3))*SIN(('OddsRatio_working_3-way'!Y30+2*PI())/3)</f>
        <v>-0.41841758068206125</v>
      </c>
      <c r="AK30" s="11">
        <f>'OddsRatio_working_3-way'!U30/(3*'OddsRatio_working_3-way'!X30^(1/3))*SIN(('OddsRatio_working_3-way'!Y30+4*PI())/3)</f>
        <v>0.49484719003149052</v>
      </c>
      <c r="AL30" s="11">
        <f>'OddsRatio_working_3-way'!Z30+'OddsRatio_working_3-way'!AF30</f>
        <v>1.054547322425742</v>
      </c>
      <c r="AM30" s="11">
        <f>'OddsRatio_working_3-way'!AA30+'OddsRatio_working_3-way'!AG30</f>
        <v>-0.65965362780872394</v>
      </c>
      <c r="AN30" s="11">
        <f>'OddsRatio_working_3-way'!AB30+'OddsRatio_working_3-way'!AH30</f>
        <v>-0.39489369461701829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1.054547322425742</v>
      </c>
      <c r="AS30" s="11">
        <f>IF(('OddsRatio_working_3-way'!X30=0),IF(Q30&gt;0,-Q30^(1/3),(-Q30)^(1/3)),'OddsRatio_working_3-way'!AM30-'OddsRatio_working_3-way'!R30/3)</f>
        <v>-0.65965362780872394</v>
      </c>
      <c r="AT30" s="11">
        <f>IF(('OddsRatio_working_3-way'!X30=0),IF(Q30&gt;0,-Q30^(1/3),(-Q30)^(1/3)),'OddsRatio_working_3-way'!AN30-'OddsRatio_working_3-way'!R30/3)</f>
        <v>-0.39489369461701829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1.87</v>
      </c>
      <c r="B31" s="4">
        <f>IF('True_Odds_Calculator_3-way'!B32="","",'True_Odds_Calculator_3-way'!B32)</f>
        <v>4.01</v>
      </c>
      <c r="C31" s="4">
        <f>IF('True_Odds_Calculator_3-way'!C32="","",'True_Odds_Calculator_3-way'!C32)</f>
        <v>3.99</v>
      </c>
      <c r="D31" s="9">
        <f t="shared" si="13"/>
        <v>0.52076209845361698</v>
      </c>
      <c r="E31" s="9">
        <f t="shared" si="14"/>
        <v>0.23901161051297248</v>
      </c>
      <c r="F31" s="9">
        <f t="shared" si="15"/>
        <v>0.24022629103341067</v>
      </c>
      <c r="G31" s="9">
        <f t="shared" si="16"/>
        <v>1.0577731450363117</v>
      </c>
      <c r="H31" s="9">
        <f t="shared" si="17"/>
        <v>1.9202626361815913</v>
      </c>
      <c r="I31" s="9">
        <f t="shared" si="18"/>
        <v>4.1838971665592979</v>
      </c>
      <c r="J31" s="9">
        <f t="shared" si="19"/>
        <v>4.1627417036585728</v>
      </c>
      <c r="K31" s="11">
        <f t="shared" si="20"/>
        <v>0.53475935828876997</v>
      </c>
      <c r="L31" s="11">
        <f t="shared" si="21"/>
        <v>0.24937655860349128</v>
      </c>
      <c r="M31" s="11">
        <f t="shared" si="22"/>
        <v>0.25062656641604009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-0.26169658881223634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0.22961373455108158</v>
      </c>
      <c r="Q31" s="11">
        <f>2*'OddsRatio_working_3-way'!K31*'OddsRatio_working_3-way'!L31*'OddsRatio_working_3-way'!M31</f>
        <v>6.6845337569456056E-2</v>
      </c>
      <c r="R31" s="11">
        <f t="shared" si="23"/>
        <v>0</v>
      </c>
      <c r="S31" s="11">
        <f t="shared" si="24"/>
        <v>-0.87740438495293582</v>
      </c>
      <c r="T31" s="11">
        <f t="shared" si="25"/>
        <v>-0.25543067975340195</v>
      </c>
      <c r="U31" s="11">
        <f>'OddsRatio_working_3-way'!S31-'OddsRatio_working_3-way'!R31^2/3</f>
        <v>-0.87740438495293582</v>
      </c>
      <c r="V31" s="11">
        <f>'OddsRatio_working_3-way'!S31*'OddsRatio_working_3-way'!R31/3-2*'OddsRatio_working_3-way'!R31^3/27-'OddsRatio_working_3-way'!T31</f>
        <v>0.25543067975340195</v>
      </c>
      <c r="W31" s="11">
        <f>'OddsRatio_working_3-way'!V31^2+4*'OddsRatio_working_3-way'!U31^3/27</f>
        <v>-3.4823262046576514E-2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0.15816770704371158</v>
      </c>
      <c r="Y31" s="11">
        <f>IF('OddsRatio_working_3-way'!W31&gt;=0,IF('OddsRatio_working_3-way'!V31+SQRT('OddsRatio_working_3-way'!W31)&gt;0,0,PI()),ACOS('OddsRatio_working_3-way'!V31/(2*'OddsRatio_working_3-way'!X31)))</f>
        <v>0.63094931612882887</v>
      </c>
      <c r="Z31" s="11">
        <f>'OddsRatio_working_3-way'!X31^(1/3)*COS('OddsRatio_working_3-way'!Y31/3)</f>
        <v>0.52888657251815585</v>
      </c>
      <c r="AA31" s="11">
        <f>'OddsRatio_working_3-way'!X31^(1/3)*COS(('OddsRatio_working_3-way'!Y31+2*PI())/3)</f>
        <v>-0.36222028404348533</v>
      </c>
      <c r="AB31" s="11">
        <f>'OddsRatio_working_3-way'!X31^(1/3)*COS(('OddsRatio_working_3-way'!Y31+4*PI())/3)</f>
        <v>-0.16666628847467063</v>
      </c>
      <c r="AC31" s="11">
        <f>'OddsRatio_working_3-way'!X31^(1/3)*SIN('OddsRatio_working_3-way'!Y31/3)</f>
        <v>0.11290315198276221</v>
      </c>
      <c r="AD31" s="11">
        <f>'OddsRatio_working_3-way'!X31^(1/3)*SIN(('OddsRatio_working_3-way'!Y31+2*PI())/3)</f>
        <v>0.40157763152982268</v>
      </c>
      <c r="AE31" s="11">
        <f>'OddsRatio_working_3-way'!X31^(1/3)*SIN(('OddsRatio_working_3-way'!Y31+4*PI())/3)</f>
        <v>-0.51448078351258475</v>
      </c>
      <c r="AF31" s="11">
        <f>-'OddsRatio_working_3-way'!U31/(3*'OddsRatio_working_3-way'!X31^(1/3))*COS(('OddsRatio_working_3-way'!Y31)/3)</f>
        <v>0.52888657251815585</v>
      </c>
      <c r="AG31" s="11">
        <f>-'OddsRatio_working_3-way'!U31/(3*'OddsRatio_working_3-way'!X31^(1/3))*COS(('OddsRatio_working_3-way'!Y31+2*PI())/3)</f>
        <v>-0.36222028404348533</v>
      </c>
      <c r="AH31" s="11">
        <f>-'OddsRatio_working_3-way'!U31/(3*'OddsRatio_working_3-way'!X31^(1/3))*COS(('OddsRatio_working_3-way'!Y31+4*PI())/3)</f>
        <v>-0.16666628847467063</v>
      </c>
      <c r="AI31" s="11">
        <f>'OddsRatio_working_3-way'!U31/(3*'OddsRatio_working_3-way'!X31^(1/3))*SIN(('OddsRatio_working_3-way'!Y31)/3)</f>
        <v>-0.11290315198276221</v>
      </c>
      <c r="AJ31" s="11">
        <f>'OddsRatio_working_3-way'!U31/(3*'OddsRatio_working_3-way'!X31^(1/3))*SIN(('OddsRatio_working_3-way'!Y31+2*PI())/3)</f>
        <v>-0.40157763152982268</v>
      </c>
      <c r="AK31" s="11">
        <f>'OddsRatio_working_3-way'!U31/(3*'OddsRatio_working_3-way'!X31^(1/3))*SIN(('OddsRatio_working_3-way'!Y31+4*PI())/3)</f>
        <v>0.51448078351258475</v>
      </c>
      <c r="AL31" s="11">
        <f>'OddsRatio_working_3-way'!Z31+'OddsRatio_working_3-way'!AF31</f>
        <v>1.0577731450363117</v>
      </c>
      <c r="AM31" s="11">
        <f>'OddsRatio_working_3-way'!AA31+'OddsRatio_working_3-way'!AG31</f>
        <v>-0.72444056808697066</v>
      </c>
      <c r="AN31" s="11">
        <f>'OddsRatio_working_3-way'!AB31+'OddsRatio_working_3-way'!AH31</f>
        <v>-0.33333257694934126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1.0577731450363117</v>
      </c>
      <c r="AS31" s="11">
        <f>IF(('OddsRatio_working_3-way'!X31=0),IF(Q31&gt;0,-Q31^(1/3),(-Q31)^(1/3)),'OddsRatio_working_3-way'!AM31-'OddsRatio_working_3-way'!R31/3)</f>
        <v>-0.72444056808697066</v>
      </c>
      <c r="AT31" s="11">
        <f>IF(('OddsRatio_working_3-way'!X31=0),IF(Q31&gt;0,-Q31^(1/3),(-Q31)^(1/3)),'OddsRatio_working_3-way'!AN31-'OddsRatio_working_3-way'!R31/3)</f>
        <v>-0.33333257694934126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1.1599999999999999</v>
      </c>
      <c r="B32" s="4">
        <f>IF('True_Odds_Calculator_3-way'!B33="","",'True_Odds_Calculator_3-way'!B33)</f>
        <v>8.98</v>
      </c>
      <c r="C32" s="4">
        <f>IF('True_Odds_Calculator_3-way'!C33="","",'True_Odds_Calculator_3-way'!C33)</f>
        <v>15.48</v>
      </c>
      <c r="D32" s="9">
        <f t="shared" si="13"/>
        <v>0.84483158304419304</v>
      </c>
      <c r="E32" s="9">
        <f t="shared" si="14"/>
        <v>9.8420983037306745E-2</v>
      </c>
      <c r="F32" s="9">
        <f t="shared" si="15"/>
        <v>5.6747433918499984E-2</v>
      </c>
      <c r="G32" s="9">
        <f t="shared" si="16"/>
        <v>1.1479241844620569</v>
      </c>
      <c r="H32" s="9">
        <f t="shared" si="17"/>
        <v>1.1836678695139291</v>
      </c>
      <c r="I32" s="9">
        <f t="shared" si="18"/>
        <v>10.160434992007215</v>
      </c>
      <c r="J32" s="9">
        <f t="shared" si="19"/>
        <v>17.621942191010586</v>
      </c>
      <c r="K32" s="11">
        <f t="shared" si="20"/>
        <v>0.86206896551724144</v>
      </c>
      <c r="L32" s="11">
        <f t="shared" si="21"/>
        <v>0.11135857461024498</v>
      </c>
      <c r="M32" s="11">
        <f t="shared" si="22"/>
        <v>6.4599483204134361E-2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-0.11465319290424691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0.14027727421833186</v>
      </c>
      <c r="Q32" s="11">
        <f>2*'OddsRatio_working_3-way'!K32*'OddsRatio_working_3-way'!L32*'OddsRatio_working_3-way'!M32</f>
        <v>1.2402942017535973E-2</v>
      </c>
      <c r="R32" s="11">
        <f t="shared" si="23"/>
        <v>0</v>
      </c>
      <c r="S32" s="11">
        <f t="shared" si="24"/>
        <v>-1.2234920865700183</v>
      </c>
      <c r="T32" s="11">
        <f t="shared" si="25"/>
        <v>-0.10817790332184068</v>
      </c>
      <c r="U32" s="11">
        <f>'OddsRatio_working_3-way'!S32-'OddsRatio_working_3-way'!R32^2/3</f>
        <v>-1.2234920865700183</v>
      </c>
      <c r="V32" s="11">
        <f>'OddsRatio_working_3-way'!S32*'OddsRatio_working_3-way'!R32/3-2*'OddsRatio_working_3-way'!R32^3/27-'OddsRatio_working_3-way'!T32</f>
        <v>0.10817790332184068</v>
      </c>
      <c r="W32" s="11">
        <f>'OddsRatio_working_3-way'!V32^2+4*'OddsRatio_working_3-way'!U32^3/27</f>
        <v>-0.2596287323476173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0.26044730326628784</v>
      </c>
      <c r="Y32" s="11">
        <f>IF('OddsRatio_working_3-way'!W32&gt;=0,IF('OddsRatio_working_3-way'!V32+SQRT('OddsRatio_working_3-way'!W32)&gt;0,0,PI()),ACOS('OddsRatio_working_3-way'!V32/(2*'OddsRatio_working_3-way'!X32)))</f>
        <v>1.361596598923082</v>
      </c>
      <c r="Z32" s="11">
        <f>'OddsRatio_working_3-way'!X32^(1/3)*COS('OddsRatio_working_3-way'!Y32/3)</f>
        <v>0.57396209223102845</v>
      </c>
      <c r="AA32" s="11">
        <f>'OddsRatio_working_3-way'!X32^(1/3)*COS(('OddsRatio_working_3-way'!Y32+2*PI())/3)</f>
        <v>-0.52946539438121154</v>
      </c>
      <c r="AB32" s="11">
        <f>'OddsRatio_working_3-way'!X32^(1/3)*COS(('OddsRatio_working_3-way'!Y32+4*PI())/3)</f>
        <v>-4.4496697849817045E-2</v>
      </c>
      <c r="AC32" s="11">
        <f>'OddsRatio_working_3-way'!X32^(1/3)*SIN('OddsRatio_working_3-way'!Y32/3)</f>
        <v>0.27999680749094252</v>
      </c>
      <c r="AD32" s="11">
        <f>'OddsRatio_working_3-way'!X32^(1/3)*SIN(('OddsRatio_working_3-way'!Y32+2*PI())/3)</f>
        <v>0.35706734893586628</v>
      </c>
      <c r="AE32" s="11">
        <f>'OddsRatio_working_3-way'!X32^(1/3)*SIN(('OddsRatio_working_3-way'!Y32+4*PI())/3)</f>
        <v>-0.63706415642680891</v>
      </c>
      <c r="AF32" s="11">
        <f>-'OddsRatio_working_3-way'!U32/(3*'OddsRatio_working_3-way'!X32^(1/3))*COS(('OddsRatio_working_3-way'!Y32)/3)</f>
        <v>0.57396209223102834</v>
      </c>
      <c r="AG32" s="11">
        <f>-'OddsRatio_working_3-way'!U32/(3*'OddsRatio_working_3-way'!X32^(1/3))*COS(('OddsRatio_working_3-way'!Y32+2*PI())/3)</f>
        <v>-0.52946539438121143</v>
      </c>
      <c r="AH32" s="11">
        <f>-'OddsRatio_working_3-way'!U32/(3*'OddsRatio_working_3-way'!X32^(1/3))*COS(('OddsRatio_working_3-way'!Y32+4*PI())/3)</f>
        <v>-4.4496697849817038E-2</v>
      </c>
      <c r="AI32" s="11">
        <f>'OddsRatio_working_3-way'!U32/(3*'OddsRatio_working_3-way'!X32^(1/3))*SIN(('OddsRatio_working_3-way'!Y32)/3)</f>
        <v>-0.27999680749094247</v>
      </c>
      <c r="AJ32" s="11">
        <f>'OddsRatio_working_3-way'!U32/(3*'OddsRatio_working_3-way'!X32^(1/3))*SIN(('OddsRatio_working_3-way'!Y32+2*PI())/3)</f>
        <v>-0.35706734893586622</v>
      </c>
      <c r="AK32" s="11">
        <f>'OddsRatio_working_3-way'!U32/(3*'OddsRatio_working_3-way'!X32^(1/3))*SIN(('OddsRatio_working_3-way'!Y32+4*PI())/3)</f>
        <v>0.6370641564268088</v>
      </c>
      <c r="AL32" s="11">
        <f>'OddsRatio_working_3-way'!Z32+'OddsRatio_working_3-way'!AF32</f>
        <v>1.1479241844620569</v>
      </c>
      <c r="AM32" s="11">
        <f>'OddsRatio_working_3-way'!AA32+'OddsRatio_working_3-way'!AG32</f>
        <v>-1.0589307887624231</v>
      </c>
      <c r="AN32" s="11">
        <f>'OddsRatio_working_3-way'!AB32+'OddsRatio_working_3-way'!AH32</f>
        <v>-8.8993395699634076E-2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1.1479241844620569</v>
      </c>
      <c r="AS32" s="11">
        <f>IF(('OddsRatio_working_3-way'!X32=0),IF(Q32&gt;0,-Q32^(1/3),(-Q32)^(1/3)),'OddsRatio_working_3-way'!AM32-'OddsRatio_working_3-way'!R32/3)</f>
        <v>-1.0589307887624231</v>
      </c>
      <c r="AT32" s="11">
        <f>IF(('OddsRatio_working_3-way'!X32=0),IF(Q32&gt;0,-Q32^(1/3),(-Q32)^(1/3)),'OddsRatio_working_3-way'!AN32-'OddsRatio_working_3-way'!R32/3)</f>
        <v>-8.8993395699634076E-2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2.33</v>
      </c>
      <c r="B33" s="4">
        <f>IF('True_Odds_Calculator_3-way'!B34="","",'True_Odds_Calculator_3-way'!B34)</f>
        <v>3.35</v>
      </c>
      <c r="C33" s="4">
        <f>IF('True_Odds_Calculator_3-way'!C34="","",'True_Odds_Calculator_3-way'!C34)</f>
        <v>3.33</v>
      </c>
      <c r="D33" s="9">
        <f t="shared" si="13"/>
        <v>0.41882887968497334</v>
      </c>
      <c r="E33" s="9">
        <f t="shared" si="14"/>
        <v>0.28970459277080823</v>
      </c>
      <c r="F33" s="9">
        <f t="shared" si="15"/>
        <v>0.29146652754421842</v>
      </c>
      <c r="G33" s="9">
        <f t="shared" si="16"/>
        <v>1.0433157510122695</v>
      </c>
      <c r="H33" s="9">
        <f t="shared" si="17"/>
        <v>2.3876099488463183</v>
      </c>
      <c r="I33" s="9">
        <f t="shared" si="18"/>
        <v>3.451792014878833</v>
      </c>
      <c r="J33" s="9">
        <f t="shared" si="19"/>
        <v>3.4309256998585878</v>
      </c>
      <c r="K33" s="11">
        <f t="shared" si="20"/>
        <v>0.42918454935622319</v>
      </c>
      <c r="L33" s="11">
        <f t="shared" si="21"/>
        <v>0.29850746268656714</v>
      </c>
      <c r="M33" s="11">
        <f t="shared" si="22"/>
        <v>0.3003003003003003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-0.28017569808614573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0.23122219009734221</v>
      </c>
      <c r="Q33" s="11">
        <f>2*'OddsRatio_working_3-way'!K33*'OddsRatio_working_3-way'!L33*'OddsRatio_working_3-way'!M33</f>
        <v>7.694582033189426E-2</v>
      </c>
      <c r="R33" s="11">
        <f t="shared" si="23"/>
        <v>0</v>
      </c>
      <c r="S33" s="11">
        <f t="shared" si="24"/>
        <v>-0.82527568121289463</v>
      </c>
      <c r="T33" s="11">
        <f t="shared" si="25"/>
        <v>-0.27463417012076363</v>
      </c>
      <c r="U33" s="11">
        <f>'OddsRatio_working_3-way'!S33-'OddsRatio_working_3-way'!R33^2/3</f>
        <v>-0.82527568121289463</v>
      </c>
      <c r="V33" s="11">
        <f>'OddsRatio_working_3-way'!S33*'OddsRatio_working_3-way'!R33/3-2*'OddsRatio_working_3-way'!R33^3/27-'OddsRatio_working_3-way'!T33</f>
        <v>0.27463417012076363</v>
      </c>
      <c r="W33" s="11">
        <f>'OddsRatio_working_3-way'!V33^2+4*'OddsRatio_working_3-way'!U33^3/27</f>
        <v>-7.8469940387988074E-3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0.14428350688550592</v>
      </c>
      <c r="Y33" s="11">
        <f>IF('OddsRatio_working_3-way'!W33&gt;=0,IF('OddsRatio_working_3-way'!V33+SQRT('OddsRatio_working_3-way'!W33)&gt;0,0,PI()),ACOS('OddsRatio_working_3-way'!V33/(2*'OddsRatio_working_3-way'!X33)))</f>
        <v>0.31201439388714425</v>
      </c>
      <c r="Z33" s="11">
        <f>'OddsRatio_working_3-way'!X33^(1/3)*COS('OddsRatio_working_3-way'!Y33/3)</f>
        <v>0.52165787550613474</v>
      </c>
      <c r="AA33" s="11">
        <f>'OddsRatio_working_3-way'!X33^(1/3)*COS(('OddsRatio_working_3-way'!Y33+2*PI())/3)</f>
        <v>-0.30798523102388259</v>
      </c>
      <c r="AB33" s="11">
        <f>'OddsRatio_working_3-way'!X33^(1/3)*COS(('OddsRatio_working_3-way'!Y33+4*PI())/3)</f>
        <v>-0.21367264448225212</v>
      </c>
      <c r="AC33" s="11">
        <f>'OddsRatio_working_3-way'!X33^(1/3)*SIN('OddsRatio_working_3-way'!Y33/3)</f>
        <v>5.445139722778012E-2</v>
      </c>
      <c r="AD33" s="11">
        <f>'OddsRatio_working_3-way'!X33^(1/3)*SIN(('OddsRatio_working_3-way'!Y33+2*PI())/3)</f>
        <v>0.42454327365864275</v>
      </c>
      <c r="AE33" s="11">
        <f>'OddsRatio_working_3-way'!X33^(1/3)*SIN(('OddsRatio_working_3-way'!Y33+4*PI())/3)</f>
        <v>-0.47899467088642295</v>
      </c>
      <c r="AF33" s="11">
        <f>-'OddsRatio_working_3-way'!U33/(3*'OddsRatio_working_3-way'!X33^(1/3))*COS(('OddsRatio_working_3-way'!Y33)/3)</f>
        <v>0.52165787550613474</v>
      </c>
      <c r="AG33" s="11">
        <f>-'OddsRatio_working_3-way'!U33/(3*'OddsRatio_working_3-way'!X33^(1/3))*COS(('OddsRatio_working_3-way'!Y33+2*PI())/3)</f>
        <v>-0.30798523102388259</v>
      </c>
      <c r="AH33" s="11">
        <f>-'OddsRatio_working_3-way'!U33/(3*'OddsRatio_working_3-way'!X33^(1/3))*COS(('OddsRatio_working_3-way'!Y33+4*PI())/3)</f>
        <v>-0.21367264448225212</v>
      </c>
      <c r="AI33" s="11">
        <f>'OddsRatio_working_3-way'!U33/(3*'OddsRatio_working_3-way'!X33^(1/3))*SIN(('OddsRatio_working_3-way'!Y33)/3)</f>
        <v>-5.445139722778012E-2</v>
      </c>
      <c r="AJ33" s="11">
        <f>'OddsRatio_working_3-way'!U33/(3*'OddsRatio_working_3-way'!X33^(1/3))*SIN(('OddsRatio_working_3-way'!Y33+2*PI())/3)</f>
        <v>-0.42454327365864275</v>
      </c>
      <c r="AK33" s="11">
        <f>'OddsRatio_working_3-way'!U33/(3*'OddsRatio_working_3-way'!X33^(1/3))*SIN(('OddsRatio_working_3-way'!Y33+4*PI())/3)</f>
        <v>0.47899467088642295</v>
      </c>
      <c r="AL33" s="11">
        <f>'OddsRatio_working_3-way'!Z33+'OddsRatio_working_3-way'!AF33</f>
        <v>1.0433157510122695</v>
      </c>
      <c r="AM33" s="11">
        <f>'OddsRatio_working_3-way'!AA33+'OddsRatio_working_3-way'!AG33</f>
        <v>-0.61597046204776518</v>
      </c>
      <c r="AN33" s="11">
        <f>'OddsRatio_working_3-way'!AB33+'OddsRatio_working_3-way'!AH33</f>
        <v>-0.42734528896450424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1.0433157510122695</v>
      </c>
      <c r="AS33" s="11">
        <f>IF(('OddsRatio_working_3-way'!X33=0),IF(Q33&gt;0,-Q33^(1/3),(-Q33)^(1/3)),'OddsRatio_working_3-way'!AM33-'OddsRatio_working_3-way'!R33/3)</f>
        <v>-0.61597046204776518</v>
      </c>
      <c r="AT33" s="11">
        <f>IF(('OddsRatio_working_3-way'!X33=0),IF(Q33&gt;0,-Q33^(1/3),(-Q33)^(1/3)),'OddsRatio_working_3-way'!AN33-'OddsRatio_working_3-way'!R33/3)</f>
        <v>-0.42734528896450424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3.73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2.09</v>
      </c>
      <c r="D34" s="9">
        <f t="shared" si="13"/>
        <v>0.25957358273611625</v>
      </c>
      <c r="E34" s="9">
        <f t="shared" si="14"/>
        <v>0.2728961903288748</v>
      </c>
      <c r="F34" s="9">
        <f t="shared" si="15"/>
        <v>0.46753022693500895</v>
      </c>
      <c r="G34" s="9">
        <f t="shared" si="16"/>
        <v>1.0448615957115732</v>
      </c>
      <c r="H34" s="9">
        <f t="shared" si="17"/>
        <v>3.8524721562925945</v>
      </c>
      <c r="I34" s="9">
        <f t="shared" si="18"/>
        <v>3.664397069064512</v>
      </c>
      <c r="J34" s="9">
        <f t="shared" si="19"/>
        <v>2.1388991393256149</v>
      </c>
      <c r="K34" s="11">
        <f t="shared" si="20"/>
        <v>0.26809651474530832</v>
      </c>
      <c r="L34" s="11">
        <f t="shared" si="21"/>
        <v>0.28169014084507044</v>
      </c>
      <c r="M34" s="11">
        <f t="shared" si="22"/>
        <v>0.47846889952153115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-0.27418636528949603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0.23017383906295763</v>
      </c>
      <c r="Q34" s="11">
        <f>2*'OddsRatio_working_3-way'!K34*'OddsRatio_working_3-way'!L34*'OddsRatio_working_3-way'!M34</f>
        <v>7.226808133844824E-2</v>
      </c>
      <c r="R34" s="11">
        <f t="shared" si="23"/>
        <v>0</v>
      </c>
      <c r="S34" s="11">
        <f t="shared" si="24"/>
        <v>-0.83947952269592852</v>
      </c>
      <c r="T34" s="11">
        <f t="shared" si="25"/>
        <v>-0.26357284857015029</v>
      </c>
      <c r="U34" s="11">
        <f>'OddsRatio_working_3-way'!S34-'OddsRatio_working_3-way'!R34^2/3</f>
        <v>-0.83947952269592852</v>
      </c>
      <c r="V34" s="11">
        <f>'OddsRatio_working_3-way'!S34*'OddsRatio_working_3-way'!R34/3-2*'OddsRatio_working_3-way'!R34^3/27-'OddsRatio_working_3-way'!T34</f>
        <v>0.26357284857015029</v>
      </c>
      <c r="W34" s="11">
        <f>'OddsRatio_working_3-way'!V34^2+4*'OddsRatio_working_3-way'!U34^3/27</f>
        <v>-1.8174232927911219E-2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0.14802438940196189</v>
      </c>
      <c r="Y34" s="11">
        <f>IF('OddsRatio_working_3-way'!W34&gt;=0,IF('OddsRatio_working_3-way'!V34+SQRT('OddsRatio_working_3-way'!W34)&gt;0,0,PI()),ACOS('OddsRatio_working_3-way'!V34/(2*'OddsRatio_working_3-way'!X34)))</f>
        <v>0.47278817756829428</v>
      </c>
      <c r="Z34" s="11">
        <f>'OddsRatio_working_3-way'!X34^(1/3)*COS('OddsRatio_working_3-way'!Y34/3)</f>
        <v>0.52243079785578661</v>
      </c>
      <c r="AA34" s="11">
        <f>'OddsRatio_working_3-way'!X34^(1/3)*COS(('OddsRatio_working_3-way'!Y34+2*PI())/3)</f>
        <v>-0.33311412466630114</v>
      </c>
      <c r="AB34" s="11">
        <f>'OddsRatio_working_3-way'!X34^(1/3)*COS(('OddsRatio_working_3-way'!Y34+4*PI())/3)</f>
        <v>-0.18931667318948539</v>
      </c>
      <c r="AC34" s="11">
        <f>'OddsRatio_working_3-way'!X34^(1/3)*SIN('OddsRatio_working_3-way'!Y34/3)</f>
        <v>8.3021497318921764E-2</v>
      </c>
      <c r="AD34" s="11">
        <f>'OddsRatio_working_3-way'!X34^(1/3)*SIN(('OddsRatio_working_3-way'!Y34+2*PI())/3)</f>
        <v>0.41092759400302326</v>
      </c>
      <c r="AE34" s="11">
        <f>'OddsRatio_working_3-way'!X34^(1/3)*SIN(('OddsRatio_working_3-way'!Y34+4*PI())/3)</f>
        <v>-0.49394909132194492</v>
      </c>
      <c r="AF34" s="11">
        <f>-'OddsRatio_working_3-way'!U34/(3*'OddsRatio_working_3-way'!X34^(1/3))*COS(('OddsRatio_working_3-way'!Y34)/3)</f>
        <v>0.52243079785578661</v>
      </c>
      <c r="AG34" s="11">
        <f>-'OddsRatio_working_3-way'!U34/(3*'OddsRatio_working_3-way'!X34^(1/3))*COS(('OddsRatio_working_3-way'!Y34+2*PI())/3)</f>
        <v>-0.33311412466630114</v>
      </c>
      <c r="AH34" s="11">
        <f>-'OddsRatio_working_3-way'!U34/(3*'OddsRatio_working_3-way'!X34^(1/3))*COS(('OddsRatio_working_3-way'!Y34+4*PI())/3)</f>
        <v>-0.18931667318948539</v>
      </c>
      <c r="AI34" s="11">
        <f>'OddsRatio_working_3-way'!U34/(3*'OddsRatio_working_3-way'!X34^(1/3))*SIN(('OddsRatio_working_3-way'!Y34)/3)</f>
        <v>-8.3021497318921764E-2</v>
      </c>
      <c r="AJ34" s="11">
        <f>'OddsRatio_working_3-way'!U34/(3*'OddsRatio_working_3-way'!X34^(1/3))*SIN(('OddsRatio_working_3-way'!Y34+2*PI())/3)</f>
        <v>-0.41092759400302326</v>
      </c>
      <c r="AK34" s="11">
        <f>'OddsRatio_working_3-way'!U34/(3*'OddsRatio_working_3-way'!X34^(1/3))*SIN(('OddsRatio_working_3-way'!Y34+4*PI())/3)</f>
        <v>0.49394909132194492</v>
      </c>
      <c r="AL34" s="11">
        <f>'OddsRatio_working_3-way'!Z34+'OddsRatio_working_3-way'!AF34</f>
        <v>1.0448615957115732</v>
      </c>
      <c r="AM34" s="11">
        <f>'OddsRatio_working_3-way'!AA34+'OddsRatio_working_3-way'!AG34</f>
        <v>-0.66622824933260227</v>
      </c>
      <c r="AN34" s="11">
        <f>'OddsRatio_working_3-way'!AB34+'OddsRatio_working_3-way'!AH34</f>
        <v>-0.37863334637897078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1.0448615957115732</v>
      </c>
      <c r="AS34" s="11">
        <f>IF(('OddsRatio_working_3-way'!X34=0),IF(Q34&gt;0,-Q34^(1/3),(-Q34)^(1/3)),'OddsRatio_working_3-way'!AM34-'OddsRatio_working_3-way'!R34/3)</f>
        <v>-0.66622824933260227</v>
      </c>
      <c r="AT34" s="11">
        <f>IF(('OddsRatio_working_3-way'!X34=0),IF(Q34&gt;0,-Q34^(1/3),(-Q34)^(1/3)),'OddsRatio_working_3-way'!AN34-'OddsRatio_working_3-way'!R34/3)</f>
        <v>-0.37863334637897078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2.7</v>
      </c>
      <c r="B35" s="4">
        <f>IF('True_Odds_Calculator_3-way'!B36="","",'True_Odds_Calculator_3-way'!B36)</f>
        <v>3.58</v>
      </c>
      <c r="C35" s="4">
        <f>IF('True_Odds_Calculator_3-way'!C36="","",'True_Odds_Calculator_3-way'!C36)</f>
        <v>2.65</v>
      </c>
      <c r="D35" s="9">
        <f t="shared" si="13"/>
        <v>0.36093548792914898</v>
      </c>
      <c r="E35" s="9">
        <f t="shared" si="14"/>
        <v>0.27121491762433669</v>
      </c>
      <c r="F35" s="9">
        <f t="shared" si="15"/>
        <v>0.36784959444651433</v>
      </c>
      <c r="G35" s="9">
        <f t="shared" si="16"/>
        <v>1.0415165972594529</v>
      </c>
      <c r="H35" s="9">
        <f t="shared" si="17"/>
        <v>2.7705782153410703</v>
      </c>
      <c r="I35" s="9">
        <f t="shared" si="18"/>
        <v>3.6871128209293893</v>
      </c>
      <c r="J35" s="9">
        <f t="shared" si="19"/>
        <v>2.7185023854780979</v>
      </c>
      <c r="K35" s="11">
        <f t="shared" si="20"/>
        <v>0.37037037037037035</v>
      </c>
      <c r="L35" s="11">
        <f t="shared" si="21"/>
        <v>0.27932960893854747</v>
      </c>
      <c r="M35" s="11">
        <f t="shared" si="22"/>
        <v>0.37735849056603776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-0.28252696672639765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0.23150588134249989</v>
      </c>
      <c r="Q35" s="11">
        <f>2*'OddsRatio_working_3-way'!K35*'OddsRatio_working_3-way'!L35*'OddsRatio_working_3-way'!M35</f>
        <v>7.8079555258853239E-2</v>
      </c>
      <c r="R35" s="11">
        <f t="shared" si="23"/>
        <v>0</v>
      </c>
      <c r="S35" s="11">
        <f t="shared" si="24"/>
        <v>-0.8194116265251693</v>
      </c>
      <c r="T35" s="11">
        <f t="shared" si="25"/>
        <v>-0.27636142547223241</v>
      </c>
      <c r="U35" s="11">
        <f>'OddsRatio_working_3-way'!S35-'OddsRatio_working_3-way'!R35^2/3</f>
        <v>-0.8194116265251693</v>
      </c>
      <c r="V35" s="11">
        <f>'OddsRatio_working_3-way'!S35*'OddsRatio_working_3-way'!R35/3-2*'OddsRatio_working_3-way'!R35^3/27-'OddsRatio_working_3-way'!T35</f>
        <v>0.27636142547223241</v>
      </c>
      <c r="W35" s="11">
        <f>'OddsRatio_working_3-way'!V35^2+4*'OddsRatio_working_3-way'!U35^3/27</f>
        <v>-5.1328046493138435E-3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0.14274841692498566</v>
      </c>
      <c r="Y35" s="11">
        <f>IF('OddsRatio_working_3-way'!W35&gt;=0,IF('OddsRatio_working_3-way'!V35+SQRT('OddsRatio_working_3-way'!W35)&gt;0,0,PI()),ACOS('OddsRatio_working_3-way'!V35/(2*'OddsRatio_working_3-way'!X35)))</f>
        <v>0.25365489249102624</v>
      </c>
      <c r="Z35" s="11">
        <f>'OddsRatio_working_3-way'!X35^(1/3)*COS('OddsRatio_working_3-way'!Y35/3)</f>
        <v>0.52075829862972645</v>
      </c>
      <c r="AA35" s="11">
        <f>'OddsRatio_working_3-way'!X35^(1/3)*COS(('OddsRatio_working_3-way'!Y35+2*PI())/3)</f>
        <v>-0.29860221090726818</v>
      </c>
      <c r="AB35" s="11">
        <f>'OddsRatio_working_3-way'!X35^(1/3)*COS(('OddsRatio_working_3-way'!Y35+4*PI())/3)</f>
        <v>-0.2221560877224584</v>
      </c>
      <c r="AC35" s="11">
        <f>'OddsRatio_working_3-way'!X35^(1/3)*SIN('OddsRatio_working_3-way'!Y35/3)</f>
        <v>4.413618979925344E-2</v>
      </c>
      <c r="AD35" s="11">
        <f>'OddsRatio_working_3-way'!X35^(1/3)*SIN(('OddsRatio_working_3-way'!Y35+2*PI())/3)</f>
        <v>0.42892182094527953</v>
      </c>
      <c r="AE35" s="11">
        <f>'OddsRatio_working_3-way'!X35^(1/3)*SIN(('OddsRatio_working_3-way'!Y35+4*PI())/3)</f>
        <v>-0.47305801074453274</v>
      </c>
      <c r="AF35" s="11">
        <f>-'OddsRatio_working_3-way'!U35/(3*'OddsRatio_working_3-way'!X35^(1/3))*COS(('OddsRatio_working_3-way'!Y35)/3)</f>
        <v>0.52075829862972645</v>
      </c>
      <c r="AG35" s="11">
        <f>-'OddsRatio_working_3-way'!U35/(3*'OddsRatio_working_3-way'!X35^(1/3))*COS(('OddsRatio_working_3-way'!Y35+2*PI())/3)</f>
        <v>-0.29860221090726818</v>
      </c>
      <c r="AH35" s="11">
        <f>-'OddsRatio_working_3-way'!U35/(3*'OddsRatio_working_3-way'!X35^(1/3))*COS(('OddsRatio_working_3-way'!Y35+4*PI())/3)</f>
        <v>-0.2221560877224584</v>
      </c>
      <c r="AI35" s="11">
        <f>'OddsRatio_working_3-way'!U35/(3*'OddsRatio_working_3-way'!X35^(1/3))*SIN(('OddsRatio_working_3-way'!Y35)/3)</f>
        <v>-4.413618979925344E-2</v>
      </c>
      <c r="AJ35" s="11">
        <f>'OddsRatio_working_3-way'!U35/(3*'OddsRatio_working_3-way'!X35^(1/3))*SIN(('OddsRatio_working_3-way'!Y35+2*PI())/3)</f>
        <v>-0.42892182094527953</v>
      </c>
      <c r="AK35" s="11">
        <f>'OddsRatio_working_3-way'!U35/(3*'OddsRatio_working_3-way'!X35^(1/3))*SIN(('OddsRatio_working_3-way'!Y35+4*PI())/3)</f>
        <v>0.47305801074453274</v>
      </c>
      <c r="AL35" s="11">
        <f>'OddsRatio_working_3-way'!Z35+'OddsRatio_working_3-way'!AF35</f>
        <v>1.0415165972594529</v>
      </c>
      <c r="AM35" s="11">
        <f>'OddsRatio_working_3-way'!AA35+'OddsRatio_working_3-way'!AG35</f>
        <v>-0.59720442181453637</v>
      </c>
      <c r="AN35" s="11">
        <f>'OddsRatio_working_3-way'!AB35+'OddsRatio_working_3-way'!AH35</f>
        <v>-0.4443121754449168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1.0415165972594529</v>
      </c>
      <c r="AS35" s="11">
        <f>IF(('OddsRatio_working_3-way'!X35=0),IF(Q35&gt;0,-Q35^(1/3),(-Q35)^(1/3)),'OddsRatio_working_3-way'!AM35-'OddsRatio_working_3-way'!R35/3)</f>
        <v>-0.59720442181453637</v>
      </c>
      <c r="AT35" s="11">
        <f>IF(('OddsRatio_working_3-way'!X35=0),IF(Q35&gt;0,-Q35^(1/3),(-Q35)^(1/3)),'OddsRatio_working_3-way'!AN35-'OddsRatio_working_3-way'!R35/3)</f>
        <v>-0.4443121754449168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2.29</v>
      </c>
      <c r="B36" s="4">
        <f>IF('True_Odds_Calculator_3-way'!B37="","",'True_Odds_Calculator_3-way'!B37)</f>
        <v>4.04</v>
      </c>
      <c r="C36" s="4">
        <f>IF('True_Odds_Calculator_3-way'!C37="","",'True_Odds_Calculator_3-way'!C37)</f>
        <v>2.86</v>
      </c>
      <c r="D36" s="9">
        <f t="shared" si="13"/>
        <v>0.42400158217773565</v>
      </c>
      <c r="E36" s="9">
        <f t="shared" si="14"/>
        <v>0.23801684074540241</v>
      </c>
      <c r="F36" s="9">
        <f t="shared" si="15"/>
        <v>0.33798157707686188</v>
      </c>
      <c r="G36" s="9">
        <f t="shared" si="16"/>
        <v>1.0530866397225775</v>
      </c>
      <c r="H36" s="9">
        <f t="shared" si="17"/>
        <v>2.3584817652421251</v>
      </c>
      <c r="I36" s="9">
        <f t="shared" si="18"/>
        <v>4.2013833847566362</v>
      </c>
      <c r="J36" s="9">
        <f t="shared" si="19"/>
        <v>2.9587411498839939</v>
      </c>
      <c r="K36" s="11">
        <f t="shared" si="20"/>
        <v>0.4366812227074236</v>
      </c>
      <c r="L36" s="11">
        <f t="shared" si="21"/>
        <v>0.24752475247524752</v>
      </c>
      <c r="M36" s="11">
        <f t="shared" si="22"/>
        <v>0.34965034965034969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-0.27567244463781271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0.23394176837905492</v>
      </c>
      <c r="Q36" s="11">
        <f>2*'OddsRatio_working_3-way'!K36*'OddsRatio_working_3-way'!L36*'OddsRatio_working_3-way'!M36</f>
        <v>7.5587001091778655E-2</v>
      </c>
      <c r="R36" s="11">
        <f t="shared" si="23"/>
        <v>0</v>
      </c>
      <c r="S36" s="11">
        <f t="shared" si="24"/>
        <v>-0.84862224328011859</v>
      </c>
      <c r="T36" s="11">
        <f t="shared" si="25"/>
        <v>-0.27419135485625806</v>
      </c>
      <c r="U36" s="11">
        <f>'OddsRatio_working_3-way'!S36-'OddsRatio_working_3-way'!R36^2/3</f>
        <v>-0.84862224328011859</v>
      </c>
      <c r="V36" s="11">
        <f>'OddsRatio_working_3-way'!S36*'OddsRatio_working_3-way'!R36/3-2*'OddsRatio_working_3-way'!R36^3/27-'OddsRatio_working_3-way'!T36</f>
        <v>0.27419135485625806</v>
      </c>
      <c r="W36" s="11">
        <f>'OddsRatio_working_3-way'!V36^2+4*'OddsRatio_working_3-way'!U36^3/27</f>
        <v>-1.535888612786844E-2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0.15044914855672903</v>
      </c>
      <c r="Y36" s="11">
        <f>IF('OddsRatio_working_3-way'!W36&gt;=0,IF('OddsRatio_working_3-way'!V36+SQRT('OddsRatio_working_3-way'!W36)&gt;0,0,PI()),ACOS('OddsRatio_working_3-way'!V36/(2*'OddsRatio_working_3-way'!X36)))</f>
        <v>0.42450522500106413</v>
      </c>
      <c r="Z36" s="11">
        <f>'OddsRatio_working_3-way'!X36^(1/3)*COS('OddsRatio_working_3-way'!Y36/3)</f>
        <v>0.52654331986128888</v>
      </c>
      <c r="AA36" s="11">
        <f>'OddsRatio_working_3-way'!X36^(1/3)*COS(('OddsRatio_working_3-way'!Y36+2*PI())/3)</f>
        <v>-0.3282305704211923</v>
      </c>
      <c r="AB36" s="11">
        <f>'OddsRatio_working_3-way'!X36^(1/3)*COS(('OddsRatio_working_3-way'!Y36+4*PI())/3)</f>
        <v>-0.19831274944009653</v>
      </c>
      <c r="AC36" s="11">
        <f>'OddsRatio_working_3-way'!X36^(1/3)*SIN('OddsRatio_working_3-way'!Y36/3)</f>
        <v>7.5008088915965263E-2</v>
      </c>
      <c r="AD36" s="11">
        <f>'OddsRatio_working_3-way'!X36^(1/3)*SIN(('OddsRatio_working_3-way'!Y36+2*PI())/3)</f>
        <v>0.41849584673488899</v>
      </c>
      <c r="AE36" s="11">
        <f>'OddsRatio_working_3-way'!X36^(1/3)*SIN(('OddsRatio_working_3-way'!Y36+4*PI())/3)</f>
        <v>-0.49350393565085421</v>
      </c>
      <c r="AF36" s="11">
        <f>-'OddsRatio_working_3-way'!U36/(3*'OddsRatio_working_3-way'!X36^(1/3))*COS(('OddsRatio_working_3-way'!Y36)/3)</f>
        <v>0.52654331986128877</v>
      </c>
      <c r="AG36" s="11">
        <f>-'OddsRatio_working_3-way'!U36/(3*'OddsRatio_working_3-way'!X36^(1/3))*COS(('OddsRatio_working_3-way'!Y36+2*PI())/3)</f>
        <v>-0.32823057042119225</v>
      </c>
      <c r="AH36" s="11">
        <f>-'OddsRatio_working_3-way'!U36/(3*'OddsRatio_working_3-way'!X36^(1/3))*COS(('OddsRatio_working_3-way'!Y36+4*PI())/3)</f>
        <v>-0.1983127494400965</v>
      </c>
      <c r="AI36" s="11">
        <f>'OddsRatio_working_3-way'!U36/(3*'OddsRatio_working_3-way'!X36^(1/3))*SIN(('OddsRatio_working_3-way'!Y36)/3)</f>
        <v>-7.5008088915965235E-2</v>
      </c>
      <c r="AJ36" s="11">
        <f>'OddsRatio_working_3-way'!U36/(3*'OddsRatio_working_3-way'!X36^(1/3))*SIN(('OddsRatio_working_3-way'!Y36+2*PI())/3)</f>
        <v>-0.41849584673488888</v>
      </c>
      <c r="AK36" s="11">
        <f>'OddsRatio_working_3-way'!U36/(3*'OddsRatio_working_3-way'!X36^(1/3))*SIN(('OddsRatio_working_3-way'!Y36+4*PI())/3)</f>
        <v>0.4935039356508541</v>
      </c>
      <c r="AL36" s="11">
        <f>'OddsRatio_working_3-way'!Z36+'OddsRatio_working_3-way'!AF36</f>
        <v>1.0530866397225775</v>
      </c>
      <c r="AM36" s="11">
        <f>'OddsRatio_working_3-way'!AA36+'OddsRatio_working_3-way'!AG36</f>
        <v>-0.65646114084238461</v>
      </c>
      <c r="AN36" s="11">
        <f>'OddsRatio_working_3-way'!AB36+'OddsRatio_working_3-way'!AH36</f>
        <v>-0.39662549888019305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1.0530866397225775</v>
      </c>
      <c r="AS36" s="11">
        <f>IF(('OddsRatio_working_3-way'!X36=0),IF(Q36&gt;0,-Q36^(1/3),(-Q36)^(1/3)),'OddsRatio_working_3-way'!AM36-'OddsRatio_working_3-way'!R36/3)</f>
        <v>-0.65646114084238461</v>
      </c>
      <c r="AT36" s="11">
        <f>IF(('OddsRatio_working_3-way'!X36=0),IF(Q36&gt;0,-Q36^(1/3),(-Q36)^(1/3)),'OddsRatio_working_3-way'!AN36-'OddsRatio_working_3-way'!R36/3)</f>
        <v>-0.39662549888019305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2.46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2.88</v>
      </c>
      <c r="D37" s="9">
        <f t="shared" si="13"/>
        <v>0.39455286070259077</v>
      </c>
      <c r="E37" s="9">
        <f t="shared" si="14"/>
        <v>0.26942002813896038</v>
      </c>
      <c r="F37" s="9">
        <f t="shared" si="15"/>
        <v>0.33602711115844874</v>
      </c>
      <c r="G37" s="9">
        <f t="shared" si="16"/>
        <v>1.0510374216984069</v>
      </c>
      <c r="H37" s="9">
        <f t="shared" si="17"/>
        <v>2.5345146356796739</v>
      </c>
      <c r="I37" s="9">
        <f t="shared" si="18"/>
        <v>3.7116765479818894</v>
      </c>
      <c r="J37" s="9">
        <f t="shared" si="19"/>
        <v>2.9759503527930056</v>
      </c>
      <c r="K37" s="11">
        <f t="shared" si="20"/>
        <v>0.4065040650406504</v>
      </c>
      <c r="L37" s="11">
        <f t="shared" si="21"/>
        <v>0.27932960893854747</v>
      </c>
      <c r="M37" s="11">
        <f t="shared" si="22"/>
        <v>0.34722222222222221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-0.27920281297785032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0.23340549979056588</v>
      </c>
      <c r="Q37" s="11">
        <f>2*'OddsRatio_working_3-way'!K37*'OddsRatio_working_3-way'!L37*'OddsRatio_working_3-way'!M37</f>
        <v>7.8853209388704687E-2</v>
      </c>
      <c r="R37" s="11">
        <f t="shared" si="23"/>
        <v>0</v>
      </c>
      <c r="S37" s="11">
        <f t="shared" si="24"/>
        <v>-0.83597116125431858</v>
      </c>
      <c r="T37" s="11">
        <f t="shared" si="25"/>
        <v>-0.28242268961294548</v>
      </c>
      <c r="U37" s="11">
        <f>'OddsRatio_working_3-way'!S37-'OddsRatio_working_3-way'!R37^2/3</f>
        <v>-0.83597116125431858</v>
      </c>
      <c r="V37" s="11">
        <f>'OddsRatio_working_3-way'!S37*'OddsRatio_working_3-way'!R37/3-2*'OddsRatio_working_3-way'!R37^3/27-'OddsRatio_working_3-way'!T37</f>
        <v>0.28242268961294548</v>
      </c>
      <c r="W37" s="11">
        <f>'OddsRatio_working_3-way'!V37^2+4*'OddsRatio_working_3-way'!U37^3/27</f>
        <v>-6.7880306486502034E-3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0.14709742201756998</v>
      </c>
      <c r="Y37" s="11">
        <f>IF('OddsRatio_working_3-way'!W37&gt;=0,IF('OddsRatio_working_3-way'!V37+SQRT('OddsRatio_working_3-way'!W37)&gt;0,0,PI()),ACOS('OddsRatio_working_3-way'!V37/(2*'OddsRatio_working_3-way'!X37)))</f>
        <v>0.28384704139189121</v>
      </c>
      <c r="Z37" s="11">
        <f>'OddsRatio_working_3-way'!X37^(1/3)*COS('OddsRatio_working_3-way'!Y37/3)</f>
        <v>0.52551871084920343</v>
      </c>
      <c r="AA37" s="11">
        <f>'OddsRatio_working_3-way'!X37^(1/3)*COS(('OddsRatio_working_3-way'!Y37+2*PI())/3)</f>
        <v>-0.30594909638380513</v>
      </c>
      <c r="AB37" s="11">
        <f>'OddsRatio_working_3-way'!X37^(1/3)*COS(('OddsRatio_working_3-way'!Y37+4*PI())/3)</f>
        <v>-0.21956961446539863</v>
      </c>
      <c r="AC37" s="11">
        <f>'OddsRatio_working_3-way'!X37^(1/3)*SIN('OddsRatio_working_3-way'!Y37/3)</f>
        <v>4.9871217138052613E-2</v>
      </c>
      <c r="AD37" s="11">
        <f>'OddsRatio_working_3-way'!X37^(1/3)*SIN(('OddsRatio_working_3-way'!Y37+2*PI())/3)</f>
        <v>0.43017694519043276</v>
      </c>
      <c r="AE37" s="11">
        <f>'OddsRatio_working_3-way'!X37^(1/3)*SIN(('OddsRatio_working_3-way'!Y37+4*PI())/3)</f>
        <v>-0.48004816232848524</v>
      </c>
      <c r="AF37" s="11">
        <f>-'OddsRatio_working_3-way'!U37/(3*'OddsRatio_working_3-way'!X37^(1/3))*COS(('OddsRatio_working_3-way'!Y37)/3)</f>
        <v>0.52551871084920354</v>
      </c>
      <c r="AG37" s="11">
        <f>-'OddsRatio_working_3-way'!U37/(3*'OddsRatio_working_3-way'!X37^(1/3))*COS(('OddsRatio_working_3-way'!Y37+2*PI())/3)</f>
        <v>-0.30594909638380519</v>
      </c>
      <c r="AH37" s="11">
        <f>-'OddsRatio_working_3-way'!U37/(3*'OddsRatio_working_3-way'!X37^(1/3))*COS(('OddsRatio_working_3-way'!Y37+4*PI())/3)</f>
        <v>-0.21956961446539866</v>
      </c>
      <c r="AI37" s="11">
        <f>'OddsRatio_working_3-way'!U37/(3*'OddsRatio_working_3-way'!X37^(1/3))*SIN(('OddsRatio_working_3-way'!Y37)/3)</f>
        <v>-4.9871217138052627E-2</v>
      </c>
      <c r="AJ37" s="11">
        <f>'OddsRatio_working_3-way'!U37/(3*'OddsRatio_working_3-way'!X37^(1/3))*SIN(('OddsRatio_working_3-way'!Y37+2*PI())/3)</f>
        <v>-0.43017694519043287</v>
      </c>
      <c r="AK37" s="11">
        <f>'OddsRatio_working_3-way'!U37/(3*'OddsRatio_working_3-way'!X37^(1/3))*SIN(('OddsRatio_working_3-way'!Y37+4*PI())/3)</f>
        <v>0.48004816232848535</v>
      </c>
      <c r="AL37" s="11">
        <f>'OddsRatio_working_3-way'!Z37+'OddsRatio_working_3-way'!AF37</f>
        <v>1.0510374216984069</v>
      </c>
      <c r="AM37" s="11">
        <f>'OddsRatio_working_3-way'!AA37+'OddsRatio_working_3-way'!AG37</f>
        <v>-0.61189819276761037</v>
      </c>
      <c r="AN37" s="11">
        <f>'OddsRatio_working_3-way'!AB37+'OddsRatio_working_3-way'!AH37</f>
        <v>-0.43913922893079727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1.0510374216984069</v>
      </c>
      <c r="AS37" s="11">
        <f>IF(('OddsRatio_working_3-way'!X37=0),IF(Q37&gt;0,-Q37^(1/3),(-Q37)^(1/3)),'OddsRatio_working_3-way'!AM37-'OddsRatio_working_3-way'!R37/3)</f>
        <v>-0.61189819276761037</v>
      </c>
      <c r="AT37" s="11">
        <f>IF(('OddsRatio_working_3-way'!X37=0),IF(Q37&gt;0,-Q37^(1/3),(-Q37)^(1/3)),'OddsRatio_working_3-way'!AN37-'OddsRatio_working_3-way'!R37/3)</f>
        <v>-0.43913922893079727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2.0299999999999998</v>
      </c>
      <c r="B40" s="4">
        <f>IF('True_Odds_Calculator_3-way'!B39="","",'True_Odds_Calculator_3-way'!B39)</f>
        <v>3.73</v>
      </c>
      <c r="C40" s="4">
        <f>IF('True_Odds_Calculator_3-way'!C39="","",'True_Odds_Calculator_3-way'!C39)</f>
        <v>3.71</v>
      </c>
      <c r="D40" s="9">
        <f t="shared" si="13"/>
        <v>0.48077763916660915</v>
      </c>
      <c r="E40" s="9">
        <f t="shared" si="14"/>
        <v>0.25890451234758105</v>
      </c>
      <c r="F40" s="9">
        <f t="shared" si="15"/>
        <v>0.26031784848580969</v>
      </c>
      <c r="G40" s="9">
        <f t="shared" si="16"/>
        <v>1.0485083714036938</v>
      </c>
      <c r="H40" s="9">
        <f t="shared" si="17"/>
        <v>2.0799636225458045</v>
      </c>
      <c r="I40" s="9">
        <f t="shared" si="18"/>
        <v>3.8624278539320831</v>
      </c>
      <c r="J40" s="9">
        <f t="shared" si="19"/>
        <v>3.8414576865040102</v>
      </c>
      <c r="K40" s="11">
        <f t="shared" si="20"/>
        <v>0.49261083743842371</v>
      </c>
      <c r="L40" s="11">
        <f t="shared" si="21"/>
        <v>0.26809651474530832</v>
      </c>
      <c r="M40" s="11">
        <f t="shared" si="22"/>
        <v>0.26954177897574122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-0.27126288932739628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0.23031673819953324</v>
      </c>
      <c r="Q40" s="11">
        <f>2*'OddsRatio_working_3-way'!K40*'OddsRatio_working_3-way'!L40*'OddsRatio_working_3-way'!M40</f>
        <v>7.1195282287336403E-2</v>
      </c>
      <c r="R40" s="11">
        <f t="shared" si="23"/>
        <v>0</v>
      </c>
      <c r="S40" s="11">
        <f t="shared" si="24"/>
        <v>-0.84905362016385599</v>
      </c>
      <c r="T40" s="11">
        <f t="shared" si="25"/>
        <v>-0.26245861519748259</v>
      </c>
      <c r="U40" s="11">
        <f>'OddsRatio_working_3-way'!S40-'OddsRatio_working_3-way'!R40^2/3</f>
        <v>-0.84905362016385599</v>
      </c>
      <c r="V40" s="11">
        <f>'OddsRatio_working_3-way'!S40*'OddsRatio_working_3-way'!R40/3-2*'OddsRatio_working_3-way'!R40^3/27-'OddsRatio_working_3-way'!T40</f>
        <v>0.26245861519748259</v>
      </c>
      <c r="W40" s="11">
        <f>'OddsRatio_working_3-way'!V40^2+4*'OddsRatio_working_3-way'!U40^3/27</f>
        <v>-2.1793401934734224E-2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0.150563878990044</v>
      </c>
      <c r="Y40" s="11">
        <f>IF('OddsRatio_working_3-way'!W40&gt;=0,IF('OddsRatio_working_3-way'!V40+SQRT('OddsRatio_working_3-way'!W40)&gt;0,0,PI()),ACOS('OddsRatio_working_3-way'!V40/(2*'OddsRatio_working_3-way'!X40)))</f>
        <v>0.51236895077966849</v>
      </c>
      <c r="Z40" s="11">
        <f>'OddsRatio_working_3-way'!X40^(1/3)*COS('OddsRatio_working_3-way'!Y40/3)</f>
        <v>0.5242541857018469</v>
      </c>
      <c r="AA40" s="11">
        <f>'OddsRatio_working_3-way'!X40^(1/3)*COS(('OddsRatio_working_3-way'!Y40+2*PI())/3)</f>
        <v>-0.34043141343117034</v>
      </c>
      <c r="AB40" s="11">
        <f>'OddsRatio_working_3-way'!X40^(1/3)*COS(('OddsRatio_working_3-way'!Y40+4*PI())/3)</f>
        <v>-0.18382277227067667</v>
      </c>
      <c r="AC40" s="11">
        <f>'OddsRatio_working_3-way'!X40^(1/3)*SIN('OddsRatio_working_3-way'!Y40/3)</f>
        <v>9.0418041131432675E-2</v>
      </c>
      <c r="AD40" s="11">
        <f>'OddsRatio_working_3-way'!X40^(1/3)*SIN(('OddsRatio_working_3-way'!Y40+2*PI())/3)</f>
        <v>0.40880842229240771</v>
      </c>
      <c r="AE40" s="11">
        <f>'OddsRatio_working_3-way'!X40^(1/3)*SIN(('OddsRatio_working_3-way'!Y40+4*PI())/3)</f>
        <v>-0.49922646342384031</v>
      </c>
      <c r="AF40" s="11">
        <f>-'OddsRatio_working_3-way'!U40/(3*'OddsRatio_working_3-way'!X40^(1/3))*COS(('OddsRatio_working_3-way'!Y40)/3)</f>
        <v>0.5242541857018469</v>
      </c>
      <c r="AG40" s="11">
        <f>-'OddsRatio_working_3-way'!U40/(3*'OddsRatio_working_3-way'!X40^(1/3))*COS(('OddsRatio_working_3-way'!Y40+2*PI())/3)</f>
        <v>-0.34043141343117034</v>
      </c>
      <c r="AH40" s="11">
        <f>-'OddsRatio_working_3-way'!U40/(3*'OddsRatio_working_3-way'!X40^(1/3))*COS(('OddsRatio_working_3-way'!Y40+4*PI())/3)</f>
        <v>-0.18382277227067667</v>
      </c>
      <c r="AI40" s="11">
        <f>'OddsRatio_working_3-way'!U40/(3*'OddsRatio_working_3-way'!X40^(1/3))*SIN(('OddsRatio_working_3-way'!Y40)/3)</f>
        <v>-9.0418041131432675E-2</v>
      </c>
      <c r="AJ40" s="11">
        <f>'OddsRatio_working_3-way'!U40/(3*'OddsRatio_working_3-way'!X40^(1/3))*SIN(('OddsRatio_working_3-way'!Y40+2*PI())/3)</f>
        <v>-0.40880842229240771</v>
      </c>
      <c r="AK40" s="11">
        <f>'OddsRatio_working_3-way'!U40/(3*'OddsRatio_working_3-way'!X40^(1/3))*SIN(('OddsRatio_working_3-way'!Y40+4*PI())/3)</f>
        <v>0.49922646342384031</v>
      </c>
      <c r="AL40" s="11">
        <f>'OddsRatio_working_3-way'!Z40+'OddsRatio_working_3-way'!AF40</f>
        <v>1.0485083714036938</v>
      </c>
      <c r="AM40" s="11">
        <f>'OddsRatio_working_3-way'!AA40+'OddsRatio_working_3-way'!AG40</f>
        <v>-0.68086282686234068</v>
      </c>
      <c r="AN40" s="11">
        <f>'OddsRatio_working_3-way'!AB40+'OddsRatio_working_3-way'!AH40</f>
        <v>-0.36764554454135334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1.0485083714036938</v>
      </c>
      <c r="AS40" s="11">
        <f>IF(('OddsRatio_working_3-way'!X40=0),IF(Q40&gt;0,-Q40^(1/3),(-Q40)^(1/3)),'OddsRatio_working_3-way'!AM40-'OddsRatio_working_3-way'!R40/3)</f>
        <v>-0.68086282686234068</v>
      </c>
      <c r="AT40" s="11">
        <f>IF(('OddsRatio_working_3-way'!X40=0),IF(Q40&gt;0,-Q40^(1/3),(-Q40)^(1/3)),'OddsRatio_working_3-way'!AN40-'OddsRatio_working_3-way'!R40/3)</f>
        <v>-0.36764554454135334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1.78</v>
      </c>
      <c r="B41" s="4">
        <f>IF('True_Odds_Calculator_3-way'!B40="","",'True_Odds_Calculator_3-way'!B40)</f>
        <v>3.99</v>
      </c>
      <c r="C41" s="4">
        <f>IF('True_Odds_Calculator_3-way'!C40="","",'True_Odds_Calculator_3-way'!C40)</f>
        <v>4.62</v>
      </c>
      <c r="D41" s="9">
        <f t="shared" si="13"/>
        <v>0.54991149229670899</v>
      </c>
      <c r="E41" s="9">
        <f t="shared" si="14"/>
        <v>0.241692695638723</v>
      </c>
      <c r="F41" s="9">
        <f t="shared" si="15"/>
        <v>0.20839581206456811</v>
      </c>
      <c r="G41" s="9">
        <f t="shared" si="16"/>
        <v>1.0493262214389369</v>
      </c>
      <c r="H41" s="9">
        <f t="shared" si="17"/>
        <v>1.8184744527223706</v>
      </c>
      <c r="I41" s="9">
        <f t="shared" si="18"/>
        <v>4.1374854021024214</v>
      </c>
      <c r="J41" s="9">
        <f t="shared" si="19"/>
        <v>4.798560921608952</v>
      </c>
      <c r="K41" s="11">
        <f t="shared" si="20"/>
        <v>0.5617977528089888</v>
      </c>
      <c r="L41" s="11">
        <f t="shared" si="21"/>
        <v>0.25062656641604009</v>
      </c>
      <c r="M41" s="11">
        <f t="shared" si="22"/>
        <v>0.21645021645021645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-0.25729982332161938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0.22522135388571143</v>
      </c>
      <c r="Q41" s="11">
        <f>2*'OddsRatio_working_3-way'!K41*'OddsRatio_working_3-way'!L41*'OddsRatio_working_3-way'!M41</f>
        <v>6.0953005111153293E-2</v>
      </c>
      <c r="R41" s="11">
        <f t="shared" si="23"/>
        <v>0</v>
      </c>
      <c r="S41" s="11">
        <f t="shared" si="24"/>
        <v>-0.87532650033804904</v>
      </c>
      <c r="T41" s="11">
        <f t="shared" si="25"/>
        <v>-0.23689485800759108</v>
      </c>
      <c r="U41" s="11">
        <f>'OddsRatio_working_3-way'!S41-'OddsRatio_working_3-way'!R41^2/3</f>
        <v>-0.87532650033804904</v>
      </c>
      <c r="V41" s="11">
        <f>'OddsRatio_working_3-way'!S41*'OddsRatio_working_3-way'!R41/3-2*'OddsRatio_working_3-way'!R41^3/27-'OddsRatio_working_3-way'!T41</f>
        <v>0.23689485800759108</v>
      </c>
      <c r="W41" s="11">
        <f>'OddsRatio_working_3-way'!V41^2+4*'OddsRatio_working_3-way'!U41^3/27</f>
        <v>-4.3239653705896268E-2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0.15760617647821817</v>
      </c>
      <c r="Y41" s="11">
        <f>IF('OddsRatio_working_3-way'!W41&gt;=0,IF('OddsRatio_working_3-way'!V41+SQRT('OddsRatio_working_3-way'!W41)&gt;0,0,PI()),ACOS('OddsRatio_working_3-way'!V41/(2*'OddsRatio_working_3-way'!X41)))</f>
        <v>0.72040210351465184</v>
      </c>
      <c r="Z41" s="11">
        <f>'OddsRatio_working_3-way'!X41^(1/3)*COS('OddsRatio_working_3-way'!Y41/3)</f>
        <v>0.52466311071946847</v>
      </c>
      <c r="AA41" s="11">
        <f>'OddsRatio_working_3-way'!X41^(1/3)*COS(('OddsRatio_working_3-way'!Y41+2*PI())/3)</f>
        <v>-0.37358842153949084</v>
      </c>
      <c r="AB41" s="11">
        <f>'OddsRatio_working_3-way'!X41^(1/3)*COS(('OddsRatio_working_3-way'!Y41+4*PI())/3)</f>
        <v>-0.15107468917997804</v>
      </c>
      <c r="AC41" s="11">
        <f>'OddsRatio_working_3-way'!X41^(1/3)*SIN('OddsRatio_working_3-way'!Y41/3)</f>
        <v>0.12846836327615327</v>
      </c>
      <c r="AD41" s="11">
        <f>'OddsRatio_working_3-way'!X41^(1/3)*SIN(('OddsRatio_working_3-way'!Y41+2*PI())/3)</f>
        <v>0.39013740067355079</v>
      </c>
      <c r="AE41" s="11">
        <f>'OddsRatio_working_3-way'!X41^(1/3)*SIN(('OddsRatio_working_3-way'!Y41+4*PI())/3)</f>
        <v>-0.51860576394970392</v>
      </c>
      <c r="AF41" s="11">
        <f>-'OddsRatio_working_3-way'!U41/(3*'OddsRatio_working_3-way'!X41^(1/3))*COS(('OddsRatio_working_3-way'!Y41)/3)</f>
        <v>0.52466311071946847</v>
      </c>
      <c r="AG41" s="11">
        <f>-'OddsRatio_working_3-way'!U41/(3*'OddsRatio_working_3-way'!X41^(1/3))*COS(('OddsRatio_working_3-way'!Y41+2*PI())/3)</f>
        <v>-0.37358842153949084</v>
      </c>
      <c r="AH41" s="11">
        <f>-'OddsRatio_working_3-way'!U41/(3*'OddsRatio_working_3-way'!X41^(1/3))*COS(('OddsRatio_working_3-way'!Y41+4*PI())/3)</f>
        <v>-0.15107468917997804</v>
      </c>
      <c r="AI41" s="11">
        <f>'OddsRatio_working_3-way'!U41/(3*'OddsRatio_working_3-way'!X41^(1/3))*SIN(('OddsRatio_working_3-way'!Y41)/3)</f>
        <v>-0.12846836327615327</v>
      </c>
      <c r="AJ41" s="11">
        <f>'OddsRatio_working_3-way'!U41/(3*'OddsRatio_working_3-way'!X41^(1/3))*SIN(('OddsRatio_working_3-way'!Y41+2*PI())/3)</f>
        <v>-0.39013740067355079</v>
      </c>
      <c r="AK41" s="11">
        <f>'OddsRatio_working_3-way'!U41/(3*'OddsRatio_working_3-way'!X41^(1/3))*SIN(('OddsRatio_working_3-way'!Y41+4*PI())/3)</f>
        <v>0.51860576394970392</v>
      </c>
      <c r="AL41" s="11">
        <f>'OddsRatio_working_3-way'!Z41+'OddsRatio_working_3-way'!AF41</f>
        <v>1.0493262214389369</v>
      </c>
      <c r="AM41" s="11">
        <f>'OddsRatio_working_3-way'!AA41+'OddsRatio_working_3-way'!AG41</f>
        <v>-0.74717684307898169</v>
      </c>
      <c r="AN41" s="11">
        <f>'OddsRatio_working_3-way'!AB41+'OddsRatio_working_3-way'!AH41</f>
        <v>-0.30214937835995609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1.0493262214389369</v>
      </c>
      <c r="AS41" s="11">
        <f>IF(('OddsRatio_working_3-way'!X41=0),IF(Q41&gt;0,-Q41^(1/3),(-Q41)^(1/3)),'OddsRatio_working_3-way'!AM41-'OddsRatio_working_3-way'!R41/3)</f>
        <v>-0.74717684307898169</v>
      </c>
      <c r="AT41" s="11">
        <f>IF(('OddsRatio_working_3-way'!X41=0),IF(Q41&gt;0,-Q41^(1/3),(-Q41)^(1/3)),'OddsRatio_working_3-way'!AN41-'OddsRatio_working_3-way'!R41/3)</f>
        <v>-0.30214937835995609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3.25</v>
      </c>
      <c r="B42" s="4">
        <f>IF('True_Odds_Calculator_3-way'!B41="","",'True_Odds_Calculator_3-way'!B41)</f>
        <v>3.25</v>
      </c>
      <c r="C42" s="4">
        <f>IF('True_Odds_Calculator_3-way'!C41="","",'True_Odds_Calculator_3-way'!C41)</f>
        <v>2.33</v>
      </c>
      <c r="D42" s="9">
        <f t="shared" si="13"/>
        <v>0.29358545162292454</v>
      </c>
      <c r="E42" s="9">
        <f t="shared" si="14"/>
        <v>0.29358545162292454</v>
      </c>
      <c r="F42" s="9">
        <f t="shared" si="15"/>
        <v>0.41282909675415103</v>
      </c>
      <c r="G42" s="9">
        <f t="shared" si="16"/>
        <v>1.0694059251415808</v>
      </c>
      <c r="H42" s="9">
        <f t="shared" si="17"/>
        <v>3.4061633315685569</v>
      </c>
      <c r="I42" s="9">
        <f t="shared" si="18"/>
        <v>3.4061633315685569</v>
      </c>
      <c r="J42" s="9">
        <f t="shared" si="19"/>
        <v>2.4223098804383025</v>
      </c>
      <c r="K42" s="11">
        <f t="shared" si="20"/>
        <v>0.30769230769230771</v>
      </c>
      <c r="L42" s="11">
        <f t="shared" si="21"/>
        <v>0.30769230769230771</v>
      </c>
      <c r="M42" s="11">
        <f t="shared" si="22"/>
        <v>0.42918454935622319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-0.27358610356299373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0.23688955481626336</v>
      </c>
      <c r="Q42" s="11">
        <f>2*'OddsRatio_working_3-way'!K42*'OddsRatio_working_3-way'!L42*'OddsRatio_working_3-way'!M42</f>
        <v>8.1265713487568891E-2</v>
      </c>
      <c r="R42" s="11">
        <f t="shared" si="23"/>
        <v>0</v>
      </c>
      <c r="S42" s="11">
        <f t="shared" si="24"/>
        <v>-0.86586837464030431</v>
      </c>
      <c r="T42" s="11">
        <f t="shared" si="25"/>
        <v>-0.29703889353012153</v>
      </c>
      <c r="U42" s="11">
        <f>'OddsRatio_working_3-way'!S42-'OddsRatio_working_3-way'!R42^2/3</f>
        <v>-0.86586837464030431</v>
      </c>
      <c r="V42" s="11">
        <f>'OddsRatio_working_3-way'!S42*'OddsRatio_working_3-way'!R42/3-2*'OddsRatio_working_3-way'!R42^3/27-'OddsRatio_working_3-way'!T42</f>
        <v>0.29703889353012153</v>
      </c>
      <c r="W42" s="11">
        <f>'OddsRatio_working_3-way'!V42^2+4*'OddsRatio_working_3-way'!U42^3/27</f>
        <v>-7.9406070376474985E-3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0.15505862706348073</v>
      </c>
      <c r="Y42" s="11">
        <f>IF('OddsRatio_working_3-way'!W42&gt;=0,IF('OddsRatio_working_3-way'!V42+SQRT('OddsRatio_working_3-way'!W42)&gt;0,0,PI()),ACOS('OddsRatio_working_3-way'!V42/(2*'OddsRatio_working_3-way'!X42)))</f>
        <v>0.29145190139354149</v>
      </c>
      <c r="Z42" s="11">
        <f>'OddsRatio_working_3-way'!X42^(1/3)*COS('OddsRatio_working_3-way'!Y42/3)</f>
        <v>0.53470296257079053</v>
      </c>
      <c r="AA42" s="11">
        <f>'OddsRatio_working_3-way'!X42^(1/3)*COS(('OddsRatio_working_3-way'!Y42+2*PI())/3)</f>
        <v>-0.31248074034856821</v>
      </c>
      <c r="AB42" s="11">
        <f>'OddsRatio_working_3-way'!X42^(1/3)*COS(('OddsRatio_working_3-way'!Y42+4*PI())/3)</f>
        <v>-0.22222222222222249</v>
      </c>
      <c r="AC42" s="11">
        <f>'OddsRatio_working_3-way'!X42^(1/3)*SIN('OddsRatio_working_3-way'!Y42/3)</f>
        <v>5.2110779736902611E-2</v>
      </c>
      <c r="AD42" s="11">
        <f>'OddsRatio_working_3-way'!X42^(1/3)*SIN(('OddsRatio_working_3-way'!Y42+2*PI())/3)</f>
        <v>0.43701095919665317</v>
      </c>
      <c r="AE42" s="11">
        <f>'OddsRatio_working_3-way'!X42^(1/3)*SIN(('OddsRatio_working_3-way'!Y42+4*PI())/3)</f>
        <v>-0.48912173893355565</v>
      </c>
      <c r="AF42" s="11">
        <f>-'OddsRatio_working_3-way'!U42/(3*'OddsRatio_working_3-way'!X42^(1/3))*COS(('OddsRatio_working_3-way'!Y42)/3)</f>
        <v>0.53470296257079031</v>
      </c>
      <c r="AG42" s="11">
        <f>-'OddsRatio_working_3-way'!U42/(3*'OddsRatio_working_3-way'!X42^(1/3))*COS(('OddsRatio_working_3-way'!Y42+2*PI())/3)</f>
        <v>-0.3124807403485681</v>
      </c>
      <c r="AH42" s="11">
        <f>-'OddsRatio_working_3-way'!U42/(3*'OddsRatio_working_3-way'!X42^(1/3))*COS(('OddsRatio_working_3-way'!Y42+4*PI())/3)</f>
        <v>-0.22222222222222238</v>
      </c>
      <c r="AI42" s="11">
        <f>'OddsRatio_working_3-way'!U42/(3*'OddsRatio_working_3-way'!X42^(1/3))*SIN(('OddsRatio_working_3-way'!Y42)/3)</f>
        <v>-5.2110779736902584E-2</v>
      </c>
      <c r="AJ42" s="11">
        <f>'OddsRatio_working_3-way'!U42/(3*'OddsRatio_working_3-way'!X42^(1/3))*SIN(('OddsRatio_working_3-way'!Y42+2*PI())/3)</f>
        <v>-0.437010959196653</v>
      </c>
      <c r="AK42" s="11">
        <f>'OddsRatio_working_3-way'!U42/(3*'OddsRatio_working_3-way'!X42^(1/3))*SIN(('OddsRatio_working_3-way'!Y42+4*PI())/3)</f>
        <v>0.48912173893355548</v>
      </c>
      <c r="AL42" s="11">
        <f>'OddsRatio_working_3-way'!Z42+'OddsRatio_working_3-way'!AF42</f>
        <v>1.0694059251415808</v>
      </c>
      <c r="AM42" s="11">
        <f>'OddsRatio_working_3-way'!AA42+'OddsRatio_working_3-way'!AG42</f>
        <v>-0.62496148069713631</v>
      </c>
      <c r="AN42" s="11">
        <f>'OddsRatio_working_3-way'!AB42+'OddsRatio_working_3-way'!AH42</f>
        <v>-0.44444444444444486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1.0694059251415808</v>
      </c>
      <c r="AS42" s="11">
        <f>IF(('OddsRatio_working_3-way'!X42=0),IF(Q42&gt;0,-Q42^(1/3),(-Q42)^(1/3)),'OddsRatio_working_3-way'!AM42-'OddsRatio_working_3-way'!R42/3)</f>
        <v>-0.62496148069713631</v>
      </c>
      <c r="AT42" s="11">
        <f>IF(('OddsRatio_working_3-way'!X42=0),IF(Q42&gt;0,-Q42^(1/3),(-Q42)^(1/3)),'OddsRatio_working_3-way'!AN42-'OddsRatio_working_3-way'!R42/3)</f>
        <v>-0.44444444444444486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3.15</v>
      </c>
      <c r="B43" s="4">
        <f>IF('True_Odds_Calculator_3-way'!B42="","",'True_Odds_Calculator_3-way'!B42)</f>
        <v>2.92</v>
      </c>
      <c r="C43" s="4">
        <f>IF('True_Odds_Calculator_3-way'!C42="","",'True_Odds_Calculator_3-way'!C42)</f>
        <v>2.61</v>
      </c>
      <c r="D43" s="9">
        <f t="shared" si="13"/>
        <v>0.3037278732110455</v>
      </c>
      <c r="E43" s="9">
        <f t="shared" si="14"/>
        <v>0.32817171916281301</v>
      </c>
      <c r="F43" s="9">
        <f t="shared" si="15"/>
        <v>0.36810040762614166</v>
      </c>
      <c r="G43" s="9">
        <f t="shared" si="16"/>
        <v>1.0662422826338571</v>
      </c>
      <c r="H43" s="9">
        <f t="shared" si="17"/>
        <v>3.2924209076627924</v>
      </c>
      <c r="I43" s="9">
        <f t="shared" si="18"/>
        <v>3.0471851826570058</v>
      </c>
      <c r="J43" s="9">
        <f t="shared" si="19"/>
        <v>2.7166500750405098</v>
      </c>
      <c r="K43" s="11">
        <f t="shared" si="20"/>
        <v>0.31746031746031744</v>
      </c>
      <c r="L43" s="11">
        <f t="shared" si="21"/>
        <v>0.34246575342465752</v>
      </c>
      <c r="M43" s="11">
        <f t="shared" si="22"/>
        <v>0.38314176245210729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-0.27684179219370542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0.23659982721547823</v>
      </c>
      <c r="Q43" s="11">
        <f>2*'OddsRatio_working_3-way'!K43*'OddsRatio_working_3-way'!L43*'OddsRatio_working_3-way'!M43</f>
        <v>8.3309798315309255E-2</v>
      </c>
      <c r="R43" s="11">
        <f t="shared" si="23"/>
        <v>0</v>
      </c>
      <c r="S43" s="11">
        <f t="shared" si="24"/>
        <v>-0.85463912561991362</v>
      </c>
      <c r="T43" s="11">
        <f t="shared" si="25"/>
        <v>-0.30092926958447669</v>
      </c>
      <c r="U43" s="11">
        <f>'OddsRatio_working_3-way'!S43-'OddsRatio_working_3-way'!R43^2/3</f>
        <v>-0.85463912561991362</v>
      </c>
      <c r="V43" s="11">
        <f>'OddsRatio_working_3-way'!S43*'OddsRatio_working_3-way'!R43/3-2*'OddsRatio_working_3-way'!R43^3/27-'OddsRatio_working_3-way'!T43</f>
        <v>0.30092926958447669</v>
      </c>
      <c r="W43" s="11">
        <f>'OddsRatio_working_3-way'!V43^2+4*'OddsRatio_working_3-way'!U43^3/27</f>
        <v>-1.9208761018217196E-3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0.15205204815660028</v>
      </c>
      <c r="Y43" s="11">
        <f>IF('OddsRatio_working_3-way'!W43&gt;=0,IF('OddsRatio_working_3-way'!V43+SQRT('OddsRatio_working_3-way'!W43)&gt;0,0,PI()),ACOS('OddsRatio_working_3-way'!V43/(2*'OddsRatio_working_3-way'!X43)))</f>
        <v>0.1446246882465223</v>
      </c>
      <c r="Z43" s="11">
        <f>'OddsRatio_working_3-way'!X43^(1/3)*COS('OddsRatio_working_3-way'!Y43/3)</f>
        <v>0.53312114131692856</v>
      </c>
      <c r="AA43" s="11">
        <f>'OddsRatio_working_3-way'!X43^(1/3)*COS(('OddsRatio_working_3-way'!Y43+2*PI())/3)</f>
        <v>-0.28883539760908422</v>
      </c>
      <c r="AB43" s="11">
        <f>'OddsRatio_working_3-way'!X43^(1/3)*COS(('OddsRatio_working_3-way'!Y43+4*PI())/3)</f>
        <v>-0.24428574370784442</v>
      </c>
      <c r="AC43" s="11">
        <f>'OddsRatio_working_3-way'!X43^(1/3)*SIN('OddsRatio_working_3-way'!Y43/3)</f>
        <v>2.572075467218549E-2</v>
      </c>
      <c r="AD43" s="11">
        <f>'OddsRatio_working_3-way'!X43^(1/3)*SIN(('OddsRatio_working_3-way'!Y43+2*PI())/3)</f>
        <v>0.44883607433892103</v>
      </c>
      <c r="AE43" s="11">
        <f>'OddsRatio_working_3-way'!X43^(1/3)*SIN(('OddsRatio_working_3-way'!Y43+4*PI())/3)</f>
        <v>-0.47455682901110652</v>
      </c>
      <c r="AF43" s="11">
        <f>-'OddsRatio_working_3-way'!U43/(3*'OddsRatio_working_3-way'!X43^(1/3))*COS(('OddsRatio_working_3-way'!Y43)/3)</f>
        <v>0.53312114131692845</v>
      </c>
      <c r="AG43" s="11">
        <f>-'OddsRatio_working_3-way'!U43/(3*'OddsRatio_working_3-way'!X43^(1/3))*COS(('OddsRatio_working_3-way'!Y43+2*PI())/3)</f>
        <v>-0.28883539760908417</v>
      </c>
      <c r="AH43" s="11">
        <f>-'OddsRatio_working_3-way'!U43/(3*'OddsRatio_working_3-way'!X43^(1/3))*COS(('OddsRatio_working_3-way'!Y43+4*PI())/3)</f>
        <v>-0.24428574370784437</v>
      </c>
      <c r="AI43" s="11">
        <f>'OddsRatio_working_3-way'!U43/(3*'OddsRatio_working_3-way'!X43^(1/3))*SIN(('OddsRatio_working_3-way'!Y43)/3)</f>
        <v>-2.5720754672185483E-2</v>
      </c>
      <c r="AJ43" s="11">
        <f>'OddsRatio_working_3-way'!U43/(3*'OddsRatio_working_3-way'!X43^(1/3))*SIN(('OddsRatio_working_3-way'!Y43+2*PI())/3)</f>
        <v>-0.44883607433892098</v>
      </c>
      <c r="AK43" s="11">
        <f>'OddsRatio_working_3-way'!U43/(3*'OddsRatio_working_3-way'!X43^(1/3))*SIN(('OddsRatio_working_3-way'!Y43+4*PI())/3)</f>
        <v>0.47455682901110641</v>
      </c>
      <c r="AL43" s="11">
        <f>'OddsRatio_working_3-way'!Z43+'OddsRatio_working_3-way'!AF43</f>
        <v>1.0662422826338571</v>
      </c>
      <c r="AM43" s="11">
        <f>'OddsRatio_working_3-way'!AA43+'OddsRatio_working_3-way'!AG43</f>
        <v>-0.57767079521816833</v>
      </c>
      <c r="AN43" s="11">
        <f>'OddsRatio_working_3-way'!AB43+'OddsRatio_working_3-way'!AH43</f>
        <v>-0.48857148741568879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1.0662422826338571</v>
      </c>
      <c r="AS43" s="11">
        <f>IF(('OddsRatio_working_3-way'!X43=0),IF(Q43&gt;0,-Q43^(1/3),(-Q43)^(1/3)),'OddsRatio_working_3-way'!AM43-'OddsRatio_working_3-way'!R43/3)</f>
        <v>-0.57767079521816833</v>
      </c>
      <c r="AT43" s="11">
        <f>IF(('OddsRatio_working_3-way'!X43=0),IF(Q43&gt;0,-Q43^(1/3),(-Q43)^(1/3)),'OddsRatio_working_3-way'!AN43-'OddsRatio_working_3-way'!R43/3)</f>
        <v>-0.48857148741568879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3.17</v>
      </c>
      <c r="C44" s="4">
        <f>IF('True_Odds_Calculator_3-way'!C43="","",'True_Odds_Calculator_3-way'!C43)</f>
        <v>4.22</v>
      </c>
      <c r="D44" s="9">
        <f t="shared" si="13"/>
        <v>0.4750463660361447</v>
      </c>
      <c r="E44" s="9">
        <f t="shared" si="14"/>
        <v>0.30046892169942674</v>
      </c>
      <c r="F44" s="9">
        <f t="shared" si="15"/>
        <v>0.22448471226442859</v>
      </c>
      <c r="G44" s="9">
        <f t="shared" si="16"/>
        <v>1.0728715315679875</v>
      </c>
      <c r="H44" s="9">
        <f t="shared" si="17"/>
        <v>2.1050576775150267</v>
      </c>
      <c r="I44" s="9">
        <f t="shared" si="18"/>
        <v>3.3281312235025333</v>
      </c>
      <c r="J44" s="9">
        <f t="shared" si="19"/>
        <v>4.4546463316489193</v>
      </c>
      <c r="K44" s="11">
        <f t="shared" si="20"/>
        <v>0.49261083743842371</v>
      </c>
      <c r="L44" s="11">
        <f t="shared" si="21"/>
        <v>0.31545741324921134</v>
      </c>
      <c r="M44" s="11">
        <f t="shared" si="22"/>
        <v>0.23696682464454977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-0.26502392351897663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0.23641078059672882</v>
      </c>
      <c r="Q44" s="11">
        <f>2*'OddsRatio_working_3-way'!K44*'OddsRatio_working_3-way'!L44*'OddsRatio_working_3-way'!M44</f>
        <v>7.3648218254432657E-2</v>
      </c>
      <c r="R44" s="11">
        <f t="shared" si="23"/>
        <v>0</v>
      </c>
      <c r="S44" s="11">
        <f t="shared" si="24"/>
        <v>-0.89203562251164459</v>
      </c>
      <c r="T44" s="11">
        <f t="shared" si="25"/>
        <v>-0.27789271729334725</v>
      </c>
      <c r="U44" s="11">
        <f>'OddsRatio_working_3-way'!S44-'OddsRatio_working_3-way'!R44^2/3</f>
        <v>-0.89203562251164459</v>
      </c>
      <c r="V44" s="11">
        <f>'OddsRatio_working_3-way'!S44*'OddsRatio_working_3-way'!R44/3-2*'OddsRatio_working_3-way'!R44^3/27-'OddsRatio_working_3-way'!T44</f>
        <v>0.27789271729334725</v>
      </c>
      <c r="W44" s="11">
        <f>'OddsRatio_working_3-way'!V44^2+4*'OddsRatio_working_3-way'!U44^3/27</f>
        <v>-2.7933759459928181E-2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0.16214046517187528</v>
      </c>
      <c r="Y44" s="11">
        <f>IF('OddsRatio_working_3-way'!W44&gt;=0,IF('OddsRatio_working_3-way'!V44+SQRT('OddsRatio_working_3-way'!W44)&gt;0,0,PI()),ACOS('OddsRatio_working_3-way'!V44/(2*'OddsRatio_working_3-way'!X44)))</f>
        <v>0.54147279073269905</v>
      </c>
      <c r="Z44" s="11">
        <f>'OddsRatio_working_3-way'!X44^(1/3)*COS('OddsRatio_working_3-way'!Y44/3)</f>
        <v>0.53643576578399377</v>
      </c>
      <c r="AA44" s="11">
        <f>'OddsRatio_working_3-way'!X44^(1/3)*COS(('OddsRatio_working_3-way'!Y44+2*PI())/3)</f>
        <v>-0.35299056433310916</v>
      </c>
      <c r="AB44" s="11">
        <f>'OddsRatio_working_3-way'!X44^(1/3)*COS(('OddsRatio_working_3-way'!Y44+4*PI())/3)</f>
        <v>-0.18344520145088467</v>
      </c>
      <c r="AC44" s="11">
        <f>'OddsRatio_working_3-way'!X44^(1/3)*SIN('OddsRatio_working_3-way'!Y44/3)</f>
        <v>9.7887060899905065E-2</v>
      </c>
      <c r="AD44" s="11">
        <f>'OddsRatio_working_3-way'!X44^(1/3)*SIN(('OddsRatio_working_3-way'!Y44+2*PI())/3)</f>
        <v>0.41562347021754514</v>
      </c>
      <c r="AE44" s="11">
        <f>'OddsRatio_working_3-way'!X44^(1/3)*SIN(('OddsRatio_working_3-way'!Y44+4*PI())/3)</f>
        <v>-0.51351053111745026</v>
      </c>
      <c r="AF44" s="11">
        <f>-'OddsRatio_working_3-way'!U44/(3*'OddsRatio_working_3-way'!X44^(1/3))*COS(('OddsRatio_working_3-way'!Y44)/3)</f>
        <v>0.53643576578399377</v>
      </c>
      <c r="AG44" s="11">
        <f>-'OddsRatio_working_3-way'!U44/(3*'OddsRatio_working_3-way'!X44^(1/3))*COS(('OddsRatio_working_3-way'!Y44+2*PI())/3)</f>
        <v>-0.35299056433310916</v>
      </c>
      <c r="AH44" s="11">
        <f>-'OddsRatio_working_3-way'!U44/(3*'OddsRatio_working_3-way'!X44^(1/3))*COS(('OddsRatio_working_3-way'!Y44+4*PI())/3)</f>
        <v>-0.18344520145088467</v>
      </c>
      <c r="AI44" s="11">
        <f>'OddsRatio_working_3-way'!U44/(3*'OddsRatio_working_3-way'!X44^(1/3))*SIN(('OddsRatio_working_3-way'!Y44)/3)</f>
        <v>-9.7887060899905065E-2</v>
      </c>
      <c r="AJ44" s="11">
        <f>'OddsRatio_working_3-way'!U44/(3*'OddsRatio_working_3-way'!X44^(1/3))*SIN(('OddsRatio_working_3-way'!Y44+2*PI())/3)</f>
        <v>-0.41562347021754514</v>
      </c>
      <c r="AK44" s="11">
        <f>'OddsRatio_working_3-way'!U44/(3*'OddsRatio_working_3-way'!X44^(1/3))*SIN(('OddsRatio_working_3-way'!Y44+4*PI())/3)</f>
        <v>0.51351053111745026</v>
      </c>
      <c r="AL44" s="11">
        <f>'OddsRatio_working_3-way'!Z44+'OddsRatio_working_3-way'!AF44</f>
        <v>1.0728715315679875</v>
      </c>
      <c r="AM44" s="11">
        <f>'OddsRatio_working_3-way'!AA44+'OddsRatio_working_3-way'!AG44</f>
        <v>-0.70598112866621832</v>
      </c>
      <c r="AN44" s="11">
        <f>'OddsRatio_working_3-way'!AB44+'OddsRatio_working_3-way'!AH44</f>
        <v>-0.36689040290176933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1.0728715315679875</v>
      </c>
      <c r="AS44" s="11">
        <f>IF(('OddsRatio_working_3-way'!X44=0),IF(Q44&gt;0,-Q44^(1/3),(-Q44)^(1/3)),'OddsRatio_working_3-way'!AM44-'OddsRatio_working_3-way'!R44/3)</f>
        <v>-0.70598112866621832</v>
      </c>
      <c r="AT44" s="11">
        <f>IF(('OddsRatio_working_3-way'!X44=0),IF(Q44&gt;0,-Q44^(1/3),(-Q44)^(1/3)),'OddsRatio_working_3-way'!AN44-'OddsRatio_working_3-way'!R44/3)</f>
        <v>-0.36689040290176933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2.08</v>
      </c>
      <c r="B45" s="4">
        <f>IF('True_Odds_Calculator_3-way'!B44="","",'True_Odds_Calculator_3-way'!B44)</f>
        <v>3.34</v>
      </c>
      <c r="C45" s="4">
        <f>IF('True_Odds_Calculator_3-way'!C44="","",'True_Odds_Calculator_3-way'!C44)</f>
        <v>3.77</v>
      </c>
      <c r="D45" s="9">
        <f t="shared" si="13"/>
        <v>0.46329147317601582</v>
      </c>
      <c r="E45" s="9">
        <f t="shared" si="14"/>
        <v>0.28489908004242481</v>
      </c>
      <c r="F45" s="9">
        <f t="shared" si="15"/>
        <v>0.25180944678155925</v>
      </c>
      <c r="G45" s="9">
        <f t="shared" si="16"/>
        <v>1.0726559162530336</v>
      </c>
      <c r="H45" s="9">
        <f t="shared" si="17"/>
        <v>2.1584683895532768</v>
      </c>
      <c r="I45" s="9">
        <f t="shared" si="18"/>
        <v>3.5100148440320984</v>
      </c>
      <c r="J45" s="9">
        <f t="shared" si="19"/>
        <v>3.971256888020902</v>
      </c>
      <c r="K45" s="11">
        <f t="shared" si="20"/>
        <v>0.48076923076923073</v>
      </c>
      <c r="L45" s="11">
        <f t="shared" si="21"/>
        <v>0.29940119760479045</v>
      </c>
      <c r="M45" s="11">
        <f t="shared" si="22"/>
        <v>0.26525198938992045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-0.2672810876919901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0.23634123306132071</v>
      </c>
      <c r="Q45" s="11">
        <f>2*'OddsRatio_working_3-way'!K45*'OddsRatio_working_3-way'!L45*'OddsRatio_working_3-way'!M45</f>
        <v>7.6362272394610908E-2</v>
      </c>
      <c r="R45" s="11">
        <f t="shared" si="23"/>
        <v>0</v>
      </c>
      <c r="S45" s="11">
        <f t="shared" si="24"/>
        <v>-0.88424226009464646</v>
      </c>
      <c r="T45" s="11">
        <f t="shared" si="25"/>
        <v>-0.28570024558793106</v>
      </c>
      <c r="U45" s="11">
        <f>'OddsRatio_working_3-way'!S45-'OddsRatio_working_3-way'!R45^2/3</f>
        <v>-0.88424226009464646</v>
      </c>
      <c r="V45" s="11">
        <f>'OddsRatio_working_3-way'!S45*'OddsRatio_working_3-way'!R45/3-2*'OddsRatio_working_3-way'!R45^3/27-'OddsRatio_working_3-way'!T45</f>
        <v>0.28570024558793106</v>
      </c>
      <c r="W45" s="11">
        <f>'OddsRatio_working_3-way'!V45^2+4*'OddsRatio_working_3-way'!U45^3/27</f>
        <v>-2.0801326185594549E-2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0.16002027724213475</v>
      </c>
      <c r="Y45" s="11">
        <f>IF('OddsRatio_working_3-way'!W45&gt;=0,IF('OddsRatio_working_3-way'!V45+SQRT('OddsRatio_working_3-way'!W45)&gt;0,0,PI()),ACOS('OddsRatio_working_3-way'!V45/(2*'OddsRatio_working_3-way'!X45)))</f>
        <v>0.46749463772647637</v>
      </c>
      <c r="Z45" s="11">
        <f>'OddsRatio_working_3-way'!X45^(1/3)*COS('OddsRatio_working_3-way'!Y45/3)</f>
        <v>0.53632795812651668</v>
      </c>
      <c r="AA45" s="11">
        <f>'OddsRatio_working_3-way'!X45^(1/3)*COS(('OddsRatio_working_3-way'!Y45+2*PI())/3)</f>
        <v>-0.34113524753614888</v>
      </c>
      <c r="AB45" s="11">
        <f>'OddsRatio_working_3-way'!X45^(1/3)*COS(('OddsRatio_working_3-way'!Y45+4*PI())/3)</f>
        <v>-0.19519271059036786</v>
      </c>
      <c r="AC45" s="11">
        <f>'OddsRatio_working_3-way'!X45^(1/3)*SIN('OddsRatio_working_3-way'!Y45/3)</f>
        <v>8.4259962991863613E-2</v>
      </c>
      <c r="AD45" s="11">
        <f>'OddsRatio_working_3-way'!X45^(1/3)*SIN(('OddsRatio_working_3-way'!Y45+2*PI())/3)</f>
        <v>0.4223436550014682</v>
      </c>
      <c r="AE45" s="11">
        <f>'OddsRatio_working_3-way'!X45^(1/3)*SIN(('OddsRatio_working_3-way'!Y45+4*PI())/3)</f>
        <v>-0.50660361799333187</v>
      </c>
      <c r="AF45" s="11">
        <f>-'OddsRatio_working_3-way'!U45/(3*'OddsRatio_working_3-way'!X45^(1/3))*COS(('OddsRatio_working_3-way'!Y45)/3)</f>
        <v>0.53632795812651679</v>
      </c>
      <c r="AG45" s="11">
        <f>-'OddsRatio_working_3-way'!U45/(3*'OddsRatio_working_3-way'!X45^(1/3))*COS(('OddsRatio_working_3-way'!Y45+2*PI())/3)</f>
        <v>-0.34113524753614893</v>
      </c>
      <c r="AH45" s="11">
        <f>-'OddsRatio_working_3-way'!U45/(3*'OddsRatio_working_3-way'!X45^(1/3))*COS(('OddsRatio_working_3-way'!Y45+4*PI())/3)</f>
        <v>-0.19519271059036788</v>
      </c>
      <c r="AI45" s="11">
        <f>'OddsRatio_working_3-way'!U45/(3*'OddsRatio_working_3-way'!X45^(1/3))*SIN(('OddsRatio_working_3-way'!Y45)/3)</f>
        <v>-8.4259962991863627E-2</v>
      </c>
      <c r="AJ45" s="11">
        <f>'OddsRatio_working_3-way'!U45/(3*'OddsRatio_working_3-way'!X45^(1/3))*SIN(('OddsRatio_working_3-way'!Y45+2*PI())/3)</f>
        <v>-0.42234365500146831</v>
      </c>
      <c r="AK45" s="11">
        <f>'OddsRatio_working_3-way'!U45/(3*'OddsRatio_working_3-way'!X45^(1/3))*SIN(('OddsRatio_working_3-way'!Y45+4*PI())/3)</f>
        <v>0.50660361799333198</v>
      </c>
      <c r="AL45" s="11">
        <f>'OddsRatio_working_3-way'!Z45+'OddsRatio_working_3-way'!AF45</f>
        <v>1.0726559162530336</v>
      </c>
      <c r="AM45" s="11">
        <f>'OddsRatio_working_3-way'!AA45+'OddsRatio_working_3-way'!AG45</f>
        <v>-0.68227049507229776</v>
      </c>
      <c r="AN45" s="11">
        <f>'OddsRatio_working_3-way'!AB45+'OddsRatio_working_3-way'!AH45</f>
        <v>-0.39038542118073571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1.0726559162530336</v>
      </c>
      <c r="AS45" s="11">
        <f>IF(('OddsRatio_working_3-way'!X45=0),IF(Q45&gt;0,-Q45^(1/3),(-Q45)^(1/3)),'OddsRatio_working_3-way'!AM45-'OddsRatio_working_3-way'!R45/3)</f>
        <v>-0.68227049507229776</v>
      </c>
      <c r="AT45" s="11">
        <f>IF(('OddsRatio_working_3-way'!X45=0),IF(Q45&gt;0,-Q45^(1/3),(-Q45)^(1/3)),'OddsRatio_working_3-way'!AN45-'OddsRatio_working_3-way'!R45/3)</f>
        <v>-0.39038542118073571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2.36</v>
      </c>
      <c r="B46" s="4">
        <f>IF('True_Odds_Calculator_3-way'!B45="","",'True_Odds_Calculator_3-way'!B45)</f>
        <v>3.58</v>
      </c>
      <c r="C46" s="4">
        <f>IF('True_Odds_Calculator_3-way'!C45="","",'True_Odds_Calculator_3-way'!C45)</f>
        <v>3.07</v>
      </c>
      <c r="D46" s="9">
        <f t="shared" si="13"/>
        <v>0.41312390507434715</v>
      </c>
      <c r="E46" s="9">
        <f t="shared" si="14"/>
        <v>0.27064139325300512</v>
      </c>
      <c r="F46" s="9">
        <f t="shared" si="15"/>
        <v>0.31623470167264744</v>
      </c>
      <c r="G46" s="9">
        <f t="shared" si="16"/>
        <v>1.0445450749427112</v>
      </c>
      <c r="H46" s="9">
        <f t="shared" si="17"/>
        <v>2.4205813019220872</v>
      </c>
      <c r="I46" s="9">
        <f t="shared" si="18"/>
        <v>3.6949262933521951</v>
      </c>
      <c r="J46" s="9">
        <f t="shared" si="19"/>
        <v>3.1622083051314114</v>
      </c>
      <c r="K46" s="11">
        <f t="shared" si="20"/>
        <v>0.42372881355932207</v>
      </c>
      <c r="L46" s="11">
        <f t="shared" si="21"/>
        <v>0.27932960893854747</v>
      </c>
      <c r="M46" s="11">
        <f t="shared" si="22"/>
        <v>0.32573289902280134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-0.2800241932474189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0.23170802044397262</v>
      </c>
      <c r="Q46" s="11">
        <f>2*'OddsRatio_working_3-way'!K46*'OddsRatio_working_3-way'!L46*'OddsRatio_working_3-way'!M46</f>
        <v>7.7107494324117357E-2</v>
      </c>
      <c r="R46" s="11">
        <f t="shared" si="23"/>
        <v>0</v>
      </c>
      <c r="S46" s="11">
        <f t="shared" si="24"/>
        <v>-0.82745714845875507</v>
      </c>
      <c r="T46" s="11">
        <f t="shared" si="25"/>
        <v>-0.27536011595965232</v>
      </c>
      <c r="U46" s="11">
        <f>'OddsRatio_working_3-way'!S46-'OddsRatio_working_3-way'!R46^2/3</f>
        <v>-0.82745714845875507</v>
      </c>
      <c r="V46" s="11">
        <f>'OddsRatio_working_3-way'!S46*'OddsRatio_working_3-way'!R46/3-2*'OddsRatio_working_3-way'!R46^3/27-'OddsRatio_working_3-way'!T46</f>
        <v>0.27536011595965232</v>
      </c>
      <c r="W46" s="11">
        <f>'OddsRatio_working_3-way'!V46^2+4*'OddsRatio_working_3-way'!U46^3/27</f>
        <v>-8.109809924072689E-3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0.14485596586384167</v>
      </c>
      <c r="Y46" s="11">
        <f>IF('OddsRatio_working_3-way'!W46&gt;=0,IF('OddsRatio_working_3-way'!V46+SQRT('OddsRatio_working_3-way'!W46)&gt;0,0,PI()),ACOS('OddsRatio_working_3-way'!V46/(2*'OddsRatio_working_3-way'!X46)))</f>
        <v>0.31607823326208662</v>
      </c>
      <c r="Z46" s="11">
        <f>'OddsRatio_working_3-way'!X46^(1/3)*COS('OddsRatio_working_3-way'!Y46/3)</f>
        <v>0.5222725374713556</v>
      </c>
      <c r="AA46" s="11">
        <f>'OddsRatio_working_3-way'!X46^(1/3)*COS(('OddsRatio_working_3-way'!Y46+2*PI())/3)</f>
        <v>-0.30896758240269306</v>
      </c>
      <c r="AB46" s="11">
        <f>'OddsRatio_working_3-way'!X46^(1/3)*COS(('OddsRatio_working_3-way'!Y46+4*PI())/3)</f>
        <v>-0.21330495506866259</v>
      </c>
      <c r="AC46" s="11">
        <f>'OddsRatio_working_3-way'!X46^(1/3)*SIN('OddsRatio_working_3-way'!Y46/3)</f>
        <v>5.5230843642689452E-2</v>
      </c>
      <c r="AD46" s="11">
        <f>'OddsRatio_working_3-way'!X46^(1/3)*SIN(('OddsRatio_working_3-way'!Y46+2*PI())/3)</f>
        <v>0.42468586332780933</v>
      </c>
      <c r="AE46" s="11">
        <f>'OddsRatio_working_3-way'!X46^(1/3)*SIN(('OddsRatio_working_3-way'!Y46+4*PI())/3)</f>
        <v>-0.47991670697049871</v>
      </c>
      <c r="AF46" s="11">
        <f>-'OddsRatio_working_3-way'!U46/(3*'OddsRatio_working_3-way'!X46^(1/3))*COS(('OddsRatio_working_3-way'!Y46)/3)</f>
        <v>0.5222725374713556</v>
      </c>
      <c r="AG46" s="11">
        <f>-'OddsRatio_working_3-way'!U46/(3*'OddsRatio_working_3-way'!X46^(1/3))*COS(('OddsRatio_working_3-way'!Y46+2*PI())/3)</f>
        <v>-0.30896758240269306</v>
      </c>
      <c r="AH46" s="11">
        <f>-'OddsRatio_working_3-way'!U46/(3*'OddsRatio_working_3-way'!X46^(1/3))*COS(('OddsRatio_working_3-way'!Y46+4*PI())/3)</f>
        <v>-0.21330495506866259</v>
      </c>
      <c r="AI46" s="11">
        <f>'OddsRatio_working_3-way'!U46/(3*'OddsRatio_working_3-way'!X46^(1/3))*SIN(('OddsRatio_working_3-way'!Y46)/3)</f>
        <v>-5.5230843642689452E-2</v>
      </c>
      <c r="AJ46" s="11">
        <f>'OddsRatio_working_3-way'!U46/(3*'OddsRatio_working_3-way'!X46^(1/3))*SIN(('OddsRatio_working_3-way'!Y46+2*PI())/3)</f>
        <v>-0.42468586332780933</v>
      </c>
      <c r="AK46" s="11">
        <f>'OddsRatio_working_3-way'!U46/(3*'OddsRatio_working_3-way'!X46^(1/3))*SIN(('OddsRatio_working_3-way'!Y46+4*PI())/3)</f>
        <v>0.47991670697049871</v>
      </c>
      <c r="AL46" s="11">
        <f>'OddsRatio_working_3-way'!Z46+'OddsRatio_working_3-way'!AF46</f>
        <v>1.0445450749427112</v>
      </c>
      <c r="AM46" s="11">
        <f>'OddsRatio_working_3-way'!AA46+'OddsRatio_working_3-way'!AG46</f>
        <v>-0.61793516480538613</v>
      </c>
      <c r="AN46" s="11">
        <f>'OddsRatio_working_3-way'!AB46+'OddsRatio_working_3-way'!AH46</f>
        <v>-0.42660991013732519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1.0445450749427112</v>
      </c>
      <c r="AS46" s="11">
        <f>IF(('OddsRatio_working_3-way'!X46=0),IF(Q46&gt;0,-Q46^(1/3),(-Q46)^(1/3)),'OddsRatio_working_3-way'!AM46-'OddsRatio_working_3-way'!R46/3)</f>
        <v>-0.61793516480538613</v>
      </c>
      <c r="AT46" s="11">
        <f>IF(('OddsRatio_working_3-way'!X46=0),IF(Q46&gt;0,-Q46^(1/3),(-Q46)^(1/3)),'OddsRatio_working_3-way'!AN46-'OddsRatio_working_3-way'!R46/3)</f>
        <v>-0.42660991013732519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1.73</v>
      </c>
      <c r="B47" s="4">
        <f>IF('True_Odds_Calculator_3-way'!B46="","",'True_Odds_Calculator_3-way'!B46)</f>
        <v>4.1399999999999997</v>
      </c>
      <c r="C47" s="4">
        <f>IF('True_Odds_Calculator_3-way'!C46="","",'True_Odds_Calculator_3-way'!C46)</f>
        <v>4.74</v>
      </c>
      <c r="D47" s="9">
        <f t="shared" si="13"/>
        <v>0.56534665574967924</v>
      </c>
      <c r="E47" s="9">
        <f t="shared" si="14"/>
        <v>0.23217984711196443</v>
      </c>
      <c r="F47" s="9">
        <f t="shared" si="15"/>
        <v>0.20247349713835641</v>
      </c>
      <c r="G47" s="9">
        <f t="shared" si="16"/>
        <v>1.0531866316240617</v>
      </c>
      <c r="H47" s="9">
        <f t="shared" si="17"/>
        <v>1.7688262410855649</v>
      </c>
      <c r="I47" s="9">
        <f t="shared" si="18"/>
        <v>4.3070060232995528</v>
      </c>
      <c r="J47" s="9">
        <f t="shared" si="19"/>
        <v>4.9389180022739918</v>
      </c>
      <c r="K47" s="11">
        <f t="shared" si="20"/>
        <v>0.5780346820809249</v>
      </c>
      <c r="L47" s="11">
        <f t="shared" si="21"/>
        <v>0.24154589371980678</v>
      </c>
      <c r="M47" s="11">
        <f t="shared" si="22"/>
        <v>0.21097046413502107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-0.25252206055537463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0.22416090475936315</v>
      </c>
      <c r="Q47" s="11">
        <f>2*'OddsRatio_working_3-way'!K47*'OddsRatio_working_3-way'!L47*'OddsRatio_working_3-way'!M47</f>
        <v>5.8912195731764296E-2</v>
      </c>
      <c r="R47" s="11">
        <f t="shared" si="23"/>
        <v>0</v>
      </c>
      <c r="S47" s="11">
        <f t="shared" si="24"/>
        <v>-0.88768840340667077</v>
      </c>
      <c r="T47" s="11">
        <f t="shared" si="25"/>
        <v>-0.23329524399649693</v>
      </c>
      <c r="U47" s="11">
        <f>'OddsRatio_working_3-way'!S47-'OddsRatio_working_3-way'!R47^2/3</f>
        <v>-0.88768840340667077</v>
      </c>
      <c r="V47" s="11">
        <f>'OddsRatio_working_3-way'!S47*'OddsRatio_working_3-way'!R47/3-2*'OddsRatio_working_3-way'!R47^3/27-'OddsRatio_working_3-way'!T47</f>
        <v>0.23329524399649693</v>
      </c>
      <c r="W47" s="11">
        <f>'OddsRatio_working_3-way'!V47^2+4*'OddsRatio_working_3-way'!U47^3/27</f>
        <v>-4.9201508054796859E-2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0.16095665482217714</v>
      </c>
      <c r="Y47" s="11">
        <f>IF('OddsRatio_working_3-way'!W47&gt;=0,IF('OddsRatio_working_3-way'!V47+SQRT('OddsRatio_working_3-way'!W47)&gt;0,0,PI()),ACOS('OddsRatio_working_3-way'!V47/(2*'OddsRatio_working_3-way'!X47)))</f>
        <v>0.76017635846199749</v>
      </c>
      <c r="Z47" s="11">
        <f>'OddsRatio_working_3-way'!X47^(1/3)*COS('OddsRatio_working_3-way'!Y47/3)</f>
        <v>0.52659331581203095</v>
      </c>
      <c r="AA47" s="11">
        <f>'OddsRatio_working_3-way'!X47^(1/3)*COS(('OddsRatio_working_3-way'!Y47+2*PI())/3)</f>
        <v>-0.38139285030117981</v>
      </c>
      <c r="AB47" s="11">
        <f>'OddsRatio_working_3-way'!X47^(1/3)*COS(('OddsRatio_working_3-way'!Y47+4*PI())/3)</f>
        <v>-0.14520046551085122</v>
      </c>
      <c r="AC47" s="11">
        <f>'OddsRatio_working_3-way'!X47^(1/3)*SIN('OddsRatio_working_3-way'!Y47/3)</f>
        <v>0.13636573693923598</v>
      </c>
      <c r="AD47" s="11">
        <f>'OddsRatio_working_3-way'!X47^(1/3)*SIN(('OddsRatio_working_3-way'!Y47+2*PI())/3)</f>
        <v>0.38786032048668256</v>
      </c>
      <c r="AE47" s="11">
        <f>'OddsRatio_working_3-way'!X47^(1/3)*SIN(('OddsRatio_working_3-way'!Y47+4*PI())/3)</f>
        <v>-0.52422605742591843</v>
      </c>
      <c r="AF47" s="11">
        <f>-'OddsRatio_working_3-way'!U47/(3*'OddsRatio_working_3-way'!X47^(1/3))*COS(('OddsRatio_working_3-way'!Y47)/3)</f>
        <v>0.52659331581203084</v>
      </c>
      <c r="AG47" s="11">
        <f>-'OddsRatio_working_3-way'!U47/(3*'OddsRatio_working_3-way'!X47^(1/3))*COS(('OddsRatio_working_3-way'!Y47+2*PI())/3)</f>
        <v>-0.38139285030117975</v>
      </c>
      <c r="AH47" s="11">
        <f>-'OddsRatio_working_3-way'!U47/(3*'OddsRatio_working_3-way'!X47^(1/3))*COS(('OddsRatio_working_3-way'!Y47+4*PI())/3)</f>
        <v>-0.1452004655108512</v>
      </c>
      <c r="AI47" s="11">
        <f>'OddsRatio_working_3-way'!U47/(3*'OddsRatio_working_3-way'!X47^(1/3))*SIN(('OddsRatio_working_3-way'!Y47)/3)</f>
        <v>-0.13636573693923595</v>
      </c>
      <c r="AJ47" s="11">
        <f>'OddsRatio_working_3-way'!U47/(3*'OddsRatio_working_3-way'!X47^(1/3))*SIN(('OddsRatio_working_3-way'!Y47+2*PI())/3)</f>
        <v>-0.38786032048668245</v>
      </c>
      <c r="AK47" s="11">
        <f>'OddsRatio_working_3-way'!U47/(3*'OddsRatio_working_3-way'!X47^(1/3))*SIN(('OddsRatio_working_3-way'!Y47+4*PI())/3)</f>
        <v>0.52422605742591832</v>
      </c>
      <c r="AL47" s="11">
        <f>'OddsRatio_working_3-way'!Z47+'OddsRatio_working_3-way'!AF47</f>
        <v>1.0531866316240617</v>
      </c>
      <c r="AM47" s="11">
        <f>'OddsRatio_working_3-way'!AA47+'OddsRatio_working_3-way'!AG47</f>
        <v>-0.76278570060235951</v>
      </c>
      <c r="AN47" s="11">
        <f>'OddsRatio_working_3-way'!AB47+'OddsRatio_working_3-way'!AH47</f>
        <v>-0.29040093102170239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1.0531866316240617</v>
      </c>
      <c r="AS47" s="11">
        <f>IF(('OddsRatio_working_3-way'!X47=0),IF(Q47&gt;0,-Q47^(1/3),(-Q47)^(1/3)),'OddsRatio_working_3-way'!AM47-'OddsRatio_working_3-way'!R47/3)</f>
        <v>-0.76278570060235951</v>
      </c>
      <c r="AT47" s="11">
        <f>IF(('OddsRatio_working_3-way'!X47=0),IF(Q47&gt;0,-Q47^(1/3),(-Q47)^(1/3)),'OddsRatio_working_3-way'!AN47-'OddsRatio_working_3-way'!R47/3)</f>
        <v>-0.29040093102170239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4.53</v>
      </c>
      <c r="B48" s="4">
        <f>IF('True_Odds_Calculator_3-way'!B47="","",'True_Odds_Calculator_3-way'!B47)</f>
        <v>4.3899999999999997</v>
      </c>
      <c r="C48" s="4">
        <f>IF('True_Odds_Calculator_3-way'!C47="","",'True_Odds_Calculator_3-way'!C47)</f>
        <v>1.72</v>
      </c>
      <c r="D48" s="9">
        <f t="shared" si="13"/>
        <v>0.2121080387693515</v>
      </c>
      <c r="E48" s="9">
        <f t="shared" si="14"/>
        <v>0.21894974534086986</v>
      </c>
      <c r="F48" s="9">
        <f t="shared" si="15"/>
        <v>0.56894221588977856</v>
      </c>
      <c r="G48" s="9">
        <f t="shared" si="16"/>
        <v>1.0522885279016403</v>
      </c>
      <c r="H48" s="9">
        <f t="shared" si="17"/>
        <v>4.714578503492791</v>
      </c>
      <c r="I48" s="9">
        <f t="shared" si="18"/>
        <v>4.5672581095865601</v>
      </c>
      <c r="J48" s="9">
        <f t="shared" si="19"/>
        <v>1.7576477400891806</v>
      </c>
      <c r="K48" s="11">
        <f t="shared" si="20"/>
        <v>0.22075055187637968</v>
      </c>
      <c r="L48" s="11">
        <f t="shared" si="21"/>
        <v>0.22779043280182235</v>
      </c>
      <c r="M48" s="11">
        <f t="shared" si="22"/>
        <v>0.58139534883720934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-0.25189278658951786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0.22335834829892745</v>
      </c>
      <c r="Q48" s="11">
        <f>2*'OddsRatio_working_3-way'!K48*'OddsRatio_working_3-way'!L48*'OddsRatio_working_3-way'!M48</f>
        <v>5.8470771806001937E-2</v>
      </c>
      <c r="R48" s="11">
        <f t="shared" si="23"/>
        <v>0</v>
      </c>
      <c r="S48" s="11">
        <f t="shared" si="24"/>
        <v>-0.8867199070011883</v>
      </c>
      <c r="T48" s="11">
        <f t="shared" si="25"/>
        <v>-0.23212563010502307</v>
      </c>
      <c r="U48" s="11">
        <f>'OddsRatio_working_3-way'!S48-'OddsRatio_working_3-way'!R48^2/3</f>
        <v>-0.8867199070011883</v>
      </c>
      <c r="V48" s="11">
        <f>'OddsRatio_working_3-way'!S48*'OddsRatio_working_3-way'!R48/3-2*'OddsRatio_working_3-way'!R48^3/27-'OddsRatio_working_3-way'!T48</f>
        <v>0.23212563010502307</v>
      </c>
      <c r="W48" s="11">
        <f>'OddsRatio_working_3-way'!V48^2+4*'OddsRatio_working_3-way'!U48^3/27</f>
        <v>-4.9407055740684679E-2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0.16069331340502213</v>
      </c>
      <c r="Y48" s="11">
        <f>IF('OddsRatio_working_3-way'!W48&gt;=0,IF('OddsRatio_working_3-way'!V48+SQRT('OddsRatio_working_3-way'!W48)&gt;0,0,PI()),ACOS('OddsRatio_working_3-way'!V48/(2*'OddsRatio_working_3-way'!X48)))</f>
        <v>0.76372771434692366</v>
      </c>
      <c r="Z48" s="11">
        <f>'OddsRatio_working_3-way'!X48^(1/3)*COS('OddsRatio_working_3-way'!Y48/3)</f>
        <v>0.52614426395082015</v>
      </c>
      <c r="AA48" s="11">
        <f>'OddsRatio_working_3-way'!X48^(1/3)*COS(('OddsRatio_working_3-way'!Y48+2*PI())/3)</f>
        <v>-0.38164336324182796</v>
      </c>
      <c r="AB48" s="11">
        <f>'OddsRatio_working_3-way'!X48^(1/3)*COS(('OddsRatio_working_3-way'!Y48+4*PI())/3)</f>
        <v>-0.14450090070899207</v>
      </c>
      <c r="AC48" s="11">
        <f>'OddsRatio_working_3-way'!X48^(1/3)*SIN('OddsRatio_working_3-way'!Y48/3)</f>
        <v>0.13691426457962344</v>
      </c>
      <c r="AD48" s="11">
        <f>'OddsRatio_working_3-way'!X48^(1/3)*SIN(('OddsRatio_working_3-way'!Y48+2*PI())/3)</f>
        <v>0.38719716634706353</v>
      </c>
      <c r="AE48" s="11">
        <f>'OddsRatio_working_3-way'!X48^(1/3)*SIN(('OddsRatio_working_3-way'!Y48+4*PI())/3)</f>
        <v>-0.52411143092668699</v>
      </c>
      <c r="AF48" s="11">
        <f>-'OddsRatio_working_3-way'!U48/(3*'OddsRatio_working_3-way'!X48^(1/3))*COS(('OddsRatio_working_3-way'!Y48)/3)</f>
        <v>0.52614426395082015</v>
      </c>
      <c r="AG48" s="11">
        <f>-'OddsRatio_working_3-way'!U48/(3*'OddsRatio_working_3-way'!X48^(1/3))*COS(('OddsRatio_working_3-way'!Y48+2*PI())/3)</f>
        <v>-0.38164336324182796</v>
      </c>
      <c r="AH48" s="11">
        <f>-'OddsRatio_working_3-way'!U48/(3*'OddsRatio_working_3-way'!X48^(1/3))*COS(('OddsRatio_working_3-way'!Y48+4*PI())/3)</f>
        <v>-0.14450090070899207</v>
      </c>
      <c r="AI48" s="11">
        <f>'OddsRatio_working_3-way'!U48/(3*'OddsRatio_working_3-way'!X48^(1/3))*SIN(('OddsRatio_working_3-way'!Y48)/3)</f>
        <v>-0.13691426457962344</v>
      </c>
      <c r="AJ48" s="11">
        <f>'OddsRatio_working_3-way'!U48/(3*'OddsRatio_working_3-way'!X48^(1/3))*SIN(('OddsRatio_working_3-way'!Y48+2*PI())/3)</f>
        <v>-0.38719716634706353</v>
      </c>
      <c r="AK48" s="11">
        <f>'OddsRatio_working_3-way'!U48/(3*'OddsRatio_working_3-way'!X48^(1/3))*SIN(('OddsRatio_working_3-way'!Y48+4*PI())/3)</f>
        <v>0.52411143092668699</v>
      </c>
      <c r="AL48" s="11">
        <f>'OddsRatio_working_3-way'!Z48+'OddsRatio_working_3-way'!AF48</f>
        <v>1.0522885279016403</v>
      </c>
      <c r="AM48" s="11">
        <f>'OddsRatio_working_3-way'!AA48+'OddsRatio_working_3-way'!AG48</f>
        <v>-0.76328672648365592</v>
      </c>
      <c r="AN48" s="11">
        <f>'OddsRatio_working_3-way'!AB48+'OddsRatio_working_3-way'!AH48</f>
        <v>-0.28900180141798415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1.0522885279016403</v>
      </c>
      <c r="AS48" s="11">
        <f>IF(('OddsRatio_working_3-way'!X48=0),IF(Q48&gt;0,-Q48^(1/3),(-Q48)^(1/3)),'OddsRatio_working_3-way'!AM48-'OddsRatio_working_3-way'!R48/3)</f>
        <v>-0.76328672648365592</v>
      </c>
      <c r="AT48" s="11">
        <f>IF(('OddsRatio_working_3-way'!X48=0),IF(Q48&gt;0,-Q48^(1/3),(-Q48)^(1/3)),'OddsRatio_working_3-way'!AN48-'OddsRatio_working_3-way'!R48/3)</f>
        <v>-0.28900180141798415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2.27</v>
      </c>
      <c r="B49" s="4">
        <f>IF('True_Odds_Calculator_3-way'!B48="","",'True_Odds_Calculator_3-way'!B48)</f>
        <v>3.38</v>
      </c>
      <c r="C49" s="4">
        <f>IF('True_Odds_Calculator_3-way'!C48="","",'True_Odds_Calculator_3-way'!C48)</f>
        <v>3.44</v>
      </c>
      <c r="D49" s="9">
        <f t="shared" si="13"/>
        <v>0.4303913251258884</v>
      </c>
      <c r="E49" s="9">
        <f t="shared" si="14"/>
        <v>0.28733998793088383</v>
      </c>
      <c r="F49" s="9">
        <f t="shared" si="15"/>
        <v>0.2822686869432276</v>
      </c>
      <c r="G49" s="9">
        <f t="shared" si="16"/>
        <v>1.0420999249606679</v>
      </c>
      <c r="H49" s="9">
        <f t="shared" si="17"/>
        <v>2.323466904700048</v>
      </c>
      <c r="I49" s="9">
        <f t="shared" si="18"/>
        <v>3.4801978214063891</v>
      </c>
      <c r="J49" s="9">
        <f t="shared" si="19"/>
        <v>3.5427238169040298</v>
      </c>
      <c r="K49" s="11">
        <f t="shared" si="20"/>
        <v>0.44052863436123346</v>
      </c>
      <c r="L49" s="11">
        <f t="shared" si="21"/>
        <v>0.29585798816568049</v>
      </c>
      <c r="M49" s="11">
        <f t="shared" si="22"/>
        <v>0.29069767441860467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-0.27942773105626839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0.23073649573929342</v>
      </c>
      <c r="Q49" s="11">
        <f>2*'OddsRatio_working_3-way'!K49*'OddsRatio_working_3-way'!L49*'OddsRatio_working_3-way'!M49</f>
        <v>7.5775532262493728E-2</v>
      </c>
      <c r="R49" s="11">
        <f t="shared" si="23"/>
        <v>0</v>
      </c>
      <c r="S49" s="11">
        <f t="shared" si="24"/>
        <v>-0.82574658881236807</v>
      </c>
      <c r="T49" s="11">
        <f t="shared" si="25"/>
        <v>-0.27118114575118818</v>
      </c>
      <c r="U49" s="11">
        <f>'OddsRatio_working_3-way'!S49-'OddsRatio_working_3-way'!R49^2/3</f>
        <v>-0.82574658881236807</v>
      </c>
      <c r="V49" s="11">
        <f>'OddsRatio_working_3-way'!S49*'OddsRatio_working_3-way'!R49/3-2*'OddsRatio_working_3-way'!R49^3/27-'OddsRatio_working_3-way'!T49</f>
        <v>0.27118114575118818</v>
      </c>
      <c r="W49" s="11">
        <f>'OddsRatio_working_3-way'!V49^2+4*'OddsRatio_working_3-way'!U49^3/27</f>
        <v>-9.8743337445786616E-3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0.1444070181427359</v>
      </c>
      <c r="Y49" s="11">
        <f>IF('OddsRatio_working_3-way'!W49&gt;=0,IF('OddsRatio_working_3-way'!V49+SQRT('OddsRatio_working_3-way'!W49)&gt;0,0,PI()),ACOS('OddsRatio_working_3-way'!V49/(2*'OddsRatio_working_3-way'!X49)))</f>
        <v>0.35123867855206159</v>
      </c>
      <c r="Z49" s="11">
        <f>'OddsRatio_working_3-way'!X49^(1/3)*COS('OddsRatio_working_3-way'!Y49/3)</f>
        <v>0.52104996248033397</v>
      </c>
      <c r="AA49" s="11">
        <f>'OddsRatio_working_3-way'!X49^(1/3)*COS(('OddsRatio_working_3-way'!Y49+2*PI())/3)</f>
        <v>-0.31359898290316551</v>
      </c>
      <c r="AB49" s="11">
        <f>'OddsRatio_working_3-way'!X49^(1/3)*COS(('OddsRatio_working_3-way'!Y49+4*PI())/3)</f>
        <v>-0.20745097957716863</v>
      </c>
      <c r="AC49" s="11">
        <f>'OddsRatio_working_3-way'!X49^(1/3)*SIN('OddsRatio_working_3-way'!Y49/3)</f>
        <v>6.1284578294205846E-2</v>
      </c>
      <c r="AD49" s="11">
        <f>'OddsRatio_working_3-way'!X49^(1/3)*SIN(('OddsRatio_working_3-way'!Y49+2*PI())/3)</f>
        <v>0.42060021500179501</v>
      </c>
      <c r="AE49" s="11">
        <f>'OddsRatio_working_3-way'!X49^(1/3)*SIN(('OddsRatio_working_3-way'!Y49+4*PI())/3)</f>
        <v>-0.48188479329600065</v>
      </c>
      <c r="AF49" s="11">
        <f>-'OddsRatio_working_3-way'!U49/(3*'OddsRatio_working_3-way'!X49^(1/3))*COS(('OddsRatio_working_3-way'!Y49)/3)</f>
        <v>0.52104996248033386</v>
      </c>
      <c r="AG49" s="11">
        <f>-'OddsRatio_working_3-way'!U49/(3*'OddsRatio_working_3-way'!X49^(1/3))*COS(('OddsRatio_working_3-way'!Y49+2*PI())/3)</f>
        <v>-0.3135989829031654</v>
      </c>
      <c r="AH49" s="11">
        <f>-'OddsRatio_working_3-way'!U49/(3*'OddsRatio_working_3-way'!X49^(1/3))*COS(('OddsRatio_working_3-way'!Y49+4*PI())/3)</f>
        <v>-0.20745097957716857</v>
      </c>
      <c r="AI49" s="11">
        <f>'OddsRatio_working_3-way'!U49/(3*'OddsRatio_working_3-way'!X49^(1/3))*SIN(('OddsRatio_working_3-way'!Y49)/3)</f>
        <v>-6.1284578294205833E-2</v>
      </c>
      <c r="AJ49" s="11">
        <f>'OddsRatio_working_3-way'!U49/(3*'OddsRatio_working_3-way'!X49^(1/3))*SIN(('OddsRatio_working_3-way'!Y49+2*PI())/3)</f>
        <v>-0.42060021500179495</v>
      </c>
      <c r="AK49" s="11">
        <f>'OddsRatio_working_3-way'!U49/(3*'OddsRatio_working_3-way'!X49^(1/3))*SIN(('OddsRatio_working_3-way'!Y49+4*PI())/3)</f>
        <v>0.48188479329600054</v>
      </c>
      <c r="AL49" s="11">
        <f>'OddsRatio_working_3-way'!Z49+'OddsRatio_working_3-way'!AF49</f>
        <v>1.0420999249606679</v>
      </c>
      <c r="AM49" s="11">
        <f>'OddsRatio_working_3-way'!AA49+'OddsRatio_working_3-way'!AG49</f>
        <v>-0.62719796580633091</v>
      </c>
      <c r="AN49" s="11">
        <f>'OddsRatio_working_3-way'!AB49+'OddsRatio_working_3-way'!AH49</f>
        <v>-0.4149019591543372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1.0420999249606679</v>
      </c>
      <c r="AS49" s="11">
        <f>IF(('OddsRatio_working_3-way'!X49=0),IF(Q49&gt;0,-Q49^(1/3),(-Q49)^(1/3)),'OddsRatio_working_3-way'!AM49-'OddsRatio_working_3-way'!R49/3)</f>
        <v>-0.62719796580633091</v>
      </c>
      <c r="AT49" s="11">
        <f>IF(('OddsRatio_working_3-way'!X49=0),IF(Q49&gt;0,-Q49^(1/3),(-Q49)^(1/3)),'OddsRatio_working_3-way'!AN49-'OddsRatio_working_3-way'!R49/3)</f>
        <v>-0.4149019591543372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2.2000000000000002</v>
      </c>
      <c r="B50" s="4">
        <f>IF('True_Odds_Calculator_3-way'!B49="","",'True_Odds_Calculator_3-way'!B49)</f>
        <v>3.25</v>
      </c>
      <c r="C50" s="4">
        <f>IF('True_Odds_Calculator_3-way'!C49="","",'True_Odds_Calculator_3-way'!C49)</f>
        <v>3.77</v>
      </c>
      <c r="D50" s="9">
        <f t="shared" si="13"/>
        <v>0.44410795202503073</v>
      </c>
      <c r="E50" s="9">
        <f t="shared" si="14"/>
        <v>0.29877980099160223</v>
      </c>
      <c r="F50" s="9">
        <f t="shared" si="15"/>
        <v>0.25711224698336677</v>
      </c>
      <c r="G50" s="9">
        <f t="shared" si="16"/>
        <v>1.043087319648726</v>
      </c>
      <c r="H50" s="9">
        <f t="shared" si="17"/>
        <v>2.2517047835784716</v>
      </c>
      <c r="I50" s="9">
        <f t="shared" si="18"/>
        <v>3.3469464692096333</v>
      </c>
      <c r="J50" s="9">
        <f t="shared" si="19"/>
        <v>3.8893518754269705</v>
      </c>
      <c r="K50" s="11">
        <f t="shared" si="20"/>
        <v>0.45454545454545453</v>
      </c>
      <c r="L50" s="11">
        <f t="shared" si="21"/>
        <v>0.30769230769230771</v>
      </c>
      <c r="M50" s="11">
        <f t="shared" si="22"/>
        <v>0.26525198938992045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-0.27745729071989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0.23075068167906365</v>
      </c>
      <c r="Q50" s="11">
        <f>2*'OddsRatio_working_3-way'!K50*'OddsRatio_working_3-way'!L50*'OddsRatio_working_3-way'!M50</f>
        <v>7.4196360668509223E-2</v>
      </c>
      <c r="R50" s="11">
        <f t="shared" si="23"/>
        <v>0</v>
      </c>
      <c r="S50" s="11">
        <f t="shared" si="24"/>
        <v>-0.8316619868966445</v>
      </c>
      <c r="T50" s="11">
        <f t="shared" si="25"/>
        <v>-0.26741542987030376</v>
      </c>
      <c r="U50" s="11">
        <f>'OddsRatio_working_3-way'!S50-'OddsRatio_working_3-way'!R50^2/3</f>
        <v>-0.8316619868966445</v>
      </c>
      <c r="V50" s="11">
        <f>'OddsRatio_working_3-way'!S50*'OddsRatio_working_3-way'!R50/3-2*'OddsRatio_working_3-way'!R50^3/27-'OddsRatio_working_3-way'!T50</f>
        <v>0.26741542987030376</v>
      </c>
      <c r="W50" s="11">
        <f>'OddsRatio_working_3-way'!V50^2+4*'OddsRatio_working_3-way'!U50^3/27</f>
        <v>-1.37080561323389E-2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0.14596152597950104</v>
      </c>
      <c r="Y50" s="11">
        <f>IF('OddsRatio_working_3-way'!W50&gt;=0,IF('OddsRatio_working_3-way'!V50+SQRT('OddsRatio_working_3-way'!W50)&gt;0,0,PI()),ACOS('OddsRatio_working_3-way'!V50/(2*'OddsRatio_working_3-way'!X50)))</f>
        <v>0.41268397275654878</v>
      </c>
      <c r="Z50" s="11">
        <f>'OddsRatio_working_3-way'!X50^(1/3)*COS('OddsRatio_working_3-way'!Y50/3)</f>
        <v>0.52154365982436302</v>
      </c>
      <c r="AA50" s="11">
        <f>'OddsRatio_working_3-way'!X50^(1/3)*COS(('OddsRatio_working_3-way'!Y50+2*PI())/3)</f>
        <v>-0.32329906315432966</v>
      </c>
      <c r="AB50" s="11">
        <f>'OddsRatio_working_3-way'!X50^(1/3)*COS(('OddsRatio_working_3-way'!Y50+4*PI())/3)</f>
        <v>-0.19824459667003347</v>
      </c>
      <c r="AC50" s="11">
        <f>'OddsRatio_working_3-way'!X50^(1/3)*SIN('OddsRatio_working_3-way'!Y50/3)</f>
        <v>7.2200229888073494E-2</v>
      </c>
      <c r="AD50" s="11">
        <f>'OddsRatio_working_3-way'!X50^(1/3)*SIN(('OddsRatio_working_3-way'!Y50+2*PI())/3)</f>
        <v>0.41556994364657107</v>
      </c>
      <c r="AE50" s="11">
        <f>'OddsRatio_working_3-way'!X50^(1/3)*SIN(('OddsRatio_working_3-way'!Y50+4*PI())/3)</f>
        <v>-0.48777017353464458</v>
      </c>
      <c r="AF50" s="11">
        <f>-'OddsRatio_working_3-way'!U50/(3*'OddsRatio_working_3-way'!X50^(1/3))*COS(('OddsRatio_working_3-way'!Y50)/3)</f>
        <v>0.52154365982436302</v>
      </c>
      <c r="AG50" s="11">
        <f>-'OddsRatio_working_3-way'!U50/(3*'OddsRatio_working_3-way'!X50^(1/3))*COS(('OddsRatio_working_3-way'!Y50+2*PI())/3)</f>
        <v>-0.32329906315432966</v>
      </c>
      <c r="AH50" s="11">
        <f>-'OddsRatio_working_3-way'!U50/(3*'OddsRatio_working_3-way'!X50^(1/3))*COS(('OddsRatio_working_3-way'!Y50+4*PI())/3)</f>
        <v>-0.19824459667003347</v>
      </c>
      <c r="AI50" s="11">
        <f>'OddsRatio_working_3-way'!U50/(3*'OddsRatio_working_3-way'!X50^(1/3))*SIN(('OddsRatio_working_3-way'!Y50)/3)</f>
        <v>-7.2200229888073494E-2</v>
      </c>
      <c r="AJ50" s="11">
        <f>'OddsRatio_working_3-way'!U50/(3*'OddsRatio_working_3-way'!X50^(1/3))*SIN(('OddsRatio_working_3-way'!Y50+2*PI())/3)</f>
        <v>-0.41556994364657107</v>
      </c>
      <c r="AK50" s="11">
        <f>'OddsRatio_working_3-way'!U50/(3*'OddsRatio_working_3-way'!X50^(1/3))*SIN(('OddsRatio_working_3-way'!Y50+4*PI())/3)</f>
        <v>0.48777017353464458</v>
      </c>
      <c r="AL50" s="11">
        <f>'OddsRatio_working_3-way'!Z50+'OddsRatio_working_3-way'!AF50</f>
        <v>1.043087319648726</v>
      </c>
      <c r="AM50" s="11">
        <f>'OddsRatio_working_3-way'!AA50+'OddsRatio_working_3-way'!AG50</f>
        <v>-0.64659812630865932</v>
      </c>
      <c r="AN50" s="11">
        <f>'OddsRatio_working_3-way'!AB50+'OddsRatio_working_3-way'!AH50</f>
        <v>-0.39648919334006694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1.043087319648726</v>
      </c>
      <c r="AS50" s="11">
        <f>IF(('OddsRatio_working_3-way'!X50=0),IF(Q50&gt;0,-Q50^(1/3),(-Q50)^(1/3)),'OddsRatio_working_3-way'!AM50-'OddsRatio_working_3-way'!R50/3)</f>
        <v>-0.64659812630865932</v>
      </c>
      <c r="AT50" s="11">
        <f>IF(('OddsRatio_working_3-way'!X50=0),IF(Q50&gt;0,-Q50^(1/3),(-Q50)^(1/3)),'OddsRatio_working_3-way'!AN50-'OddsRatio_working_3-way'!R50/3)</f>
        <v>-0.39648919334006694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1.9</v>
      </c>
      <c r="B51" s="4">
        <f>IF('True_Odds_Calculator_3-way'!B50="","",'True_Odds_Calculator_3-way'!B50)</f>
        <v>3.3</v>
      </c>
      <c r="C51" s="4">
        <f>IF('True_Odds_Calculator_3-way'!C50="","",'True_Odds_Calculator_3-way'!C50)</f>
        <v>4.97</v>
      </c>
      <c r="D51" s="9">
        <f t="shared" si="13"/>
        <v>0.51395771264119039</v>
      </c>
      <c r="E51" s="9">
        <f t="shared" si="14"/>
        <v>0.29267566078468488</v>
      </c>
      <c r="F51" s="9">
        <f t="shared" si="15"/>
        <v>0.19336662657412471</v>
      </c>
      <c r="G51" s="9">
        <f t="shared" si="16"/>
        <v>1.050761517283147</v>
      </c>
      <c r="H51" s="9">
        <f t="shared" si="17"/>
        <v>1.9456853655548323</v>
      </c>
      <c r="I51" s="9">
        <f t="shared" si="18"/>
        <v>3.4167514897512379</v>
      </c>
      <c r="J51" s="9">
        <f t="shared" si="19"/>
        <v>5.1715232236140931</v>
      </c>
      <c r="K51" s="11">
        <f t="shared" si="20"/>
        <v>0.52631578947368418</v>
      </c>
      <c r="L51" s="11">
        <f t="shared" si="21"/>
        <v>0.30303030303030304</v>
      </c>
      <c r="M51" s="11">
        <f t="shared" si="22"/>
        <v>0.2012072434607646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-0.26371626890529776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0.23008866596709443</v>
      </c>
      <c r="Q51" s="11">
        <f>2*'OddsRatio_working_3-way'!K51*'OddsRatio_working_3-way'!L51*'OddsRatio_working_3-way'!M51</f>
        <v>6.4180938902955217E-2</v>
      </c>
      <c r="R51" s="11">
        <f t="shared" si="23"/>
        <v>0</v>
      </c>
      <c r="S51" s="11">
        <f t="shared" si="24"/>
        <v>-0.8724856715219218</v>
      </c>
      <c r="T51" s="11">
        <f t="shared" si="25"/>
        <v>-0.24337117755144266</v>
      </c>
      <c r="U51" s="11">
        <f>'OddsRatio_working_3-way'!S51-'OddsRatio_working_3-way'!R51^2/3</f>
        <v>-0.8724856715219218</v>
      </c>
      <c r="V51" s="11">
        <f>'OddsRatio_working_3-way'!S51*'OddsRatio_working_3-way'!R51/3-2*'OddsRatio_working_3-way'!R51^3/27-'OddsRatio_working_3-way'!T51</f>
        <v>0.24337117755144266</v>
      </c>
      <c r="W51" s="11">
        <f>'OddsRatio_working_3-way'!V51^2+4*'OddsRatio_working_3-way'!U51^3/27</f>
        <v>-3.9165041156766917E-2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0.1568395447739048</v>
      </c>
      <c r="Y51" s="11">
        <f>IF('OddsRatio_working_3-way'!W51&gt;=0,IF('OddsRatio_working_3-way'!V51+SQRT('OddsRatio_working_3-way'!W51)&gt;0,0,PI()),ACOS('OddsRatio_working_3-way'!V51/(2*'OddsRatio_working_3-way'!X51)))</f>
        <v>0.6827186489898357</v>
      </c>
      <c r="Z51" s="11">
        <f>'OddsRatio_working_3-way'!X51^(1/3)*COS('OddsRatio_working_3-way'!Y51/3)</f>
        <v>0.52538075864157352</v>
      </c>
      <c r="AA51" s="11">
        <f>'OddsRatio_working_3-way'!X51^(1/3)*COS(('OddsRatio_working_3-way'!Y51+2*PI())/3)</f>
        <v>-0.36805978530461098</v>
      </c>
      <c r="AB51" s="11">
        <f>'OddsRatio_working_3-way'!X51^(1/3)*COS(('OddsRatio_working_3-way'!Y51+4*PI())/3)</f>
        <v>-0.15732097333696268</v>
      </c>
      <c r="AC51" s="11">
        <f>'OddsRatio_working_3-way'!X51^(1/3)*SIN('OddsRatio_working_3-way'!Y51/3)</f>
        <v>0.12167010981822371</v>
      </c>
      <c r="AD51" s="11">
        <f>'OddsRatio_working_3-way'!X51^(1/3)*SIN(('OddsRatio_working_3-way'!Y51+2*PI())/3)</f>
        <v>0.39415802873403155</v>
      </c>
      <c r="AE51" s="11">
        <f>'OddsRatio_working_3-way'!X51^(1/3)*SIN(('OddsRatio_working_3-way'!Y51+4*PI())/3)</f>
        <v>-0.51582813855225529</v>
      </c>
      <c r="AF51" s="11">
        <f>-'OddsRatio_working_3-way'!U51/(3*'OddsRatio_working_3-way'!X51^(1/3))*COS(('OddsRatio_working_3-way'!Y51)/3)</f>
        <v>0.52538075864157352</v>
      </c>
      <c r="AG51" s="11">
        <f>-'OddsRatio_working_3-way'!U51/(3*'OddsRatio_working_3-way'!X51^(1/3))*COS(('OddsRatio_working_3-way'!Y51+2*PI())/3)</f>
        <v>-0.36805978530461098</v>
      </c>
      <c r="AH51" s="11">
        <f>-'OddsRatio_working_3-way'!U51/(3*'OddsRatio_working_3-way'!X51^(1/3))*COS(('OddsRatio_working_3-way'!Y51+4*PI())/3)</f>
        <v>-0.15732097333696268</v>
      </c>
      <c r="AI51" s="11">
        <f>'OddsRatio_working_3-way'!U51/(3*'OddsRatio_working_3-way'!X51^(1/3))*SIN(('OddsRatio_working_3-way'!Y51)/3)</f>
        <v>-0.12167010981822371</v>
      </c>
      <c r="AJ51" s="11">
        <f>'OddsRatio_working_3-way'!U51/(3*'OddsRatio_working_3-way'!X51^(1/3))*SIN(('OddsRatio_working_3-way'!Y51+2*PI())/3)</f>
        <v>-0.39415802873403155</v>
      </c>
      <c r="AK51" s="11">
        <f>'OddsRatio_working_3-way'!U51/(3*'OddsRatio_working_3-way'!X51^(1/3))*SIN(('OddsRatio_working_3-way'!Y51+4*PI())/3)</f>
        <v>0.51582813855225529</v>
      </c>
      <c r="AL51" s="11">
        <f>'OddsRatio_working_3-way'!Z51+'OddsRatio_working_3-way'!AF51</f>
        <v>1.050761517283147</v>
      </c>
      <c r="AM51" s="11">
        <f>'OddsRatio_working_3-way'!AA51+'OddsRatio_working_3-way'!AG51</f>
        <v>-0.73611957060922195</v>
      </c>
      <c r="AN51" s="11">
        <f>'OddsRatio_working_3-way'!AB51+'OddsRatio_working_3-way'!AH51</f>
        <v>-0.31464194667392537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1.050761517283147</v>
      </c>
      <c r="AS51" s="11">
        <f>IF(('OddsRatio_working_3-way'!X51=0),IF(Q51&gt;0,-Q51^(1/3),(-Q51)^(1/3)),'OddsRatio_working_3-way'!AM51-'OddsRatio_working_3-way'!R51/3)</f>
        <v>-0.73611957060922195</v>
      </c>
      <c r="AT51" s="11">
        <f>IF(('OddsRatio_working_3-way'!X51=0),IF(Q51&gt;0,-Q51^(1/3),(-Q51)^(1/3)),'OddsRatio_working_3-way'!AN51-'OddsRatio_working_3-way'!R51/3)</f>
        <v>-0.31464194667392537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1.56</v>
      </c>
      <c r="B52" s="4">
        <f>IF('True_Odds_Calculator_3-way'!B51="","",'True_Odds_Calculator_3-way'!B51)</f>
        <v>4.24</v>
      </c>
      <c r="C52" s="4">
        <f>IF('True_Odds_Calculator_3-way'!C51="","",'True_Odds_Calculator_3-way'!C51)</f>
        <v>6.48</v>
      </c>
      <c r="D52" s="9">
        <f t="shared" si="13"/>
        <v>0.62755889298299505</v>
      </c>
      <c r="E52" s="9">
        <f t="shared" si="14"/>
        <v>0.2255461584683045</v>
      </c>
      <c r="F52" s="9">
        <f t="shared" si="15"/>
        <v>0.14689494854870036</v>
      </c>
      <c r="G52" s="9">
        <f t="shared" si="16"/>
        <v>1.0597784731026514</v>
      </c>
      <c r="H52" s="9">
        <f t="shared" si="17"/>
        <v>1.5934759449374849</v>
      </c>
      <c r="I52" s="9">
        <f t="shared" si="18"/>
        <v>4.4336822528525914</v>
      </c>
      <c r="J52" s="9">
        <f t="shared" si="19"/>
        <v>6.807586032602531</v>
      </c>
      <c r="K52" s="11">
        <f t="shared" si="20"/>
        <v>0.64102564102564097</v>
      </c>
      <c r="L52" s="11">
        <f t="shared" si="21"/>
        <v>0.23584905660377356</v>
      </c>
      <c r="M52" s="11">
        <f t="shared" si="22"/>
        <v>0.15432098765432098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-0.23197871311078866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0.21651227101960852</v>
      </c>
      <c r="Q52" s="11">
        <f>2*'OddsRatio_working_3-way'!K52*'OddsRatio_working_3-way'!L52*'OddsRatio_working_3-way'!M52</f>
        <v>4.6662127374915624E-2</v>
      </c>
      <c r="R52" s="11">
        <f t="shared" si="23"/>
        <v>0</v>
      </c>
      <c r="S52" s="11">
        <f t="shared" si="24"/>
        <v>-0.933328183936456</v>
      </c>
      <c r="T52" s="11">
        <f t="shared" si="25"/>
        <v>-0.20114831550354653</v>
      </c>
      <c r="U52" s="11">
        <f>'OddsRatio_working_3-way'!S52-'OddsRatio_working_3-way'!R52^2/3</f>
        <v>-0.933328183936456</v>
      </c>
      <c r="V52" s="11">
        <f>'OddsRatio_working_3-way'!S52*'OddsRatio_working_3-way'!R52/3-2*'OddsRatio_working_3-way'!R52^3/27-'OddsRatio_working_3-way'!T52</f>
        <v>0.20114831550354653</v>
      </c>
      <c r="W52" s="11">
        <f>'OddsRatio_working_3-way'!V52^2+4*'OddsRatio_working_3-way'!U52^3/27</f>
        <v>-7.9987292950941452E-2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0.17352805088865011</v>
      </c>
      <c r="Y52" s="11">
        <f>IF('OddsRatio_working_3-way'!W52&gt;=0,IF('OddsRatio_working_3-way'!V52+SQRT('OddsRatio_working_3-way'!W52)&gt;0,0,PI()),ACOS('OddsRatio_working_3-way'!V52/(2*'OddsRatio_working_3-way'!X52)))</f>
        <v>0.95257767632584434</v>
      </c>
      <c r="Z52" s="11">
        <f>'OddsRatio_working_3-way'!X52^(1/3)*COS('OddsRatio_working_3-way'!Y52/3)</f>
        <v>0.52988923655132558</v>
      </c>
      <c r="AA52" s="11">
        <f>'OddsRatio_working_3-way'!X52^(1/3)*COS(('OddsRatio_working_3-way'!Y52+2*PI())/3)</f>
        <v>-0.41575938454343886</v>
      </c>
      <c r="AB52" s="11">
        <f>'OddsRatio_working_3-way'!X52^(1/3)*COS(('OddsRatio_working_3-way'!Y52+4*PI())/3)</f>
        <v>-0.11412985200788667</v>
      </c>
      <c r="AC52" s="11">
        <f>'OddsRatio_working_3-way'!X52^(1/3)*SIN('OddsRatio_working_3-way'!Y52/3)</f>
        <v>0.17414589180494205</v>
      </c>
      <c r="AD52" s="11">
        <f>'OddsRatio_working_3-way'!X52^(1/3)*SIN(('OddsRatio_working_3-way'!Y52+2*PI())/3)</f>
        <v>0.3718245941429188</v>
      </c>
      <c r="AE52" s="11">
        <f>'OddsRatio_working_3-way'!X52^(1/3)*SIN(('OddsRatio_working_3-way'!Y52+4*PI())/3)</f>
        <v>-0.5459704859478608</v>
      </c>
      <c r="AF52" s="11">
        <f>-'OddsRatio_working_3-way'!U52/(3*'OddsRatio_working_3-way'!X52^(1/3))*COS(('OddsRatio_working_3-way'!Y52)/3)</f>
        <v>0.52988923655132569</v>
      </c>
      <c r="AG52" s="11">
        <f>-'OddsRatio_working_3-way'!U52/(3*'OddsRatio_working_3-way'!X52^(1/3))*COS(('OddsRatio_working_3-way'!Y52+2*PI())/3)</f>
        <v>-0.41575938454343891</v>
      </c>
      <c r="AH52" s="11">
        <f>-'OddsRatio_working_3-way'!U52/(3*'OddsRatio_working_3-way'!X52^(1/3))*COS(('OddsRatio_working_3-way'!Y52+4*PI())/3)</f>
        <v>-0.1141298520078867</v>
      </c>
      <c r="AI52" s="11">
        <f>'OddsRatio_working_3-way'!U52/(3*'OddsRatio_working_3-way'!X52^(1/3))*SIN(('OddsRatio_working_3-way'!Y52)/3)</f>
        <v>-0.17414589180494208</v>
      </c>
      <c r="AJ52" s="11">
        <f>'OddsRatio_working_3-way'!U52/(3*'OddsRatio_working_3-way'!X52^(1/3))*SIN(('OddsRatio_working_3-way'!Y52+2*PI())/3)</f>
        <v>-0.37182459414291885</v>
      </c>
      <c r="AK52" s="11">
        <f>'OddsRatio_working_3-way'!U52/(3*'OddsRatio_working_3-way'!X52^(1/3))*SIN(('OddsRatio_working_3-way'!Y52+4*PI())/3)</f>
        <v>0.54597048594786091</v>
      </c>
      <c r="AL52" s="11">
        <f>'OddsRatio_working_3-way'!Z52+'OddsRatio_working_3-way'!AF52</f>
        <v>1.0597784731026514</v>
      </c>
      <c r="AM52" s="11">
        <f>'OddsRatio_working_3-way'!AA52+'OddsRatio_working_3-way'!AG52</f>
        <v>-0.83151876908687772</v>
      </c>
      <c r="AN52" s="11">
        <f>'OddsRatio_working_3-way'!AB52+'OddsRatio_working_3-way'!AH52</f>
        <v>-0.22825970401577336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1.0597784731026514</v>
      </c>
      <c r="AS52" s="11">
        <f>IF(('OddsRatio_working_3-way'!X52=0),IF(Q52&gt;0,-Q52^(1/3),(-Q52)^(1/3)),'OddsRatio_working_3-way'!AM52-'OddsRatio_working_3-way'!R52/3)</f>
        <v>-0.83151876908687772</v>
      </c>
      <c r="AT52" s="11">
        <f>IF(('OddsRatio_working_3-way'!X52=0),IF(Q52&gt;0,-Q52^(1/3),(-Q52)^(1/3)),'OddsRatio_working_3-way'!AN52-'OddsRatio_working_3-way'!R52/3)</f>
        <v>-0.22825970401577336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3.07</v>
      </c>
      <c r="B53" s="4">
        <f>IF('True_Odds_Calculator_3-way'!B52="","",'True_Odds_Calculator_3-way'!B52)</f>
        <v>3.18</v>
      </c>
      <c r="C53" s="4">
        <f>IF('True_Odds_Calculator_3-way'!C52="","",'True_Odds_Calculator_3-way'!C52)</f>
        <v>2.58</v>
      </c>
      <c r="D53" s="9">
        <f t="shared" si="13"/>
        <v>0.3166631327654606</v>
      </c>
      <c r="E53" s="9">
        <f t="shared" si="14"/>
        <v>0.3055671972845771</v>
      </c>
      <c r="F53" s="9">
        <f t="shared" si="15"/>
        <v>0.37776966994996214</v>
      </c>
      <c r="G53" s="9">
        <f t="shared" si="16"/>
        <v>1.0424782504132608</v>
      </c>
      <c r="H53" s="9">
        <f t="shared" si="17"/>
        <v>3.1579299783554502</v>
      </c>
      <c r="I53" s="9">
        <f t="shared" si="18"/>
        <v>3.2726025859009082</v>
      </c>
      <c r="J53" s="9">
        <f t="shared" si="19"/>
        <v>2.6471156356529524</v>
      </c>
      <c r="K53" s="11">
        <f t="shared" si="20"/>
        <v>0.32573289902280134</v>
      </c>
      <c r="L53" s="11">
        <f t="shared" si="21"/>
        <v>0.31446540880503143</v>
      </c>
      <c r="M53" s="11">
        <f t="shared" si="22"/>
        <v>0.38759689922480617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-0.2830731805623643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0.23146394633403194</v>
      </c>
      <c r="Q53" s="11">
        <f>2*'OddsRatio_working_3-way'!K53*'OddsRatio_working_3-way'!L53*'OddsRatio_working_3-way'!M53</f>
        <v>7.9404441280971502E-2</v>
      </c>
      <c r="R53" s="11">
        <f t="shared" si="23"/>
        <v>0</v>
      </c>
      <c r="S53" s="11">
        <f t="shared" si="24"/>
        <v>-0.81768235999679151</v>
      </c>
      <c r="T53" s="11">
        <f t="shared" si="25"/>
        <v>-0.2805085283007861</v>
      </c>
      <c r="U53" s="11">
        <f>'OddsRatio_working_3-way'!S53-'OddsRatio_working_3-way'!R53^2/3</f>
        <v>-0.81768235999679151</v>
      </c>
      <c r="V53" s="11">
        <f>'OddsRatio_working_3-way'!S53*'OddsRatio_working_3-way'!R53/3-2*'OddsRatio_working_3-way'!R53^3/27-'OddsRatio_working_3-way'!T53</f>
        <v>0.2805085283007861</v>
      </c>
      <c r="W53" s="11">
        <f>'OddsRatio_working_3-way'!V53^2+4*'OddsRatio_working_3-way'!U53^3/27</f>
        <v>-2.3084556121837074E-3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0.1422967761947338</v>
      </c>
      <c r="Y53" s="11">
        <f>IF('OddsRatio_working_3-way'!W53&gt;=0,IF('OddsRatio_working_3-way'!V53+SQRT('OddsRatio_working_3-way'!W53)&gt;0,0,PI()),ACOS('OddsRatio_working_3-way'!V53/(2*'OddsRatio_working_3-way'!X53)))</f>
        <v>0.16963702108859757</v>
      </c>
      <c r="Z53" s="11">
        <f>'OddsRatio_working_3-way'!X53^(1/3)*COS('OddsRatio_working_3-way'!Y53/3)</f>
        <v>0.52123912520663052</v>
      </c>
      <c r="AA53" s="11">
        <f>'OddsRatio_working_3-way'!X53^(1/3)*COS(('OddsRatio_working_3-way'!Y53+2*PI())/3)</f>
        <v>-0.28617187687360895</v>
      </c>
      <c r="AB53" s="11">
        <f>'OddsRatio_working_3-way'!X53^(1/3)*COS(('OddsRatio_working_3-way'!Y53+4*PI())/3)</f>
        <v>-0.23506724833302167</v>
      </c>
      <c r="AC53" s="11">
        <f>'OddsRatio_working_3-way'!X53^(1/3)*SIN('OddsRatio_working_3-way'!Y53/3)</f>
        <v>2.9505271044744107E-2</v>
      </c>
      <c r="AD53" s="11">
        <f>'OddsRatio_working_3-way'!X53^(1/3)*SIN(('OddsRatio_working_3-way'!Y53+2*PI())/3)</f>
        <v>0.43665368835294777</v>
      </c>
      <c r="AE53" s="11">
        <f>'OddsRatio_working_3-way'!X53^(1/3)*SIN(('OddsRatio_working_3-way'!Y53+4*PI())/3)</f>
        <v>-0.46615895939769164</v>
      </c>
      <c r="AF53" s="11">
        <f>-'OddsRatio_working_3-way'!U53/(3*'OddsRatio_working_3-way'!X53^(1/3))*COS(('OddsRatio_working_3-way'!Y53)/3)</f>
        <v>0.52123912520663029</v>
      </c>
      <c r="AG53" s="11">
        <f>-'OddsRatio_working_3-way'!U53/(3*'OddsRatio_working_3-way'!X53^(1/3))*COS(('OddsRatio_working_3-way'!Y53+2*PI())/3)</f>
        <v>-0.28617187687360884</v>
      </c>
      <c r="AH53" s="11">
        <f>-'OddsRatio_working_3-way'!U53/(3*'OddsRatio_working_3-way'!X53^(1/3))*COS(('OddsRatio_working_3-way'!Y53+4*PI())/3)</f>
        <v>-0.23506724833302159</v>
      </c>
      <c r="AI53" s="11">
        <f>'OddsRatio_working_3-way'!U53/(3*'OddsRatio_working_3-way'!X53^(1/3))*SIN(('OddsRatio_working_3-way'!Y53)/3)</f>
        <v>-2.9505271044744093E-2</v>
      </c>
      <c r="AJ53" s="11">
        <f>'OddsRatio_working_3-way'!U53/(3*'OddsRatio_working_3-way'!X53^(1/3))*SIN(('OddsRatio_working_3-way'!Y53+2*PI())/3)</f>
        <v>-0.4366536883529476</v>
      </c>
      <c r="AK53" s="11">
        <f>'OddsRatio_working_3-way'!U53/(3*'OddsRatio_working_3-way'!X53^(1/3))*SIN(('OddsRatio_working_3-way'!Y53+4*PI())/3)</f>
        <v>0.46615895939769147</v>
      </c>
      <c r="AL53" s="11">
        <f>'OddsRatio_working_3-way'!Z53+'OddsRatio_working_3-way'!AF53</f>
        <v>1.0424782504132608</v>
      </c>
      <c r="AM53" s="11">
        <f>'OddsRatio_working_3-way'!AA53+'OddsRatio_working_3-way'!AG53</f>
        <v>-0.5723437537472178</v>
      </c>
      <c r="AN53" s="11">
        <f>'OddsRatio_working_3-way'!AB53+'OddsRatio_working_3-way'!AH53</f>
        <v>-0.47013449666604323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1.0424782504132608</v>
      </c>
      <c r="AS53" s="11">
        <f>IF(('OddsRatio_working_3-way'!X53=0),IF(Q53&gt;0,-Q53^(1/3),(-Q53)^(1/3)),'OddsRatio_working_3-way'!AM53-'OddsRatio_working_3-way'!R53/3)</f>
        <v>-0.5723437537472178</v>
      </c>
      <c r="AT53" s="11">
        <f>IF(('OddsRatio_working_3-way'!X53=0),IF(Q53&gt;0,-Q53^(1/3),(-Q53)^(1/3)),'OddsRatio_working_3-way'!AN53-'OddsRatio_working_3-way'!R53/3)</f>
        <v>-0.47013449666604323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2.79</v>
      </c>
      <c r="B54" s="4">
        <f>IF('True_Odds_Calculator_3-way'!B53="","",'True_Odds_Calculator_3-way'!B53)</f>
        <v>3.17</v>
      </c>
      <c r="C54" s="4">
        <f>IF('True_Odds_Calculator_3-way'!C53="","",'True_Odds_Calculator_3-way'!C53)</f>
        <v>2.83</v>
      </c>
      <c r="D54" s="9">
        <f t="shared" si="13"/>
        <v>0.34912976271721619</v>
      </c>
      <c r="E54" s="9">
        <f t="shared" si="14"/>
        <v>0.30674562469406969</v>
      </c>
      <c r="F54" s="9">
        <f t="shared" si="15"/>
        <v>0.34412461258871424</v>
      </c>
      <c r="G54" s="9">
        <f t="shared" si="16"/>
        <v>1.0414885710972608</v>
      </c>
      <c r="H54" s="9">
        <f t="shared" si="17"/>
        <v>2.8642645422640971</v>
      </c>
      <c r="I54" s="9">
        <f t="shared" si="18"/>
        <v>3.2600301992810561</v>
      </c>
      <c r="J54" s="9">
        <f t="shared" si="19"/>
        <v>2.9059240851079875</v>
      </c>
      <c r="K54" s="11">
        <f t="shared" si="20"/>
        <v>0.35842293906810035</v>
      </c>
      <c r="L54" s="11">
        <f t="shared" si="21"/>
        <v>0.31545741324921134</v>
      </c>
      <c r="M54" s="11">
        <f t="shared" si="22"/>
        <v>0.35335689045936397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-0.28399713152976414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0.2313282448311022</v>
      </c>
      <c r="Q54" s="11">
        <f>2*'OddsRatio_working_3-way'!K54*'OddsRatio_working_3-way'!L54*'OddsRatio_working_3-way'!M54</f>
        <v>7.990612947533754E-2</v>
      </c>
      <c r="R54" s="11">
        <f t="shared" si="23"/>
        <v>0</v>
      </c>
      <c r="S54" s="11">
        <f t="shared" si="24"/>
        <v>-0.81454430044783044</v>
      </c>
      <c r="T54" s="11">
        <f t="shared" si="25"/>
        <v>-0.28136245265900872</v>
      </c>
      <c r="U54" s="11">
        <f>'OddsRatio_working_3-way'!S54-'OddsRatio_working_3-way'!R54^2/3</f>
        <v>-0.81454430044783044</v>
      </c>
      <c r="V54" s="11">
        <f>'OddsRatio_working_3-way'!S54*'OddsRatio_working_3-way'!R54/3-2*'OddsRatio_working_3-way'!R54^3/27-'OddsRatio_working_3-way'!T54</f>
        <v>0.28136245265900872</v>
      </c>
      <c r="W54" s="11">
        <f>'OddsRatio_working_3-way'!V54^2+4*'OddsRatio_working_3-way'!U54^3/27</f>
        <v>-8.9973638689805346E-4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0.14147841368314018</v>
      </c>
      <c r="Y54" s="11">
        <f>IF('OddsRatio_working_3-way'!W54&gt;=0,IF('OddsRatio_working_3-way'!V54+SQRT('OddsRatio_working_3-way'!W54)&gt;0,0,PI()),ACOS('OddsRatio_working_3-way'!V54/(2*'OddsRatio_working_3-way'!X54)))</f>
        <v>0.10620726973153327</v>
      </c>
      <c r="Z54" s="11">
        <f>'OddsRatio_working_3-way'!X54^(1/3)*COS('OddsRatio_working_3-way'!Y54/3)</f>
        <v>0.5207442855486305</v>
      </c>
      <c r="AA54" s="11">
        <f>'OddsRatio_working_3-way'!X54^(1/3)*COS(('OddsRatio_working_3-way'!Y54+2*PI())/3)</f>
        <v>-0.27634452247467384</v>
      </c>
      <c r="AB54" s="11">
        <f>'OddsRatio_working_3-way'!X54^(1/3)*COS(('OddsRatio_working_3-way'!Y54+4*PI())/3)</f>
        <v>-0.24439976307395675</v>
      </c>
      <c r="AC54" s="11">
        <f>'OddsRatio_working_3-way'!X54^(1/3)*SIN('OddsRatio_working_3-way'!Y54/3)</f>
        <v>1.8443315439201843E-2</v>
      </c>
      <c r="AD54" s="11">
        <f>'OddsRatio_working_3-way'!X54^(1/3)*SIN(('OddsRatio_working_3-way'!Y54+2*PI())/3)</f>
        <v>0.4417561224410908</v>
      </c>
      <c r="AE54" s="11">
        <f>'OddsRatio_working_3-way'!X54^(1/3)*SIN(('OddsRatio_working_3-way'!Y54+4*PI())/3)</f>
        <v>-0.46019943788029261</v>
      </c>
      <c r="AF54" s="11">
        <f>-'OddsRatio_working_3-way'!U54/(3*'OddsRatio_working_3-way'!X54^(1/3))*COS(('OddsRatio_working_3-way'!Y54)/3)</f>
        <v>0.52074428554863039</v>
      </c>
      <c r="AG54" s="11">
        <f>-'OddsRatio_working_3-way'!U54/(3*'OddsRatio_working_3-way'!X54^(1/3))*COS(('OddsRatio_working_3-way'!Y54+2*PI())/3)</f>
        <v>-0.27634452247467378</v>
      </c>
      <c r="AH54" s="11">
        <f>-'OddsRatio_working_3-way'!U54/(3*'OddsRatio_working_3-way'!X54^(1/3))*COS(('OddsRatio_working_3-way'!Y54+4*PI())/3)</f>
        <v>-0.24439976307395669</v>
      </c>
      <c r="AI54" s="11">
        <f>'OddsRatio_working_3-way'!U54/(3*'OddsRatio_working_3-way'!X54^(1/3))*SIN(('OddsRatio_working_3-way'!Y54)/3)</f>
        <v>-1.844331543920184E-2</v>
      </c>
      <c r="AJ54" s="11">
        <f>'OddsRatio_working_3-way'!U54/(3*'OddsRatio_working_3-way'!X54^(1/3))*SIN(('OddsRatio_working_3-way'!Y54+2*PI())/3)</f>
        <v>-0.44175612244109069</v>
      </c>
      <c r="AK54" s="11">
        <f>'OddsRatio_working_3-way'!U54/(3*'OddsRatio_working_3-way'!X54^(1/3))*SIN(('OddsRatio_working_3-way'!Y54+4*PI())/3)</f>
        <v>0.46019943788029249</v>
      </c>
      <c r="AL54" s="11">
        <f>'OddsRatio_working_3-way'!Z54+'OddsRatio_working_3-way'!AF54</f>
        <v>1.0414885710972608</v>
      </c>
      <c r="AM54" s="11">
        <f>'OddsRatio_working_3-way'!AA54+'OddsRatio_working_3-way'!AG54</f>
        <v>-0.55268904494934756</v>
      </c>
      <c r="AN54" s="11">
        <f>'OddsRatio_working_3-way'!AB54+'OddsRatio_working_3-way'!AH54</f>
        <v>-0.48879952614791344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1.0414885710972608</v>
      </c>
      <c r="AS54" s="11">
        <f>IF(('OddsRatio_working_3-way'!X54=0),IF(Q54&gt;0,-Q54^(1/3),(-Q54)^(1/3)),'OddsRatio_working_3-way'!AM54-'OddsRatio_working_3-way'!R54/3)</f>
        <v>-0.55268904494934756</v>
      </c>
      <c r="AT54" s="11">
        <f>IF(('OddsRatio_working_3-way'!X54=0),IF(Q54&gt;0,-Q54^(1/3),(-Q54)^(1/3)),'OddsRatio_working_3-way'!AN54-'OddsRatio_working_3-way'!R54/3)</f>
        <v>-0.48879952614791344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1.71</v>
      </c>
      <c r="B55" s="4">
        <f>IF('True_Odds_Calculator_3-way'!B54="","",'True_Odds_Calculator_3-way'!B54)</f>
        <v>3.78</v>
      </c>
      <c r="C55" s="4">
        <f>IF('True_Odds_Calculator_3-way'!C54="","",'True_Odds_Calculator_3-way'!C54)</f>
        <v>5.52</v>
      </c>
      <c r="D55" s="9">
        <f t="shared" si="13"/>
        <v>0.57201157887799259</v>
      </c>
      <c r="E55" s="9">
        <f t="shared" si="14"/>
        <v>0.25447650340034295</v>
      </c>
      <c r="F55" s="9">
        <f t="shared" si="15"/>
        <v>0.17351191772166424</v>
      </c>
      <c r="G55" s="9">
        <f t="shared" si="16"/>
        <v>1.0538258584065525</v>
      </c>
      <c r="H55" s="9">
        <f t="shared" si="17"/>
        <v>1.7482163594686522</v>
      </c>
      <c r="I55" s="9">
        <f t="shared" si="18"/>
        <v>3.9296358863702161</v>
      </c>
      <c r="J55" s="9">
        <f t="shared" si="19"/>
        <v>5.7632928799976177</v>
      </c>
      <c r="K55" s="11">
        <f t="shared" si="20"/>
        <v>0.58479532163742687</v>
      </c>
      <c r="L55" s="11">
        <f t="shared" si="21"/>
        <v>0.26455026455026459</v>
      </c>
      <c r="M55" s="11">
        <f t="shared" si="22"/>
        <v>0.1811594202898551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-0.2500429370079339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0.22449440832354645</v>
      </c>
      <c r="Q55" s="11">
        <f>2*'OddsRatio_working_3-way'!K55*'OddsRatio_working_3-way'!L55*'OddsRatio_working_3-way'!M55</f>
        <v>5.605353516193419E-2</v>
      </c>
      <c r="R55" s="11">
        <f t="shared" si="23"/>
        <v>0</v>
      </c>
      <c r="S55" s="11">
        <f t="shared" si="24"/>
        <v>-0.89782343388656971</v>
      </c>
      <c r="T55" s="11">
        <f t="shared" si="25"/>
        <v>-0.22417563892298867</v>
      </c>
      <c r="U55" s="11">
        <f>'OddsRatio_working_3-way'!S55-'OddsRatio_working_3-way'!R55^2/3</f>
        <v>-0.89782343388656971</v>
      </c>
      <c r="V55" s="11">
        <f>'OddsRatio_working_3-way'!S55*'OddsRatio_working_3-way'!R55/3-2*'OddsRatio_working_3-way'!R55^3/27-'OddsRatio_working_3-way'!T55</f>
        <v>0.22417563892298867</v>
      </c>
      <c r="W55" s="11">
        <f>'OddsRatio_working_3-way'!V55^2+4*'OddsRatio_working_3-way'!U55^3/27</f>
        <v>-5.6963612561045734E-2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0.16372105060710421</v>
      </c>
      <c r="Y55" s="11">
        <f>IF('OddsRatio_working_3-way'!W55&gt;=0,IF('OddsRatio_working_3-way'!V55+SQRT('OddsRatio_working_3-way'!W55)&gt;0,0,PI()),ACOS('OddsRatio_working_3-way'!V55/(2*'OddsRatio_working_3-way'!X55)))</f>
        <v>0.81670475578182988</v>
      </c>
      <c r="Z55" s="11">
        <f>'OddsRatio_working_3-way'!X55^(1/3)*COS('OddsRatio_working_3-way'!Y55/3)</f>
        <v>0.52691292920327626</v>
      </c>
      <c r="AA55" s="11">
        <f>'OddsRatio_working_3-way'!X55^(1/3)*COS(('OddsRatio_working_3-way'!Y55+2*PI())/3)</f>
        <v>-0.39084536620008892</v>
      </c>
      <c r="AB55" s="11">
        <f>'OddsRatio_working_3-way'!X55^(1/3)*COS(('OddsRatio_working_3-way'!Y55+4*PI())/3)</f>
        <v>-0.13606756300318754</v>
      </c>
      <c r="AC55" s="11">
        <f>'OddsRatio_working_3-way'!X55^(1/3)*SIN('OddsRatio_working_3-way'!Y55/3)</f>
        <v>0.1470960332592727</v>
      </c>
      <c r="AD55" s="11">
        <f>'OddsRatio_working_3-way'!X55^(1/3)*SIN(('OddsRatio_working_3-way'!Y55+2*PI())/3)</f>
        <v>0.38277196564287236</v>
      </c>
      <c r="AE55" s="11">
        <f>'OddsRatio_working_3-way'!X55^(1/3)*SIN(('OddsRatio_working_3-way'!Y55+4*PI())/3)</f>
        <v>-0.52986799890214498</v>
      </c>
      <c r="AF55" s="11">
        <f>-'OddsRatio_working_3-way'!U55/(3*'OddsRatio_working_3-way'!X55^(1/3))*COS(('OddsRatio_working_3-way'!Y55)/3)</f>
        <v>0.52691292920327626</v>
      </c>
      <c r="AG55" s="11">
        <f>-'OddsRatio_working_3-way'!U55/(3*'OddsRatio_working_3-way'!X55^(1/3))*COS(('OddsRatio_working_3-way'!Y55+2*PI())/3)</f>
        <v>-0.39084536620008892</v>
      </c>
      <c r="AH55" s="11">
        <f>-'OddsRatio_working_3-way'!U55/(3*'OddsRatio_working_3-way'!X55^(1/3))*COS(('OddsRatio_working_3-way'!Y55+4*PI())/3)</f>
        <v>-0.13606756300318754</v>
      </c>
      <c r="AI55" s="11">
        <f>'OddsRatio_working_3-way'!U55/(3*'OddsRatio_working_3-way'!X55^(1/3))*SIN(('OddsRatio_working_3-way'!Y55)/3)</f>
        <v>-0.1470960332592727</v>
      </c>
      <c r="AJ55" s="11">
        <f>'OddsRatio_working_3-way'!U55/(3*'OddsRatio_working_3-way'!X55^(1/3))*SIN(('OddsRatio_working_3-way'!Y55+2*PI())/3)</f>
        <v>-0.38277196564287236</v>
      </c>
      <c r="AK55" s="11">
        <f>'OddsRatio_working_3-way'!U55/(3*'OddsRatio_working_3-way'!X55^(1/3))*SIN(('OddsRatio_working_3-way'!Y55+4*PI())/3)</f>
        <v>0.52986799890214498</v>
      </c>
      <c r="AL55" s="11">
        <f>'OddsRatio_working_3-way'!Z55+'OddsRatio_working_3-way'!AF55</f>
        <v>1.0538258584065525</v>
      </c>
      <c r="AM55" s="11">
        <f>'OddsRatio_working_3-way'!AA55+'OddsRatio_working_3-way'!AG55</f>
        <v>-0.78169073240017783</v>
      </c>
      <c r="AN55" s="11">
        <f>'OddsRatio_working_3-way'!AB55+'OddsRatio_working_3-way'!AH55</f>
        <v>-0.27213512600637507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1.0538258584065525</v>
      </c>
      <c r="AS55" s="11">
        <f>IF(('OddsRatio_working_3-way'!X55=0),IF(Q55&gt;0,-Q55^(1/3),(-Q55)^(1/3)),'OddsRatio_working_3-way'!AM55-'OddsRatio_working_3-way'!R55/3)</f>
        <v>-0.78169073240017783</v>
      </c>
      <c r="AT55" s="11">
        <f>IF(('OddsRatio_working_3-way'!X55=0),IF(Q55&gt;0,-Q55^(1/3),(-Q55)^(1/3)),'OddsRatio_working_3-way'!AN55-'OddsRatio_working_3-way'!R55/3)</f>
        <v>-0.27213512600637507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4.08</v>
      </c>
      <c r="B56" s="4">
        <f>IF('True_Odds_Calculator_3-way'!B55="","",'True_Odds_Calculator_3-way'!B55)</f>
        <v>3.37</v>
      </c>
      <c r="C56" s="4">
        <f>IF('True_Odds_Calculator_3-way'!C55="","",'True_Odds_Calculator_3-way'!C55)</f>
        <v>2.0499999999999998</v>
      </c>
      <c r="D56" s="9">
        <f t="shared" si="13"/>
        <v>0.23662034168040405</v>
      </c>
      <c r="E56" s="9">
        <f t="shared" si="14"/>
        <v>0.28715150720424443</v>
      </c>
      <c r="F56" s="9">
        <f t="shared" si="15"/>
        <v>0.47622815111535155</v>
      </c>
      <c r="G56" s="9">
        <f t="shared" si="16"/>
        <v>1.0474608254526885</v>
      </c>
      <c r="H56" s="9">
        <f t="shared" si="17"/>
        <v>4.2261793423942811</v>
      </c>
      <c r="I56" s="9">
        <f t="shared" si="18"/>
        <v>3.4824821563228725</v>
      </c>
      <c r="J56" s="9">
        <f t="shared" si="19"/>
        <v>2.0998338667253229</v>
      </c>
      <c r="K56" s="11">
        <f t="shared" si="20"/>
        <v>0.24509803921568626</v>
      </c>
      <c r="L56" s="11">
        <f t="shared" si="21"/>
        <v>0.29673590504451036</v>
      </c>
      <c r="M56" s="11">
        <f t="shared" si="22"/>
        <v>0.48780487804878053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-0.27192205680129766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0.2306053781431513</v>
      </c>
      <c r="Q56" s="11">
        <f>2*'OddsRatio_working_3-way'!K56*'OddsRatio_working_3-way'!L56*'OddsRatio_working_3-way'!M56</f>
        <v>7.0955500967123483E-2</v>
      </c>
      <c r="R56" s="11">
        <f t="shared" si="23"/>
        <v>0</v>
      </c>
      <c r="S56" s="11">
        <f t="shared" si="24"/>
        <v>-0.84805690592309024</v>
      </c>
      <c r="T56" s="11">
        <f t="shared" si="25"/>
        <v>-0.26094058643787393</v>
      </c>
      <c r="U56" s="11">
        <f>'OddsRatio_working_3-way'!S56-'OddsRatio_working_3-way'!R56^2/3</f>
        <v>-0.84805690592309024</v>
      </c>
      <c r="V56" s="11">
        <f>'OddsRatio_working_3-way'!S56*'OddsRatio_working_3-way'!R56/3-2*'OddsRatio_working_3-way'!R56^3/27-'OddsRatio_working_3-way'!T56</f>
        <v>0.26094058643787393</v>
      </c>
      <c r="W56" s="11">
        <f>'OddsRatio_working_3-way'!V56^2+4*'OddsRatio_working_3-way'!U56^3/27</f>
        <v>-2.2268967989329938E-2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0.15029883369463609</v>
      </c>
      <c r="Y56" s="11">
        <f>IF('OddsRatio_working_3-way'!W56&gt;=0,IF('OddsRatio_working_3-way'!V56+SQRT('OddsRatio_working_3-way'!W56)&gt;0,0,PI()),ACOS('OddsRatio_working_3-way'!V56/(2*'OddsRatio_working_3-way'!X56)))</f>
        <v>0.51948983163666229</v>
      </c>
      <c r="Z56" s="11">
        <f>'OddsRatio_working_3-way'!X56^(1/3)*COS('OddsRatio_working_3-way'!Y56/3)</f>
        <v>0.52373041272634435</v>
      </c>
      <c r="AA56" s="11">
        <f>'OddsRatio_working_3-way'!X56^(1/3)*COS(('OddsRatio_working_3-way'!Y56+2*PI())/3)</f>
        <v>-0.34120036609637217</v>
      </c>
      <c r="AB56" s="11">
        <f>'OddsRatio_working_3-way'!X56^(1/3)*COS(('OddsRatio_working_3-way'!Y56+4*PI())/3)</f>
        <v>-0.18253004662997224</v>
      </c>
      <c r="AC56" s="11">
        <f>'OddsRatio_working_3-way'!X56^(1/3)*SIN('OddsRatio_working_3-way'!Y56/3)</f>
        <v>9.160835165633005E-2</v>
      </c>
      <c r="AD56" s="11">
        <f>'OddsRatio_working_3-way'!X56^(1/3)*SIN(('OddsRatio_working_3-way'!Y56+2*PI())/3)</f>
        <v>0.40775966632735811</v>
      </c>
      <c r="AE56" s="11">
        <f>'OddsRatio_working_3-way'!X56^(1/3)*SIN(('OddsRatio_working_3-way'!Y56+4*PI())/3)</f>
        <v>-0.49936801798368802</v>
      </c>
      <c r="AF56" s="11">
        <f>-'OddsRatio_working_3-way'!U56/(3*'OddsRatio_working_3-way'!X56^(1/3))*COS(('OddsRatio_working_3-way'!Y56)/3)</f>
        <v>0.52373041272634424</v>
      </c>
      <c r="AG56" s="11">
        <f>-'OddsRatio_working_3-way'!U56/(3*'OddsRatio_working_3-way'!X56^(1/3))*COS(('OddsRatio_working_3-way'!Y56+2*PI())/3)</f>
        <v>-0.34120036609637211</v>
      </c>
      <c r="AH56" s="11">
        <f>-'OddsRatio_working_3-way'!U56/(3*'OddsRatio_working_3-way'!X56^(1/3))*COS(('OddsRatio_working_3-way'!Y56+4*PI())/3)</f>
        <v>-0.18253004662997219</v>
      </c>
      <c r="AI56" s="11">
        <f>'OddsRatio_working_3-way'!U56/(3*'OddsRatio_working_3-way'!X56^(1/3))*SIN(('OddsRatio_working_3-way'!Y56)/3)</f>
        <v>-9.1608351656330023E-2</v>
      </c>
      <c r="AJ56" s="11">
        <f>'OddsRatio_working_3-way'!U56/(3*'OddsRatio_working_3-way'!X56^(1/3))*SIN(('OddsRatio_working_3-way'!Y56+2*PI())/3)</f>
        <v>-0.40775966632735799</v>
      </c>
      <c r="AK56" s="11">
        <f>'OddsRatio_working_3-way'!U56/(3*'OddsRatio_working_3-way'!X56^(1/3))*SIN(('OddsRatio_working_3-way'!Y56+4*PI())/3)</f>
        <v>0.49936801798368791</v>
      </c>
      <c r="AL56" s="11">
        <f>'OddsRatio_working_3-way'!Z56+'OddsRatio_working_3-way'!AF56</f>
        <v>1.0474608254526885</v>
      </c>
      <c r="AM56" s="11">
        <f>'OddsRatio_working_3-way'!AA56+'OddsRatio_working_3-way'!AG56</f>
        <v>-0.68240073219274433</v>
      </c>
      <c r="AN56" s="11">
        <f>'OddsRatio_working_3-way'!AB56+'OddsRatio_working_3-way'!AH56</f>
        <v>-0.36506009325994443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1.0474608254526885</v>
      </c>
      <c r="AS56" s="11">
        <f>IF(('OddsRatio_working_3-way'!X56=0),IF(Q56&gt;0,-Q56^(1/3),(-Q56)^(1/3)),'OddsRatio_working_3-way'!AM56-'OddsRatio_working_3-way'!R56/3)</f>
        <v>-0.68240073219274433</v>
      </c>
      <c r="AT56" s="11">
        <f>IF(('OddsRatio_working_3-way'!X56=0),IF(Q56&gt;0,-Q56^(1/3),(-Q56)^(1/3)),'OddsRatio_working_3-way'!AN56-'OddsRatio_working_3-way'!R56/3)</f>
        <v>-0.36506009325994443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2.77</v>
      </c>
      <c r="B57" s="4">
        <f>IF('True_Odds_Calculator_3-way'!B56="","",'True_Odds_Calculator_3-way'!B56)</f>
        <v>3.64</v>
      </c>
      <c r="C57" s="4">
        <f>IF('True_Odds_Calculator_3-way'!C56="","",'True_Odds_Calculator_3-way'!C56)</f>
        <v>2.4500000000000002</v>
      </c>
      <c r="D57" s="9">
        <f t="shared" si="13"/>
        <v>0.34592162421922229</v>
      </c>
      <c r="E57" s="9">
        <f t="shared" si="14"/>
        <v>0.2617651394654813</v>
      </c>
      <c r="F57" s="9">
        <f t="shared" si="15"/>
        <v>0.39231323631529624</v>
      </c>
      <c r="G57" s="9">
        <f t="shared" si="16"/>
        <v>1.0682645421775534</v>
      </c>
      <c r="H57" s="9">
        <f t="shared" si="17"/>
        <v>2.8908282396542693</v>
      </c>
      <c r="I57" s="9">
        <f t="shared" si="18"/>
        <v>3.8202183913487415</v>
      </c>
      <c r="J57" s="9">
        <f t="shared" si="19"/>
        <v>2.5489835861574526</v>
      </c>
      <c r="K57" s="11">
        <f t="shared" si="20"/>
        <v>0.36101083032490977</v>
      </c>
      <c r="L57" s="11">
        <f t="shared" si="21"/>
        <v>0.27472527472527469</v>
      </c>
      <c r="M57" s="11">
        <f t="shared" si="22"/>
        <v>0.4081632653061224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-0.27428241102447237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0.23721949604215864</v>
      </c>
      <c r="Q57" s="11">
        <f>2*'OddsRatio_working_3-way'!K57*'OddsRatio_working_3-way'!L57*'OddsRatio_working_3-way'!M57</f>
        <v>8.0962285338620696E-2</v>
      </c>
      <c r="R57" s="11">
        <f t="shared" si="23"/>
        <v>0</v>
      </c>
      <c r="S57" s="11">
        <f t="shared" si="24"/>
        <v>-0.86487316177555817</v>
      </c>
      <c r="T57" s="11">
        <f t="shared" si="25"/>
        <v>-0.29517855350701644</v>
      </c>
      <c r="U57" s="11">
        <f>'OddsRatio_working_3-way'!S57-'OddsRatio_working_3-way'!R57^2/3</f>
        <v>-0.86487316177555817</v>
      </c>
      <c r="V57" s="11">
        <f>'OddsRatio_working_3-way'!S57*'OddsRatio_working_3-way'!R57/3-2*'OddsRatio_working_3-way'!R57^3/27-'OddsRatio_working_3-way'!T57</f>
        <v>0.29517855350701644</v>
      </c>
      <c r="W57" s="11">
        <f>'OddsRatio_working_3-way'!V57^2+4*'OddsRatio_working_3-way'!U57^3/27</f>
        <v>-8.7110965353872499E-3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0.15479137167965937</v>
      </c>
      <c r="Y57" s="11">
        <f>IF('OddsRatio_working_3-way'!W57&gt;=0,IF('OddsRatio_working_3-way'!V57+SQRT('OddsRatio_working_3-way'!W57)&gt;0,0,PI()),ACOS('OddsRatio_working_3-way'!V57/(2*'OddsRatio_working_3-way'!X57)))</f>
        <v>0.30624534107333545</v>
      </c>
      <c r="Z57" s="11">
        <f>'OddsRatio_working_3-way'!X57^(1/3)*COS('OddsRatio_working_3-way'!Y57/3)</f>
        <v>0.5341322710887767</v>
      </c>
      <c r="AA57" s="11">
        <f>'OddsRatio_working_3-way'!X57^(1/3)*COS(('OddsRatio_working_3-way'!Y57+2*PI())/3)</f>
        <v>-0.31445102955132631</v>
      </c>
      <c r="AB57" s="11">
        <f>'OddsRatio_working_3-way'!X57^(1/3)*COS(('OddsRatio_working_3-way'!Y57+4*PI())/3)</f>
        <v>-0.21968124153745047</v>
      </c>
      <c r="AC57" s="11">
        <f>'OddsRatio_working_3-way'!X57^(1/3)*SIN('OddsRatio_working_3-way'!Y57/3)</f>
        <v>5.4715362620855156E-2</v>
      </c>
      <c r="AD57" s="11">
        <f>'OddsRatio_working_3-way'!X57^(1/3)*SIN(('OddsRatio_working_3-way'!Y57+2*PI())/3)</f>
        <v>0.43521443443352953</v>
      </c>
      <c r="AE57" s="11">
        <f>'OddsRatio_working_3-way'!X57^(1/3)*SIN(('OddsRatio_working_3-way'!Y57+4*PI())/3)</f>
        <v>-0.4899297970543845</v>
      </c>
      <c r="AF57" s="11">
        <f>-'OddsRatio_working_3-way'!U57/(3*'OddsRatio_working_3-way'!X57^(1/3))*COS(('OddsRatio_working_3-way'!Y57)/3)</f>
        <v>0.5341322710887767</v>
      </c>
      <c r="AG57" s="11">
        <f>-'OddsRatio_working_3-way'!U57/(3*'OddsRatio_working_3-way'!X57^(1/3))*COS(('OddsRatio_working_3-way'!Y57+2*PI())/3)</f>
        <v>-0.31445102955132631</v>
      </c>
      <c r="AH57" s="11">
        <f>-'OddsRatio_working_3-way'!U57/(3*'OddsRatio_working_3-way'!X57^(1/3))*COS(('OddsRatio_working_3-way'!Y57+4*PI())/3)</f>
        <v>-0.21968124153745047</v>
      </c>
      <c r="AI57" s="11">
        <f>'OddsRatio_working_3-way'!U57/(3*'OddsRatio_working_3-way'!X57^(1/3))*SIN(('OddsRatio_working_3-way'!Y57)/3)</f>
        <v>-5.4715362620855156E-2</v>
      </c>
      <c r="AJ57" s="11">
        <f>'OddsRatio_working_3-way'!U57/(3*'OddsRatio_working_3-way'!X57^(1/3))*SIN(('OddsRatio_working_3-way'!Y57+2*PI())/3)</f>
        <v>-0.43521443443352953</v>
      </c>
      <c r="AK57" s="11">
        <f>'OddsRatio_working_3-way'!U57/(3*'OddsRatio_working_3-way'!X57^(1/3))*SIN(('OddsRatio_working_3-way'!Y57+4*PI())/3)</f>
        <v>0.4899297970543845</v>
      </c>
      <c r="AL57" s="11">
        <f>'OddsRatio_working_3-way'!Z57+'OddsRatio_working_3-way'!AF57</f>
        <v>1.0682645421775534</v>
      </c>
      <c r="AM57" s="11">
        <f>'OddsRatio_working_3-way'!AA57+'OddsRatio_working_3-way'!AG57</f>
        <v>-0.62890205910265262</v>
      </c>
      <c r="AN57" s="11">
        <f>'OddsRatio_working_3-way'!AB57+'OddsRatio_working_3-way'!AH57</f>
        <v>-0.43936248307490094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1.0682645421775534</v>
      </c>
      <c r="AS57" s="11">
        <f>IF(('OddsRatio_working_3-way'!X57=0),IF(Q57&gt;0,-Q57^(1/3),(-Q57)^(1/3)),'OddsRatio_working_3-way'!AM57-'OddsRatio_working_3-way'!R57/3)</f>
        <v>-0.62890205910265262</v>
      </c>
      <c r="AT57" s="11">
        <f>IF(('OddsRatio_working_3-way'!X57=0),IF(Q57&gt;0,-Q57^(1/3),(-Q57)^(1/3)),'OddsRatio_working_3-way'!AN57-'OddsRatio_working_3-way'!R57/3)</f>
        <v>-0.43936248307490094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1.75</v>
      </c>
      <c r="B58" s="4">
        <f>IF('True_Odds_Calculator_3-way'!B57="","",'True_Odds_Calculator_3-way'!B57)</f>
        <v>3.97</v>
      </c>
      <c r="C58" s="4">
        <f>IF('True_Odds_Calculator_3-way'!C57="","",'True_Odds_Calculator_3-way'!C57)</f>
        <v>4.46</v>
      </c>
      <c r="D58" s="9">
        <f t="shared" si="13"/>
        <v>0.55196056070465072</v>
      </c>
      <c r="E58" s="9">
        <f t="shared" si="14"/>
        <v>0.2372802571420031</v>
      </c>
      <c r="F58" s="9">
        <f t="shared" si="15"/>
        <v>0.2107591821533461</v>
      </c>
      <c r="G58" s="9">
        <f t="shared" si="16"/>
        <v>1.0822981959033873</v>
      </c>
      <c r="H58" s="9">
        <f t="shared" si="17"/>
        <v>1.8117236469275406</v>
      </c>
      <c r="I58" s="9">
        <f t="shared" si="18"/>
        <v>4.2144256418330599</v>
      </c>
      <c r="J58" s="9">
        <f t="shared" si="19"/>
        <v>4.7447517578257195</v>
      </c>
      <c r="K58" s="11">
        <f t="shared" si="20"/>
        <v>0.5714285714285714</v>
      </c>
      <c r="L58" s="11">
        <f t="shared" si="21"/>
        <v>0.25188916876574308</v>
      </c>
      <c r="M58" s="11">
        <f t="shared" si="22"/>
        <v>0.22421524663677131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-0.24873127572746911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0.23171867158719223</v>
      </c>
      <c r="Q58" s="11">
        <f>2*'OddsRatio_working_3-way'!K58*'OddsRatio_working_3-way'!L58*'OddsRatio_working_3-way'!M58</f>
        <v>6.454559097136274E-2</v>
      </c>
      <c r="R58" s="11">
        <f t="shared" si="23"/>
        <v>0</v>
      </c>
      <c r="S58" s="11">
        <f t="shared" si="24"/>
        <v>-0.93160247302829213</v>
      </c>
      <c r="T58" s="11">
        <f t="shared" si="25"/>
        <v>-0.25949929610815936</v>
      </c>
      <c r="U58" s="11">
        <f>'OddsRatio_working_3-way'!S58-'OddsRatio_working_3-way'!R58^2/3</f>
        <v>-0.93160247302829213</v>
      </c>
      <c r="V58" s="11">
        <f>'OddsRatio_working_3-way'!S58*'OddsRatio_working_3-way'!R58/3-2*'OddsRatio_working_3-way'!R58^3/27-'OddsRatio_working_3-way'!T58</f>
        <v>0.25949929610815936</v>
      </c>
      <c r="W58" s="11">
        <f>'OddsRatio_working_3-way'!V58^2+4*'OddsRatio_working_3-way'!U58^3/27</f>
        <v>-5.2441167967931565E-2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0.17304699697521606</v>
      </c>
      <c r="Y58" s="11">
        <f>IF('OddsRatio_working_3-way'!W58&gt;=0,IF('OddsRatio_working_3-way'!V58+SQRT('OddsRatio_working_3-way'!W58)&gt;0,0,PI()),ACOS('OddsRatio_working_3-way'!V58/(2*'OddsRatio_working_3-way'!X58)))</f>
        <v>0.72304521632320429</v>
      </c>
      <c r="Z58" s="11">
        <f>'OddsRatio_working_3-way'!X58^(1/3)*COS('OddsRatio_working_3-way'!Y58/3)</f>
        <v>0.54114909795169364</v>
      </c>
      <c r="AA58" s="11">
        <f>'OddsRatio_working_3-way'!X58^(1/3)*COS(('OddsRatio_working_3-way'!Y58+2*PI())/3)</f>
        <v>-0.38576508069015136</v>
      </c>
      <c r="AB58" s="11">
        <f>'OddsRatio_working_3-way'!X58^(1/3)*COS(('OddsRatio_working_3-way'!Y58+4*PI())/3)</f>
        <v>-0.15538401726154241</v>
      </c>
      <c r="AC58" s="11">
        <f>'OddsRatio_working_3-way'!X58^(1/3)*SIN('OddsRatio_working_3-way'!Y58/3)</f>
        <v>0.13301056898669977</v>
      </c>
      <c r="AD58" s="11">
        <f>'OddsRatio_working_3-way'!X58^(1/3)*SIN(('OddsRatio_working_3-way'!Y58+2*PI())/3)</f>
        <v>0.40214358156785041</v>
      </c>
      <c r="AE58" s="11">
        <f>'OddsRatio_working_3-way'!X58^(1/3)*SIN(('OddsRatio_working_3-way'!Y58+4*PI())/3)</f>
        <v>-0.53515415055455007</v>
      </c>
      <c r="AF58" s="11">
        <f>-'OddsRatio_working_3-way'!U58/(3*'OddsRatio_working_3-way'!X58^(1/3))*COS(('OddsRatio_working_3-way'!Y58)/3)</f>
        <v>0.54114909795169364</v>
      </c>
      <c r="AG58" s="11">
        <f>-'OddsRatio_working_3-way'!U58/(3*'OddsRatio_working_3-way'!X58^(1/3))*COS(('OddsRatio_working_3-way'!Y58+2*PI())/3)</f>
        <v>-0.38576508069015136</v>
      </c>
      <c r="AH58" s="11">
        <f>-'OddsRatio_working_3-way'!U58/(3*'OddsRatio_working_3-way'!X58^(1/3))*COS(('OddsRatio_working_3-way'!Y58+4*PI())/3)</f>
        <v>-0.15538401726154241</v>
      </c>
      <c r="AI58" s="11">
        <f>'OddsRatio_working_3-way'!U58/(3*'OddsRatio_working_3-way'!X58^(1/3))*SIN(('OddsRatio_working_3-way'!Y58)/3)</f>
        <v>-0.13301056898669977</v>
      </c>
      <c r="AJ58" s="11">
        <f>'OddsRatio_working_3-way'!U58/(3*'OddsRatio_working_3-way'!X58^(1/3))*SIN(('OddsRatio_working_3-way'!Y58+2*PI())/3)</f>
        <v>-0.40214358156785041</v>
      </c>
      <c r="AK58" s="11">
        <f>'OddsRatio_working_3-way'!U58/(3*'OddsRatio_working_3-way'!X58^(1/3))*SIN(('OddsRatio_working_3-way'!Y58+4*PI())/3)</f>
        <v>0.53515415055455007</v>
      </c>
      <c r="AL58" s="11">
        <f>'OddsRatio_working_3-way'!Z58+'OddsRatio_working_3-way'!AF58</f>
        <v>1.0822981959033873</v>
      </c>
      <c r="AM58" s="11">
        <f>'OddsRatio_working_3-way'!AA58+'OddsRatio_working_3-way'!AG58</f>
        <v>-0.77153016138030273</v>
      </c>
      <c r="AN58" s="11">
        <f>'OddsRatio_working_3-way'!AB58+'OddsRatio_working_3-way'!AH58</f>
        <v>-0.31076803452308482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1.0822981959033873</v>
      </c>
      <c r="AS58" s="11">
        <f>IF(('OddsRatio_working_3-way'!X58=0),IF(Q58&gt;0,-Q58^(1/3),(-Q58)^(1/3)),'OddsRatio_working_3-way'!AM58-'OddsRatio_working_3-way'!R58/3)</f>
        <v>-0.77153016138030273</v>
      </c>
      <c r="AT58" s="11">
        <f>IF(('OddsRatio_working_3-way'!X58=0),IF(Q58&gt;0,-Q58^(1/3),(-Q58)^(1/3)),'OddsRatio_working_3-way'!AN58-'OddsRatio_working_3-way'!R58/3)</f>
        <v>-0.31076803452308482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2.09</v>
      </c>
      <c r="B59" s="4">
        <f>IF('True_Odds_Calculator_3-way'!B58="","",'True_Odds_Calculator_3-way'!B58)</f>
        <v>3.54</v>
      </c>
      <c r="C59" s="4">
        <f>IF('True_Odds_Calculator_3-way'!C58="","",'True_Odds_Calculator_3-way'!C58)</f>
        <v>3.52</v>
      </c>
      <c r="D59" s="9">
        <f t="shared" si="13"/>
        <v>0.46118080576879045</v>
      </c>
      <c r="E59" s="9">
        <f t="shared" si="14"/>
        <v>0.26863161817746695</v>
      </c>
      <c r="F59" s="9">
        <f t="shared" si="15"/>
        <v>0.27018757605374233</v>
      </c>
      <c r="G59" s="9">
        <f t="shared" si="16"/>
        <v>1.071877948536661</v>
      </c>
      <c r="H59" s="9">
        <f t="shared" si="17"/>
        <v>2.1683469639049604</v>
      </c>
      <c r="I59" s="9">
        <f t="shared" si="18"/>
        <v>3.722569989283119</v>
      </c>
      <c r="J59" s="9">
        <f t="shared" si="19"/>
        <v>3.701132430312386</v>
      </c>
      <c r="K59" s="11">
        <f t="shared" si="20"/>
        <v>0.47846889952153115</v>
      </c>
      <c r="L59" s="11">
        <f t="shared" si="21"/>
        <v>0.2824858757062147</v>
      </c>
      <c r="M59" s="11">
        <f t="shared" si="22"/>
        <v>0.28409090909090912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-0.2678974277688897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0.23614725636054001</v>
      </c>
      <c r="Q59" s="11">
        <f>2*'OddsRatio_working_3-way'!K59*'OddsRatio_working_3-way'!L59*'OddsRatio_working_3-way'!M59</f>
        <v>7.6795855727004869E-2</v>
      </c>
      <c r="R59" s="11">
        <f t="shared" si="23"/>
        <v>0</v>
      </c>
      <c r="S59" s="11">
        <f t="shared" si="24"/>
        <v>-0.88148385121584671</v>
      </c>
      <c r="T59" s="11">
        <f t="shared" si="25"/>
        <v>-0.28666141502954362</v>
      </c>
      <c r="U59" s="11">
        <f>'OddsRatio_working_3-way'!S59-'OddsRatio_working_3-way'!R59^2/3</f>
        <v>-0.88148385121584671</v>
      </c>
      <c r="V59" s="11">
        <f>'OddsRatio_working_3-way'!S59*'OddsRatio_working_3-way'!R59/3-2*'OddsRatio_working_3-way'!R59^3/27-'OddsRatio_working_3-way'!T59</f>
        <v>0.28666141502954362</v>
      </c>
      <c r="W59" s="11">
        <f>'OddsRatio_working_3-way'!V59^2+4*'OddsRatio_working_3-way'!U59^3/27</f>
        <v>-1.929561820021046E-2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0.1592720825089497</v>
      </c>
      <c r="Y59" s="11">
        <f>IF('OddsRatio_working_3-way'!W59&gt;=0,IF('OddsRatio_working_3-way'!V59+SQRT('OddsRatio_working_3-way'!W59)&gt;0,0,PI()),ACOS('OddsRatio_working_3-way'!V59/(2*'OddsRatio_working_3-way'!X59)))</f>
        <v>0.45123082679968141</v>
      </c>
      <c r="Z59" s="11">
        <f>'OddsRatio_working_3-way'!X59^(1/3)*COS('OddsRatio_working_3-way'!Y59/3)</f>
        <v>0.53593897426833059</v>
      </c>
      <c r="AA59" s="11">
        <f>'OddsRatio_working_3-way'!X59^(1/3)*COS(('OddsRatio_working_3-way'!Y59+2*PI())/3)</f>
        <v>-0.33831168427868863</v>
      </c>
      <c r="AB59" s="11">
        <f>'OddsRatio_working_3-way'!X59^(1/3)*COS(('OddsRatio_working_3-way'!Y59+4*PI())/3)</f>
        <v>-0.1976272899896421</v>
      </c>
      <c r="AC59" s="11">
        <f>'OddsRatio_working_3-way'!X59^(1/3)*SIN('OddsRatio_working_3-way'!Y59/3)</f>
        <v>8.1224172913560558E-2</v>
      </c>
      <c r="AD59" s="11">
        <f>'OddsRatio_working_3-way'!X59^(1/3)*SIN(('OddsRatio_working_3-way'!Y59+2*PI())/3)</f>
        <v>0.42352468013776862</v>
      </c>
      <c r="AE59" s="11">
        <f>'OddsRatio_working_3-way'!X59^(1/3)*SIN(('OddsRatio_working_3-way'!Y59+4*PI())/3)</f>
        <v>-0.5047488530513291</v>
      </c>
      <c r="AF59" s="11">
        <f>-'OddsRatio_working_3-way'!U59/(3*'OddsRatio_working_3-way'!X59^(1/3))*COS(('OddsRatio_working_3-way'!Y59)/3)</f>
        <v>0.53593897426833048</v>
      </c>
      <c r="AG59" s="11">
        <f>-'OddsRatio_working_3-way'!U59/(3*'OddsRatio_working_3-way'!X59^(1/3))*COS(('OddsRatio_working_3-way'!Y59+2*PI())/3)</f>
        <v>-0.33831168427868857</v>
      </c>
      <c r="AH59" s="11">
        <f>-'OddsRatio_working_3-way'!U59/(3*'OddsRatio_working_3-way'!X59^(1/3))*COS(('OddsRatio_working_3-way'!Y59+4*PI())/3)</f>
        <v>-0.19762728998964207</v>
      </c>
      <c r="AI59" s="11">
        <f>'OddsRatio_working_3-way'!U59/(3*'OddsRatio_working_3-way'!X59^(1/3))*SIN(('OddsRatio_working_3-way'!Y59)/3)</f>
        <v>-8.1224172913560544E-2</v>
      </c>
      <c r="AJ59" s="11">
        <f>'OddsRatio_working_3-way'!U59/(3*'OddsRatio_working_3-way'!X59^(1/3))*SIN(('OddsRatio_working_3-way'!Y59+2*PI())/3)</f>
        <v>-0.42352468013776856</v>
      </c>
      <c r="AK59" s="11">
        <f>'OddsRatio_working_3-way'!U59/(3*'OddsRatio_working_3-way'!X59^(1/3))*SIN(('OddsRatio_working_3-way'!Y59+4*PI())/3)</f>
        <v>0.50474885305132899</v>
      </c>
      <c r="AL59" s="11">
        <f>'OddsRatio_working_3-way'!Z59+'OddsRatio_working_3-way'!AF59</f>
        <v>1.071877948536661</v>
      </c>
      <c r="AM59" s="11">
        <f>'OddsRatio_working_3-way'!AA59+'OddsRatio_working_3-way'!AG59</f>
        <v>-0.67662336855737726</v>
      </c>
      <c r="AN59" s="11">
        <f>'OddsRatio_working_3-way'!AB59+'OddsRatio_working_3-way'!AH59</f>
        <v>-0.39525457997928415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1.071877948536661</v>
      </c>
      <c r="AS59" s="11">
        <f>IF(('OddsRatio_working_3-way'!X59=0),IF(Q59&gt;0,-Q59^(1/3),(-Q59)^(1/3)),'OddsRatio_working_3-way'!AM59-'OddsRatio_working_3-way'!R59/3)</f>
        <v>-0.67662336855737726</v>
      </c>
      <c r="AT59" s="11">
        <f>IF(('OddsRatio_working_3-way'!X59=0),IF(Q59&gt;0,-Q59^(1/3),(-Q59)^(1/3)),'OddsRatio_working_3-way'!AN59-'OddsRatio_working_3-way'!R59/3)</f>
        <v>-0.39525457997928415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1.54</v>
      </c>
      <c r="B60" s="4">
        <f>IF('True_Odds_Calculator_3-way'!B59="","",'True_Odds_Calculator_3-way'!B59)</f>
        <v>4.38</v>
      </c>
      <c r="C60" s="4">
        <f>IF('True_Odds_Calculator_3-way'!C59="","",'True_Odds_Calculator_3-way'!C59)</f>
        <v>5.82</v>
      </c>
      <c r="D60" s="9">
        <f t="shared" si="13"/>
        <v>0.62823270186102198</v>
      </c>
      <c r="E60" s="9">
        <f t="shared" si="14"/>
        <v>0.21258402868209425</v>
      </c>
      <c r="F60" s="9">
        <f t="shared" si="15"/>
        <v>0.15918326945688385</v>
      </c>
      <c r="G60" s="9">
        <f t="shared" si="16"/>
        <v>1.0958645697321994</v>
      </c>
      <c r="H60" s="9">
        <f t="shared" si="17"/>
        <v>1.5917668676553878</v>
      </c>
      <c r="I60" s="9">
        <f t="shared" si="18"/>
        <v>4.7040222456948344</v>
      </c>
      <c r="J60" s="9">
        <f t="shared" si="19"/>
        <v>6.2820672261092021</v>
      </c>
      <c r="K60" s="11">
        <f t="shared" si="20"/>
        <v>0.64935064935064934</v>
      </c>
      <c r="L60" s="11">
        <f t="shared" si="21"/>
        <v>0.22831050228310504</v>
      </c>
      <c r="M60" s="11">
        <f t="shared" si="22"/>
        <v>0.1718213058419244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-0.22409887810255003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0.22263509059159392</v>
      </c>
      <c r="Q60" s="11">
        <f>2*'OddsRatio_working_3-way'!K60*'OddsRatio_working_3-way'!L60*'OddsRatio_working_3-way'!M60</f>
        <v>5.0946244986634762E-2</v>
      </c>
      <c r="R60" s="11">
        <f t="shared" si="23"/>
        <v>0</v>
      </c>
      <c r="S60" s="11">
        <f t="shared" si="24"/>
        <v>-0.99346811763026199</v>
      </c>
      <c r="T60" s="11">
        <f t="shared" si="25"/>
        <v>-0.22733824202065492</v>
      </c>
      <c r="U60" s="11">
        <f>'OddsRatio_working_3-way'!S60-'OddsRatio_working_3-way'!R60^2/3</f>
        <v>-0.99346811763026199</v>
      </c>
      <c r="V60" s="11">
        <f>'OddsRatio_working_3-way'!S60*'OddsRatio_working_3-way'!R60/3-2*'OddsRatio_working_3-way'!R60^3/27-'OddsRatio_working_3-way'!T60</f>
        <v>0.22733824202065492</v>
      </c>
      <c r="W60" s="11">
        <f>'OddsRatio_working_3-way'!V60^2+4*'OddsRatio_working_3-way'!U60^3/27</f>
        <v>-9.3581334184101556E-2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0.1905675801842639</v>
      </c>
      <c r="Y60" s="11">
        <f>IF('OddsRatio_working_3-way'!W60&gt;=0,IF('OddsRatio_working_3-way'!V60+SQRT('OddsRatio_working_3-way'!W60)&gt;0,0,PI()),ACOS('OddsRatio_working_3-way'!V60/(2*'OddsRatio_working_3-way'!X60)))</f>
        <v>0.93169210969709082</v>
      </c>
      <c r="Z60" s="11">
        <f>'OddsRatio_working_3-way'!X60^(1/3)*COS('OddsRatio_working_3-way'!Y60/3)</f>
        <v>0.54793228486609968</v>
      </c>
      <c r="AA60" s="11">
        <f>'OddsRatio_working_3-way'!X60^(1/3)*COS(('OddsRatio_working_3-way'!Y60+2*PI())/3)</f>
        <v>-0.42626416542949924</v>
      </c>
      <c r="AB60" s="11">
        <f>'OddsRatio_working_3-way'!X60^(1/3)*COS(('OddsRatio_working_3-way'!Y60+4*PI())/3)</f>
        <v>-0.12166811943660039</v>
      </c>
      <c r="AC60" s="11">
        <f>'OddsRatio_working_3-way'!X60^(1/3)*SIN('OddsRatio_working_3-way'!Y60/3)</f>
        <v>0.17585860914809578</v>
      </c>
      <c r="AD60" s="11">
        <f>'OddsRatio_working_3-way'!X60^(1/3)*SIN(('OddsRatio_working_3-way'!Y60+2*PI())/3)</f>
        <v>0.38659397367364623</v>
      </c>
      <c r="AE60" s="11">
        <f>'OddsRatio_working_3-way'!X60^(1/3)*SIN(('OddsRatio_working_3-way'!Y60+4*PI())/3)</f>
        <v>-0.56245258282174193</v>
      </c>
      <c r="AF60" s="11">
        <f>-'OddsRatio_working_3-way'!U60/(3*'OddsRatio_working_3-way'!X60^(1/3))*COS(('OddsRatio_working_3-way'!Y60)/3)</f>
        <v>0.54793228486609957</v>
      </c>
      <c r="AG60" s="11">
        <f>-'OddsRatio_working_3-way'!U60/(3*'OddsRatio_working_3-way'!X60^(1/3))*COS(('OddsRatio_working_3-way'!Y60+2*PI())/3)</f>
        <v>-0.42626416542949913</v>
      </c>
      <c r="AH60" s="11">
        <f>-'OddsRatio_working_3-way'!U60/(3*'OddsRatio_working_3-way'!X60^(1/3))*COS(('OddsRatio_working_3-way'!Y60+4*PI())/3)</f>
        <v>-0.12166811943660037</v>
      </c>
      <c r="AI60" s="11">
        <f>'OddsRatio_working_3-way'!U60/(3*'OddsRatio_working_3-way'!X60^(1/3))*SIN(('OddsRatio_working_3-way'!Y60)/3)</f>
        <v>-0.17585860914809576</v>
      </c>
      <c r="AJ60" s="11">
        <f>'OddsRatio_working_3-way'!U60/(3*'OddsRatio_working_3-way'!X60^(1/3))*SIN(('OddsRatio_working_3-way'!Y60+2*PI())/3)</f>
        <v>-0.38659397367364617</v>
      </c>
      <c r="AK60" s="11">
        <f>'OddsRatio_working_3-way'!U60/(3*'OddsRatio_working_3-way'!X60^(1/3))*SIN(('OddsRatio_working_3-way'!Y60+4*PI())/3)</f>
        <v>0.56245258282174182</v>
      </c>
      <c r="AL60" s="11">
        <f>'OddsRatio_working_3-way'!Z60+'OddsRatio_working_3-way'!AF60</f>
        <v>1.0958645697321994</v>
      </c>
      <c r="AM60" s="11">
        <f>'OddsRatio_working_3-way'!AA60+'OddsRatio_working_3-way'!AG60</f>
        <v>-0.85252833085899837</v>
      </c>
      <c r="AN60" s="11">
        <f>'OddsRatio_working_3-way'!AB60+'OddsRatio_working_3-way'!AH60</f>
        <v>-0.24333623887320077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1.0958645697321994</v>
      </c>
      <c r="AS60" s="11">
        <f>IF(('OddsRatio_working_3-way'!X60=0),IF(Q60&gt;0,-Q60^(1/3),(-Q60)^(1/3)),'OddsRatio_working_3-way'!AM60-'OddsRatio_working_3-way'!R60/3)</f>
        <v>-0.85252833085899837</v>
      </c>
      <c r="AT60" s="11">
        <f>IF(('OddsRatio_working_3-way'!X60=0),IF(Q60&gt;0,-Q60^(1/3),(-Q60)^(1/3)),'OddsRatio_working_3-way'!AN60-'OddsRatio_working_3-way'!R60/3)</f>
        <v>-0.24333623887320077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1.52</v>
      </c>
      <c r="B61" s="4">
        <f>IF('True_Odds_Calculator_3-way'!B60="","",'True_Odds_Calculator_3-way'!B60)</f>
        <v>4.49</v>
      </c>
      <c r="C61" s="4">
        <f>IF('True_Odds_Calculator_3-way'!C60="","",'True_Odds_Calculator_3-way'!C60)</f>
        <v>6.59</v>
      </c>
      <c r="D61" s="9">
        <f t="shared" si="13"/>
        <v>0.6438461052653478</v>
      </c>
      <c r="E61" s="9">
        <f t="shared" si="14"/>
        <v>0.21219726263215041</v>
      </c>
      <c r="F61" s="9">
        <f t="shared" si="15"/>
        <v>0.14395663210250145</v>
      </c>
      <c r="G61" s="9">
        <f t="shared" si="16"/>
        <v>1.0637811278611453</v>
      </c>
      <c r="H61" s="9">
        <f t="shared" si="17"/>
        <v>1.5531661864877955</v>
      </c>
      <c r="I61" s="9">
        <f t="shared" si="18"/>
        <v>4.7125961362353976</v>
      </c>
      <c r="J61" s="9">
        <f t="shared" si="19"/>
        <v>6.9465365047438032</v>
      </c>
      <c r="K61" s="11">
        <f t="shared" si="20"/>
        <v>0.65789473684210531</v>
      </c>
      <c r="L61" s="11">
        <f t="shared" si="21"/>
        <v>0.22271714922048996</v>
      </c>
      <c r="M61" s="11">
        <f t="shared" si="22"/>
        <v>0.15174506828528073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-0.22556163551691932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0.21344986747431355</v>
      </c>
      <c r="Q61" s="11">
        <f>2*'OddsRatio_working_3-way'!K61*'OddsRatio_working_3-way'!L61*'OddsRatio_working_3-way'!M61</f>
        <v>4.4468722390481982E-2</v>
      </c>
      <c r="R61" s="11">
        <f t="shared" si="23"/>
        <v>0</v>
      </c>
      <c r="S61" s="11">
        <f t="shared" si="24"/>
        <v>-0.94630395361848996</v>
      </c>
      <c r="T61" s="11">
        <f t="shared" si="25"/>
        <v>-0.19714665700385203</v>
      </c>
      <c r="U61" s="11">
        <f>'OddsRatio_working_3-way'!S61-'OddsRatio_working_3-way'!R61^2/3</f>
        <v>-0.94630395361848996</v>
      </c>
      <c r="V61" s="11">
        <f>'OddsRatio_working_3-way'!S61*'OddsRatio_working_3-way'!R61/3-2*'OddsRatio_working_3-way'!R61^3/27-'OddsRatio_working_3-way'!T61</f>
        <v>0.19714665700385203</v>
      </c>
      <c r="W61" s="11">
        <f>'OddsRatio_working_3-way'!V61^2+4*'OddsRatio_working_3-way'!U61^3/27</f>
        <v>-8.6674949275760763E-2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0.17715935880130299</v>
      </c>
      <c r="Y61" s="11">
        <f>IF('OddsRatio_working_3-way'!W61&gt;=0,IF('OddsRatio_working_3-way'!V61+SQRT('OddsRatio_working_3-way'!W61)&gt;0,0,PI()),ACOS('OddsRatio_working_3-way'!V61/(2*'OddsRatio_working_3-way'!X61)))</f>
        <v>0.9807367747272171</v>
      </c>
      <c r="Z61" s="11">
        <f>'OddsRatio_working_3-way'!X61^(1/3)*COS('OddsRatio_working_3-way'!Y61/3)</f>
        <v>0.53189056393057255</v>
      </c>
      <c r="AA61" s="11">
        <f>'OddsRatio_working_3-way'!X61^(1/3)*COS(('OddsRatio_working_3-way'!Y61+2*PI())/3)</f>
        <v>-0.42213526053572958</v>
      </c>
      <c r="AB61" s="11">
        <f>'OddsRatio_working_3-way'!X61^(1/3)*COS(('OddsRatio_working_3-way'!Y61+4*PI())/3)</f>
        <v>-0.10975530339484285</v>
      </c>
      <c r="AC61" s="11">
        <f>'OddsRatio_working_3-way'!X61^(1/3)*SIN('OddsRatio_working_3-way'!Y61/3)</f>
        <v>0.18035265234473474</v>
      </c>
      <c r="AD61" s="11">
        <f>'OddsRatio_working_3-way'!X61^(1/3)*SIN(('OddsRatio_working_3-way'!Y61+2*PI())/3)</f>
        <v>0.37045441422473957</v>
      </c>
      <c r="AE61" s="11">
        <f>'OddsRatio_working_3-way'!X61^(1/3)*SIN(('OddsRatio_working_3-way'!Y61+4*PI())/3)</f>
        <v>-0.5508070665694742</v>
      </c>
      <c r="AF61" s="11">
        <f>-'OddsRatio_working_3-way'!U61/(3*'OddsRatio_working_3-way'!X61^(1/3))*COS(('OddsRatio_working_3-way'!Y61)/3)</f>
        <v>0.53189056393057266</v>
      </c>
      <c r="AG61" s="11">
        <f>-'OddsRatio_working_3-way'!U61/(3*'OddsRatio_working_3-way'!X61^(1/3))*COS(('OddsRatio_working_3-way'!Y61+2*PI())/3)</f>
        <v>-0.42213526053572969</v>
      </c>
      <c r="AH61" s="11">
        <f>-'OddsRatio_working_3-way'!U61/(3*'OddsRatio_working_3-way'!X61^(1/3))*COS(('OddsRatio_working_3-way'!Y61+4*PI())/3)</f>
        <v>-0.10975530339484287</v>
      </c>
      <c r="AI61" s="11">
        <f>'OddsRatio_working_3-way'!U61/(3*'OddsRatio_working_3-way'!X61^(1/3))*SIN(('OddsRatio_working_3-way'!Y61)/3)</f>
        <v>-0.1803526523447348</v>
      </c>
      <c r="AJ61" s="11">
        <f>'OddsRatio_working_3-way'!U61/(3*'OddsRatio_working_3-way'!X61^(1/3))*SIN(('OddsRatio_working_3-way'!Y61+2*PI())/3)</f>
        <v>-0.37045441422473963</v>
      </c>
      <c r="AK61" s="11">
        <f>'OddsRatio_working_3-way'!U61/(3*'OddsRatio_working_3-way'!X61^(1/3))*SIN(('OddsRatio_working_3-way'!Y61+4*PI())/3)</f>
        <v>0.55080706656947431</v>
      </c>
      <c r="AL61" s="11">
        <f>'OddsRatio_working_3-way'!Z61+'OddsRatio_working_3-way'!AF61</f>
        <v>1.0637811278611453</v>
      </c>
      <c r="AM61" s="11">
        <f>'OddsRatio_working_3-way'!AA61+'OddsRatio_working_3-way'!AG61</f>
        <v>-0.84427052107145928</v>
      </c>
      <c r="AN61" s="11">
        <f>'OddsRatio_working_3-way'!AB61+'OddsRatio_working_3-way'!AH61</f>
        <v>-0.2195106067896857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1.0637811278611453</v>
      </c>
      <c r="AS61" s="11">
        <f>IF(('OddsRatio_working_3-way'!X61=0),IF(Q61&gt;0,-Q61^(1/3),(-Q61)^(1/3)),'OddsRatio_working_3-way'!AM61-'OddsRatio_working_3-way'!R61/3)</f>
        <v>-0.84427052107145928</v>
      </c>
      <c r="AT61" s="11">
        <f>IF(('OddsRatio_working_3-way'!X61=0),IF(Q61&gt;0,-Q61^(1/3),(-Q61)^(1/3)),'OddsRatio_working_3-way'!AN61-'OddsRatio_working_3-way'!R61/3)</f>
        <v>-0.2195106067896857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2.4</v>
      </c>
      <c r="B62" s="4">
        <f>IF('True_Odds_Calculator_3-way'!B61="","",'True_Odds_Calculator_3-way'!B61)</f>
        <v>3.61</v>
      </c>
      <c r="C62" s="4">
        <f>IF('True_Odds_Calculator_3-way'!C61="","",'True_Odds_Calculator_3-way'!C61)</f>
        <v>3</v>
      </c>
      <c r="D62" s="9">
        <f t="shared" si="13"/>
        <v>0.40677541969064535</v>
      </c>
      <c r="E62" s="9">
        <f t="shared" si="14"/>
        <v>0.2689041076065129</v>
      </c>
      <c r="F62" s="9">
        <f t="shared" si="15"/>
        <v>0.32432047270284187</v>
      </c>
      <c r="G62" s="9">
        <f t="shared" si="16"/>
        <v>1.0416849754598263</v>
      </c>
      <c r="H62" s="9">
        <f t="shared" si="17"/>
        <v>2.458358965643757</v>
      </c>
      <c r="I62" s="9">
        <f t="shared" si="18"/>
        <v>3.7187977859501462</v>
      </c>
      <c r="J62" s="9">
        <f t="shared" si="19"/>
        <v>3.0833699509196526</v>
      </c>
      <c r="K62" s="11">
        <f t="shared" si="20"/>
        <v>0.41666666666666669</v>
      </c>
      <c r="L62" s="11">
        <f t="shared" si="21"/>
        <v>0.2770083102493075</v>
      </c>
      <c r="M62" s="11">
        <f t="shared" si="22"/>
        <v>0.33333333333333331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-0.28116343490304707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0.23122499230532473</v>
      </c>
      <c r="Q62" s="11">
        <f>2*'OddsRatio_working_3-way'!K62*'OddsRatio_working_3-way'!L62*'OddsRatio_working_3-way'!M62</f>
        <v>7.6946752847029856E-2</v>
      </c>
      <c r="R62" s="11">
        <f t="shared" si="23"/>
        <v>0</v>
      </c>
      <c r="S62" s="11">
        <f t="shared" si="24"/>
        <v>-0.82238642583470178</v>
      </c>
      <c r="T62" s="11">
        <f t="shared" si="25"/>
        <v>-0.27367268746579093</v>
      </c>
      <c r="U62" s="11">
        <f>'OddsRatio_working_3-way'!S62-'OddsRatio_working_3-way'!R62^2/3</f>
        <v>-0.82238642583470178</v>
      </c>
      <c r="V62" s="11">
        <f>'OddsRatio_working_3-way'!S62*'OddsRatio_working_3-way'!R62/3-2*'OddsRatio_working_3-way'!R62^3/27-'OddsRatio_working_3-way'!T62</f>
        <v>0.27367268746579093</v>
      </c>
      <c r="W62" s="11">
        <f>'OddsRatio_working_3-way'!V62^2+4*'OddsRatio_working_3-way'!U62^3/27</f>
        <v>-7.5026559210372712E-3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0.14352647472312013</v>
      </c>
      <c r="Y62" s="11">
        <f>IF('OddsRatio_working_3-way'!W62&gt;=0,IF('OddsRatio_working_3-way'!V62+SQRT('OddsRatio_working_3-way'!W62)&gt;0,0,PI()),ACOS('OddsRatio_working_3-way'!V62/(2*'OddsRatio_working_3-way'!X62)))</f>
        <v>0.30652638762893436</v>
      </c>
      <c r="Z62" s="11">
        <f>'OddsRatio_working_3-way'!X62^(1/3)*COS('OddsRatio_working_3-way'!Y62/3)</f>
        <v>0.52084248772991315</v>
      </c>
      <c r="AA62" s="11">
        <f>'OddsRatio_working_3-way'!X62^(1/3)*COS(('OddsRatio_working_3-way'!Y62+2*PI())/3)</f>
        <v>-0.30666985130520102</v>
      </c>
      <c r="AB62" s="11">
        <f>'OddsRatio_working_3-way'!X62^(1/3)*COS(('OddsRatio_working_3-way'!Y62+4*PI())/3)</f>
        <v>-0.21417263642471188</v>
      </c>
      <c r="AC62" s="11">
        <f>'OddsRatio_working_3-way'!X62^(1/3)*SIN('OddsRatio_working_3-way'!Y62/3)</f>
        <v>5.3403291910541037E-2</v>
      </c>
      <c r="AD62" s="11">
        <f>'OddsRatio_working_3-way'!X62^(1/3)*SIN(('OddsRatio_working_3-way'!Y62+2*PI())/3)</f>
        <v>0.42436117978911914</v>
      </c>
      <c r="AE62" s="11">
        <f>'OddsRatio_working_3-way'!X62^(1/3)*SIN(('OddsRatio_working_3-way'!Y62+4*PI())/3)</f>
        <v>-0.47776447169966019</v>
      </c>
      <c r="AF62" s="11">
        <f>-'OddsRatio_working_3-way'!U62/(3*'OddsRatio_working_3-way'!X62^(1/3))*COS(('OddsRatio_working_3-way'!Y62)/3)</f>
        <v>0.52084248772991315</v>
      </c>
      <c r="AG62" s="11">
        <f>-'OddsRatio_working_3-way'!U62/(3*'OddsRatio_working_3-way'!X62^(1/3))*COS(('OddsRatio_working_3-way'!Y62+2*PI())/3)</f>
        <v>-0.30666985130520102</v>
      </c>
      <c r="AH62" s="11">
        <f>-'OddsRatio_working_3-way'!U62/(3*'OddsRatio_working_3-way'!X62^(1/3))*COS(('OddsRatio_working_3-way'!Y62+4*PI())/3)</f>
        <v>-0.21417263642471188</v>
      </c>
      <c r="AI62" s="11">
        <f>'OddsRatio_working_3-way'!U62/(3*'OddsRatio_working_3-way'!X62^(1/3))*SIN(('OddsRatio_working_3-way'!Y62)/3)</f>
        <v>-5.3403291910541037E-2</v>
      </c>
      <c r="AJ62" s="11">
        <f>'OddsRatio_working_3-way'!U62/(3*'OddsRatio_working_3-way'!X62^(1/3))*SIN(('OddsRatio_working_3-way'!Y62+2*PI())/3)</f>
        <v>-0.42436117978911914</v>
      </c>
      <c r="AK62" s="11">
        <f>'OddsRatio_working_3-way'!U62/(3*'OddsRatio_working_3-way'!X62^(1/3))*SIN(('OddsRatio_working_3-way'!Y62+4*PI())/3)</f>
        <v>0.47776447169966019</v>
      </c>
      <c r="AL62" s="11">
        <f>'OddsRatio_working_3-way'!Z62+'OddsRatio_working_3-way'!AF62</f>
        <v>1.0416849754598263</v>
      </c>
      <c r="AM62" s="11">
        <f>'OddsRatio_working_3-way'!AA62+'OddsRatio_working_3-way'!AG62</f>
        <v>-0.61333970261040205</v>
      </c>
      <c r="AN62" s="11">
        <f>'OddsRatio_working_3-way'!AB62+'OddsRatio_working_3-way'!AH62</f>
        <v>-0.42834527284942375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1.0416849754598263</v>
      </c>
      <c r="AS62" s="11">
        <f>IF(('OddsRatio_working_3-way'!X62=0),IF(Q62&gt;0,-Q62^(1/3),(-Q62)^(1/3)),'OddsRatio_working_3-way'!AM62-'OddsRatio_working_3-way'!R62/3)</f>
        <v>-0.61333970261040205</v>
      </c>
      <c r="AT62" s="11">
        <f>IF(('OddsRatio_working_3-way'!X62=0),IF(Q62&gt;0,-Q62^(1/3),(-Q62)^(1/3)),'OddsRatio_working_3-way'!AN62-'OddsRatio_working_3-way'!R62/3)</f>
        <v>-0.42834527284942375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2.39</v>
      </c>
      <c r="B63" s="4">
        <f>IF('True_Odds_Calculator_3-way'!B62="","",'True_Odds_Calculator_3-way'!B62)</f>
        <v>3.78</v>
      </c>
      <c r="C63" s="4">
        <f>IF('True_Odds_Calculator_3-way'!C62="","",'True_Odds_Calculator_3-way'!C62)</f>
        <v>2.91</v>
      </c>
      <c r="D63" s="9">
        <f t="shared" si="13"/>
        <v>0.40862502296259012</v>
      </c>
      <c r="E63" s="9">
        <f t="shared" si="14"/>
        <v>0.25677481979973615</v>
      </c>
      <c r="F63" s="9">
        <f t="shared" si="15"/>
        <v>0.33460015723767333</v>
      </c>
      <c r="G63" s="9">
        <f t="shared" si="16"/>
        <v>1.0411736919177144</v>
      </c>
      <c r="H63" s="9">
        <f t="shared" si="17"/>
        <v>2.4472314317656232</v>
      </c>
      <c r="I63" s="9">
        <f t="shared" si="18"/>
        <v>3.8944628635312455</v>
      </c>
      <c r="J63" s="9">
        <f t="shared" si="19"/>
        <v>2.988641751562835</v>
      </c>
      <c r="K63" s="11">
        <f t="shared" si="20"/>
        <v>0.41841004184100417</v>
      </c>
      <c r="L63" s="11">
        <f t="shared" si="21"/>
        <v>0.26455026455026459</v>
      </c>
      <c r="M63" s="11">
        <f t="shared" si="22"/>
        <v>0.3436426116838488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-0.28074386441868338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0.23127084623295935</v>
      </c>
      <c r="Q63" s="11">
        <f>2*'OddsRatio_working_3-way'!K63*'OddsRatio_working_3-way'!L63*'OddsRatio_working_3-way'!M63</f>
        <v>7.6075936260841873E-2</v>
      </c>
      <c r="R63" s="11">
        <f t="shared" si="23"/>
        <v>0</v>
      </c>
      <c r="S63" s="11">
        <f t="shared" si="24"/>
        <v>-0.82377880888629806</v>
      </c>
      <c r="T63" s="11">
        <f t="shared" si="25"/>
        <v>-0.27097987134417695</v>
      </c>
      <c r="U63" s="11">
        <f>'OddsRatio_working_3-way'!S63-'OddsRatio_working_3-way'!R63^2/3</f>
        <v>-0.82377880888629806</v>
      </c>
      <c r="V63" s="11">
        <f>'OddsRatio_working_3-way'!S63*'OddsRatio_working_3-way'!R63/3-2*'OddsRatio_working_3-way'!R63^3/27-'OddsRatio_working_3-way'!T63</f>
        <v>0.27097987134417695</v>
      </c>
      <c r="W63" s="11">
        <f>'OddsRatio_working_3-way'!V63^2+4*'OddsRatio_working_3-way'!U63^3/27</f>
        <v>-9.3885455574318627E-3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0.14389113613348337</v>
      </c>
      <c r="Y63" s="11">
        <f>IF('OddsRatio_working_3-way'!W63&gt;=0,IF('OddsRatio_working_3-way'!V63+SQRT('OddsRatio_working_3-way'!W63)&gt;0,0,PI()),ACOS('OddsRatio_working_3-way'!V63/(2*'OddsRatio_working_3-way'!X63)))</f>
        <v>0.34340348084003569</v>
      </c>
      <c r="Z63" s="11">
        <f>'OddsRatio_working_3-way'!X63^(1/3)*COS('OddsRatio_working_3-way'!Y63/3)</f>
        <v>0.52058684595885718</v>
      </c>
      <c r="AA63" s="11">
        <f>'OddsRatio_working_3-way'!X63^(1/3)*COS(('OddsRatio_working_3-way'!Y63+2*PI())/3)</f>
        <v>-0.31212684928457807</v>
      </c>
      <c r="AB63" s="11">
        <f>'OddsRatio_working_3-way'!X63^(1/3)*COS(('OddsRatio_working_3-way'!Y63+4*PI())/3)</f>
        <v>-0.20845999667427922</v>
      </c>
      <c r="AC63" s="11">
        <f>'OddsRatio_working_3-way'!X63^(1/3)*SIN('OddsRatio_working_3-way'!Y63/3)</f>
        <v>5.9852085260597473E-2</v>
      </c>
      <c r="AD63" s="11">
        <f>'OddsRatio_working_3-way'!X63^(1/3)*SIN(('OddsRatio_working_3-way'!Y63+2*PI())/3)</f>
        <v>0.42091539084608792</v>
      </c>
      <c r="AE63" s="11">
        <f>'OddsRatio_working_3-way'!X63^(1/3)*SIN(('OddsRatio_working_3-way'!Y63+4*PI())/3)</f>
        <v>-0.48076747610668524</v>
      </c>
      <c r="AF63" s="11">
        <f>-'OddsRatio_working_3-way'!U63/(3*'OddsRatio_working_3-way'!X63^(1/3))*COS(('OddsRatio_working_3-way'!Y63)/3)</f>
        <v>0.52058684595885718</v>
      </c>
      <c r="AG63" s="11">
        <f>-'OddsRatio_working_3-way'!U63/(3*'OddsRatio_working_3-way'!X63^(1/3))*COS(('OddsRatio_working_3-way'!Y63+2*PI())/3)</f>
        <v>-0.31212684928457807</v>
      </c>
      <c r="AH63" s="11">
        <f>-'OddsRatio_working_3-way'!U63/(3*'OddsRatio_working_3-way'!X63^(1/3))*COS(('OddsRatio_working_3-way'!Y63+4*PI())/3)</f>
        <v>-0.20845999667427922</v>
      </c>
      <c r="AI63" s="11">
        <f>'OddsRatio_working_3-way'!U63/(3*'OddsRatio_working_3-way'!X63^(1/3))*SIN(('OddsRatio_working_3-way'!Y63)/3)</f>
        <v>-5.9852085260597473E-2</v>
      </c>
      <c r="AJ63" s="11">
        <f>'OddsRatio_working_3-way'!U63/(3*'OddsRatio_working_3-way'!X63^(1/3))*SIN(('OddsRatio_working_3-way'!Y63+2*PI())/3)</f>
        <v>-0.42091539084608792</v>
      </c>
      <c r="AK63" s="11">
        <f>'OddsRatio_working_3-way'!U63/(3*'OddsRatio_working_3-way'!X63^(1/3))*SIN(('OddsRatio_working_3-way'!Y63+4*PI())/3)</f>
        <v>0.48076747610668524</v>
      </c>
      <c r="AL63" s="11">
        <f>'OddsRatio_working_3-way'!Z63+'OddsRatio_working_3-way'!AF63</f>
        <v>1.0411736919177144</v>
      </c>
      <c r="AM63" s="11">
        <f>'OddsRatio_working_3-way'!AA63+'OddsRatio_working_3-way'!AG63</f>
        <v>-0.62425369856915613</v>
      </c>
      <c r="AN63" s="11">
        <f>'OddsRatio_working_3-way'!AB63+'OddsRatio_working_3-way'!AH63</f>
        <v>-0.41691999334855845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1.0411736919177144</v>
      </c>
      <c r="AS63" s="11">
        <f>IF(('OddsRatio_working_3-way'!X63=0),IF(Q63&gt;0,-Q63^(1/3),(-Q63)^(1/3)),'OddsRatio_working_3-way'!AM63-'OddsRatio_working_3-way'!R63/3)</f>
        <v>-0.62425369856915613</v>
      </c>
      <c r="AT63" s="11">
        <f>IF(('OddsRatio_working_3-way'!X63=0),IF(Q63&gt;0,-Q63^(1/3),(-Q63)^(1/3)),'OddsRatio_working_3-way'!AN63-'OddsRatio_working_3-way'!R63/3)</f>
        <v>-0.41691999334855845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1.76</v>
      </c>
      <c r="B64" s="4">
        <f>IF('True_Odds_Calculator_3-way'!B63="","",'True_Odds_Calculator_3-way'!B63)</f>
        <v>3.99</v>
      </c>
      <c r="C64" s="4">
        <f>IF('True_Odds_Calculator_3-way'!C63="","",'True_Odds_Calculator_3-way'!C63)</f>
        <v>4.72</v>
      </c>
      <c r="D64" s="9">
        <f t="shared" si="13"/>
        <v>0.55551449588336388</v>
      </c>
      <c r="E64" s="9">
        <f t="shared" si="14"/>
        <v>0.24108632489898613</v>
      </c>
      <c r="F64" s="9">
        <f t="shared" si="15"/>
        <v>0.20339917921764991</v>
      </c>
      <c r="G64" s="9">
        <f t="shared" si="16"/>
        <v>1.0528066357510224</v>
      </c>
      <c r="H64" s="9">
        <f t="shared" si="17"/>
        <v>1.8001330431707772</v>
      </c>
      <c r="I64" s="9">
        <f t="shared" si="18"/>
        <v>4.1478918408955572</v>
      </c>
      <c r="J64" s="9">
        <f t="shared" si="19"/>
        <v>4.9164406849938027</v>
      </c>
      <c r="K64" s="11">
        <f t="shared" si="20"/>
        <v>0.56818181818181823</v>
      </c>
      <c r="L64" s="11">
        <f t="shared" si="21"/>
        <v>0.25062656641604009</v>
      </c>
      <c r="M64" s="11">
        <f t="shared" si="22"/>
        <v>0.21186440677966104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-0.25503521901826987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0.22536840946742825</v>
      </c>
      <c r="Q64" s="11">
        <f>2*'OddsRatio_working_3-way'!K64*'OddsRatio_working_3-way'!L64*'OddsRatio_working_3-way'!M64</f>
        <v>6.0339600928360979E-2</v>
      </c>
      <c r="R64" s="11">
        <f t="shared" si="23"/>
        <v>0</v>
      </c>
      <c r="S64" s="11">
        <f t="shared" si="24"/>
        <v>-0.88367563638841429</v>
      </c>
      <c r="T64" s="11">
        <f t="shared" si="25"/>
        <v>-0.23659320920707211</v>
      </c>
      <c r="U64" s="11">
        <f>'OddsRatio_working_3-way'!S64-'OddsRatio_working_3-way'!R64^2/3</f>
        <v>-0.88367563638841429</v>
      </c>
      <c r="V64" s="11">
        <f>'OddsRatio_working_3-way'!S64*'OddsRatio_working_3-way'!R64/3-2*'OddsRatio_working_3-way'!R64^3/27-'OddsRatio_working_3-way'!T64</f>
        <v>0.23659320920707211</v>
      </c>
      <c r="W64" s="11">
        <f>'OddsRatio_working_3-way'!V64^2+4*'OddsRatio_working_3-way'!U64^3/27</f>
        <v>-4.625283192244304E-2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0.15986649005134287</v>
      </c>
      <c r="Y64" s="11">
        <f>IF('OddsRatio_working_3-way'!W64&gt;=0,IF('OddsRatio_working_3-way'!V64+SQRT('OddsRatio_working_3-way'!W64)&gt;0,0,PI()),ACOS('OddsRatio_working_3-way'!V64/(2*'OddsRatio_working_3-way'!X64)))</f>
        <v>0.73776872900181678</v>
      </c>
      <c r="Z64" s="11">
        <f>'OddsRatio_working_3-way'!X64^(1/3)*COS('OddsRatio_working_3-way'!Y64/3)</f>
        <v>0.52640331787551131</v>
      </c>
      <c r="AA64" s="11">
        <f>'OddsRatio_working_3-way'!X64^(1/3)*COS(('OddsRatio_working_3-way'!Y64+2*PI())/3)</f>
        <v>-0.3776287942437821</v>
      </c>
      <c r="AB64" s="11">
        <f>'OddsRatio_working_3-way'!X64^(1/3)*COS(('OddsRatio_working_3-way'!Y64+4*PI())/3)</f>
        <v>-0.14877452363172933</v>
      </c>
      <c r="AC64" s="11">
        <f>'OddsRatio_working_3-way'!X64^(1/3)*SIN('OddsRatio_working_3-way'!Y64/3)</f>
        <v>0.13212907474306426</v>
      </c>
      <c r="AD64" s="11">
        <f>'OddsRatio_working_3-way'!X64^(1/3)*SIN(('OddsRatio_working_3-way'!Y64+2*PI())/3)</f>
        <v>0.38981410854507581</v>
      </c>
      <c r="AE64" s="11">
        <f>'OddsRatio_working_3-way'!X64^(1/3)*SIN(('OddsRatio_working_3-way'!Y64+4*PI())/3)</f>
        <v>-0.52194318328813993</v>
      </c>
      <c r="AF64" s="11">
        <f>-'OddsRatio_working_3-way'!U64/(3*'OddsRatio_working_3-way'!X64^(1/3))*COS(('OddsRatio_working_3-way'!Y64)/3)</f>
        <v>0.52640331787551109</v>
      </c>
      <c r="AG64" s="11">
        <f>-'OddsRatio_working_3-way'!U64/(3*'OddsRatio_working_3-way'!X64^(1/3))*COS(('OddsRatio_working_3-way'!Y64+2*PI())/3)</f>
        <v>-0.37762879424378193</v>
      </c>
      <c r="AH64" s="11">
        <f>-'OddsRatio_working_3-way'!U64/(3*'OddsRatio_working_3-way'!X64^(1/3))*COS(('OddsRatio_working_3-way'!Y64+4*PI())/3)</f>
        <v>-0.14877452363172927</v>
      </c>
      <c r="AI64" s="11">
        <f>'OddsRatio_working_3-way'!U64/(3*'OddsRatio_working_3-way'!X64^(1/3))*SIN(('OddsRatio_working_3-way'!Y64)/3)</f>
        <v>-0.13212907474306423</v>
      </c>
      <c r="AJ64" s="11">
        <f>'OddsRatio_working_3-way'!U64/(3*'OddsRatio_working_3-way'!X64^(1/3))*SIN(('OddsRatio_working_3-way'!Y64+2*PI())/3)</f>
        <v>-0.38981410854507564</v>
      </c>
      <c r="AK64" s="11">
        <f>'OddsRatio_working_3-way'!U64/(3*'OddsRatio_working_3-way'!X64^(1/3))*SIN(('OddsRatio_working_3-way'!Y64+4*PI())/3)</f>
        <v>0.52194318328813971</v>
      </c>
      <c r="AL64" s="11">
        <f>'OddsRatio_working_3-way'!Z64+'OddsRatio_working_3-way'!AF64</f>
        <v>1.0528066357510224</v>
      </c>
      <c r="AM64" s="11">
        <f>'OddsRatio_working_3-way'!AA64+'OddsRatio_working_3-way'!AG64</f>
        <v>-0.75525758848756408</v>
      </c>
      <c r="AN64" s="11">
        <f>'OddsRatio_working_3-way'!AB64+'OddsRatio_working_3-way'!AH64</f>
        <v>-0.2975490472634586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1.0528066357510224</v>
      </c>
      <c r="AS64" s="11">
        <f>IF(('OddsRatio_working_3-way'!X64=0),IF(Q64&gt;0,-Q64^(1/3),(-Q64)^(1/3)),'OddsRatio_working_3-way'!AM64-'OddsRatio_working_3-way'!R64/3)</f>
        <v>-0.75525758848756408</v>
      </c>
      <c r="AT64" s="11">
        <f>IF(('OddsRatio_working_3-way'!X64=0),IF(Q64&gt;0,-Q64^(1/3),(-Q64)^(1/3)),'OddsRatio_working_3-way'!AN64-'OddsRatio_working_3-way'!R64/3)</f>
        <v>-0.2975490472634586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2.2799999999999998</v>
      </c>
      <c r="B65" s="4">
        <f>IF('True_Odds_Calculator_3-way'!B64="","",'True_Odds_Calculator_3-way'!B64)</f>
        <v>3.29</v>
      </c>
      <c r="C65" s="4">
        <f>IF('True_Odds_Calculator_3-way'!C64="","",'True_Odds_Calculator_3-way'!C64)</f>
        <v>3.52</v>
      </c>
      <c r="D65" s="9">
        <f t="shared" si="13"/>
        <v>0.42863966258796421</v>
      </c>
      <c r="E65" s="9">
        <f t="shared" si="14"/>
        <v>0.29544260789116994</v>
      </c>
      <c r="F65" s="9">
        <f t="shared" si="15"/>
        <v>0.2759177295208658</v>
      </c>
      <c r="G65" s="9">
        <f t="shared" si="16"/>
        <v>1.0413764813739075</v>
      </c>
      <c r="H65" s="9">
        <f t="shared" si="17"/>
        <v>2.3329618961586012</v>
      </c>
      <c r="I65" s="9">
        <f t="shared" si="18"/>
        <v>3.3847521423462483</v>
      </c>
      <c r="J65" s="9">
        <f t="shared" si="19"/>
        <v>3.6242687330622467</v>
      </c>
      <c r="K65" s="11">
        <f t="shared" si="20"/>
        <v>0.43859649122807021</v>
      </c>
      <c r="L65" s="11">
        <f t="shared" si="21"/>
        <v>0.303951367781155</v>
      </c>
      <c r="M65" s="11">
        <f t="shared" si="22"/>
        <v>0.28409090909090912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-0.27975160337982274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0.23064491499541895</v>
      </c>
      <c r="Q65" s="11">
        <f>2*'OddsRatio_working_3-way'!K65*'OddsRatio_working_3-way'!L65*'OddsRatio_working_3-way'!M65</f>
        <v>7.5745456484538246E-2</v>
      </c>
      <c r="R65" s="11">
        <f t="shared" si="23"/>
        <v>0</v>
      </c>
      <c r="S65" s="11">
        <f t="shared" si="24"/>
        <v>-0.82446324599708931</v>
      </c>
      <c r="T65" s="11">
        <f t="shared" si="25"/>
        <v>-0.27075968669855149</v>
      </c>
      <c r="U65" s="11">
        <f>'OddsRatio_working_3-way'!S65-'OddsRatio_working_3-way'!R65^2/3</f>
        <v>-0.82446324599708931</v>
      </c>
      <c r="V65" s="11">
        <f>'OddsRatio_working_3-way'!S65*'OddsRatio_working_3-way'!R65/3-2*'OddsRatio_working_3-way'!R65^3/27-'OddsRatio_working_3-way'!T65</f>
        <v>0.27075968669855149</v>
      </c>
      <c r="W65" s="11">
        <f>'OddsRatio_working_3-way'!V65^2+4*'OddsRatio_working_3-way'!U65^3/27</f>
        <v>-9.714429588560447E-3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0.1440705014304266</v>
      </c>
      <c r="Y65" s="11">
        <f>IF('OddsRatio_working_3-way'!W65&gt;=0,IF('OddsRatio_working_3-way'!V65+SQRT('OddsRatio_working_3-way'!W65)&gt;0,0,PI()),ACOS('OddsRatio_working_3-way'!V65/(2*'OddsRatio_working_3-way'!X65)))</f>
        <v>0.34910935296872214</v>
      </c>
      <c r="Z65" s="11">
        <f>'OddsRatio_working_3-way'!X65^(1/3)*COS('OddsRatio_working_3-way'!Y65/3)</f>
        <v>0.52068824068695374</v>
      </c>
      <c r="AA65" s="11">
        <f>'OddsRatio_working_3-way'!X65^(1/3)*COS(('OddsRatio_working_3-way'!Y65+2*PI())/3)</f>
        <v>-0.31305681812129882</v>
      </c>
      <c r="AB65" s="11">
        <f>'OddsRatio_working_3-way'!X65^(1/3)*COS(('OddsRatio_working_3-way'!Y65+4*PI())/3)</f>
        <v>-0.207631422565655</v>
      </c>
      <c r="AC65" s="11">
        <f>'OddsRatio_working_3-way'!X65^(1/3)*SIN('OddsRatio_working_3-way'!Y65/3)</f>
        <v>6.0867380503473761E-2</v>
      </c>
      <c r="AD65" s="11">
        <f>'OddsRatio_working_3-way'!X65^(1/3)*SIN(('OddsRatio_working_3-way'!Y65+2*PI())/3)</f>
        <v>0.42049555363499114</v>
      </c>
      <c r="AE65" s="11">
        <f>'OddsRatio_working_3-way'!X65^(1/3)*SIN(('OddsRatio_working_3-way'!Y65+4*PI())/3)</f>
        <v>-0.48136293413846493</v>
      </c>
      <c r="AF65" s="11">
        <f>-'OddsRatio_working_3-way'!U65/(3*'OddsRatio_working_3-way'!X65^(1/3))*COS(('OddsRatio_working_3-way'!Y65)/3)</f>
        <v>0.52068824068695385</v>
      </c>
      <c r="AG65" s="11">
        <f>-'OddsRatio_working_3-way'!U65/(3*'OddsRatio_working_3-way'!X65^(1/3))*COS(('OddsRatio_working_3-way'!Y65+2*PI())/3)</f>
        <v>-0.31305681812129893</v>
      </c>
      <c r="AH65" s="11">
        <f>-'OddsRatio_working_3-way'!U65/(3*'OddsRatio_working_3-way'!X65^(1/3))*COS(('OddsRatio_working_3-way'!Y65+4*PI())/3)</f>
        <v>-0.20763142256565506</v>
      </c>
      <c r="AI65" s="11">
        <f>'OddsRatio_working_3-way'!U65/(3*'OddsRatio_working_3-way'!X65^(1/3))*SIN(('OddsRatio_working_3-way'!Y65)/3)</f>
        <v>-6.0867380503473775E-2</v>
      </c>
      <c r="AJ65" s="11">
        <f>'OddsRatio_working_3-way'!U65/(3*'OddsRatio_working_3-way'!X65^(1/3))*SIN(('OddsRatio_working_3-way'!Y65+2*PI())/3)</f>
        <v>-0.42049555363499125</v>
      </c>
      <c r="AK65" s="11">
        <f>'OddsRatio_working_3-way'!U65/(3*'OddsRatio_working_3-way'!X65^(1/3))*SIN(('OddsRatio_working_3-way'!Y65+4*PI())/3)</f>
        <v>0.48136293413846504</v>
      </c>
      <c r="AL65" s="11">
        <f>'OddsRatio_working_3-way'!Z65+'OddsRatio_working_3-way'!AF65</f>
        <v>1.0413764813739075</v>
      </c>
      <c r="AM65" s="11">
        <f>'OddsRatio_working_3-way'!AA65+'OddsRatio_working_3-way'!AG65</f>
        <v>-0.62611363624259775</v>
      </c>
      <c r="AN65" s="11">
        <f>'OddsRatio_working_3-way'!AB65+'OddsRatio_working_3-way'!AH65</f>
        <v>-0.41526284513131007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1.0413764813739075</v>
      </c>
      <c r="AS65" s="11">
        <f>IF(('OddsRatio_working_3-way'!X65=0),IF(Q65&gt;0,-Q65^(1/3),(-Q65)^(1/3)),'OddsRatio_working_3-way'!AM65-'OddsRatio_working_3-way'!R65/3)</f>
        <v>-0.62611363624259775</v>
      </c>
      <c r="AT65" s="11">
        <f>IF(('OddsRatio_working_3-way'!X65=0),IF(Q65&gt;0,-Q65^(1/3),(-Q65)^(1/3)),'OddsRatio_working_3-way'!AN65-'OddsRatio_working_3-way'!R65/3)</f>
        <v>-0.41526284513131007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2.5499999999999998</v>
      </c>
      <c r="B66" s="4">
        <f>IF('True_Odds_Calculator_3-way'!B65="","",'True_Odds_Calculator_3-way'!B65)</f>
        <v>3.58</v>
      </c>
      <c r="C66" s="4">
        <f>IF('True_Odds_Calculator_3-way'!C65="","",'True_Odds_Calculator_3-way'!C65)</f>
        <v>2.8</v>
      </c>
      <c r="D66" s="9">
        <f t="shared" si="13"/>
        <v>0.38194002904978197</v>
      </c>
      <c r="E66" s="9">
        <f t="shared" si="14"/>
        <v>0.27074296432397377</v>
      </c>
      <c r="F66" s="9">
        <f t="shared" si="15"/>
        <v>0.34731700662624426</v>
      </c>
      <c r="G66" s="9">
        <f t="shared" si="16"/>
        <v>1.0440077971063009</v>
      </c>
      <c r="H66" s="9">
        <f t="shared" si="17"/>
        <v>2.6182120855147661</v>
      </c>
      <c r="I66" s="9">
        <f t="shared" si="18"/>
        <v>3.6935401165342561</v>
      </c>
      <c r="J66" s="9">
        <f t="shared" si="19"/>
        <v>2.879214034791342</v>
      </c>
      <c r="K66" s="11">
        <f t="shared" si="20"/>
        <v>0.39215686274509809</v>
      </c>
      <c r="L66" s="11">
        <f t="shared" si="21"/>
        <v>0.27932960893854747</v>
      </c>
      <c r="M66" s="11">
        <f t="shared" si="22"/>
        <v>0.35714285714285715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-0.28160649734754239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0.23199223823607656</v>
      </c>
      <c r="Q66" s="11">
        <f>2*'OddsRatio_working_3-way'!K66*'OddsRatio_working_3-way'!L66*'OddsRatio_working_3-way'!M66</f>
        <v>7.8243587937968498E-2</v>
      </c>
      <c r="R66" s="11">
        <f t="shared" si="23"/>
        <v>0</v>
      </c>
      <c r="S66" s="11">
        <f t="shared" si="24"/>
        <v>-0.82381706537745547</v>
      </c>
      <c r="T66" s="11">
        <f t="shared" si="25"/>
        <v>-0.27784723958767471</v>
      </c>
      <c r="U66" s="11">
        <f>'OddsRatio_working_3-way'!S66-'OddsRatio_working_3-way'!R66^2/3</f>
        <v>-0.82381706537745547</v>
      </c>
      <c r="V66" s="11">
        <f>'OddsRatio_working_3-way'!S66*'OddsRatio_working_3-way'!R66/3-2*'OddsRatio_working_3-way'!R66^3/27-'OddsRatio_working_3-way'!T66</f>
        <v>0.27784723958767471</v>
      </c>
      <c r="W66" s="11">
        <f>'OddsRatio_working_3-way'!V66^2+4*'OddsRatio_working_3-way'!U66^3/27</f>
        <v>-5.6310865742079524E-3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0.14390115975965817</v>
      </c>
      <c r="Y66" s="11">
        <f>IF('OddsRatio_working_3-way'!W66&gt;=0,IF('OddsRatio_working_3-way'!V66+SQRT('OddsRatio_working_3-way'!W66)&gt;0,0,PI()),ACOS('OddsRatio_working_3-way'!V66/(2*'OddsRatio_working_3-way'!X66)))</f>
        <v>0.26378500085773826</v>
      </c>
      <c r="Z66" s="11">
        <f>'OddsRatio_working_3-way'!X66^(1/3)*COS('OddsRatio_working_3-way'!Y66/3)</f>
        <v>0.52200389855315044</v>
      </c>
      <c r="AA66" s="11">
        <f>'OddsRatio_working_3-way'!X66^(1/3)*COS(('OddsRatio_working_3-way'!Y66+2*PI())/3)</f>
        <v>-0.30085434902675379</v>
      </c>
      <c r="AB66" s="11">
        <f>'OddsRatio_working_3-way'!X66^(1/3)*COS(('OddsRatio_working_3-way'!Y66+4*PI())/3)</f>
        <v>-0.22114954952639698</v>
      </c>
      <c r="AC66" s="11">
        <f>'OddsRatio_working_3-way'!X66^(1/3)*SIN('OddsRatio_working_3-way'!Y66/3)</f>
        <v>4.6017587447236379E-2</v>
      </c>
      <c r="AD66" s="11">
        <f>'OddsRatio_working_3-way'!X66^(1/3)*SIN(('OddsRatio_working_3-way'!Y66+2*PI())/3)</f>
        <v>0.42905984329792507</v>
      </c>
      <c r="AE66" s="11">
        <f>'OddsRatio_working_3-way'!X66^(1/3)*SIN(('OddsRatio_working_3-way'!Y66+4*PI())/3)</f>
        <v>-0.47507743074516129</v>
      </c>
      <c r="AF66" s="11">
        <f>-'OddsRatio_working_3-way'!U66/(3*'OddsRatio_working_3-way'!X66^(1/3))*COS(('OddsRatio_working_3-way'!Y66)/3)</f>
        <v>0.52200389855315044</v>
      </c>
      <c r="AG66" s="11">
        <f>-'OddsRatio_working_3-way'!U66/(3*'OddsRatio_working_3-way'!X66^(1/3))*COS(('OddsRatio_working_3-way'!Y66+2*PI())/3)</f>
        <v>-0.30085434902675379</v>
      </c>
      <c r="AH66" s="11">
        <f>-'OddsRatio_working_3-way'!U66/(3*'OddsRatio_working_3-way'!X66^(1/3))*COS(('OddsRatio_working_3-way'!Y66+4*PI())/3)</f>
        <v>-0.22114954952639698</v>
      </c>
      <c r="AI66" s="11">
        <f>'OddsRatio_working_3-way'!U66/(3*'OddsRatio_working_3-way'!X66^(1/3))*SIN(('OddsRatio_working_3-way'!Y66)/3)</f>
        <v>-4.6017587447236379E-2</v>
      </c>
      <c r="AJ66" s="11">
        <f>'OddsRatio_working_3-way'!U66/(3*'OddsRatio_working_3-way'!X66^(1/3))*SIN(('OddsRatio_working_3-way'!Y66+2*PI())/3)</f>
        <v>-0.42905984329792507</v>
      </c>
      <c r="AK66" s="11">
        <f>'OddsRatio_working_3-way'!U66/(3*'OddsRatio_working_3-way'!X66^(1/3))*SIN(('OddsRatio_working_3-way'!Y66+4*PI())/3)</f>
        <v>0.47507743074516129</v>
      </c>
      <c r="AL66" s="11">
        <f>'OddsRatio_working_3-way'!Z66+'OddsRatio_working_3-way'!AF66</f>
        <v>1.0440077971063009</v>
      </c>
      <c r="AM66" s="11">
        <f>'OddsRatio_working_3-way'!AA66+'OddsRatio_working_3-way'!AG66</f>
        <v>-0.60170869805350757</v>
      </c>
      <c r="AN66" s="11">
        <f>'OddsRatio_working_3-way'!AB66+'OddsRatio_working_3-way'!AH66</f>
        <v>-0.44229909905279396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1.0440077971063009</v>
      </c>
      <c r="AS66" s="11">
        <f>IF(('OddsRatio_working_3-way'!X66=0),IF(Q66&gt;0,-Q66^(1/3),(-Q66)^(1/3)),'OddsRatio_working_3-way'!AM66-'OddsRatio_working_3-way'!R66/3)</f>
        <v>-0.60170869805350757</v>
      </c>
      <c r="AT66" s="11">
        <f>IF(('OddsRatio_working_3-way'!X66=0),IF(Q66&gt;0,-Q66^(1/3),(-Q66)^(1/3)),'OddsRatio_working_3-way'!AN66-'OddsRatio_working_3-way'!R66/3)</f>
        <v>-0.44229909905279396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6.03</v>
      </c>
      <c r="B67" s="4">
        <f>IF('True_Odds_Calculator_3-way'!B66="","",'True_Odds_Calculator_3-way'!B66)</f>
        <v>4.34</v>
      </c>
      <c r="C67" s="4">
        <f>IF('True_Odds_Calculator_3-way'!C66="","",'True_Odds_Calculator_3-way'!C66)</f>
        <v>1.53</v>
      </c>
      <c r="D67" s="9">
        <f t="shared" si="13"/>
        <v>0.15337945797522357</v>
      </c>
      <c r="E67" s="9">
        <f t="shared" si="14"/>
        <v>0.21435214905268196</v>
      </c>
      <c r="F67" s="9">
        <f t="shared" si="15"/>
        <v>0.63226839297209425</v>
      </c>
      <c r="G67" s="9">
        <f t="shared" si="16"/>
        <v>1.0973713513431824</v>
      </c>
      <c r="H67" s="9">
        <f t="shared" si="17"/>
        <v>6.5197778972562075</v>
      </c>
      <c r="I67" s="9">
        <f t="shared" si="18"/>
        <v>4.6652203134862296</v>
      </c>
      <c r="J67" s="9">
        <f t="shared" si="19"/>
        <v>1.5816068162118866</v>
      </c>
      <c r="K67" s="11">
        <f t="shared" si="20"/>
        <v>0.16583747927031509</v>
      </c>
      <c r="L67" s="11">
        <f t="shared" si="21"/>
        <v>0.2304147465437788</v>
      </c>
      <c r="M67" s="11">
        <f t="shared" si="22"/>
        <v>0.65359477124183007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-0.22237801484830078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0.22227546843555979</v>
      </c>
      <c r="Q67" s="11">
        <f>2*'OddsRatio_working_3-way'!K67*'OddsRatio_working_3-way'!L67*'OddsRatio_working_3-way'!M67</f>
        <v>4.9949543468665127E-2</v>
      </c>
      <c r="R67" s="11">
        <f t="shared" si="23"/>
        <v>0</v>
      </c>
      <c r="S67" s="11">
        <f t="shared" si="24"/>
        <v>-0.99953886442951234</v>
      </c>
      <c r="T67" s="11">
        <f t="shared" si="25"/>
        <v>-0.22461547515269942</v>
      </c>
      <c r="U67" s="11">
        <f>'OddsRatio_working_3-way'!S67-'OddsRatio_working_3-way'!R67^2/3</f>
        <v>-0.99953886442951234</v>
      </c>
      <c r="V67" s="11">
        <f>'OddsRatio_working_3-way'!S67*'OddsRatio_working_3-way'!R67/3-2*'OddsRatio_working_3-way'!R67^3/27-'OddsRatio_working_3-way'!T67</f>
        <v>0.22461547515269942</v>
      </c>
      <c r="W67" s="11">
        <f>'OddsRatio_working_3-way'!V67^2+4*'OddsRatio_working_3-way'!U67^3/27</f>
        <v>-9.7491181822448786E-2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0.19231698670458214</v>
      </c>
      <c r="Y67" s="11">
        <f>IF('OddsRatio_working_3-way'!W67&gt;=0,IF('OddsRatio_working_3-way'!V67+SQRT('OddsRatio_working_3-way'!W67)&gt;0,0,PI()),ACOS('OddsRatio_working_3-way'!V67/(2*'OddsRatio_working_3-way'!X67)))</f>
        <v>0.94718319514886251</v>
      </c>
      <c r="Z67" s="11">
        <f>'OddsRatio_working_3-way'!X67^(1/3)*COS('OddsRatio_working_3-way'!Y67/3)</f>
        <v>0.54868567567159121</v>
      </c>
      <c r="AA67" s="11">
        <f>'OddsRatio_working_3-way'!X67^(1/3)*COS(('OddsRatio_working_3-way'!Y67+2*PI())/3)</f>
        <v>-0.42956119400537085</v>
      </c>
      <c r="AB67" s="11">
        <f>'OddsRatio_working_3-way'!X67^(1/3)*COS(('OddsRatio_working_3-way'!Y67+4*PI())/3)</f>
        <v>-0.11912448166622007</v>
      </c>
      <c r="AC67" s="11">
        <f>'OddsRatio_working_3-way'!X67^(1/3)*SIN('OddsRatio_working_3-way'!Y67/3)</f>
        <v>0.17923071943535107</v>
      </c>
      <c r="AD67" s="11">
        <f>'OddsRatio_working_3-way'!X67^(1/3)*SIN(('OddsRatio_working_3-way'!Y67+2*PI())/3)</f>
        <v>0.38556037410655192</v>
      </c>
      <c r="AE67" s="11">
        <f>'OddsRatio_working_3-way'!X67^(1/3)*SIN(('OddsRatio_working_3-way'!Y67+4*PI())/3)</f>
        <v>-0.56479109354190293</v>
      </c>
      <c r="AF67" s="11">
        <f>-'OddsRatio_working_3-way'!U67/(3*'OddsRatio_working_3-way'!X67^(1/3))*COS(('OddsRatio_working_3-way'!Y67)/3)</f>
        <v>0.54868567567159121</v>
      </c>
      <c r="AG67" s="11">
        <f>-'OddsRatio_working_3-way'!U67/(3*'OddsRatio_working_3-way'!X67^(1/3))*COS(('OddsRatio_working_3-way'!Y67+2*PI())/3)</f>
        <v>-0.42956119400537085</v>
      </c>
      <c r="AH67" s="11">
        <f>-'OddsRatio_working_3-way'!U67/(3*'OddsRatio_working_3-way'!X67^(1/3))*COS(('OddsRatio_working_3-way'!Y67+4*PI())/3)</f>
        <v>-0.11912448166622007</v>
      </c>
      <c r="AI67" s="11">
        <f>'OddsRatio_working_3-way'!U67/(3*'OddsRatio_working_3-way'!X67^(1/3))*SIN(('OddsRatio_working_3-way'!Y67)/3)</f>
        <v>-0.17923071943535107</v>
      </c>
      <c r="AJ67" s="11">
        <f>'OddsRatio_working_3-way'!U67/(3*'OddsRatio_working_3-way'!X67^(1/3))*SIN(('OddsRatio_working_3-way'!Y67+2*PI())/3)</f>
        <v>-0.38556037410655192</v>
      </c>
      <c r="AK67" s="11">
        <f>'OddsRatio_working_3-way'!U67/(3*'OddsRatio_working_3-way'!X67^(1/3))*SIN(('OddsRatio_working_3-way'!Y67+4*PI())/3)</f>
        <v>0.56479109354190293</v>
      </c>
      <c r="AL67" s="11">
        <f>'OddsRatio_working_3-way'!Z67+'OddsRatio_working_3-way'!AF67</f>
        <v>1.0973713513431824</v>
      </c>
      <c r="AM67" s="11">
        <f>'OddsRatio_working_3-way'!AA67+'OddsRatio_working_3-way'!AG67</f>
        <v>-0.8591223880107417</v>
      </c>
      <c r="AN67" s="11">
        <f>'OddsRatio_working_3-way'!AB67+'OddsRatio_working_3-way'!AH67</f>
        <v>-0.23824896333244014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1.0973713513431824</v>
      </c>
      <c r="AS67" s="11">
        <f>IF(('OddsRatio_working_3-way'!X67=0),IF(Q67&gt;0,-Q67^(1/3),(-Q67)^(1/3)),'OddsRatio_working_3-way'!AM67-'OddsRatio_working_3-way'!R67/3)</f>
        <v>-0.8591223880107417</v>
      </c>
      <c r="AT67" s="11">
        <f>IF(('OddsRatio_working_3-way'!X67=0),IF(Q67&gt;0,-Q67^(1/3),(-Q67)^(1/3)),'OddsRatio_working_3-way'!AN67-'OddsRatio_working_3-way'!R67/3)</f>
        <v>-0.23824896333244014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1.74</v>
      </c>
      <c r="B68" s="4">
        <f>IF('True_Odds_Calculator_3-way'!B67="","",'True_Odds_Calculator_3-way'!B67)</f>
        <v>3.85</v>
      </c>
      <c r="C68" s="4">
        <f>IF('True_Odds_Calculator_3-way'!C67="","",'True_Odds_Calculator_3-way'!C67)</f>
        <v>5.12</v>
      </c>
      <c r="D68" s="9">
        <f t="shared" ref="D68:D131" si="26">(K68/(AR68+K68-(AR68*K68)))</f>
        <v>0.56233729345223948</v>
      </c>
      <c r="E68" s="9">
        <f t="shared" ref="E68:E131" si="27">(L68/(AR68+L68-(AR68*L68)))</f>
        <v>0.25015781451862151</v>
      </c>
      <c r="F68" s="9">
        <f t="shared" ref="F68:F131" si="28">(M68/(AR68+M68-(AR68*M68)))</f>
        <v>0.18750489202913881</v>
      </c>
      <c r="G68" s="9">
        <f t="shared" ref="G68:G131" si="29">AR68</f>
        <v>1.0517461616293069</v>
      </c>
      <c r="H68" s="9">
        <f t="shared" ref="H68:H131" si="30">IF(A68="","",1/D68)</f>
        <v>1.7782921596056871</v>
      </c>
      <c r="I68" s="9">
        <f t="shared" ref="I68:I131" si="31">IF(B68="","",1/E68)</f>
        <v>3.9974765606435252</v>
      </c>
      <c r="J68" s="9">
        <f t="shared" ref="J68:J131" si="32">IF(C68="","",1/F68)</f>
        <v>5.3331941859127445</v>
      </c>
      <c r="K68" s="11">
        <f t="shared" ref="K68:K131" si="33">1/A68</f>
        <v>0.57471264367816088</v>
      </c>
      <c r="L68" s="11">
        <f t="shared" ref="L68:L131" si="34">1/B68</f>
        <v>0.25974025974025972</v>
      </c>
      <c r="M68" s="11">
        <f t="shared" ref="M68:M131" si="35">1/C68</f>
        <v>0.1953125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-0.25333421965965053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0.22478868114643977</v>
      </c>
      <c r="Q68" s="11">
        <f>2*'OddsRatio_working_3-way'!K68*'OddsRatio_working_3-way'!L68*'OddsRatio_working_3-way'!M68</f>
        <v>5.8310941931631576E-2</v>
      </c>
      <c r="R68" s="11">
        <f t="shared" ref="R68:R131" si="36">O68/N68</f>
        <v>0</v>
      </c>
      <c r="S68" s="11">
        <f t="shared" ref="S68:S131" si="37">P68/N68</f>
        <v>-0.88732063693739782</v>
      </c>
      <c r="T68" s="11">
        <f t="shared" ref="T68:T131" si="38">Q68/N68</f>
        <v>-0.23017396548311225</v>
      </c>
      <c r="U68" s="11">
        <f>'OddsRatio_working_3-way'!S68-'OddsRatio_working_3-way'!R68^2/3</f>
        <v>-0.88732063693739782</v>
      </c>
      <c r="V68" s="11">
        <f>'OddsRatio_working_3-way'!S68*'OddsRatio_working_3-way'!R68/3-2*'OddsRatio_working_3-way'!R68^3/27-'OddsRatio_working_3-way'!T68</f>
        <v>0.23017396548311225</v>
      </c>
      <c r="W68" s="11">
        <f>'OddsRatio_working_3-way'!V68^2+4*'OddsRatio_working_3-way'!U68^3/27</f>
        <v>-5.0519379423108253E-2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0.16085663944124998</v>
      </c>
      <c r="Y68" s="11">
        <f>IF('OddsRatio_working_3-way'!W68&gt;=0,IF('OddsRatio_working_3-way'!V68+SQRT('OddsRatio_working_3-way'!W68)&gt;0,0,PI()),ACOS('OddsRatio_working_3-way'!V68/(2*'OddsRatio_working_3-way'!X68)))</f>
        <v>0.77350965955096074</v>
      </c>
      <c r="Z68" s="11">
        <f>'OddsRatio_working_3-way'!X68^(1/3)*COS('OddsRatio_working_3-way'!Y68/3)</f>
        <v>0.52587308081465345</v>
      </c>
      <c r="AA68" s="11">
        <f>'OddsRatio_working_3-way'!X68^(1/3)*COS(('OddsRatio_working_3-way'!Y68+2*PI())/3)</f>
        <v>-0.38303352783926925</v>
      </c>
      <c r="AB68" s="11">
        <f>'OddsRatio_working_3-way'!X68^(1/3)*COS(('OddsRatio_working_3-way'!Y68+4*PI())/3)</f>
        <v>-0.14283955297538434</v>
      </c>
      <c r="AC68" s="11">
        <f>'OddsRatio_working_3-way'!X68^(1/3)*SIN('OddsRatio_working_3-way'!Y68/3)</f>
        <v>0.13867605604539024</v>
      </c>
      <c r="AD68" s="11">
        <f>'OddsRatio_working_3-way'!X68^(1/3)*SIN(('OddsRatio_working_3-way'!Y68+2*PI())/3)</f>
        <v>0.38608141912918192</v>
      </c>
      <c r="AE68" s="11">
        <f>'OddsRatio_working_3-way'!X68^(1/3)*SIN(('OddsRatio_working_3-way'!Y68+4*PI())/3)</f>
        <v>-0.52475747517457205</v>
      </c>
      <c r="AF68" s="11">
        <f>-'OddsRatio_working_3-way'!U68/(3*'OddsRatio_working_3-way'!X68^(1/3))*COS(('OddsRatio_working_3-way'!Y68)/3)</f>
        <v>0.52587308081465345</v>
      </c>
      <c r="AG68" s="11">
        <f>-'OddsRatio_working_3-way'!U68/(3*'OddsRatio_working_3-way'!X68^(1/3))*COS(('OddsRatio_working_3-way'!Y68+2*PI())/3)</f>
        <v>-0.38303352783926925</v>
      </c>
      <c r="AH68" s="11">
        <f>-'OddsRatio_working_3-way'!U68/(3*'OddsRatio_working_3-way'!X68^(1/3))*COS(('OddsRatio_working_3-way'!Y68+4*PI())/3)</f>
        <v>-0.14283955297538434</v>
      </c>
      <c r="AI68" s="11">
        <f>'OddsRatio_working_3-way'!U68/(3*'OddsRatio_working_3-way'!X68^(1/3))*SIN(('OddsRatio_working_3-way'!Y68)/3)</f>
        <v>-0.13867605604539024</v>
      </c>
      <c r="AJ68" s="11">
        <f>'OddsRatio_working_3-way'!U68/(3*'OddsRatio_working_3-way'!X68^(1/3))*SIN(('OddsRatio_working_3-way'!Y68+2*PI())/3)</f>
        <v>-0.38608141912918192</v>
      </c>
      <c r="AK68" s="11">
        <f>'OddsRatio_working_3-way'!U68/(3*'OddsRatio_working_3-way'!X68^(1/3))*SIN(('OddsRatio_working_3-way'!Y68+4*PI())/3)</f>
        <v>0.52475747517457205</v>
      </c>
      <c r="AL68" s="11">
        <f>'OddsRatio_working_3-way'!Z68+'OddsRatio_working_3-way'!AF68</f>
        <v>1.0517461616293069</v>
      </c>
      <c r="AM68" s="11">
        <f>'OddsRatio_working_3-way'!AA68+'OddsRatio_working_3-way'!AG68</f>
        <v>-0.7660670556785385</v>
      </c>
      <c r="AN68" s="11">
        <f>'OddsRatio_working_3-way'!AB68+'OddsRatio_working_3-way'!AH68</f>
        <v>-0.28567910595076867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1.0517461616293069</v>
      </c>
      <c r="AS68" s="11">
        <f>IF(('OddsRatio_working_3-way'!X68=0),IF(Q68&gt;0,-Q68^(1/3),(-Q68)^(1/3)),'OddsRatio_working_3-way'!AM68-'OddsRatio_working_3-way'!R68/3)</f>
        <v>-0.7660670556785385</v>
      </c>
      <c r="AT68" s="11">
        <f>IF(('OddsRatio_working_3-way'!X68=0),IF(Q68&gt;0,-Q68^(1/3),(-Q68)^(1/3)),'OddsRatio_working_3-way'!AN68-'OddsRatio_working_3-way'!R68/3)</f>
        <v>-0.28567910595076867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1.49</v>
      </c>
      <c r="B69" s="4">
        <f>IF('True_Odds_Calculator_3-way'!B68="","",'True_Odds_Calculator_3-way'!B68)</f>
        <v>4.72</v>
      </c>
      <c r="C69" s="4">
        <f>IF('True_Odds_Calculator_3-way'!C68="","",'True_Odds_Calculator_3-way'!C68)</f>
        <v>6.69</v>
      </c>
      <c r="D69" s="9">
        <f t="shared" si="26"/>
        <v>0.65697036710359702</v>
      </c>
      <c r="E69" s="9">
        <f t="shared" si="27"/>
        <v>0.20145078708088848</v>
      </c>
      <c r="F69" s="9">
        <f t="shared" si="28"/>
        <v>0.14157884581551444</v>
      </c>
      <c r="G69" s="9">
        <f t="shared" si="29"/>
        <v>1.0655891199250851</v>
      </c>
      <c r="H69" s="9">
        <f t="shared" si="30"/>
        <v>1.5221386687632914</v>
      </c>
      <c r="I69" s="9">
        <f t="shared" si="31"/>
        <v>4.9639915261213163</v>
      </c>
      <c r="J69" s="9">
        <f t="shared" si="32"/>
        <v>7.0632020923737349</v>
      </c>
      <c r="K69" s="11">
        <f t="shared" si="33"/>
        <v>0.67114093959731547</v>
      </c>
      <c r="L69" s="11">
        <f t="shared" si="34"/>
        <v>0.21186440677966104</v>
      </c>
      <c r="M69" s="11">
        <f t="shared" si="35"/>
        <v>0.14947683109118085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-0.22044329886915515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0.2104169929192769</v>
      </c>
      <c r="Q69" s="11">
        <f>2*'OddsRatio_working_3-way'!K69*'OddsRatio_working_3-way'!L69*'OddsRatio_working_3-way'!M69</f>
        <v>4.2508483418035738E-2</v>
      </c>
      <c r="R69" s="11">
        <f t="shared" si="36"/>
        <v>0</v>
      </c>
      <c r="S69" s="11">
        <f t="shared" si="37"/>
        <v>-0.95451752899130138</v>
      </c>
      <c r="T69" s="11">
        <f t="shared" si="38"/>
        <v>-0.19283182403864674</v>
      </c>
      <c r="U69" s="11">
        <f>'OddsRatio_working_3-way'!S69-'OddsRatio_working_3-way'!R69^2/3</f>
        <v>-0.95451752899130138</v>
      </c>
      <c r="V69" s="11">
        <f>'OddsRatio_working_3-way'!S69*'OddsRatio_working_3-way'!R69/3-2*'OddsRatio_working_3-way'!R69^3/27-'OddsRatio_working_3-way'!T69</f>
        <v>0.19283182403864674</v>
      </c>
      <c r="W69" s="11">
        <f>'OddsRatio_working_3-way'!V69^2+4*'OddsRatio_working_3-way'!U69^3/27</f>
        <v>-9.1655067627901987E-2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0.17947087506749779</v>
      </c>
      <c r="Y69" s="11">
        <f>IF('OddsRatio_working_3-way'!W69&gt;=0,IF('OddsRatio_working_3-way'!V69+SQRT('OddsRatio_working_3-way'!W69)&gt;0,0,PI()),ACOS('OddsRatio_working_3-way'!V69/(2*'OddsRatio_working_3-way'!X69)))</f>
        <v>1.0036549520806046</v>
      </c>
      <c r="Z69" s="11">
        <f>'OddsRatio_working_3-way'!X69^(1/3)*COS('OddsRatio_working_3-way'!Y69/3)</f>
        <v>0.53279455996254255</v>
      </c>
      <c r="AA69" s="11">
        <f>'OddsRatio_working_3-way'!X69^(1/3)*COS(('OddsRatio_working_3-way'!Y69+2*PI())/3)</f>
        <v>-0.42679319608752936</v>
      </c>
      <c r="AB69" s="11">
        <f>'OddsRatio_working_3-way'!X69^(1/3)*COS(('OddsRatio_working_3-way'!Y69+4*PI())/3)</f>
        <v>-0.10600136387501284</v>
      </c>
      <c r="AC69" s="11">
        <f>'OddsRatio_working_3-way'!X69^(1/3)*SIN('OddsRatio_working_3-way'!Y69/3)</f>
        <v>0.18520925068172961</v>
      </c>
      <c r="AD69" s="11">
        <f>'OddsRatio_working_3-way'!X69^(1/3)*SIN(('OddsRatio_working_3-way'!Y69+2*PI())/3)</f>
        <v>0.36880899858484856</v>
      </c>
      <c r="AE69" s="11">
        <f>'OddsRatio_working_3-way'!X69^(1/3)*SIN(('OddsRatio_working_3-way'!Y69+4*PI())/3)</f>
        <v>-0.55401824926657806</v>
      </c>
      <c r="AF69" s="11">
        <f>-'OddsRatio_working_3-way'!U69/(3*'OddsRatio_working_3-way'!X69^(1/3))*COS(('OddsRatio_working_3-way'!Y69)/3)</f>
        <v>0.53279455996254255</v>
      </c>
      <c r="AG69" s="11">
        <f>-'OddsRatio_working_3-way'!U69/(3*'OddsRatio_working_3-way'!X69^(1/3))*COS(('OddsRatio_working_3-way'!Y69+2*PI())/3)</f>
        <v>-0.42679319608752936</v>
      </c>
      <c r="AH69" s="11">
        <f>-'OddsRatio_working_3-way'!U69/(3*'OddsRatio_working_3-way'!X69^(1/3))*COS(('OddsRatio_working_3-way'!Y69+4*PI())/3)</f>
        <v>-0.10600136387501284</v>
      </c>
      <c r="AI69" s="11">
        <f>'OddsRatio_working_3-way'!U69/(3*'OddsRatio_working_3-way'!X69^(1/3))*SIN(('OddsRatio_working_3-way'!Y69)/3)</f>
        <v>-0.18520925068172961</v>
      </c>
      <c r="AJ69" s="11">
        <f>'OddsRatio_working_3-way'!U69/(3*'OddsRatio_working_3-way'!X69^(1/3))*SIN(('OddsRatio_working_3-way'!Y69+2*PI())/3)</f>
        <v>-0.36880899858484856</v>
      </c>
      <c r="AK69" s="11">
        <f>'OddsRatio_working_3-way'!U69/(3*'OddsRatio_working_3-way'!X69^(1/3))*SIN(('OddsRatio_working_3-way'!Y69+4*PI())/3)</f>
        <v>0.55401824926657806</v>
      </c>
      <c r="AL69" s="11">
        <f>'OddsRatio_working_3-way'!Z69+'OddsRatio_working_3-way'!AF69</f>
        <v>1.0655891199250851</v>
      </c>
      <c r="AM69" s="11">
        <f>'OddsRatio_working_3-way'!AA69+'OddsRatio_working_3-way'!AG69</f>
        <v>-0.85358639217505872</v>
      </c>
      <c r="AN69" s="11">
        <f>'OddsRatio_working_3-way'!AB69+'OddsRatio_working_3-way'!AH69</f>
        <v>-0.21200272775002568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1.0655891199250851</v>
      </c>
      <c r="AS69" s="11">
        <f>IF(('OddsRatio_working_3-way'!X69=0),IF(Q69&gt;0,-Q69^(1/3),(-Q69)^(1/3)),'OddsRatio_working_3-way'!AM69-'OddsRatio_working_3-way'!R69/3)</f>
        <v>-0.85358639217505872</v>
      </c>
      <c r="AT69" s="11">
        <f>IF(('OddsRatio_working_3-way'!X69=0),IF(Q69&gt;0,-Q69^(1/3),(-Q69)^(1/3)),'OddsRatio_working_3-way'!AN69-'OddsRatio_working_3-way'!R69/3)</f>
        <v>-0.21200272775002568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2.86</v>
      </c>
      <c r="B70" s="4">
        <f>IF('True_Odds_Calculator_3-way'!B69="","",'True_Odds_Calculator_3-way'!B69)</f>
        <v>4</v>
      </c>
      <c r="C70" s="4">
        <f>IF('True_Odds_Calculator_3-way'!C69="","",'True_Odds_Calculator_3-way'!C69)</f>
        <v>2.33</v>
      </c>
      <c r="D70" s="9">
        <f t="shared" si="26"/>
        <v>0.33971445565512454</v>
      </c>
      <c r="E70" s="9">
        <f t="shared" si="27"/>
        <v>0.2418428122464063</v>
      </c>
      <c r="F70" s="9">
        <f t="shared" si="28"/>
        <v>0.41844273209846927</v>
      </c>
      <c r="G70" s="9">
        <f t="shared" si="29"/>
        <v>1.0449723944122988</v>
      </c>
      <c r="H70" s="9">
        <f t="shared" si="30"/>
        <v>2.9436486536068758</v>
      </c>
      <c r="I70" s="9">
        <f t="shared" si="31"/>
        <v>4.1349171832368965</v>
      </c>
      <c r="J70" s="9">
        <f t="shared" si="32"/>
        <v>2.3898132845683571</v>
      </c>
      <c r="K70" s="11">
        <f t="shared" si="33"/>
        <v>0.34965034965034969</v>
      </c>
      <c r="L70" s="11">
        <f t="shared" si="34"/>
        <v>0.25</v>
      </c>
      <c r="M70" s="11">
        <f t="shared" si="35"/>
        <v>0.42918454935622319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-0.27842222155526875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0.232224856688376</v>
      </c>
      <c r="Q70" s="11">
        <f>2*'OddsRatio_working_3-way'!K70*'OddsRatio_working_3-way'!L70*'OddsRatio_working_3-way'!M70</f>
        <v>7.5032263873465607E-2</v>
      </c>
      <c r="R70" s="11">
        <f t="shared" si="36"/>
        <v>0</v>
      </c>
      <c r="S70" s="11">
        <f t="shared" si="37"/>
        <v>-0.83407443339531628</v>
      </c>
      <c r="T70" s="11">
        <f t="shared" si="38"/>
        <v>-0.26949093163015075</v>
      </c>
      <c r="U70" s="11">
        <f>'OddsRatio_working_3-way'!S70-'OddsRatio_working_3-way'!R70^2/3</f>
        <v>-0.83407443339531628</v>
      </c>
      <c r="V70" s="11">
        <f>'OddsRatio_working_3-way'!S70*'OddsRatio_working_3-way'!R70/3-2*'OddsRatio_working_3-way'!R70^3/27-'OddsRatio_working_3-way'!T70</f>
        <v>0.26949093163015075</v>
      </c>
      <c r="W70" s="11">
        <f>'OddsRatio_working_3-way'!V70^2+4*'OddsRatio_working_3-way'!U70^3/27</f>
        <v>-1.3337457864884786E-2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0.14659708395443219</v>
      </c>
      <c r="Y70" s="11">
        <f>IF('OddsRatio_working_3-way'!W70&gt;=0,IF('OddsRatio_working_3-way'!V70+SQRT('OddsRatio_working_3-way'!W70)&gt;0,0,PI()),ACOS('OddsRatio_working_3-way'!V70/(2*'OddsRatio_working_3-way'!X70)))</f>
        <v>0.40486607556515164</v>
      </c>
      <c r="Z70" s="11">
        <f>'OddsRatio_working_3-way'!X70^(1/3)*COS('OddsRatio_working_3-way'!Y70/3)</f>
        <v>0.52248619720614953</v>
      </c>
      <c r="AA70" s="11">
        <f>'OddsRatio_working_3-way'!X70^(1/3)*COS(('OddsRatio_working_3-way'!Y70+2*PI())/3)</f>
        <v>-0.3226820003317154</v>
      </c>
      <c r="AB70" s="11">
        <f>'OddsRatio_working_3-way'!X70^(1/3)*COS(('OddsRatio_working_3-way'!Y70+4*PI())/3)</f>
        <v>-0.19980419687443401</v>
      </c>
      <c r="AC70" s="11">
        <f>'OddsRatio_working_3-way'!X70^(1/3)*SIN('OddsRatio_working_3-way'!Y70/3)</f>
        <v>7.0943532903491327E-2</v>
      </c>
      <c r="AD70" s="11">
        <f>'OddsRatio_working_3-way'!X70^(1/3)*SIN(('OddsRatio_working_3-way'!Y70+2*PI())/3)</f>
        <v>0.41701455345550581</v>
      </c>
      <c r="AE70" s="11">
        <f>'OddsRatio_working_3-way'!X70^(1/3)*SIN(('OddsRatio_working_3-way'!Y70+4*PI())/3)</f>
        <v>-0.48795808635899718</v>
      </c>
      <c r="AF70" s="11">
        <f>-'OddsRatio_working_3-way'!U70/(3*'OddsRatio_working_3-way'!X70^(1/3))*COS(('OddsRatio_working_3-way'!Y70)/3)</f>
        <v>0.52248619720614942</v>
      </c>
      <c r="AG70" s="11">
        <f>-'OddsRatio_working_3-way'!U70/(3*'OddsRatio_working_3-way'!X70^(1/3))*COS(('OddsRatio_working_3-way'!Y70+2*PI())/3)</f>
        <v>-0.32268200033171535</v>
      </c>
      <c r="AH70" s="11">
        <f>-'OddsRatio_working_3-way'!U70/(3*'OddsRatio_working_3-way'!X70^(1/3))*COS(('OddsRatio_working_3-way'!Y70+4*PI())/3)</f>
        <v>-0.19980419687443396</v>
      </c>
      <c r="AI70" s="11">
        <f>'OddsRatio_working_3-way'!U70/(3*'OddsRatio_working_3-way'!X70^(1/3))*SIN(('OddsRatio_working_3-way'!Y70)/3)</f>
        <v>-7.0943532903491313E-2</v>
      </c>
      <c r="AJ70" s="11">
        <f>'OddsRatio_working_3-way'!U70/(3*'OddsRatio_working_3-way'!X70^(1/3))*SIN(('OddsRatio_working_3-way'!Y70+2*PI())/3)</f>
        <v>-0.41701455345550575</v>
      </c>
      <c r="AK70" s="11">
        <f>'OddsRatio_working_3-way'!U70/(3*'OddsRatio_working_3-way'!X70^(1/3))*SIN(('OddsRatio_working_3-way'!Y70+4*PI())/3)</f>
        <v>0.48795808635899707</v>
      </c>
      <c r="AL70" s="11">
        <f>'OddsRatio_working_3-way'!Z70+'OddsRatio_working_3-way'!AF70</f>
        <v>1.0449723944122988</v>
      </c>
      <c r="AM70" s="11">
        <f>'OddsRatio_working_3-way'!AA70+'OddsRatio_working_3-way'!AG70</f>
        <v>-0.64536400066343069</v>
      </c>
      <c r="AN70" s="11">
        <f>'OddsRatio_working_3-way'!AB70+'OddsRatio_working_3-way'!AH70</f>
        <v>-0.39960839374886797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1.0449723944122988</v>
      </c>
      <c r="AS70" s="11">
        <f>IF(('OddsRatio_working_3-way'!X70=0),IF(Q70&gt;0,-Q70^(1/3),(-Q70)^(1/3)),'OddsRatio_working_3-way'!AM70-'OddsRatio_working_3-way'!R70/3)</f>
        <v>-0.64536400066343069</v>
      </c>
      <c r="AT70" s="11">
        <f>IF(('OddsRatio_working_3-way'!X70=0),IF(Q70&gt;0,-Q70^(1/3),(-Q70)^(1/3)),'OddsRatio_working_3-way'!AN70-'OddsRatio_working_3-way'!R70/3)</f>
        <v>-0.39960839374886797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2.04</v>
      </c>
      <c r="B71" s="4">
        <f>IF('True_Odds_Calculator_3-way'!B70="","",'True_Odds_Calculator_3-way'!B70)</f>
        <v>3.8</v>
      </c>
      <c r="C71" s="4">
        <f>IF('True_Odds_Calculator_3-way'!C70="","",'True_Odds_Calculator_3-way'!C70)</f>
        <v>3.62</v>
      </c>
      <c r="D71" s="9">
        <f t="shared" si="26"/>
        <v>0.47863496983905301</v>
      </c>
      <c r="E71" s="9">
        <f t="shared" si="27"/>
        <v>0.2542806216086419</v>
      </c>
      <c r="F71" s="9">
        <f t="shared" si="28"/>
        <v>0.26708440855230503</v>
      </c>
      <c r="G71" s="9">
        <f t="shared" si="29"/>
        <v>1.047379653788111</v>
      </c>
      <c r="H71" s="9">
        <f t="shared" si="30"/>
        <v>2.0892748399396361</v>
      </c>
      <c r="I71" s="9">
        <f t="shared" si="31"/>
        <v>3.9326630306067112</v>
      </c>
      <c r="J71" s="9">
        <f t="shared" si="32"/>
        <v>3.7441346929248507</v>
      </c>
      <c r="K71" s="11">
        <f t="shared" si="33"/>
        <v>0.49019607843137253</v>
      </c>
      <c r="L71" s="11">
        <f t="shared" si="34"/>
        <v>0.26315789473684209</v>
      </c>
      <c r="M71" s="11">
        <f t="shared" si="35"/>
        <v>0.27624309392265195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-0.27187565924886981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0.23020257826887658</v>
      </c>
      <c r="Q71" s="11">
        <f>2*'OddsRatio_working_3-way'!K71*'OddsRatio_working_3-way'!L71*'OddsRatio_working_3-way'!M71</f>
        <v>7.1270148070859629E-2</v>
      </c>
      <c r="R71" s="11">
        <f t="shared" si="36"/>
        <v>0</v>
      </c>
      <c r="S71" s="11">
        <f t="shared" si="37"/>
        <v>-0.84672007381930992</v>
      </c>
      <c r="T71" s="11">
        <f t="shared" si="38"/>
        <v>-0.26214243771495666</v>
      </c>
      <c r="U71" s="11">
        <f>'OddsRatio_working_3-way'!S71-'OddsRatio_working_3-way'!R71^2/3</f>
        <v>-0.84672007381930992</v>
      </c>
      <c r="V71" s="11">
        <f>'OddsRatio_working_3-way'!S71*'OddsRatio_working_3-way'!R71/3-2*'OddsRatio_working_3-way'!R71^3/27-'OddsRatio_working_3-way'!T71</f>
        <v>0.26214243771495666</v>
      </c>
      <c r="W71" s="11">
        <f>'OddsRatio_working_3-way'!V71^2+4*'OddsRatio_working_3-way'!U71^3/27</f>
        <v>-2.1213661964171043E-2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0.14994358907211652</v>
      </c>
      <c r="Y71" s="11">
        <f>IF('OddsRatio_working_3-way'!W71&gt;=0,IF('OddsRatio_working_3-way'!V71+SQRT('OddsRatio_working_3-way'!W71)&gt;0,0,PI()),ACOS('OddsRatio_working_3-way'!V71/(2*'OddsRatio_working_3-way'!X71)))</f>
        <v>0.50714053216087152</v>
      </c>
      <c r="Z71" s="11">
        <f>'OddsRatio_working_3-way'!X71^(1/3)*COS('OddsRatio_working_3-way'!Y71/3)</f>
        <v>0.52368982689405552</v>
      </c>
      <c r="AA71" s="11">
        <f>'OddsRatio_working_3-way'!X71^(1/3)*COS(('OddsRatio_working_3-way'!Y71+2*PI())/3)</f>
        <v>-0.33925125918549526</v>
      </c>
      <c r="AB71" s="11">
        <f>'OddsRatio_working_3-way'!X71^(1/3)*COS(('OddsRatio_working_3-way'!Y71+4*PI())/3)</f>
        <v>-0.18443856770856032</v>
      </c>
      <c r="AC71" s="11">
        <f>'OddsRatio_working_3-way'!X71^(1/3)*SIN('OddsRatio_working_3-way'!Y71/3)</f>
        <v>8.9381149098178889E-2</v>
      </c>
      <c r="AD71" s="11">
        <f>'OddsRatio_working_3-way'!X71^(1/3)*SIN(('OddsRatio_working_3-way'!Y71+2*PI())/3)</f>
        <v>0.4088381192446377</v>
      </c>
      <c r="AE71" s="11">
        <f>'OddsRatio_working_3-way'!X71^(1/3)*SIN(('OddsRatio_working_3-way'!Y71+4*PI())/3)</f>
        <v>-0.49821926834281655</v>
      </c>
      <c r="AF71" s="11">
        <f>-'OddsRatio_working_3-way'!U71/(3*'OddsRatio_working_3-way'!X71^(1/3))*COS(('OddsRatio_working_3-way'!Y71)/3)</f>
        <v>0.52368982689405552</v>
      </c>
      <c r="AG71" s="11">
        <f>-'OddsRatio_working_3-way'!U71/(3*'OddsRatio_working_3-way'!X71^(1/3))*COS(('OddsRatio_working_3-way'!Y71+2*PI())/3)</f>
        <v>-0.33925125918549526</v>
      </c>
      <c r="AH71" s="11">
        <f>-'OddsRatio_working_3-way'!U71/(3*'OddsRatio_working_3-way'!X71^(1/3))*COS(('OddsRatio_working_3-way'!Y71+4*PI())/3)</f>
        <v>-0.18443856770856032</v>
      </c>
      <c r="AI71" s="11">
        <f>'OddsRatio_working_3-way'!U71/(3*'OddsRatio_working_3-way'!X71^(1/3))*SIN(('OddsRatio_working_3-way'!Y71)/3)</f>
        <v>-8.9381149098178889E-2</v>
      </c>
      <c r="AJ71" s="11">
        <f>'OddsRatio_working_3-way'!U71/(3*'OddsRatio_working_3-way'!X71^(1/3))*SIN(('OddsRatio_working_3-way'!Y71+2*PI())/3)</f>
        <v>-0.4088381192446377</v>
      </c>
      <c r="AK71" s="11">
        <f>'OddsRatio_working_3-way'!U71/(3*'OddsRatio_working_3-way'!X71^(1/3))*SIN(('OddsRatio_working_3-way'!Y71+4*PI())/3)</f>
        <v>0.49821926834281655</v>
      </c>
      <c r="AL71" s="11">
        <f>'OddsRatio_working_3-way'!Z71+'OddsRatio_working_3-way'!AF71</f>
        <v>1.047379653788111</v>
      </c>
      <c r="AM71" s="11">
        <f>'OddsRatio_working_3-way'!AA71+'OddsRatio_working_3-way'!AG71</f>
        <v>-0.67850251837099051</v>
      </c>
      <c r="AN71" s="11">
        <f>'OddsRatio_working_3-way'!AB71+'OddsRatio_working_3-way'!AH71</f>
        <v>-0.36887713541712064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1.047379653788111</v>
      </c>
      <c r="AS71" s="11">
        <f>IF(('OddsRatio_working_3-way'!X71=0),IF(Q71&gt;0,-Q71^(1/3),(-Q71)^(1/3)),'OddsRatio_working_3-way'!AM71-'OddsRatio_working_3-way'!R71/3)</f>
        <v>-0.67850251837099051</v>
      </c>
      <c r="AT71" s="11">
        <f>IF(('OddsRatio_working_3-way'!X71=0),IF(Q71&gt;0,-Q71^(1/3),(-Q71)^(1/3)),'OddsRatio_working_3-way'!AN71-'OddsRatio_working_3-way'!R71/3)</f>
        <v>-0.36887713541712064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2.29</v>
      </c>
      <c r="B72" s="4">
        <f>IF('True_Odds_Calculator_3-way'!B71="","",'True_Odds_Calculator_3-way'!B71)</f>
        <v>3.89</v>
      </c>
      <c r="C72" s="4">
        <f>IF('True_Odds_Calculator_3-way'!C71="","",'True_Odds_Calculator_3-way'!C71)</f>
        <v>2.99</v>
      </c>
      <c r="D72" s="9">
        <f t="shared" si="26"/>
        <v>0.42612533857446916</v>
      </c>
      <c r="E72" s="9">
        <f t="shared" si="27"/>
        <v>0.24893660973407927</v>
      </c>
      <c r="F72" s="9">
        <f t="shared" si="28"/>
        <v>0.32493805169145168</v>
      </c>
      <c r="G72" s="9">
        <f t="shared" si="29"/>
        <v>1.0439747143708018</v>
      </c>
      <c r="H72" s="9">
        <f t="shared" si="30"/>
        <v>2.3467273815383338</v>
      </c>
      <c r="I72" s="9">
        <f t="shared" si="31"/>
        <v>4.0170869245316174</v>
      </c>
      <c r="J72" s="9">
        <f t="shared" si="32"/>
        <v>3.0775096815978955</v>
      </c>
      <c r="K72" s="11">
        <f t="shared" si="33"/>
        <v>0.4366812227074236</v>
      </c>
      <c r="L72" s="11">
        <f t="shared" si="34"/>
        <v>0.25706940874035988</v>
      </c>
      <c r="M72" s="11">
        <f t="shared" si="35"/>
        <v>0.33444816053511706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-0.27853793880951383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0.23164817980283925</v>
      </c>
      <c r="Q72" s="11">
        <f>2*'OddsRatio_working_3-way'!K72*'OddsRatio_working_3-way'!L72*'OddsRatio_working_3-way'!M72</f>
        <v>7.508855098957512E-2</v>
      </c>
      <c r="R72" s="11">
        <f t="shared" si="36"/>
        <v>0</v>
      </c>
      <c r="S72" s="11">
        <f t="shared" si="37"/>
        <v>-0.83165755010938924</v>
      </c>
      <c r="T72" s="11">
        <f t="shared" si="38"/>
        <v>-0.26958105352006134</v>
      </c>
      <c r="U72" s="11">
        <f>'OddsRatio_working_3-way'!S72-'OddsRatio_working_3-way'!R72^2/3</f>
        <v>-0.83165755010938924</v>
      </c>
      <c r="V72" s="11">
        <f>'OddsRatio_working_3-way'!S72*'OddsRatio_working_3-way'!R72/3-2*'OddsRatio_working_3-way'!R72^3/27-'OddsRatio_working_3-way'!T72</f>
        <v>0.26958105352006134</v>
      </c>
      <c r="W72" s="11">
        <f>'OddsRatio_working_3-way'!V72^2+4*'OddsRatio_working_3-way'!U72^3/27</f>
        <v>-1.2543759963952655E-2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0.1459603579580247</v>
      </c>
      <c r="Y72" s="11">
        <f>IF('OddsRatio_working_3-way'!W72&gt;=0,IF('OddsRatio_working_3-way'!V72+SQRT('OddsRatio_working_3-way'!W72)&gt;0,0,PI()),ACOS('OddsRatio_working_3-way'!V72/(2*'OddsRatio_working_3-way'!X72)))</f>
        <v>0.3937586667034354</v>
      </c>
      <c r="Z72" s="11">
        <f>'OddsRatio_working_3-way'!X72^(1/3)*COS('OddsRatio_working_3-way'!Y72/3)</f>
        <v>0.5219873571854009</v>
      </c>
      <c r="AA72" s="11">
        <f>'OddsRatio_working_3-way'!X72^(1/3)*COS(('OddsRatio_working_3-way'!Y72+2*PI())/3)</f>
        <v>-0.32067019601201552</v>
      </c>
      <c r="AB72" s="11">
        <f>'OddsRatio_working_3-way'!X72^(1/3)*COS(('OddsRatio_working_3-way'!Y72+4*PI())/3)</f>
        <v>-0.20131716117338555</v>
      </c>
      <c r="AC72" s="11">
        <f>'OddsRatio_working_3-way'!X72^(1/3)*SIN('OddsRatio_working_3-way'!Y72/3)</f>
        <v>6.890850679268179E-2</v>
      </c>
      <c r="AD72" s="11">
        <f>'OddsRatio_working_3-way'!X72^(1/3)*SIN(('OddsRatio_working_3-way'!Y72+2*PI())/3)</f>
        <v>0.41760005838051789</v>
      </c>
      <c r="AE72" s="11">
        <f>'OddsRatio_working_3-way'!X72^(1/3)*SIN(('OddsRatio_working_3-way'!Y72+4*PI())/3)</f>
        <v>-0.48650856517319979</v>
      </c>
      <c r="AF72" s="11">
        <f>-'OddsRatio_working_3-way'!U72/(3*'OddsRatio_working_3-way'!X72^(1/3))*COS(('OddsRatio_working_3-way'!Y72)/3)</f>
        <v>0.5219873571854009</v>
      </c>
      <c r="AG72" s="11">
        <f>-'OddsRatio_working_3-way'!U72/(3*'OddsRatio_working_3-way'!X72^(1/3))*COS(('OddsRatio_working_3-way'!Y72+2*PI())/3)</f>
        <v>-0.32067019601201552</v>
      </c>
      <c r="AH72" s="11">
        <f>-'OddsRatio_working_3-way'!U72/(3*'OddsRatio_working_3-way'!X72^(1/3))*COS(('OddsRatio_working_3-way'!Y72+4*PI())/3)</f>
        <v>-0.20131716117338555</v>
      </c>
      <c r="AI72" s="11">
        <f>'OddsRatio_working_3-way'!U72/(3*'OddsRatio_working_3-way'!X72^(1/3))*SIN(('OddsRatio_working_3-way'!Y72)/3)</f>
        <v>-6.890850679268179E-2</v>
      </c>
      <c r="AJ72" s="11">
        <f>'OddsRatio_working_3-way'!U72/(3*'OddsRatio_working_3-way'!X72^(1/3))*SIN(('OddsRatio_working_3-way'!Y72+2*PI())/3)</f>
        <v>-0.41760005838051789</v>
      </c>
      <c r="AK72" s="11">
        <f>'OddsRatio_working_3-way'!U72/(3*'OddsRatio_working_3-way'!X72^(1/3))*SIN(('OddsRatio_working_3-way'!Y72+4*PI())/3)</f>
        <v>0.48650856517319979</v>
      </c>
      <c r="AL72" s="11">
        <f>'OddsRatio_working_3-way'!Z72+'OddsRatio_working_3-way'!AF72</f>
        <v>1.0439747143708018</v>
      </c>
      <c r="AM72" s="11">
        <f>'OddsRatio_working_3-way'!AA72+'OddsRatio_working_3-way'!AG72</f>
        <v>-0.64134039202403104</v>
      </c>
      <c r="AN72" s="11">
        <f>'OddsRatio_working_3-way'!AB72+'OddsRatio_working_3-way'!AH72</f>
        <v>-0.4026343223467711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1.0439747143708018</v>
      </c>
      <c r="AS72" s="11">
        <f>IF(('OddsRatio_working_3-way'!X72=0),IF(Q72&gt;0,-Q72^(1/3),(-Q72)^(1/3)),'OddsRatio_working_3-way'!AM72-'OddsRatio_working_3-way'!R72/3)</f>
        <v>-0.64134039202403104</v>
      </c>
      <c r="AT72" s="11">
        <f>IF(('OddsRatio_working_3-way'!X72=0),IF(Q72&gt;0,-Q72^(1/3),(-Q72)^(1/3)),'OddsRatio_working_3-way'!AN72-'OddsRatio_working_3-way'!R72/3)</f>
        <v>-0.4026343223467711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1.58</v>
      </c>
      <c r="B73" s="4">
        <f>IF('True_Odds_Calculator_3-way'!B72="","",'True_Odds_Calculator_3-way'!B72)</f>
        <v>4.57</v>
      </c>
      <c r="C73" s="4">
        <f>IF('True_Odds_Calculator_3-way'!C72="","",'True_Odds_Calculator_3-way'!C72)</f>
        <v>5.59</v>
      </c>
      <c r="D73" s="9">
        <f t="shared" si="26"/>
        <v>0.61979970556469</v>
      </c>
      <c r="E73" s="9">
        <f t="shared" si="27"/>
        <v>0.20939192897877998</v>
      </c>
      <c r="F73" s="9">
        <f t="shared" si="28"/>
        <v>0.17080836545653005</v>
      </c>
      <c r="G73" s="9">
        <f t="shared" si="29"/>
        <v>1.0576283646814</v>
      </c>
      <c r="H73" s="9">
        <f t="shared" si="30"/>
        <v>1.6134244515152123</v>
      </c>
      <c r="I73" s="9">
        <f t="shared" si="31"/>
        <v>4.7757332619125981</v>
      </c>
      <c r="J73" s="9">
        <f t="shared" si="32"/>
        <v>5.854514193887626</v>
      </c>
      <c r="K73" s="11">
        <f t="shared" si="33"/>
        <v>0.63291139240506322</v>
      </c>
      <c r="L73" s="11">
        <f t="shared" si="34"/>
        <v>0.21881838074398249</v>
      </c>
      <c r="M73" s="11">
        <f t="shared" si="35"/>
        <v>0.17889087656529518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-0.23546361119351589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0.21653411921179402</v>
      </c>
      <c r="Q73" s="11">
        <f>2*'OddsRatio_working_3-way'!K73*'OddsRatio_working_3-way'!L73*'OddsRatio_working_3-way'!M73</f>
        <v>4.9550141696062699E-2</v>
      </c>
      <c r="R73" s="11">
        <f t="shared" si="36"/>
        <v>0</v>
      </c>
      <c r="S73" s="11">
        <f t="shared" si="37"/>
        <v>-0.91960756956978529</v>
      </c>
      <c r="T73" s="11">
        <f t="shared" si="38"/>
        <v>-0.21043651477569453</v>
      </c>
      <c r="U73" s="11">
        <f>'OddsRatio_working_3-way'!S73-'OddsRatio_working_3-way'!R73^2/3</f>
        <v>-0.91960756956978529</v>
      </c>
      <c r="V73" s="11">
        <f>'OddsRatio_working_3-way'!S73*'OddsRatio_working_3-way'!R73/3-2*'OddsRatio_working_3-way'!R73^3/27-'OddsRatio_working_3-way'!T73</f>
        <v>0.21043651477569453</v>
      </c>
      <c r="W73" s="11">
        <f>'OddsRatio_working_3-way'!V73^2+4*'OddsRatio_working_3-way'!U73^3/27</f>
        <v>-7.0930097787680724E-2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0.16971566260853904</v>
      </c>
      <c r="Y73" s="11">
        <f>IF('OddsRatio_working_3-way'!W73&gt;=0,IF('OddsRatio_working_3-way'!V73+SQRT('OddsRatio_working_3-way'!W73)&gt;0,0,PI()),ACOS('OddsRatio_working_3-way'!V73/(2*'OddsRatio_working_3-way'!X73)))</f>
        <v>0.90209457713198238</v>
      </c>
      <c r="Z73" s="11">
        <f>'OddsRatio_working_3-way'!X73^(1/3)*COS('OddsRatio_working_3-way'!Y73/3)</f>
        <v>0.52881418234069999</v>
      </c>
      <c r="AA73" s="11">
        <f>'OddsRatio_working_3-way'!X73^(1/3)*COS(('OddsRatio_working_3-way'!Y73+2*PI())/3)</f>
        <v>-0.40642315649026006</v>
      </c>
      <c r="AB73" s="11">
        <f>'OddsRatio_working_3-way'!X73^(1/3)*COS(('OddsRatio_working_3-way'!Y73+4*PI())/3)</f>
        <v>-0.12239102585043982</v>
      </c>
      <c r="AC73" s="11">
        <f>'OddsRatio_working_3-way'!X73^(1/3)*SIN('OddsRatio_working_3-way'!Y73/3)</f>
        <v>0.16398602708340321</v>
      </c>
      <c r="AD73" s="11">
        <f>'OddsRatio_working_3-way'!X73^(1/3)*SIN(('OddsRatio_working_3-way'!Y73+2*PI())/3)</f>
        <v>0.3759735022468409</v>
      </c>
      <c r="AE73" s="11">
        <f>'OddsRatio_working_3-way'!X73^(1/3)*SIN(('OddsRatio_working_3-way'!Y73+4*PI())/3)</f>
        <v>-0.53995952933024405</v>
      </c>
      <c r="AF73" s="11">
        <f>-'OddsRatio_working_3-way'!U73/(3*'OddsRatio_working_3-way'!X73^(1/3))*COS(('OddsRatio_working_3-way'!Y73)/3)</f>
        <v>0.52881418234069999</v>
      </c>
      <c r="AG73" s="11">
        <f>-'OddsRatio_working_3-way'!U73/(3*'OddsRatio_working_3-way'!X73^(1/3))*COS(('OddsRatio_working_3-way'!Y73+2*PI())/3)</f>
        <v>-0.40642315649026006</v>
      </c>
      <c r="AH73" s="11">
        <f>-'OddsRatio_working_3-way'!U73/(3*'OddsRatio_working_3-way'!X73^(1/3))*COS(('OddsRatio_working_3-way'!Y73+4*PI())/3)</f>
        <v>-0.12239102585043982</v>
      </c>
      <c r="AI73" s="11">
        <f>'OddsRatio_working_3-way'!U73/(3*'OddsRatio_working_3-way'!X73^(1/3))*SIN(('OddsRatio_working_3-way'!Y73)/3)</f>
        <v>-0.16398602708340321</v>
      </c>
      <c r="AJ73" s="11">
        <f>'OddsRatio_working_3-way'!U73/(3*'OddsRatio_working_3-way'!X73^(1/3))*SIN(('OddsRatio_working_3-way'!Y73+2*PI())/3)</f>
        <v>-0.3759735022468409</v>
      </c>
      <c r="AK73" s="11">
        <f>'OddsRatio_working_3-way'!U73/(3*'OddsRatio_working_3-way'!X73^(1/3))*SIN(('OddsRatio_working_3-way'!Y73+4*PI())/3)</f>
        <v>0.53995952933024405</v>
      </c>
      <c r="AL73" s="11">
        <f>'OddsRatio_working_3-way'!Z73+'OddsRatio_working_3-way'!AF73</f>
        <v>1.0576283646814</v>
      </c>
      <c r="AM73" s="11">
        <f>'OddsRatio_working_3-way'!AA73+'OddsRatio_working_3-way'!AG73</f>
        <v>-0.81284631298052012</v>
      </c>
      <c r="AN73" s="11">
        <f>'OddsRatio_working_3-way'!AB73+'OddsRatio_working_3-way'!AH73</f>
        <v>-0.24478205170087963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1.0576283646814</v>
      </c>
      <c r="AS73" s="11">
        <f>IF(('OddsRatio_working_3-way'!X73=0),IF(Q73&gt;0,-Q73^(1/3),(-Q73)^(1/3)),'OddsRatio_working_3-way'!AM73-'OddsRatio_working_3-way'!R73/3)</f>
        <v>-0.81284631298052012</v>
      </c>
      <c r="AT73" s="11">
        <f>IF(('OddsRatio_working_3-way'!X73=0),IF(Q73&gt;0,-Q73^(1/3),(-Q73)^(1/3)),'OddsRatio_working_3-way'!AN73-'OddsRatio_working_3-way'!R73/3)</f>
        <v>-0.24478205170087963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2.25</v>
      </c>
      <c r="B74" s="4">
        <f>IF('True_Odds_Calculator_3-way'!B73="","",'True_Odds_Calculator_3-way'!B73)</f>
        <v>4.01</v>
      </c>
      <c r="C74" s="4">
        <f>IF('True_Odds_Calculator_3-way'!C73="","",'True_Odds_Calculator_3-way'!C73)</f>
        <v>2.98</v>
      </c>
      <c r="D74" s="9">
        <f t="shared" si="26"/>
        <v>0.43335387360320643</v>
      </c>
      <c r="E74" s="9">
        <f t="shared" si="27"/>
        <v>0.24104170388868712</v>
      </c>
      <c r="F74" s="9">
        <f t="shared" si="28"/>
        <v>0.32560442250810645</v>
      </c>
      <c r="G74" s="9">
        <f t="shared" si="29"/>
        <v>1.0460663414595603</v>
      </c>
      <c r="H74" s="9">
        <f t="shared" si="30"/>
        <v>2.3075829268244505</v>
      </c>
      <c r="I74" s="9">
        <f t="shared" si="31"/>
        <v>4.148659687793276</v>
      </c>
      <c r="J74" s="9">
        <f t="shared" si="32"/>
        <v>3.0712113560899295</v>
      </c>
      <c r="K74" s="11">
        <f t="shared" si="33"/>
        <v>0.44444444444444442</v>
      </c>
      <c r="L74" s="11">
        <f t="shared" si="34"/>
        <v>0.24937655860349128</v>
      </c>
      <c r="M74" s="11">
        <f t="shared" si="35"/>
        <v>0.33557046979865773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-0.27707576695844283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0.23208198742517303</v>
      </c>
      <c r="Q74" s="11">
        <f>2*'OddsRatio_working_3-way'!K74*'OddsRatio_working_3-way'!L74*'OddsRatio_working_3-way'!M74</f>
        <v>7.4385252379863182E-2</v>
      </c>
      <c r="R74" s="11">
        <f t="shared" si="36"/>
        <v>0</v>
      </c>
      <c r="S74" s="11">
        <f t="shared" si="37"/>
        <v>-0.83761200040269779</v>
      </c>
      <c r="T74" s="11">
        <f t="shared" si="38"/>
        <v>-0.26846538474445453</v>
      </c>
      <c r="U74" s="11">
        <f>'OddsRatio_working_3-way'!S74-'OddsRatio_working_3-way'!R74^2/3</f>
        <v>-0.83761200040269779</v>
      </c>
      <c r="V74" s="11">
        <f>'OddsRatio_working_3-way'!S74*'OddsRatio_working_3-way'!R74/3-2*'OddsRatio_working_3-way'!R74^3/27-'OddsRatio_working_3-way'!T74</f>
        <v>0.26846538474445453</v>
      </c>
      <c r="W74" s="11">
        <f>'OddsRatio_working_3-way'!V74^2+4*'OddsRatio_working_3-way'!U74^3/27</f>
        <v>-1.4987587451907675E-2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0.1475307173590433</v>
      </c>
      <c r="Y74" s="11">
        <f>IF('OddsRatio_working_3-way'!W74&gt;=0,IF('OddsRatio_working_3-way'!V74+SQRT('OddsRatio_working_3-way'!W74)&gt;0,0,PI()),ACOS('OddsRatio_working_3-way'!V74/(2*'OddsRatio_working_3-way'!X74)))</f>
        <v>0.42784337348084267</v>
      </c>
      <c r="Z74" s="11">
        <f>'OddsRatio_working_3-way'!X74^(1/3)*COS('OddsRatio_working_3-way'!Y74/3)</f>
        <v>0.52303317072978017</v>
      </c>
      <c r="AA74" s="11">
        <f>'OddsRatio_working_3-way'!X74^(1/3)*COS(('OddsRatio_working_3-way'!Y74+2*PI())/3)</f>
        <v>-0.32655677938319694</v>
      </c>
      <c r="AB74" s="11">
        <f>'OddsRatio_working_3-way'!X74^(1/3)*COS(('OddsRatio_working_3-way'!Y74+4*PI())/3)</f>
        <v>-0.19647639134658332</v>
      </c>
      <c r="AC74" s="11">
        <f>'OddsRatio_working_3-way'!X74^(1/3)*SIN('OddsRatio_working_3-way'!Y74/3)</f>
        <v>7.5101947049229831E-2</v>
      </c>
      <c r="AD74" s="11">
        <f>'OddsRatio_working_3-way'!X74^(1/3)*SIN(('OddsRatio_working_3-way'!Y74+2*PI())/3)</f>
        <v>0.41540903934929813</v>
      </c>
      <c r="AE74" s="11">
        <f>'OddsRatio_working_3-way'!X74^(1/3)*SIN(('OddsRatio_working_3-way'!Y74+4*PI())/3)</f>
        <v>-0.49051098639852797</v>
      </c>
      <c r="AF74" s="11">
        <f>-'OddsRatio_working_3-way'!U74/(3*'OddsRatio_working_3-way'!X74^(1/3))*COS(('OddsRatio_working_3-way'!Y74)/3)</f>
        <v>0.52303317072978006</v>
      </c>
      <c r="AG74" s="11">
        <f>-'OddsRatio_working_3-way'!U74/(3*'OddsRatio_working_3-way'!X74^(1/3))*COS(('OddsRatio_working_3-way'!Y74+2*PI())/3)</f>
        <v>-0.32655677938319683</v>
      </c>
      <c r="AH74" s="11">
        <f>-'OddsRatio_working_3-way'!U74/(3*'OddsRatio_working_3-way'!X74^(1/3))*COS(('OddsRatio_working_3-way'!Y74+4*PI())/3)</f>
        <v>-0.19647639134658326</v>
      </c>
      <c r="AI74" s="11">
        <f>'OddsRatio_working_3-way'!U74/(3*'OddsRatio_working_3-way'!X74^(1/3))*SIN(('OddsRatio_working_3-way'!Y74)/3)</f>
        <v>-7.5101947049229817E-2</v>
      </c>
      <c r="AJ74" s="11">
        <f>'OddsRatio_working_3-way'!U74/(3*'OddsRatio_working_3-way'!X74^(1/3))*SIN(('OddsRatio_working_3-way'!Y74+2*PI())/3)</f>
        <v>-0.41540903934929801</v>
      </c>
      <c r="AK74" s="11">
        <f>'OddsRatio_working_3-way'!U74/(3*'OddsRatio_working_3-way'!X74^(1/3))*SIN(('OddsRatio_working_3-way'!Y74+4*PI())/3)</f>
        <v>0.49051098639852786</v>
      </c>
      <c r="AL74" s="11">
        <f>'OddsRatio_working_3-way'!Z74+'OddsRatio_working_3-way'!AF74</f>
        <v>1.0460663414595603</v>
      </c>
      <c r="AM74" s="11">
        <f>'OddsRatio_working_3-way'!AA74+'OddsRatio_working_3-way'!AG74</f>
        <v>-0.65311355876639376</v>
      </c>
      <c r="AN74" s="11">
        <f>'OddsRatio_working_3-way'!AB74+'OddsRatio_working_3-way'!AH74</f>
        <v>-0.39295278269316658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1.0460663414595603</v>
      </c>
      <c r="AS74" s="11">
        <f>IF(('OddsRatio_working_3-way'!X74=0),IF(Q74&gt;0,-Q74^(1/3),(-Q74)^(1/3)),'OddsRatio_working_3-way'!AM74-'OddsRatio_working_3-way'!R74/3)</f>
        <v>-0.65311355876639376</v>
      </c>
      <c r="AT74" s="11">
        <f>IF(('OddsRatio_working_3-way'!X74=0),IF(Q74&gt;0,-Q74^(1/3),(-Q74)^(1/3)),'OddsRatio_working_3-way'!AN74-'OddsRatio_working_3-way'!R74/3)</f>
        <v>-0.39295278269316658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2.87</v>
      </c>
      <c r="B75" s="4">
        <f>IF('True_Odds_Calculator_3-way'!B74="","",'True_Odds_Calculator_3-way'!B74)</f>
        <v>3.59</v>
      </c>
      <c r="C75" s="4">
        <f>IF('True_Odds_Calculator_3-way'!C74="","",'True_Odds_Calculator_3-way'!C74)</f>
        <v>2.5</v>
      </c>
      <c r="D75" s="9">
        <f t="shared" si="26"/>
        <v>0.33926032943724449</v>
      </c>
      <c r="E75" s="9">
        <f t="shared" si="27"/>
        <v>0.27045573144492197</v>
      </c>
      <c r="F75" s="9">
        <f t="shared" si="28"/>
        <v>0.39028393911783349</v>
      </c>
      <c r="G75" s="9">
        <f t="shared" si="29"/>
        <v>1.0414914199139562</v>
      </c>
      <c r="H75" s="9">
        <f t="shared" si="30"/>
        <v>2.947588955239099</v>
      </c>
      <c r="I75" s="9">
        <f t="shared" si="31"/>
        <v>3.6974627775771465</v>
      </c>
      <c r="J75" s="9">
        <f t="shared" si="32"/>
        <v>2.5622371298709341</v>
      </c>
      <c r="K75" s="11">
        <f t="shared" si="33"/>
        <v>0.34843205574912889</v>
      </c>
      <c r="L75" s="11">
        <f t="shared" si="34"/>
        <v>0.2785515320334262</v>
      </c>
      <c r="M75" s="11">
        <f t="shared" si="35"/>
        <v>0.4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-0.28204361709355252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0.23138217852532683</v>
      </c>
      <c r="Q75" s="11">
        <f>2*'OddsRatio_working_3-way'!K75*'OddsRatio_working_3-way'!L75*'OddsRatio_working_3-way'!M75</f>
        <v>7.7645026350780813E-2</v>
      </c>
      <c r="R75" s="11">
        <f t="shared" si="36"/>
        <v>0</v>
      </c>
      <c r="S75" s="11">
        <f t="shared" si="37"/>
        <v>-0.82037729096552636</v>
      </c>
      <c r="T75" s="11">
        <f t="shared" si="38"/>
        <v>-0.27529439294145175</v>
      </c>
      <c r="U75" s="11">
        <f>'OddsRatio_working_3-way'!S75-'OddsRatio_working_3-way'!R75^2/3</f>
        <v>-0.82037729096552636</v>
      </c>
      <c r="V75" s="11">
        <f>'OddsRatio_working_3-way'!S75*'OddsRatio_working_3-way'!R75/3-2*'OddsRatio_working_3-way'!R75^3/27-'OddsRatio_working_3-way'!T75</f>
        <v>0.27529439294145175</v>
      </c>
      <c r="W75" s="11">
        <f>'OddsRatio_working_3-way'!V75^2+4*'OddsRatio_working_3-way'!U75^3/27</f>
        <v>-6.0099485581989465E-3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0.14300083159128951</v>
      </c>
      <c r="Y75" s="11">
        <f>IF('OddsRatio_working_3-way'!W75&gt;=0,IF('OddsRatio_working_3-way'!V75+SQRT('OddsRatio_working_3-way'!W75)&gt;0,0,PI()),ACOS('OddsRatio_working_3-way'!V75/(2*'OddsRatio_working_3-way'!X75)))</f>
        <v>0.2744949860827306</v>
      </c>
      <c r="Z75" s="11">
        <f>'OddsRatio_working_3-way'!X75^(1/3)*COS('OddsRatio_working_3-way'!Y75/3)</f>
        <v>0.52074570995697822</v>
      </c>
      <c r="AA75" s="11">
        <f>'OddsRatio_working_3-way'!X75^(1/3)*COS(('OddsRatio_working_3-way'!Y75+2*PI())/3)</f>
        <v>-0.30175222075943986</v>
      </c>
      <c r="AB75" s="11">
        <f>'OddsRatio_working_3-way'!X75^(1/3)*COS(('OddsRatio_working_3-way'!Y75+4*PI())/3)</f>
        <v>-0.21899348919753844</v>
      </c>
      <c r="AC75" s="11">
        <f>'OddsRatio_working_3-way'!X75^(1/3)*SIN('OddsRatio_working_3-way'!Y75/3)</f>
        <v>4.7780775945055767E-2</v>
      </c>
      <c r="AD75" s="11">
        <f>'OddsRatio_working_3-way'!X75^(1/3)*SIN(('OddsRatio_working_3-way'!Y75+2*PI())/3)</f>
        <v>0.42708862576197826</v>
      </c>
      <c r="AE75" s="11">
        <f>'OddsRatio_working_3-way'!X75^(1/3)*SIN(('OddsRatio_working_3-way'!Y75+4*PI())/3)</f>
        <v>-0.47486940170703412</v>
      </c>
      <c r="AF75" s="11">
        <f>-'OddsRatio_working_3-way'!U75/(3*'OddsRatio_working_3-way'!X75^(1/3))*COS(('OddsRatio_working_3-way'!Y75)/3)</f>
        <v>0.520745709956978</v>
      </c>
      <c r="AG75" s="11">
        <f>-'OddsRatio_working_3-way'!U75/(3*'OddsRatio_working_3-way'!X75^(1/3))*COS(('OddsRatio_working_3-way'!Y75+2*PI())/3)</f>
        <v>-0.30175222075943975</v>
      </c>
      <c r="AH75" s="11">
        <f>-'OddsRatio_working_3-way'!U75/(3*'OddsRatio_working_3-way'!X75^(1/3))*COS(('OddsRatio_working_3-way'!Y75+4*PI())/3)</f>
        <v>-0.21899348919753833</v>
      </c>
      <c r="AI75" s="11">
        <f>'OddsRatio_working_3-way'!U75/(3*'OddsRatio_working_3-way'!X75^(1/3))*SIN(('OddsRatio_working_3-way'!Y75)/3)</f>
        <v>-4.7780775945055746E-2</v>
      </c>
      <c r="AJ75" s="11">
        <f>'OddsRatio_working_3-way'!U75/(3*'OddsRatio_working_3-way'!X75^(1/3))*SIN(('OddsRatio_working_3-way'!Y75+2*PI())/3)</f>
        <v>-0.42708862576197809</v>
      </c>
      <c r="AK75" s="11">
        <f>'OddsRatio_working_3-way'!U75/(3*'OddsRatio_working_3-way'!X75^(1/3))*SIN(('OddsRatio_working_3-way'!Y75+4*PI())/3)</f>
        <v>0.4748694017070339</v>
      </c>
      <c r="AL75" s="11">
        <f>'OddsRatio_working_3-way'!Z75+'OddsRatio_working_3-way'!AF75</f>
        <v>1.0414914199139562</v>
      </c>
      <c r="AM75" s="11">
        <f>'OddsRatio_working_3-way'!AA75+'OddsRatio_working_3-way'!AG75</f>
        <v>-0.60350444151887961</v>
      </c>
      <c r="AN75" s="11">
        <f>'OddsRatio_working_3-way'!AB75+'OddsRatio_working_3-way'!AH75</f>
        <v>-0.43798697839507678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1.0414914199139562</v>
      </c>
      <c r="AS75" s="11">
        <f>IF(('OddsRatio_working_3-way'!X75=0),IF(Q75&gt;0,-Q75^(1/3),(-Q75)^(1/3)),'OddsRatio_working_3-way'!AM75-'OddsRatio_working_3-way'!R75/3)</f>
        <v>-0.60350444151887961</v>
      </c>
      <c r="AT75" s="11">
        <f>IF(('OddsRatio_working_3-way'!X75=0),IF(Q75&gt;0,-Q75^(1/3),(-Q75)^(1/3)),'OddsRatio_working_3-way'!AN75-'OddsRatio_working_3-way'!R75/3)</f>
        <v>-0.43798697839507678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3.28</v>
      </c>
      <c r="B76" s="4">
        <f>IF('True_Odds_Calculator_3-way'!B75="","",'True_Odds_Calculator_3-way'!B75)</f>
        <v>3.52</v>
      </c>
      <c r="C76" s="4">
        <f>IF('True_Odds_Calculator_3-way'!C75="","",'True_Odds_Calculator_3-way'!C75)</f>
        <v>2.19</v>
      </c>
      <c r="D76" s="9">
        <f t="shared" si="26"/>
        <v>0.29036534416827425</v>
      </c>
      <c r="E76" s="9">
        <f t="shared" si="27"/>
        <v>0.27018310278350383</v>
      </c>
      <c r="F76" s="9">
        <f t="shared" si="28"/>
        <v>0.43945155304822198</v>
      </c>
      <c r="G76" s="9">
        <f t="shared" si="29"/>
        <v>1.0719022650349779</v>
      </c>
      <c r="H76" s="9">
        <f t="shared" si="30"/>
        <v>3.4439371642797498</v>
      </c>
      <c r="I76" s="9">
        <f t="shared" si="31"/>
        <v>3.7011937078881436</v>
      </c>
      <c r="J76" s="9">
        <f t="shared" si="32"/>
        <v>2.2755636953916234</v>
      </c>
      <c r="K76" s="11">
        <f t="shared" si="33"/>
        <v>0.3048780487804878</v>
      </c>
      <c r="L76" s="11">
        <f t="shared" si="34"/>
        <v>0.28409090909090912</v>
      </c>
      <c r="M76" s="11">
        <f t="shared" si="35"/>
        <v>0.45662100456621008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-0.27040936427421558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0.23690062165254289</v>
      </c>
      <c r="Q76" s="11">
        <f>2*'OddsRatio_working_3-way'!K76*'OddsRatio_working_3-way'!L76*'OddsRatio_working_3-way'!M76</f>
        <v>7.9098705059279753E-2</v>
      </c>
      <c r="R76" s="11">
        <f t="shared" si="36"/>
        <v>0</v>
      </c>
      <c r="S76" s="11">
        <f t="shared" si="37"/>
        <v>-0.87608142672273626</v>
      </c>
      <c r="T76" s="11">
        <f t="shared" si="38"/>
        <v>-0.29251466668538767</v>
      </c>
      <c r="U76" s="11">
        <f>'OddsRatio_working_3-way'!S76-'OddsRatio_working_3-way'!R76^2/3</f>
        <v>-0.87608142672273626</v>
      </c>
      <c r="V76" s="11">
        <f>'OddsRatio_working_3-way'!S76*'OddsRatio_working_3-way'!R76/3-2*'OddsRatio_working_3-way'!R76^3/27-'OddsRatio_working_3-way'!T76</f>
        <v>0.29251466668538767</v>
      </c>
      <c r="W76" s="11">
        <f>'OddsRatio_working_3-way'!V76^2+4*'OddsRatio_working_3-way'!U76^3/27</f>
        <v>-1.4051295427767244E-2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0.15781011188595512</v>
      </c>
      <c r="Y76" s="11">
        <f>IF('OddsRatio_working_3-way'!W76&gt;=0,IF('OddsRatio_working_3-way'!V76+SQRT('OddsRatio_working_3-way'!W76)&gt;0,0,PI()),ACOS('OddsRatio_working_3-way'!V76/(2*'OddsRatio_working_3-way'!X76)))</f>
        <v>0.38501402126647788</v>
      </c>
      <c r="Z76" s="11">
        <f>'OddsRatio_working_3-way'!X76^(1/3)*COS('OddsRatio_working_3-way'!Y76/3)</f>
        <v>0.53595113251748894</v>
      </c>
      <c r="AA76" s="11">
        <f>'OddsRatio_working_3-way'!X76^(1/3)*COS(('OddsRatio_working_3-way'!Y76+2*PI())/3)</f>
        <v>-0.32787251397396427</v>
      </c>
      <c r="AB76" s="11">
        <f>'OddsRatio_working_3-way'!X76^(1/3)*COS(('OddsRatio_working_3-way'!Y76+4*PI())/3)</f>
        <v>-0.20807861854352461</v>
      </c>
      <c r="AC76" s="11">
        <f>'OddsRatio_working_3-way'!X76^(1/3)*SIN('OddsRatio_working_3-way'!Y76/3)</f>
        <v>6.9163037774038108E-2</v>
      </c>
      <c r="AD76" s="11">
        <f>'OddsRatio_working_3-way'!X76^(1/3)*SIN(('OddsRatio_working_3-way'!Y76+2*PI())/3)</f>
        <v>0.42956577706016646</v>
      </c>
      <c r="AE76" s="11">
        <f>'OddsRatio_working_3-way'!X76^(1/3)*SIN(('OddsRatio_working_3-way'!Y76+4*PI())/3)</f>
        <v>-0.49872881483420473</v>
      </c>
      <c r="AF76" s="11">
        <f>-'OddsRatio_working_3-way'!U76/(3*'OddsRatio_working_3-way'!X76^(1/3))*COS(('OddsRatio_working_3-way'!Y76)/3)</f>
        <v>0.53595113251748894</v>
      </c>
      <c r="AG76" s="11">
        <f>-'OddsRatio_working_3-way'!U76/(3*'OddsRatio_working_3-way'!X76^(1/3))*COS(('OddsRatio_working_3-way'!Y76+2*PI())/3)</f>
        <v>-0.32787251397396427</v>
      </c>
      <c r="AH76" s="11">
        <f>-'OddsRatio_working_3-way'!U76/(3*'OddsRatio_working_3-way'!X76^(1/3))*COS(('OddsRatio_working_3-way'!Y76+4*PI())/3)</f>
        <v>-0.20807861854352461</v>
      </c>
      <c r="AI76" s="11">
        <f>'OddsRatio_working_3-way'!U76/(3*'OddsRatio_working_3-way'!X76^(1/3))*SIN(('OddsRatio_working_3-way'!Y76)/3)</f>
        <v>-6.9163037774038108E-2</v>
      </c>
      <c r="AJ76" s="11">
        <f>'OddsRatio_working_3-way'!U76/(3*'OddsRatio_working_3-way'!X76^(1/3))*SIN(('OddsRatio_working_3-way'!Y76+2*PI())/3)</f>
        <v>-0.42956577706016646</v>
      </c>
      <c r="AK76" s="11">
        <f>'OddsRatio_working_3-way'!U76/(3*'OddsRatio_working_3-way'!X76^(1/3))*SIN(('OddsRatio_working_3-way'!Y76+4*PI())/3)</f>
        <v>0.49872881483420473</v>
      </c>
      <c r="AL76" s="11">
        <f>'OddsRatio_working_3-way'!Z76+'OddsRatio_working_3-way'!AF76</f>
        <v>1.0719022650349779</v>
      </c>
      <c r="AM76" s="11">
        <f>'OddsRatio_working_3-way'!AA76+'OddsRatio_working_3-way'!AG76</f>
        <v>-0.65574502794792855</v>
      </c>
      <c r="AN76" s="11">
        <f>'OddsRatio_working_3-way'!AB76+'OddsRatio_working_3-way'!AH76</f>
        <v>-0.41615723708704921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1.0719022650349779</v>
      </c>
      <c r="AS76" s="11">
        <f>IF(('OddsRatio_working_3-way'!X76=0),IF(Q76&gt;0,-Q76^(1/3),(-Q76)^(1/3)),'OddsRatio_working_3-way'!AM76-'OddsRatio_working_3-way'!R76/3)</f>
        <v>-0.65574502794792855</v>
      </c>
      <c r="AT76" s="11">
        <f>IF(('OddsRatio_working_3-way'!X76=0),IF(Q76&gt;0,-Q76^(1/3),(-Q76)^(1/3)),'OddsRatio_working_3-way'!AN76-'OddsRatio_working_3-way'!R76/3)</f>
        <v>-0.41615723708704921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2.59</v>
      </c>
      <c r="B77" s="4">
        <f>IF('True_Odds_Calculator_3-way'!B76="","",'True_Odds_Calculator_3-way'!B76)</f>
        <v>3.38</v>
      </c>
      <c r="C77" s="4">
        <f>IF('True_Odds_Calculator_3-way'!C76="","",'True_Odds_Calculator_3-way'!C76)</f>
        <v>2.76</v>
      </c>
      <c r="D77" s="9">
        <f t="shared" si="26"/>
        <v>0.37054803650771689</v>
      </c>
      <c r="E77" s="9">
        <f t="shared" si="27"/>
        <v>0.28226928495812115</v>
      </c>
      <c r="F77" s="9">
        <f t="shared" si="28"/>
        <v>0.34718267853416185</v>
      </c>
      <c r="G77" s="9">
        <f t="shared" si="29"/>
        <v>1.0683681980250264</v>
      </c>
      <c r="H77" s="9">
        <f t="shared" si="30"/>
        <v>2.6987054348597916</v>
      </c>
      <c r="I77" s="9">
        <f t="shared" si="31"/>
        <v>3.5427163112995625</v>
      </c>
      <c r="J77" s="9">
        <f t="shared" si="32"/>
        <v>2.8803280285240458</v>
      </c>
      <c r="K77" s="11">
        <f t="shared" si="33"/>
        <v>0.38610038610038611</v>
      </c>
      <c r="L77" s="11">
        <f t="shared" si="34"/>
        <v>0.29585798816568049</v>
      </c>
      <c r="M77" s="11">
        <f t="shared" si="35"/>
        <v>0.3623188405797102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-0.27565203484935907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0.23715324718669203</v>
      </c>
      <c r="Q77" s="11">
        <f>2*'OddsRatio_working_3-way'!K77*'OddsRatio_working_3-way'!L77*'OddsRatio_working_3-way'!M77</f>
        <v>8.2776002508443997E-2</v>
      </c>
      <c r="R77" s="11">
        <f t="shared" si="36"/>
        <v>0</v>
      </c>
      <c r="S77" s="11">
        <f t="shared" si="37"/>
        <v>-0.86033555789382721</v>
      </c>
      <c r="T77" s="11">
        <f t="shared" si="38"/>
        <v>-0.30029164324391877</v>
      </c>
      <c r="U77" s="11">
        <f>'OddsRatio_working_3-way'!S77-'OddsRatio_working_3-way'!R77^2/3</f>
        <v>-0.86033555789382721</v>
      </c>
      <c r="V77" s="11">
        <f>'OddsRatio_working_3-way'!S77*'OddsRatio_working_3-way'!R77/3-2*'OddsRatio_working_3-way'!R77^3/27-'OddsRatio_working_3-way'!T77</f>
        <v>0.30029164324391877</v>
      </c>
      <c r="W77" s="11">
        <f>'OddsRatio_working_3-way'!V77^2+4*'OddsRatio_working_3-way'!U77^3/27</f>
        <v>-4.1657921679834065E-3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0.15357478892230031</v>
      </c>
      <c r="Y77" s="11">
        <f>IF('OddsRatio_working_3-way'!W77&gt;=0,IF('OddsRatio_working_3-way'!V77+SQRT('OddsRatio_working_3-way'!W77)&gt;0,0,PI()),ACOS('OddsRatio_working_3-way'!V77/(2*'OddsRatio_working_3-way'!X77)))</f>
        <v>0.21171327955462727</v>
      </c>
      <c r="Z77" s="11">
        <f>'OddsRatio_working_3-way'!X77^(1/3)*COS('OddsRatio_working_3-way'!Y77/3)</f>
        <v>0.53418409901251318</v>
      </c>
      <c r="AA77" s="11">
        <f>'OddsRatio_working_3-way'!X77^(1/3)*COS(('OddsRatio_working_3-way'!Y77+2*PI())/3)</f>
        <v>-0.29979374281255095</v>
      </c>
      <c r="AB77" s="11">
        <f>'OddsRatio_working_3-way'!X77^(1/3)*COS(('OddsRatio_working_3-way'!Y77+4*PI())/3)</f>
        <v>-0.23439035619996237</v>
      </c>
      <c r="AC77" s="11">
        <f>'OddsRatio_working_3-way'!X77^(1/3)*SIN('OddsRatio_working_3-way'!Y77/3)</f>
        <v>3.7760662866691247E-2</v>
      </c>
      <c r="AD77" s="11">
        <f>'OddsRatio_working_3-way'!X77^(1/3)*SIN(('OddsRatio_working_3-way'!Y77+2*PI())/3)</f>
        <v>0.4437366686091927</v>
      </c>
      <c r="AE77" s="11">
        <f>'OddsRatio_working_3-way'!X77^(1/3)*SIN(('OddsRatio_working_3-way'!Y77+4*PI())/3)</f>
        <v>-0.48149733147588386</v>
      </c>
      <c r="AF77" s="11">
        <f>-'OddsRatio_working_3-way'!U77/(3*'OddsRatio_working_3-way'!X77^(1/3))*COS(('OddsRatio_working_3-way'!Y77)/3)</f>
        <v>0.53418409901251318</v>
      </c>
      <c r="AG77" s="11">
        <f>-'OddsRatio_working_3-way'!U77/(3*'OddsRatio_working_3-way'!X77^(1/3))*COS(('OddsRatio_working_3-way'!Y77+2*PI())/3)</f>
        <v>-0.29979374281255095</v>
      </c>
      <c r="AH77" s="11">
        <f>-'OddsRatio_working_3-way'!U77/(3*'OddsRatio_working_3-way'!X77^(1/3))*COS(('OddsRatio_working_3-way'!Y77+4*PI())/3)</f>
        <v>-0.23439035619996237</v>
      </c>
      <c r="AI77" s="11">
        <f>'OddsRatio_working_3-way'!U77/(3*'OddsRatio_working_3-way'!X77^(1/3))*SIN(('OddsRatio_working_3-way'!Y77)/3)</f>
        <v>-3.7760662866691247E-2</v>
      </c>
      <c r="AJ77" s="11">
        <f>'OddsRatio_working_3-way'!U77/(3*'OddsRatio_working_3-way'!X77^(1/3))*SIN(('OddsRatio_working_3-way'!Y77+2*PI())/3)</f>
        <v>-0.4437366686091927</v>
      </c>
      <c r="AK77" s="11">
        <f>'OddsRatio_working_3-way'!U77/(3*'OddsRatio_working_3-way'!X77^(1/3))*SIN(('OddsRatio_working_3-way'!Y77+4*PI())/3)</f>
        <v>0.48149733147588386</v>
      </c>
      <c r="AL77" s="11">
        <f>'OddsRatio_working_3-way'!Z77+'OddsRatio_working_3-way'!AF77</f>
        <v>1.0683681980250264</v>
      </c>
      <c r="AM77" s="11">
        <f>'OddsRatio_working_3-way'!AA77+'OddsRatio_working_3-way'!AG77</f>
        <v>-0.59958748562510189</v>
      </c>
      <c r="AN77" s="11">
        <f>'OddsRatio_working_3-way'!AB77+'OddsRatio_working_3-way'!AH77</f>
        <v>-0.46878071239992475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1.0683681980250264</v>
      </c>
      <c r="AS77" s="11">
        <f>IF(('OddsRatio_working_3-way'!X77=0),IF(Q77&gt;0,-Q77^(1/3),(-Q77)^(1/3)),'OddsRatio_working_3-way'!AM77-'OddsRatio_working_3-way'!R77/3)</f>
        <v>-0.59958748562510189</v>
      </c>
      <c r="AT77" s="11">
        <f>IF(('OddsRatio_working_3-way'!X77=0),IF(Q77&gt;0,-Q77^(1/3),(-Q77)^(1/3)),'OddsRatio_working_3-way'!AN77-'OddsRatio_working_3-way'!R77/3)</f>
        <v>-0.46878071239992475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3.31</v>
      </c>
      <c r="B78" s="4">
        <f>IF('True_Odds_Calculator_3-way'!B77="","",'True_Odds_Calculator_3-way'!B77)</f>
        <v>3.5</v>
      </c>
      <c r="C78" s="4">
        <f>IF('True_Odds_Calculator_3-way'!C77="","",'True_Odds_Calculator_3-way'!C77)</f>
        <v>2.19</v>
      </c>
      <c r="D78" s="9">
        <f t="shared" si="26"/>
        <v>0.28803027799046294</v>
      </c>
      <c r="E78" s="9">
        <f t="shared" si="27"/>
        <v>0.27209624561530782</v>
      </c>
      <c r="F78" s="9">
        <f t="shared" si="28"/>
        <v>0.43987347639422936</v>
      </c>
      <c r="G78" s="9">
        <f t="shared" si="29"/>
        <v>1.0700680602757144</v>
      </c>
      <c r="H78" s="9">
        <f t="shared" si="30"/>
        <v>3.4718572192369002</v>
      </c>
      <c r="I78" s="9">
        <f t="shared" si="31"/>
        <v>3.6751701506892869</v>
      </c>
      <c r="J78" s="9">
        <f t="shared" si="32"/>
        <v>2.2733809917280996</v>
      </c>
      <c r="K78" s="11">
        <f t="shared" si="33"/>
        <v>0.30211480362537763</v>
      </c>
      <c r="L78" s="11">
        <f t="shared" si="34"/>
        <v>0.2857142857142857</v>
      </c>
      <c r="M78" s="11">
        <f t="shared" si="35"/>
        <v>0.45662100456621008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-0.27086868352439686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0.23648908307270267</v>
      </c>
      <c r="Q78" s="11">
        <f>2*'OddsRatio_working_3-way'!K78*'OddsRatio_working_3-way'!L78*'OddsRatio_working_3-way'!M78</f>
        <v>7.8829694357567551E-2</v>
      </c>
      <c r="R78" s="11">
        <f t="shared" si="36"/>
        <v>0</v>
      </c>
      <c r="S78" s="11">
        <f t="shared" si="37"/>
        <v>-0.87307650332860398</v>
      </c>
      <c r="T78" s="11">
        <f t="shared" si="38"/>
        <v>-0.29102550110953468</v>
      </c>
      <c r="U78" s="11">
        <f>'OddsRatio_working_3-way'!S78-'OddsRatio_working_3-way'!R78^2/3</f>
        <v>-0.87307650332860398</v>
      </c>
      <c r="V78" s="11">
        <f>'OddsRatio_working_3-way'!S78*'OddsRatio_working_3-way'!R78/3-2*'OddsRatio_working_3-way'!R78^3/27-'OddsRatio_working_3-way'!T78</f>
        <v>0.29102550110953468</v>
      </c>
      <c r="W78" s="11">
        <f>'OddsRatio_working_3-way'!V78^2+4*'OddsRatio_working_3-way'!U78^3/27</f>
        <v>-1.3898757488359212E-2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0.15699888517471627</v>
      </c>
      <c r="Y78" s="11">
        <f>IF('OddsRatio_working_3-way'!W78&gt;=0,IF('OddsRatio_working_3-way'!V78+SQRT('OddsRatio_working_3-way'!W78)&gt;0,0,PI()),ACOS('OddsRatio_working_3-way'!V78/(2*'OddsRatio_working_3-way'!X78)))</f>
        <v>0.38489093536638697</v>
      </c>
      <c r="Z78" s="11">
        <f>'OddsRatio_working_3-way'!X78^(1/3)*COS('OddsRatio_working_3-way'!Y78/3)</f>
        <v>0.53503403013785722</v>
      </c>
      <c r="AA78" s="11">
        <f>'OddsRatio_working_3-way'!X78^(1/3)*COS(('OddsRatio_working_3-way'!Y78+2*PI())/3)</f>
        <v>-0.3272921418189646</v>
      </c>
      <c r="AB78" s="11">
        <f>'OddsRatio_working_3-way'!X78^(1/3)*COS(('OddsRatio_working_3-way'!Y78+4*PI())/3)</f>
        <v>-0.20774188831889259</v>
      </c>
      <c r="AC78" s="11">
        <f>'OddsRatio_working_3-way'!X78^(1/3)*SIN('OddsRatio_working_3-way'!Y78/3)</f>
        <v>6.9022371039954455E-2</v>
      </c>
      <c r="AD78" s="11">
        <f>'OddsRatio_working_3-way'!X78^(1/3)*SIN(('OddsRatio_working_3-way'!Y78+2*PI())/3)</f>
        <v>0.42884187646857613</v>
      </c>
      <c r="AE78" s="11">
        <f>'OddsRatio_working_3-way'!X78^(1/3)*SIN(('OddsRatio_working_3-way'!Y78+4*PI())/3)</f>
        <v>-0.49786424750853064</v>
      </c>
      <c r="AF78" s="11">
        <f>-'OddsRatio_working_3-way'!U78/(3*'OddsRatio_working_3-way'!X78^(1/3))*COS(('OddsRatio_working_3-way'!Y78)/3)</f>
        <v>0.53503403013785722</v>
      </c>
      <c r="AG78" s="11">
        <f>-'OddsRatio_working_3-way'!U78/(3*'OddsRatio_working_3-way'!X78^(1/3))*COS(('OddsRatio_working_3-way'!Y78+2*PI())/3)</f>
        <v>-0.3272921418189646</v>
      </c>
      <c r="AH78" s="11">
        <f>-'OddsRatio_working_3-way'!U78/(3*'OddsRatio_working_3-way'!X78^(1/3))*COS(('OddsRatio_working_3-way'!Y78+4*PI())/3)</f>
        <v>-0.20774188831889259</v>
      </c>
      <c r="AI78" s="11">
        <f>'OddsRatio_working_3-way'!U78/(3*'OddsRatio_working_3-way'!X78^(1/3))*SIN(('OddsRatio_working_3-way'!Y78)/3)</f>
        <v>-6.9022371039954455E-2</v>
      </c>
      <c r="AJ78" s="11">
        <f>'OddsRatio_working_3-way'!U78/(3*'OddsRatio_working_3-way'!X78^(1/3))*SIN(('OddsRatio_working_3-way'!Y78+2*PI())/3)</f>
        <v>-0.42884187646857613</v>
      </c>
      <c r="AK78" s="11">
        <f>'OddsRatio_working_3-way'!U78/(3*'OddsRatio_working_3-way'!X78^(1/3))*SIN(('OddsRatio_working_3-way'!Y78+4*PI())/3)</f>
        <v>0.49786424750853064</v>
      </c>
      <c r="AL78" s="11">
        <f>'OddsRatio_working_3-way'!Z78+'OddsRatio_working_3-way'!AF78</f>
        <v>1.0700680602757144</v>
      </c>
      <c r="AM78" s="11">
        <f>'OddsRatio_working_3-way'!AA78+'OddsRatio_working_3-way'!AG78</f>
        <v>-0.6545842836379292</v>
      </c>
      <c r="AN78" s="11">
        <f>'OddsRatio_working_3-way'!AB78+'OddsRatio_working_3-way'!AH78</f>
        <v>-0.41548377663778518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1.0700680602757144</v>
      </c>
      <c r="AS78" s="11">
        <f>IF(('OddsRatio_working_3-way'!X78=0),IF(Q78&gt;0,-Q78^(1/3),(-Q78)^(1/3)),'OddsRatio_working_3-way'!AM78-'OddsRatio_working_3-way'!R78/3)</f>
        <v>-0.6545842836379292</v>
      </c>
      <c r="AT78" s="11">
        <f>IF(('OddsRatio_working_3-way'!X78=0),IF(Q78&gt;0,-Q78^(1/3),(-Q78)^(1/3)),'OddsRatio_working_3-way'!AN78-'OddsRatio_working_3-way'!R78/3)</f>
        <v>-0.41548377663778518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2.39</v>
      </c>
      <c r="B79" s="4">
        <f>IF('True_Odds_Calculator_3-way'!B78="","",'True_Odds_Calculator_3-way'!B78)</f>
        <v>2.9</v>
      </c>
      <c r="C79" s="4">
        <f>IF('True_Odds_Calculator_3-way'!C78="","",'True_Odds_Calculator_3-way'!C78)</f>
        <v>3.43</v>
      </c>
      <c r="D79" s="9">
        <f t="shared" si="26"/>
        <v>0.39858258806007496</v>
      </c>
      <c r="E79" s="9">
        <f t="shared" si="27"/>
        <v>0.32652933717397914</v>
      </c>
      <c r="F79" s="9">
        <f t="shared" si="28"/>
        <v>0.2748880747659459</v>
      </c>
      <c r="G79" s="9">
        <f t="shared" si="29"/>
        <v>1.0855326099038463</v>
      </c>
      <c r="H79" s="9">
        <f t="shared" si="30"/>
        <v>2.5088903277663461</v>
      </c>
      <c r="I79" s="9">
        <f t="shared" si="31"/>
        <v>3.0625119588173075</v>
      </c>
      <c r="J79" s="9">
        <f t="shared" si="32"/>
        <v>3.6378442420663477</v>
      </c>
      <c r="K79" s="11">
        <f t="shared" si="33"/>
        <v>0.41841004184100417</v>
      </c>
      <c r="L79" s="11">
        <f t="shared" si="34"/>
        <v>0.34482758620689657</v>
      </c>
      <c r="M79" s="11">
        <f t="shared" si="35"/>
        <v>0.29154518950437314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-0.26995082304414242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0.24060575443154159</v>
      </c>
      <c r="Q79" s="11">
        <f>2*'OddsRatio_working_3-way'!K79*'OddsRatio_working_3-way'!L79*'OddsRatio_working_3-way'!M79</f>
        <v>8.4127886164874655E-2</v>
      </c>
      <c r="R79" s="11">
        <f t="shared" si="36"/>
        <v>0</v>
      </c>
      <c r="S79" s="11">
        <f t="shared" si="37"/>
        <v>-0.89129476146178555</v>
      </c>
      <c r="T79" s="11">
        <f t="shared" si="38"/>
        <v>-0.31164152498663822</v>
      </c>
      <c r="U79" s="11">
        <f>'OddsRatio_working_3-way'!S79-'OddsRatio_working_3-way'!R79^2/3</f>
        <v>-0.89129476146178555</v>
      </c>
      <c r="V79" s="11">
        <f>'OddsRatio_working_3-way'!S79*'OddsRatio_working_3-way'!R79/3-2*'OddsRatio_working_3-way'!R79^3/27-'OddsRatio_working_3-way'!T79</f>
        <v>0.31164152498663822</v>
      </c>
      <c r="W79" s="11">
        <f>'OddsRatio_working_3-way'!V79^2+4*'OddsRatio_working_3-way'!U79^3/27</f>
        <v>-7.7758887691176809E-3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0.16193851369047074</v>
      </c>
      <c r="Y79" s="11">
        <f>IF('OddsRatio_working_3-way'!W79&gt;=0,IF('OddsRatio_working_3-way'!V79+SQRT('OddsRatio_working_3-way'!W79)&gt;0,0,PI()),ACOS('OddsRatio_working_3-way'!V79/(2*'OddsRatio_working_3-way'!X79)))</f>
        <v>0.27574816939770863</v>
      </c>
      <c r="Z79" s="11">
        <f>'OddsRatio_working_3-way'!X79^(1/3)*COS('OddsRatio_working_3-way'!Y79/3)</f>
        <v>0.54276630495192313</v>
      </c>
      <c r="AA79" s="11">
        <f>'OddsRatio_working_3-way'!X79^(1/3)*COS(('OddsRatio_working_3-way'!Y79+2*PI())/3)</f>
        <v>-0.31471032665191467</v>
      </c>
      <c r="AB79" s="11">
        <f>'OddsRatio_working_3-way'!X79^(1/3)*COS(('OddsRatio_working_3-way'!Y79+4*PI())/3)</f>
        <v>-0.2280559783000084</v>
      </c>
      <c r="AC79" s="11">
        <f>'OddsRatio_working_3-way'!X79^(1/3)*SIN('OddsRatio_working_3-way'!Y79/3)</f>
        <v>5.0029911347424738E-2</v>
      </c>
      <c r="AD79" s="11">
        <f>'OddsRatio_working_3-way'!X79^(1/3)*SIN(('OddsRatio_working_3-way'!Y79+2*PI())/3)</f>
        <v>0.44503445273286474</v>
      </c>
      <c r="AE79" s="11">
        <f>'OddsRatio_working_3-way'!X79^(1/3)*SIN(('OddsRatio_working_3-way'!Y79+4*PI())/3)</f>
        <v>-0.49506436408028942</v>
      </c>
      <c r="AF79" s="11">
        <f>-'OddsRatio_working_3-way'!U79/(3*'OddsRatio_working_3-way'!X79^(1/3))*COS(('OddsRatio_working_3-way'!Y79)/3)</f>
        <v>0.54276630495192302</v>
      </c>
      <c r="AG79" s="11">
        <f>-'OddsRatio_working_3-way'!U79/(3*'OddsRatio_working_3-way'!X79^(1/3))*COS(('OddsRatio_working_3-way'!Y79+2*PI())/3)</f>
        <v>-0.31471032665191462</v>
      </c>
      <c r="AH79" s="11">
        <f>-'OddsRatio_working_3-way'!U79/(3*'OddsRatio_working_3-way'!X79^(1/3))*COS(('OddsRatio_working_3-way'!Y79+4*PI())/3)</f>
        <v>-0.22805597830000834</v>
      </c>
      <c r="AI79" s="11">
        <f>'OddsRatio_working_3-way'!U79/(3*'OddsRatio_working_3-way'!X79^(1/3))*SIN(('OddsRatio_working_3-way'!Y79)/3)</f>
        <v>-5.0029911347424724E-2</v>
      </c>
      <c r="AJ79" s="11">
        <f>'OddsRatio_working_3-way'!U79/(3*'OddsRatio_working_3-way'!X79^(1/3))*SIN(('OddsRatio_working_3-way'!Y79+2*PI())/3)</f>
        <v>-0.44503445273286463</v>
      </c>
      <c r="AK79" s="11">
        <f>'OddsRatio_working_3-way'!U79/(3*'OddsRatio_working_3-way'!X79^(1/3))*SIN(('OddsRatio_working_3-way'!Y79+4*PI())/3)</f>
        <v>0.49506436408028931</v>
      </c>
      <c r="AL79" s="11">
        <f>'OddsRatio_working_3-way'!Z79+'OddsRatio_working_3-way'!AF79</f>
        <v>1.0855326099038463</v>
      </c>
      <c r="AM79" s="11">
        <f>'OddsRatio_working_3-way'!AA79+'OddsRatio_working_3-way'!AG79</f>
        <v>-0.62942065330382935</v>
      </c>
      <c r="AN79" s="11">
        <f>'OddsRatio_working_3-way'!AB79+'OddsRatio_working_3-way'!AH79</f>
        <v>-0.45611195660001674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1.0855326099038463</v>
      </c>
      <c r="AS79" s="11">
        <f>IF(('OddsRatio_working_3-way'!X79=0),IF(Q79&gt;0,-Q79^(1/3),(-Q79)^(1/3)),'OddsRatio_working_3-way'!AM79-'OddsRatio_working_3-way'!R79/3)</f>
        <v>-0.62942065330382935</v>
      </c>
      <c r="AT79" s="11">
        <f>IF(('OddsRatio_working_3-way'!X79=0),IF(Q79&gt;0,-Q79^(1/3),(-Q79)^(1/3)),'OddsRatio_working_3-way'!AN79-'OddsRatio_working_3-way'!R79/3)</f>
        <v>-0.45611195660001674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1.48</v>
      </c>
      <c r="B80" s="4">
        <f>IF('True_Odds_Calculator_3-way'!B79="","",'True_Odds_Calculator_3-way'!B79)</f>
        <v>4.22</v>
      </c>
      <c r="C80" s="4">
        <f>IF('True_Odds_Calculator_3-way'!C79="","",'True_Odds_Calculator_3-way'!C79)</f>
        <v>6.63</v>
      </c>
      <c r="D80" s="9">
        <f t="shared" si="26"/>
        <v>0.6484479057883854</v>
      </c>
      <c r="E80" s="9">
        <f t="shared" si="27"/>
        <v>0.21566215434976041</v>
      </c>
      <c r="F80" s="9">
        <f t="shared" si="28"/>
        <v>0.1358899398618543</v>
      </c>
      <c r="G80" s="9">
        <f t="shared" si="29"/>
        <v>1.1294665149450085</v>
      </c>
      <c r="H80" s="9">
        <f t="shared" si="30"/>
        <v>1.5421439271736042</v>
      </c>
      <c r="I80" s="9">
        <f t="shared" si="31"/>
        <v>4.636882178122927</v>
      </c>
      <c r="J80" s="9">
        <f t="shared" si="32"/>
        <v>7.3588964791403981</v>
      </c>
      <c r="K80" s="11">
        <f t="shared" si="33"/>
        <v>0.67567567567567566</v>
      </c>
      <c r="L80" s="11">
        <f t="shared" si="34"/>
        <v>0.23696682464454977</v>
      </c>
      <c r="M80" s="11">
        <f t="shared" si="35"/>
        <v>0.15082956259426847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-0.21014439414216401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0.22531699420464407</v>
      </c>
      <c r="Q80" s="11">
        <f>2*'OddsRatio_working_3-way'!K80*'OddsRatio_working_3-way'!L80*'OddsRatio_working_3-way'!M80</f>
        <v>4.8299462852013725E-2</v>
      </c>
      <c r="R80" s="11">
        <f t="shared" si="36"/>
        <v>0</v>
      </c>
      <c r="S80" s="11">
        <f t="shared" si="37"/>
        <v>-1.0722008318347798</v>
      </c>
      <c r="T80" s="11">
        <f t="shared" si="38"/>
        <v>-0.22983940660981339</v>
      </c>
      <c r="U80" s="11">
        <f>'OddsRatio_working_3-way'!S80-'OddsRatio_working_3-way'!R80^2/3</f>
        <v>-1.0722008318347798</v>
      </c>
      <c r="V80" s="11">
        <f>'OddsRatio_working_3-way'!S80*'OddsRatio_working_3-way'!R80/3-2*'OddsRatio_working_3-way'!R80^3/27-'OddsRatio_working_3-way'!T80</f>
        <v>0.22983940660981339</v>
      </c>
      <c r="W80" s="11">
        <f>'OddsRatio_working_3-way'!V80^2+4*'OddsRatio_working_3-way'!U80^3/27</f>
        <v>-0.1297838850824424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0.21366447874716654</v>
      </c>
      <c r="Y80" s="11">
        <f>IF('OddsRatio_working_3-way'!W80&gt;=0,IF('OddsRatio_working_3-way'!V80+SQRT('OddsRatio_working_3-way'!W80)&gt;0,0,PI()),ACOS('OddsRatio_working_3-way'!V80/(2*'OddsRatio_working_3-way'!X80)))</f>
        <v>1.0029101284265853</v>
      </c>
      <c r="Z80" s="11">
        <f>'OddsRatio_working_3-way'!X80^(1/3)*COS('OddsRatio_working_3-way'!Y80/3)</f>
        <v>0.56473325747250425</v>
      </c>
      <c r="AA80" s="11">
        <f>'OddsRatio_working_3-way'!X80^(1/3)*COS(('OddsRatio_working_3-way'!Y80+2*PI())/3)</f>
        <v>-0.45224149117053214</v>
      </c>
      <c r="AB80" s="11">
        <f>'OddsRatio_working_3-way'!X80^(1/3)*COS(('OddsRatio_working_3-way'!Y80+4*PI())/3)</f>
        <v>-0.11249176630197241</v>
      </c>
      <c r="AC80" s="11">
        <f>'OddsRatio_working_3-way'!X80^(1/3)*SIN('OddsRatio_working_3-way'!Y80/3)</f>
        <v>0.19615459510996452</v>
      </c>
      <c r="AD80" s="11">
        <f>'OddsRatio_working_3-way'!X80^(1/3)*SIN(('OddsRatio_working_3-way'!Y80+2*PI())/3)</f>
        <v>0.39099604977814478</v>
      </c>
      <c r="AE80" s="11">
        <f>'OddsRatio_working_3-way'!X80^(1/3)*SIN(('OddsRatio_working_3-way'!Y80+4*PI())/3)</f>
        <v>-0.58715064488810909</v>
      </c>
      <c r="AF80" s="11">
        <f>-'OddsRatio_working_3-way'!U80/(3*'OddsRatio_working_3-way'!X80^(1/3))*COS(('OddsRatio_working_3-way'!Y80)/3)</f>
        <v>0.56473325747250425</v>
      </c>
      <c r="AG80" s="11">
        <f>-'OddsRatio_working_3-way'!U80/(3*'OddsRatio_working_3-way'!X80^(1/3))*COS(('OddsRatio_working_3-way'!Y80+2*PI())/3)</f>
        <v>-0.45224149117053214</v>
      </c>
      <c r="AH80" s="11">
        <f>-'OddsRatio_working_3-way'!U80/(3*'OddsRatio_working_3-way'!X80^(1/3))*COS(('OddsRatio_working_3-way'!Y80+4*PI())/3)</f>
        <v>-0.11249176630197241</v>
      </c>
      <c r="AI80" s="11">
        <f>'OddsRatio_working_3-way'!U80/(3*'OddsRatio_working_3-way'!X80^(1/3))*SIN(('OddsRatio_working_3-way'!Y80)/3)</f>
        <v>-0.19615459510996452</v>
      </c>
      <c r="AJ80" s="11">
        <f>'OddsRatio_working_3-way'!U80/(3*'OddsRatio_working_3-way'!X80^(1/3))*SIN(('OddsRatio_working_3-way'!Y80+2*PI())/3)</f>
        <v>-0.39099604977814478</v>
      </c>
      <c r="AK80" s="11">
        <f>'OddsRatio_working_3-way'!U80/(3*'OddsRatio_working_3-way'!X80^(1/3))*SIN(('OddsRatio_working_3-way'!Y80+4*PI())/3)</f>
        <v>0.58715064488810909</v>
      </c>
      <c r="AL80" s="11">
        <f>'OddsRatio_working_3-way'!Z80+'OddsRatio_working_3-way'!AF80</f>
        <v>1.1294665149450085</v>
      </c>
      <c r="AM80" s="11">
        <f>'OddsRatio_working_3-way'!AA80+'OddsRatio_working_3-way'!AG80</f>
        <v>-0.90448298234106428</v>
      </c>
      <c r="AN80" s="11">
        <f>'OddsRatio_working_3-way'!AB80+'OddsRatio_working_3-way'!AH80</f>
        <v>-0.22498353260394482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1.1294665149450085</v>
      </c>
      <c r="AS80" s="11">
        <f>IF(('OddsRatio_working_3-way'!X80=0),IF(Q80&gt;0,-Q80^(1/3),(-Q80)^(1/3)),'OddsRatio_working_3-way'!AM80-'OddsRatio_working_3-way'!R80/3)</f>
        <v>-0.90448298234106428</v>
      </c>
      <c r="AT80" s="11">
        <f>IF(('OddsRatio_working_3-way'!X80=0),IF(Q80&gt;0,-Q80^(1/3),(-Q80)^(1/3)),'OddsRatio_working_3-way'!AN80-'OddsRatio_working_3-way'!R80/3)</f>
        <v>-0.22498353260394482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2.38</v>
      </c>
      <c r="B81" s="4">
        <f>IF('True_Odds_Calculator_3-way'!B80="","",'True_Odds_Calculator_3-way'!B80)</f>
        <v>3.6</v>
      </c>
      <c r="C81" s="4">
        <f>IF('True_Odds_Calculator_3-way'!C80="","",'True_Odds_Calculator_3-way'!C80)</f>
        <v>2.89</v>
      </c>
      <c r="D81" s="9">
        <f t="shared" si="26"/>
        <v>0.40412266228291005</v>
      </c>
      <c r="E81" s="9">
        <f t="shared" si="27"/>
        <v>0.26468776526309917</v>
      </c>
      <c r="F81" s="9">
        <f t="shared" si="28"/>
        <v>0.33118957245399105</v>
      </c>
      <c r="G81" s="9">
        <f t="shared" si="29"/>
        <v>1.068475521317036</v>
      </c>
      <c r="H81" s="9">
        <f t="shared" si="30"/>
        <v>2.4744962194175097</v>
      </c>
      <c r="I81" s="9">
        <f t="shared" si="31"/>
        <v>3.7780363554242933</v>
      </c>
      <c r="J81" s="9">
        <f t="shared" si="32"/>
        <v>3.0194187352891984</v>
      </c>
      <c r="K81" s="11">
        <f t="shared" si="33"/>
        <v>0.42016806722689076</v>
      </c>
      <c r="L81" s="11">
        <f t="shared" si="34"/>
        <v>0.27777777777777779</v>
      </c>
      <c r="M81" s="11">
        <f t="shared" si="35"/>
        <v>0.34602076124567471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-0.27386525544473861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0.23706137587676362</v>
      </c>
      <c r="Q81" s="11">
        <f>2*'OddsRatio_working_3-way'!K81*'OddsRatio_working_3-way'!L81*'OddsRatio_working_3-way'!M81</f>
        <v>8.0770485818318097E-2</v>
      </c>
      <c r="R81" s="11">
        <f t="shared" si="36"/>
        <v>0</v>
      </c>
      <c r="S81" s="11">
        <f t="shared" si="37"/>
        <v>-0.86561318445376367</v>
      </c>
      <c r="T81" s="11">
        <f t="shared" si="38"/>
        <v>-0.29492783115971505</v>
      </c>
      <c r="U81" s="11">
        <f>'OddsRatio_working_3-way'!S81-'OddsRatio_working_3-way'!R81^2/3</f>
        <v>-0.86561318445376367</v>
      </c>
      <c r="V81" s="11">
        <f>'OddsRatio_working_3-way'!S81*'OddsRatio_working_3-way'!R81/3-2*'OddsRatio_working_3-way'!R81^3/27-'OddsRatio_working_3-way'!T81</f>
        <v>0.29492783115971505</v>
      </c>
      <c r="W81" s="11">
        <f>'OddsRatio_working_3-way'!V81^2+4*'OddsRatio_working_3-way'!U81^3/27</f>
        <v>-9.1052782225057027E-3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0.15499008340461584</v>
      </c>
      <c r="Y81" s="11">
        <f>IF('OddsRatio_working_3-way'!W81&gt;=0,IF('OddsRatio_working_3-way'!V81+SQRT('OddsRatio_working_3-way'!W81)&gt;0,0,PI()),ACOS('OddsRatio_working_3-way'!V81/(2*'OddsRatio_working_3-way'!X81)))</f>
        <v>0.31291274970877048</v>
      </c>
      <c r="Z81" s="11">
        <f>'OddsRatio_working_3-way'!X81^(1/3)*COS('OddsRatio_working_3-way'!Y81/3)</f>
        <v>0.53423776065851813</v>
      </c>
      <c r="AA81" s="11">
        <f>'OddsRatio_working_3-way'!X81^(1/3)*COS(('OddsRatio_working_3-way'!Y81+2*PI())/3)</f>
        <v>-0.31555241652443961</v>
      </c>
      <c r="AB81" s="11">
        <f>'OddsRatio_working_3-way'!X81^(1/3)*COS(('OddsRatio_working_3-way'!Y81+4*PI())/3)</f>
        <v>-0.21868534413407845</v>
      </c>
      <c r="AC81" s="11">
        <f>'OddsRatio_working_3-way'!X81^(1/3)*SIN('OddsRatio_working_3-way'!Y81/3)</f>
        <v>5.5926230320185982E-2</v>
      </c>
      <c r="AD81" s="11">
        <f>'OddsRatio_working_3-way'!X81^(1/3)*SIN(('OddsRatio_working_3-way'!Y81+2*PI())/3)</f>
        <v>0.43470035723109451</v>
      </c>
      <c r="AE81" s="11">
        <f>'OddsRatio_working_3-way'!X81^(1/3)*SIN(('OddsRatio_working_3-way'!Y81+4*PI())/3)</f>
        <v>-0.49062658755128052</v>
      </c>
      <c r="AF81" s="11">
        <f>-'OddsRatio_working_3-way'!U81/(3*'OddsRatio_working_3-way'!X81^(1/3))*COS(('OddsRatio_working_3-way'!Y81)/3)</f>
        <v>0.53423776065851791</v>
      </c>
      <c r="AG81" s="11">
        <f>-'OddsRatio_working_3-way'!U81/(3*'OddsRatio_working_3-way'!X81^(1/3))*COS(('OddsRatio_working_3-way'!Y81+2*PI())/3)</f>
        <v>-0.31555241652443949</v>
      </c>
      <c r="AH81" s="11">
        <f>-'OddsRatio_working_3-way'!U81/(3*'OddsRatio_working_3-way'!X81^(1/3))*COS(('OddsRatio_working_3-way'!Y81+4*PI())/3)</f>
        <v>-0.21868534413407836</v>
      </c>
      <c r="AI81" s="11">
        <f>'OddsRatio_working_3-way'!U81/(3*'OddsRatio_working_3-way'!X81^(1/3))*SIN(('OddsRatio_working_3-way'!Y81)/3)</f>
        <v>-5.5926230320185955E-2</v>
      </c>
      <c r="AJ81" s="11">
        <f>'OddsRatio_working_3-way'!U81/(3*'OddsRatio_working_3-way'!X81^(1/3))*SIN(('OddsRatio_working_3-way'!Y81+2*PI())/3)</f>
        <v>-0.43470035723109435</v>
      </c>
      <c r="AK81" s="11">
        <f>'OddsRatio_working_3-way'!U81/(3*'OddsRatio_working_3-way'!X81^(1/3))*SIN(('OddsRatio_working_3-way'!Y81+4*PI())/3)</f>
        <v>0.49062658755128036</v>
      </c>
      <c r="AL81" s="11">
        <f>'OddsRatio_working_3-way'!Z81+'OddsRatio_working_3-way'!AF81</f>
        <v>1.068475521317036</v>
      </c>
      <c r="AM81" s="11">
        <f>'OddsRatio_working_3-way'!AA81+'OddsRatio_working_3-way'!AG81</f>
        <v>-0.6311048330488791</v>
      </c>
      <c r="AN81" s="11">
        <f>'OddsRatio_working_3-way'!AB81+'OddsRatio_working_3-way'!AH81</f>
        <v>-0.43737068826815684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1.068475521317036</v>
      </c>
      <c r="AS81" s="11">
        <f>IF(('OddsRatio_working_3-way'!X81=0),IF(Q81&gt;0,-Q81^(1/3),(-Q81)^(1/3)),'OddsRatio_working_3-way'!AM81-'OddsRatio_working_3-way'!R81/3)</f>
        <v>-0.6311048330488791</v>
      </c>
      <c r="AT81" s="11">
        <f>IF(('OddsRatio_working_3-way'!X81=0),IF(Q81&gt;0,-Q81^(1/3),(-Q81)^(1/3)),'OddsRatio_working_3-way'!AN81-'OddsRatio_working_3-way'!R81/3)</f>
        <v>-0.43737068826815684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9.6199999999999992</v>
      </c>
      <c r="B82" s="4">
        <f>IF('True_Odds_Calculator_3-way'!B81="","",'True_Odds_Calculator_3-way'!B81)</f>
        <v>5.14</v>
      </c>
      <c r="C82" s="4">
        <f>IF('True_Odds_Calculator_3-way'!C81="","",'True_Odds_Calculator_3-way'!C81)</f>
        <v>1.33</v>
      </c>
      <c r="D82" s="9">
        <f t="shared" si="26"/>
        <v>9.3579301288695987E-2</v>
      </c>
      <c r="E82" s="9">
        <f t="shared" si="27"/>
        <v>0.17692738570796734</v>
      </c>
      <c r="F82" s="9">
        <f t="shared" si="28"/>
        <v>0.72949331300333675</v>
      </c>
      <c r="G82" s="9">
        <f t="shared" si="29"/>
        <v>1.1236802568462645</v>
      </c>
      <c r="H82" s="9">
        <f t="shared" si="30"/>
        <v>10.686123814014799</v>
      </c>
      <c r="I82" s="9">
        <f t="shared" si="31"/>
        <v>5.6520362633435344</v>
      </c>
      <c r="J82" s="9">
        <f t="shared" si="32"/>
        <v>1.3708144847592674</v>
      </c>
      <c r="K82" s="11">
        <f t="shared" si="33"/>
        <v>0.10395010395010396</v>
      </c>
      <c r="L82" s="11">
        <f t="shared" si="34"/>
        <v>0.19455252918287938</v>
      </c>
      <c r="M82" s="11">
        <f t="shared" si="35"/>
        <v>0.75187969924812026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-0.17907366197351871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0.19904433174963587</v>
      </c>
      <c r="Q82" s="11">
        <f>2*'OddsRatio_working_3-way'!K82*'OddsRatio_working_3-way'!L82*'OddsRatio_working_3-way'!M82</f>
        <v>3.0411662604986383E-2</v>
      </c>
      <c r="R82" s="11">
        <f t="shared" si="36"/>
        <v>0</v>
      </c>
      <c r="S82" s="11">
        <f t="shared" si="37"/>
        <v>-1.1115220940702626</v>
      </c>
      <c r="T82" s="11">
        <f t="shared" si="38"/>
        <v>-0.16982766907108673</v>
      </c>
      <c r="U82" s="11">
        <f>'OddsRatio_working_3-way'!S82-'OddsRatio_working_3-way'!R82^2/3</f>
        <v>-1.1115220940702626</v>
      </c>
      <c r="V82" s="11">
        <f>'OddsRatio_working_3-way'!S82*'OddsRatio_working_3-way'!R82/3-2*'OddsRatio_working_3-way'!R82^3/27-'OddsRatio_working_3-way'!T82</f>
        <v>0.16982766907108673</v>
      </c>
      <c r="W82" s="11">
        <f>'OddsRatio_working_3-way'!V82^2+4*'OddsRatio_working_3-way'!U82^3/27</f>
        <v>-0.17460520499322199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0.22552529912148467</v>
      </c>
      <c r="Y82" s="11">
        <f>IF('OddsRatio_working_3-way'!W82&gt;=0,IF('OddsRatio_working_3-way'!V82+SQRT('OddsRatio_working_3-way'!W82)&gt;0,0,PI()),ACOS('OddsRatio_working_3-way'!V82/(2*'OddsRatio_working_3-way'!X82)))</f>
        <v>1.1847639055883956</v>
      </c>
      <c r="Z82" s="11">
        <f>'OddsRatio_working_3-way'!X82^(1/3)*COS('OddsRatio_working_3-way'!Y82/3)</f>
        <v>0.56184012842313225</v>
      </c>
      <c r="AA82" s="11">
        <f>'OddsRatio_working_3-way'!X82^(1/3)*COS(('OddsRatio_working_3-way'!Y82+2*PI())/3)</f>
        <v>-0.48373100101644939</v>
      </c>
      <c r="AB82" s="11">
        <f>'OddsRatio_working_3-way'!X82^(1/3)*COS(('OddsRatio_working_3-way'!Y82+4*PI())/3)</f>
        <v>-7.8109127406682965E-2</v>
      </c>
      <c r="AC82" s="11">
        <f>'OddsRatio_working_3-way'!X82^(1/3)*SIN('OddsRatio_working_3-way'!Y82/3)</f>
        <v>0.23418589791779906</v>
      </c>
      <c r="AD82" s="11">
        <f>'OddsRatio_working_3-way'!X82^(1/3)*SIN(('OddsRatio_working_3-way'!Y82+2*PI())/3)</f>
        <v>0.36947487512104443</v>
      </c>
      <c r="AE82" s="11">
        <f>'OddsRatio_working_3-way'!X82^(1/3)*SIN(('OddsRatio_working_3-way'!Y82+4*PI())/3)</f>
        <v>-0.60366077303884347</v>
      </c>
      <c r="AF82" s="11">
        <f>-'OddsRatio_working_3-way'!U82/(3*'OddsRatio_working_3-way'!X82^(1/3))*COS(('OddsRatio_working_3-way'!Y82)/3)</f>
        <v>0.56184012842313236</v>
      </c>
      <c r="AG82" s="11">
        <f>-'OddsRatio_working_3-way'!U82/(3*'OddsRatio_working_3-way'!X82^(1/3))*COS(('OddsRatio_working_3-way'!Y82+2*PI())/3)</f>
        <v>-0.48373100101644945</v>
      </c>
      <c r="AH82" s="11">
        <f>-'OddsRatio_working_3-way'!U82/(3*'OddsRatio_working_3-way'!X82^(1/3))*COS(('OddsRatio_working_3-way'!Y82+4*PI())/3)</f>
        <v>-7.8109127406682993E-2</v>
      </c>
      <c r="AI82" s="11">
        <f>'OddsRatio_working_3-way'!U82/(3*'OddsRatio_working_3-way'!X82^(1/3))*SIN(('OddsRatio_working_3-way'!Y82)/3)</f>
        <v>-0.23418589791779909</v>
      </c>
      <c r="AJ82" s="11">
        <f>'OddsRatio_working_3-way'!U82/(3*'OddsRatio_working_3-way'!X82^(1/3))*SIN(('OddsRatio_working_3-way'!Y82+2*PI())/3)</f>
        <v>-0.36947487512104449</v>
      </c>
      <c r="AK82" s="11">
        <f>'OddsRatio_working_3-way'!U82/(3*'OddsRatio_working_3-way'!X82^(1/3))*SIN(('OddsRatio_working_3-way'!Y82+4*PI())/3)</f>
        <v>0.60366077303884358</v>
      </c>
      <c r="AL82" s="11">
        <f>'OddsRatio_working_3-way'!Z82+'OddsRatio_working_3-way'!AF82</f>
        <v>1.1236802568462645</v>
      </c>
      <c r="AM82" s="11">
        <f>'OddsRatio_working_3-way'!AA82+'OddsRatio_working_3-way'!AG82</f>
        <v>-0.96746200203289878</v>
      </c>
      <c r="AN82" s="11">
        <f>'OddsRatio_working_3-way'!AB82+'OddsRatio_working_3-way'!AH82</f>
        <v>-0.15621825481336596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1.1236802568462645</v>
      </c>
      <c r="AS82" s="11">
        <f>IF(('OddsRatio_working_3-way'!X82=0),IF(Q82&gt;0,-Q82^(1/3),(-Q82)^(1/3)),'OddsRatio_working_3-way'!AM82-'OddsRatio_working_3-way'!R82/3)</f>
        <v>-0.96746200203289878</v>
      </c>
      <c r="AT82" s="11">
        <f>IF(('OddsRatio_working_3-way'!X82=0),IF(Q82&gt;0,-Q82^(1/3),(-Q82)^(1/3)),'OddsRatio_working_3-way'!AN82-'OddsRatio_working_3-way'!R82/3)</f>
        <v>-0.15621825481336596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2.17</v>
      </c>
      <c r="B83" s="4">
        <f>IF('True_Odds_Calculator_3-way'!B82="","",'True_Odds_Calculator_3-way'!B82)</f>
        <v>3.68</v>
      </c>
      <c r="C83" s="4">
        <f>IF('True_Odds_Calculator_3-way'!C82="","",'True_Odds_Calculator_3-way'!C82)</f>
        <v>3.21</v>
      </c>
      <c r="D83" s="9">
        <f t="shared" si="26"/>
        <v>0.44413387167586915</v>
      </c>
      <c r="E83" s="9">
        <f t="shared" si="27"/>
        <v>0.25860830557680847</v>
      </c>
      <c r="F83" s="9">
        <f t="shared" si="28"/>
        <v>0.29725782274732243</v>
      </c>
      <c r="G83" s="9">
        <f t="shared" si="29"/>
        <v>1.0697208325615373</v>
      </c>
      <c r="H83" s="9">
        <f t="shared" si="30"/>
        <v>2.2515733740969983</v>
      </c>
      <c r="I83" s="9">
        <f t="shared" si="31"/>
        <v>3.8668518312649205</v>
      </c>
      <c r="J83" s="9">
        <f t="shared" si="32"/>
        <v>3.364083039960998</v>
      </c>
      <c r="K83" s="11">
        <f t="shared" si="33"/>
        <v>0.46082949308755761</v>
      </c>
      <c r="L83" s="11">
        <f t="shared" si="34"/>
        <v>0.27173913043478259</v>
      </c>
      <c r="M83" s="11">
        <f t="shared" si="35"/>
        <v>0.3115264797507788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-0.270333797096456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0.23640684072451909</v>
      </c>
      <c r="Q83" s="11">
        <f>2*'OddsRatio_working_3-way'!K83*'OddsRatio_working_3-way'!L83*'OddsRatio_working_3-way'!M83</f>
        <v>7.8022059645055805E-2</v>
      </c>
      <c r="R83" s="11">
        <f t="shared" si="36"/>
        <v>0</v>
      </c>
      <c r="S83" s="11">
        <f t="shared" si="37"/>
        <v>-0.87449976016194653</v>
      </c>
      <c r="T83" s="11">
        <f t="shared" si="38"/>
        <v>-0.28861378223166551</v>
      </c>
      <c r="U83" s="11">
        <f>'OddsRatio_working_3-way'!S83-'OddsRatio_working_3-way'!R83^2/3</f>
        <v>-0.87449976016194653</v>
      </c>
      <c r="V83" s="11">
        <f>'OddsRatio_working_3-way'!S83*'OddsRatio_working_3-way'!R83/3-2*'OddsRatio_working_3-way'!R83^3/27-'OddsRatio_working_3-way'!T83</f>
        <v>0.28861378223166551</v>
      </c>
      <c r="W83" s="11">
        <f>'OddsRatio_working_3-way'!V83^2+4*'OddsRatio_working_3-way'!U83^3/27</f>
        <v>-1.5779646687638954E-2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0.15738294219967597</v>
      </c>
      <c r="Y83" s="11">
        <f>IF('OddsRatio_working_3-way'!W83&gt;=0,IF('OddsRatio_working_3-way'!V83+SQRT('OddsRatio_working_3-way'!W83)&gt;0,0,PI()),ACOS('OddsRatio_working_3-way'!V83/(2*'OddsRatio_working_3-way'!X83)))</f>
        <v>0.41051428390100697</v>
      </c>
      <c r="Z83" s="11">
        <f>'OddsRatio_working_3-way'!X83^(1/3)*COS('OddsRatio_working_3-way'!Y83/3)</f>
        <v>0.53486041628076864</v>
      </c>
      <c r="AA83" s="11">
        <f>'OddsRatio_working_3-way'!X83^(1/3)*COS(('OddsRatio_working_3-way'!Y83+2*PI())/3)</f>
        <v>-0.3312125831546372</v>
      </c>
      <c r="AB83" s="11">
        <f>'OddsRatio_working_3-way'!X83^(1/3)*COS(('OddsRatio_working_3-way'!Y83+4*PI())/3)</f>
        <v>-0.20364783312613158</v>
      </c>
      <c r="AC83" s="11">
        <f>'OddsRatio_working_3-way'!X83^(1/3)*SIN('OddsRatio_working_3-way'!Y83/3)</f>
        <v>7.364954276806529E-2</v>
      </c>
      <c r="AD83" s="11">
        <f>'OddsRatio_working_3-way'!X83^(1/3)*SIN(('OddsRatio_working_3-way'!Y83+2*PI())/3)</f>
        <v>0.42637793659383305</v>
      </c>
      <c r="AE83" s="11">
        <f>'OddsRatio_working_3-way'!X83^(1/3)*SIN(('OddsRatio_working_3-way'!Y83+4*PI())/3)</f>
        <v>-0.50002747936189806</v>
      </c>
      <c r="AF83" s="11">
        <f>-'OddsRatio_working_3-way'!U83/(3*'OddsRatio_working_3-way'!X83^(1/3))*COS(('OddsRatio_working_3-way'!Y83)/3)</f>
        <v>0.53486041628076864</v>
      </c>
      <c r="AG83" s="11">
        <f>-'OddsRatio_working_3-way'!U83/(3*'OddsRatio_working_3-way'!X83^(1/3))*COS(('OddsRatio_working_3-way'!Y83+2*PI())/3)</f>
        <v>-0.3312125831546372</v>
      </c>
      <c r="AH83" s="11">
        <f>-'OddsRatio_working_3-way'!U83/(3*'OddsRatio_working_3-way'!X83^(1/3))*COS(('OddsRatio_working_3-way'!Y83+4*PI())/3)</f>
        <v>-0.20364783312613158</v>
      </c>
      <c r="AI83" s="11">
        <f>'OddsRatio_working_3-way'!U83/(3*'OddsRatio_working_3-way'!X83^(1/3))*SIN(('OddsRatio_working_3-way'!Y83)/3)</f>
        <v>-7.364954276806529E-2</v>
      </c>
      <c r="AJ83" s="11">
        <f>'OddsRatio_working_3-way'!U83/(3*'OddsRatio_working_3-way'!X83^(1/3))*SIN(('OddsRatio_working_3-way'!Y83+2*PI())/3)</f>
        <v>-0.42637793659383305</v>
      </c>
      <c r="AK83" s="11">
        <f>'OddsRatio_working_3-way'!U83/(3*'OddsRatio_working_3-way'!X83^(1/3))*SIN(('OddsRatio_working_3-way'!Y83+4*PI())/3)</f>
        <v>0.50002747936189806</v>
      </c>
      <c r="AL83" s="11">
        <f>'OddsRatio_working_3-way'!Z83+'OddsRatio_working_3-way'!AF83</f>
        <v>1.0697208325615373</v>
      </c>
      <c r="AM83" s="11">
        <f>'OddsRatio_working_3-way'!AA83+'OddsRatio_working_3-way'!AG83</f>
        <v>-0.66242516630927439</v>
      </c>
      <c r="AN83" s="11">
        <f>'OddsRatio_working_3-way'!AB83+'OddsRatio_working_3-way'!AH83</f>
        <v>-0.40729566625226316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1.0697208325615373</v>
      </c>
      <c r="AS83" s="11">
        <f>IF(('OddsRatio_working_3-way'!X83=0),IF(Q83&gt;0,-Q83^(1/3),(-Q83)^(1/3)),'OddsRatio_working_3-way'!AM83-'OddsRatio_working_3-way'!R83/3)</f>
        <v>-0.66242516630927439</v>
      </c>
      <c r="AT83" s="11">
        <f>IF(('OddsRatio_working_3-way'!X83=0),IF(Q83&gt;0,-Q83^(1/3),(-Q83)^(1/3)),'OddsRatio_working_3-way'!AN83-'OddsRatio_working_3-way'!R83/3)</f>
        <v>-0.40729566625226316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2.02</v>
      </c>
      <c r="B84" s="4">
        <f>IF('True_Odds_Calculator_3-way'!B83="","",'True_Odds_Calculator_3-way'!B83)</f>
        <v>3.59</v>
      </c>
      <c r="C84" s="4">
        <f>IF('True_Odds_Calculator_3-way'!C83="","",'True_Odds_Calculator_3-way'!C83)</f>
        <v>3.92</v>
      </c>
      <c r="D84" s="9">
        <f t="shared" si="26"/>
        <v>0.48378543352348696</v>
      </c>
      <c r="E84" s="9">
        <f t="shared" si="27"/>
        <v>0.26958359437570339</v>
      </c>
      <c r="F84" s="9">
        <f t="shared" si="28"/>
        <v>0.24663097210080967</v>
      </c>
      <c r="G84" s="9">
        <f t="shared" si="29"/>
        <v>1.0461098602037708</v>
      </c>
      <c r="H84" s="9">
        <f t="shared" si="30"/>
        <v>2.0670320574078462</v>
      </c>
      <c r="I84" s="9">
        <f t="shared" si="31"/>
        <v>3.7094245379277666</v>
      </c>
      <c r="J84" s="9">
        <f t="shared" si="32"/>
        <v>4.05464079179501</v>
      </c>
      <c r="K84" s="11">
        <f t="shared" si="33"/>
        <v>0.49504950495049505</v>
      </c>
      <c r="L84" s="11">
        <f t="shared" si="34"/>
        <v>0.2785515320334262</v>
      </c>
      <c r="M84" s="11">
        <f t="shared" si="35"/>
        <v>0.25510204081632654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-0.27136316894721701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0.22971073754524562</v>
      </c>
      <c r="Q84" s="11">
        <f>2*'OddsRatio_working_3-way'!K84*'OddsRatio_working_3-way'!L84*'OddsRatio_working_3-way'!M84</f>
        <v>7.0355509202219182E-2</v>
      </c>
      <c r="R84" s="11">
        <f t="shared" si="36"/>
        <v>0</v>
      </c>
      <c r="S84" s="11">
        <f t="shared" si="37"/>
        <v>-0.84650668856954114</v>
      </c>
      <c r="T84" s="11">
        <f t="shared" si="38"/>
        <v>-0.25926697965376455</v>
      </c>
      <c r="U84" s="11">
        <f>'OddsRatio_working_3-way'!S84-'OddsRatio_working_3-way'!R84^2/3</f>
        <v>-0.84650668856954114</v>
      </c>
      <c r="V84" s="11">
        <f>'OddsRatio_working_3-way'!S84*'OddsRatio_working_3-way'!R84/3-2*'OddsRatio_working_3-way'!R84^3/27-'OddsRatio_working_3-way'!T84</f>
        <v>0.25926697965376455</v>
      </c>
      <c r="W84" s="11">
        <f>'OddsRatio_working_3-way'!V84^2+4*'OddsRatio_working_3-way'!U84^3/27</f>
        <v>-2.2644977419426116E-2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0.14988691083464534</v>
      </c>
      <c r="Y84" s="11">
        <f>IF('OddsRatio_working_3-way'!W84&gt;=0,IF('OddsRatio_working_3-way'!V84+SQRT('OddsRatio_working_3-way'!W84)&gt;0,0,PI()),ACOS('OddsRatio_working_3-way'!V84/(2*'OddsRatio_working_3-way'!X84)))</f>
        <v>0.52589438332725513</v>
      </c>
      <c r="Z84" s="11">
        <f>'OddsRatio_working_3-way'!X84^(1/3)*COS('OddsRatio_working_3-way'!Y84/3)</f>
        <v>0.52305493010188531</v>
      </c>
      <c r="AA84" s="11">
        <f>'OddsRatio_working_3-way'!X84^(1/3)*COS(('OddsRatio_working_3-way'!Y84+2*PI())/3)</f>
        <v>-0.3417573049764287</v>
      </c>
      <c r="AB84" s="11">
        <f>'OddsRatio_working_3-way'!X84^(1/3)*COS(('OddsRatio_working_3-way'!Y84+4*PI())/3)</f>
        <v>-0.1812976251254565</v>
      </c>
      <c r="AC84" s="11">
        <f>'OddsRatio_working_3-way'!X84^(1/3)*SIN('OddsRatio_working_3-way'!Y84/3)</f>
        <v>9.2641439356039926E-2</v>
      </c>
      <c r="AD84" s="11">
        <f>'OddsRatio_working_3-way'!X84^(1/3)*SIN(('OddsRatio_working_3-way'!Y84+2*PI())/3)</f>
        <v>0.40665813736490664</v>
      </c>
      <c r="AE84" s="11">
        <f>'OddsRatio_working_3-way'!X84^(1/3)*SIN(('OddsRatio_working_3-way'!Y84+4*PI())/3)</f>
        <v>-0.49929957672094666</v>
      </c>
      <c r="AF84" s="11">
        <f>-'OddsRatio_working_3-way'!U84/(3*'OddsRatio_working_3-way'!X84^(1/3))*COS(('OddsRatio_working_3-way'!Y84)/3)</f>
        <v>0.52305493010188542</v>
      </c>
      <c r="AG84" s="11">
        <f>-'OddsRatio_working_3-way'!U84/(3*'OddsRatio_working_3-way'!X84^(1/3))*COS(('OddsRatio_working_3-way'!Y84+2*PI())/3)</f>
        <v>-0.34175730497642881</v>
      </c>
      <c r="AH84" s="11">
        <f>-'OddsRatio_working_3-way'!U84/(3*'OddsRatio_working_3-way'!X84^(1/3))*COS(('OddsRatio_working_3-way'!Y84+4*PI())/3)</f>
        <v>-0.18129762512545652</v>
      </c>
      <c r="AI84" s="11">
        <f>'OddsRatio_working_3-way'!U84/(3*'OddsRatio_working_3-way'!X84^(1/3))*SIN(('OddsRatio_working_3-way'!Y84)/3)</f>
        <v>-9.2641439356039954E-2</v>
      </c>
      <c r="AJ84" s="11">
        <f>'OddsRatio_working_3-way'!U84/(3*'OddsRatio_working_3-way'!X84^(1/3))*SIN(('OddsRatio_working_3-way'!Y84+2*PI())/3)</f>
        <v>-0.40665813736490675</v>
      </c>
      <c r="AK84" s="11">
        <f>'OddsRatio_working_3-way'!U84/(3*'OddsRatio_working_3-way'!X84^(1/3))*SIN(('OddsRatio_working_3-way'!Y84+4*PI())/3)</f>
        <v>0.49929957672094671</v>
      </c>
      <c r="AL84" s="11">
        <f>'OddsRatio_working_3-way'!Z84+'OddsRatio_working_3-way'!AF84</f>
        <v>1.0461098602037708</v>
      </c>
      <c r="AM84" s="11">
        <f>'OddsRatio_working_3-way'!AA84+'OddsRatio_working_3-way'!AG84</f>
        <v>-0.68351460995285751</v>
      </c>
      <c r="AN84" s="11">
        <f>'OddsRatio_working_3-way'!AB84+'OddsRatio_working_3-way'!AH84</f>
        <v>-0.36259525025091299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1.0461098602037708</v>
      </c>
      <c r="AS84" s="11">
        <f>IF(('OddsRatio_working_3-way'!X84=0),IF(Q84&gt;0,-Q84^(1/3),(-Q84)^(1/3)),'OddsRatio_working_3-way'!AM84-'OddsRatio_working_3-way'!R84/3)</f>
        <v>-0.68351460995285751</v>
      </c>
      <c r="AT84" s="11">
        <f>IF(('OddsRatio_working_3-way'!X84=0),IF(Q84&gt;0,-Q84^(1/3),(-Q84)^(1/3)),'OddsRatio_working_3-way'!AN84-'OddsRatio_working_3-way'!R84/3)</f>
        <v>-0.36259525025091299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4.4400000000000004</v>
      </c>
      <c r="B85" s="4">
        <f>IF('True_Odds_Calculator_3-way'!B84="","",'True_Odds_Calculator_3-way'!B84)</f>
        <v>3.84</v>
      </c>
      <c r="C85" s="4">
        <f>IF('True_Odds_Calculator_3-way'!C84="","",'True_Odds_Calculator_3-way'!C84)</f>
        <v>1.84</v>
      </c>
      <c r="D85" s="9">
        <f t="shared" si="26"/>
        <v>0.21702006042040892</v>
      </c>
      <c r="E85" s="9">
        <f t="shared" si="27"/>
        <v>0.25134535808702313</v>
      </c>
      <c r="F85" s="9">
        <f t="shared" si="28"/>
        <v>0.53163458149256804</v>
      </c>
      <c r="G85" s="9">
        <f t="shared" si="29"/>
        <v>1.0487991161336985</v>
      </c>
      <c r="H85" s="9">
        <f t="shared" si="30"/>
        <v>4.6078689594999229</v>
      </c>
      <c r="I85" s="9">
        <f t="shared" si="31"/>
        <v>3.9785894898197034</v>
      </c>
      <c r="J85" s="9">
        <f t="shared" si="32"/>
        <v>1.8809912575523071</v>
      </c>
      <c r="K85" s="11">
        <f t="shared" si="33"/>
        <v>0.2252252252252252</v>
      </c>
      <c r="L85" s="11">
        <f t="shared" si="34"/>
        <v>0.26041666666666669</v>
      </c>
      <c r="M85" s="11">
        <f t="shared" si="35"/>
        <v>0.54347826086956519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-0.26159175479827657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0.22695929625277447</v>
      </c>
      <c r="Q85" s="11">
        <f>2*'OddsRatio_working_3-way'!K85*'OddsRatio_working_3-way'!L85*'OddsRatio_working_3-way'!M85</f>
        <v>6.3752611306959125E-2</v>
      </c>
      <c r="R85" s="11">
        <f t="shared" si="36"/>
        <v>0</v>
      </c>
      <c r="S85" s="11">
        <f t="shared" si="37"/>
        <v>-0.86760875329496334</v>
      </c>
      <c r="T85" s="11">
        <f t="shared" si="38"/>
        <v>-0.24371032395925937</v>
      </c>
      <c r="U85" s="11">
        <f>'OddsRatio_working_3-way'!S85-'OddsRatio_working_3-way'!R85^2/3</f>
        <v>-0.86760875329496334</v>
      </c>
      <c r="V85" s="11">
        <f>'OddsRatio_working_3-way'!S85*'OddsRatio_working_3-way'!R85/3-2*'OddsRatio_working_3-way'!R85^3/27-'OddsRatio_working_3-way'!T85</f>
        <v>0.24371032395925937</v>
      </c>
      <c r="W85" s="11">
        <f>'OddsRatio_working_3-way'!V85^2+4*'OddsRatio_working_3-way'!U85^3/27</f>
        <v>-3.7359071561936331E-2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0.15552635915357202</v>
      </c>
      <c r="Y85" s="11">
        <f>IF('OddsRatio_working_3-way'!W85&gt;=0,IF('OddsRatio_working_3-way'!V85+SQRT('OddsRatio_working_3-way'!W85)&gt;0,0,PI()),ACOS('OddsRatio_working_3-way'!V85/(2*'OddsRatio_working_3-way'!X85)))</f>
        <v>0.67051513696275644</v>
      </c>
      <c r="Z85" s="11">
        <f>'OddsRatio_working_3-way'!X85^(1/3)*COS('OddsRatio_working_3-way'!Y85/3)</f>
        <v>0.52439955806684935</v>
      </c>
      <c r="AA85" s="11">
        <f>'OddsRatio_working_3-way'!X85^(1/3)*COS(('OddsRatio_working_3-way'!Y85+2*PI())/3)</f>
        <v>-0.36542775948548373</v>
      </c>
      <c r="AB85" s="11">
        <f>'OddsRatio_working_3-way'!X85^(1/3)*COS(('OddsRatio_working_3-way'!Y85+4*PI())/3)</f>
        <v>-0.15897179858136576</v>
      </c>
      <c r="AC85" s="11">
        <f>'OddsRatio_working_3-way'!X85^(1/3)*SIN('OddsRatio_working_3-way'!Y85/3)</f>
        <v>0.11919740460379552</v>
      </c>
      <c r="AD85" s="11">
        <f>'OddsRatio_working_3-way'!X85^(1/3)*SIN(('OddsRatio_working_3-way'!Y85+2*PI())/3)</f>
        <v>0.3945446367173267</v>
      </c>
      <c r="AE85" s="11">
        <f>'OddsRatio_working_3-way'!X85^(1/3)*SIN(('OddsRatio_working_3-way'!Y85+4*PI())/3)</f>
        <v>-0.51374204132112211</v>
      </c>
      <c r="AF85" s="11">
        <f>-'OddsRatio_working_3-way'!U85/(3*'OddsRatio_working_3-way'!X85^(1/3))*COS(('OddsRatio_working_3-way'!Y85)/3)</f>
        <v>0.52439955806684924</v>
      </c>
      <c r="AG85" s="11">
        <f>-'OddsRatio_working_3-way'!U85/(3*'OddsRatio_working_3-way'!X85^(1/3))*COS(('OddsRatio_working_3-way'!Y85+2*PI())/3)</f>
        <v>-0.36542775948548367</v>
      </c>
      <c r="AH85" s="11">
        <f>-'OddsRatio_working_3-way'!U85/(3*'OddsRatio_working_3-way'!X85^(1/3))*COS(('OddsRatio_working_3-way'!Y85+4*PI())/3)</f>
        <v>-0.15897179858136573</v>
      </c>
      <c r="AI85" s="11">
        <f>'OddsRatio_working_3-way'!U85/(3*'OddsRatio_working_3-way'!X85^(1/3))*SIN(('OddsRatio_working_3-way'!Y85)/3)</f>
        <v>-0.11919740460379549</v>
      </c>
      <c r="AJ85" s="11">
        <f>'OddsRatio_working_3-way'!U85/(3*'OddsRatio_working_3-way'!X85^(1/3))*SIN(('OddsRatio_working_3-way'!Y85+2*PI())/3)</f>
        <v>-0.39454463671732659</v>
      </c>
      <c r="AK85" s="11">
        <f>'OddsRatio_working_3-way'!U85/(3*'OddsRatio_working_3-way'!X85^(1/3))*SIN(('OddsRatio_working_3-way'!Y85+4*PI())/3)</f>
        <v>0.513742041321122</v>
      </c>
      <c r="AL85" s="11">
        <f>'OddsRatio_working_3-way'!Z85+'OddsRatio_working_3-way'!AF85</f>
        <v>1.0487991161336985</v>
      </c>
      <c r="AM85" s="11">
        <f>'OddsRatio_working_3-way'!AA85+'OddsRatio_working_3-way'!AG85</f>
        <v>-0.73085551897096734</v>
      </c>
      <c r="AN85" s="11">
        <f>'OddsRatio_working_3-way'!AB85+'OddsRatio_working_3-way'!AH85</f>
        <v>-0.31794359716273146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1.0487991161336985</v>
      </c>
      <c r="AS85" s="11">
        <f>IF(('OddsRatio_working_3-way'!X85=0),IF(Q85&gt;0,-Q85^(1/3),(-Q85)^(1/3)),'OddsRatio_working_3-way'!AM85-'OddsRatio_working_3-way'!R85/3)</f>
        <v>-0.73085551897096734</v>
      </c>
      <c r="AT85" s="11">
        <f>IF(('OddsRatio_working_3-way'!X85=0),IF(Q85&gt;0,-Q85^(1/3),(-Q85)^(1/3)),'OddsRatio_working_3-way'!AN85-'OddsRatio_working_3-way'!R85/3)</f>
        <v>-0.31794359716273146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1.88</v>
      </c>
      <c r="B86" s="4">
        <f>IF('True_Odds_Calculator_3-way'!B85="","",'True_Odds_Calculator_3-way'!B85)</f>
        <v>4.1500000000000004</v>
      </c>
      <c r="C86" s="4">
        <f>IF('True_Odds_Calculator_3-way'!C85="","",'True_Odds_Calculator_3-way'!C85)</f>
        <v>3.64</v>
      </c>
      <c r="D86" s="9">
        <f t="shared" si="26"/>
        <v>0.51289971844710702</v>
      </c>
      <c r="E86" s="9">
        <f t="shared" si="27"/>
        <v>0.22729905971542139</v>
      </c>
      <c r="F86" s="9">
        <f t="shared" si="28"/>
        <v>0.25980122183747134</v>
      </c>
      <c r="G86" s="9">
        <f t="shared" si="29"/>
        <v>1.0792032580853888</v>
      </c>
      <c r="H86" s="9">
        <f t="shared" si="30"/>
        <v>1.9496988671151423</v>
      </c>
      <c r="I86" s="9">
        <f t="shared" si="31"/>
        <v>4.3994902629689747</v>
      </c>
      <c r="J86" s="9">
        <f t="shared" si="32"/>
        <v>3.8490966013454257</v>
      </c>
      <c r="K86" s="11">
        <f t="shared" si="33"/>
        <v>0.53191489361702127</v>
      </c>
      <c r="L86" s="11">
        <f t="shared" si="34"/>
        <v>0.24096385542168672</v>
      </c>
      <c r="M86" s="11">
        <f t="shared" si="35"/>
        <v>0.27472527472527469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-0.25768540610888713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0.234865109256291</v>
      </c>
      <c r="Q86" s="11">
        <f>2*'OddsRatio_working_3-way'!K86*'OddsRatio_working_3-way'!L86*'OddsRatio_working_3-way'!M86</f>
        <v>7.0424320616578995E-2</v>
      </c>
      <c r="R86" s="11">
        <f t="shared" si="36"/>
        <v>0</v>
      </c>
      <c r="S86" s="11">
        <f t="shared" si="37"/>
        <v>-0.91144125235034379</v>
      </c>
      <c r="T86" s="11">
        <f t="shared" si="38"/>
        <v>-0.27329572784118245</v>
      </c>
      <c r="U86" s="11">
        <f>'OddsRatio_working_3-way'!S86-'OddsRatio_working_3-way'!R86^2/3</f>
        <v>-0.91144125235034379</v>
      </c>
      <c r="V86" s="11">
        <f>'OddsRatio_working_3-way'!S86*'OddsRatio_working_3-way'!R86/3-2*'OddsRatio_working_3-way'!R86^3/27-'OddsRatio_working_3-way'!T86</f>
        <v>0.27329572784118245</v>
      </c>
      <c r="W86" s="11">
        <f>'OddsRatio_working_3-way'!V86^2+4*'OddsRatio_working_3-way'!U86^3/27</f>
        <v>-3.7480878771388171E-2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0.167460020323979</v>
      </c>
      <c r="Y86" s="11">
        <f>IF('OddsRatio_working_3-way'!W86&gt;=0,IF('OddsRatio_working_3-way'!V86+SQRT('OddsRatio_working_3-way'!W86)&gt;0,0,PI()),ACOS('OddsRatio_working_3-way'!V86/(2*'OddsRatio_working_3-way'!X86)))</f>
        <v>0.61633425525372598</v>
      </c>
      <c r="Z86" s="11">
        <f>'OddsRatio_working_3-way'!X86^(1/3)*COS('OddsRatio_working_3-way'!Y86/3)</f>
        <v>0.53960162904269438</v>
      </c>
      <c r="AA86" s="11">
        <f>'OddsRatio_working_3-way'!X86^(1/3)*COS(('OddsRatio_working_3-way'!Y86+2*PI())/3)</f>
        <v>-0.36718086657739613</v>
      </c>
      <c r="AB86" s="11">
        <f>'OddsRatio_working_3-way'!X86^(1/3)*COS(('OddsRatio_working_3-way'!Y86+4*PI())/3)</f>
        <v>-0.17242076246529811</v>
      </c>
      <c r="AC86" s="11">
        <f>'OddsRatio_working_3-way'!X86^(1/3)*SIN('OddsRatio_working_3-way'!Y86/3)</f>
        <v>0.11244479853651937</v>
      </c>
      <c r="AD86" s="11">
        <f>'OddsRatio_working_3-way'!X86^(1/3)*SIN(('OddsRatio_working_3-way'!Y86+2*PI())/3)</f>
        <v>0.41108631940618062</v>
      </c>
      <c r="AE86" s="11">
        <f>'OddsRatio_working_3-way'!X86^(1/3)*SIN(('OddsRatio_working_3-way'!Y86+4*PI())/3)</f>
        <v>-0.52353111794269991</v>
      </c>
      <c r="AF86" s="11">
        <f>-'OddsRatio_working_3-way'!U86/(3*'OddsRatio_working_3-way'!X86^(1/3))*COS(('OddsRatio_working_3-way'!Y86)/3)</f>
        <v>0.53960162904269438</v>
      </c>
      <c r="AG86" s="11">
        <f>-'OddsRatio_working_3-way'!U86/(3*'OddsRatio_working_3-way'!X86^(1/3))*COS(('OddsRatio_working_3-way'!Y86+2*PI())/3)</f>
        <v>-0.36718086657739613</v>
      </c>
      <c r="AH86" s="11">
        <f>-'OddsRatio_working_3-way'!U86/(3*'OddsRatio_working_3-way'!X86^(1/3))*COS(('OddsRatio_working_3-way'!Y86+4*PI())/3)</f>
        <v>-0.17242076246529811</v>
      </c>
      <c r="AI86" s="11">
        <f>'OddsRatio_working_3-way'!U86/(3*'OddsRatio_working_3-way'!X86^(1/3))*SIN(('OddsRatio_working_3-way'!Y86)/3)</f>
        <v>-0.11244479853651937</v>
      </c>
      <c r="AJ86" s="11">
        <f>'OddsRatio_working_3-way'!U86/(3*'OddsRatio_working_3-way'!X86^(1/3))*SIN(('OddsRatio_working_3-way'!Y86+2*PI())/3)</f>
        <v>-0.41108631940618062</v>
      </c>
      <c r="AK86" s="11">
        <f>'OddsRatio_working_3-way'!U86/(3*'OddsRatio_working_3-way'!X86^(1/3))*SIN(('OddsRatio_working_3-way'!Y86+4*PI())/3)</f>
        <v>0.52353111794269991</v>
      </c>
      <c r="AL86" s="11">
        <f>'OddsRatio_working_3-way'!Z86+'OddsRatio_working_3-way'!AF86</f>
        <v>1.0792032580853888</v>
      </c>
      <c r="AM86" s="11">
        <f>'OddsRatio_working_3-way'!AA86+'OddsRatio_working_3-way'!AG86</f>
        <v>-0.73436173315479225</v>
      </c>
      <c r="AN86" s="11">
        <f>'OddsRatio_working_3-way'!AB86+'OddsRatio_working_3-way'!AH86</f>
        <v>-0.34484152493059622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1.0792032580853888</v>
      </c>
      <c r="AS86" s="11">
        <f>IF(('OddsRatio_working_3-way'!X86=0),IF(Q86&gt;0,-Q86^(1/3),(-Q86)^(1/3)),'OddsRatio_working_3-way'!AM86-'OddsRatio_working_3-way'!R86/3)</f>
        <v>-0.73436173315479225</v>
      </c>
      <c r="AT86" s="11">
        <f>IF(('OddsRatio_working_3-way'!X86=0),IF(Q86&gt;0,-Q86^(1/3),(-Q86)^(1/3)),'OddsRatio_working_3-way'!AN86-'OddsRatio_working_3-way'!R86/3)</f>
        <v>-0.34484152493059622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2.2599999999999998</v>
      </c>
      <c r="B87" s="4">
        <f>IF('True_Odds_Calculator_3-way'!B86="","",'True_Odds_Calculator_3-way'!B86)</f>
        <v>3.85</v>
      </c>
      <c r="C87" s="4">
        <f>IF('True_Odds_Calculator_3-way'!C86="","",'True_Odds_Calculator_3-way'!C86)</f>
        <v>2.93</v>
      </c>
      <c r="D87" s="9">
        <f t="shared" si="26"/>
        <v>0.42621307706306216</v>
      </c>
      <c r="E87" s="9">
        <f t="shared" si="27"/>
        <v>0.24721412066173054</v>
      </c>
      <c r="F87" s="9">
        <f t="shared" si="28"/>
        <v>0.32657280227520713</v>
      </c>
      <c r="G87" s="9">
        <f t="shared" si="29"/>
        <v>1.0684478522182199</v>
      </c>
      <c r="H87" s="9">
        <f t="shared" si="30"/>
        <v>2.3462442937949572</v>
      </c>
      <c r="I87" s="9">
        <f t="shared" si="31"/>
        <v>4.0450763788219275</v>
      </c>
      <c r="J87" s="9">
        <f t="shared" si="32"/>
        <v>3.0621043547811646</v>
      </c>
      <c r="K87" s="11">
        <f t="shared" si="33"/>
        <v>0.44247787610619471</v>
      </c>
      <c r="L87" s="11">
        <f t="shared" si="34"/>
        <v>0.25974025974025972</v>
      </c>
      <c r="M87" s="11">
        <f t="shared" si="35"/>
        <v>0.34129692832764502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-0.27185412370709405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0.23691914114457835</v>
      </c>
      <c r="Q87" s="11">
        <f>2*'OddsRatio_working_3-way'!K87*'OddsRatio_working_3-way'!L87*'OddsRatio_working_3-way'!M87</f>
        <v>7.8450046736615334E-2</v>
      </c>
      <c r="R87" s="11">
        <f t="shared" si="36"/>
        <v>0</v>
      </c>
      <c r="S87" s="11">
        <f t="shared" si="37"/>
        <v>-0.87149364487788317</v>
      </c>
      <c r="T87" s="11">
        <f t="shared" si="38"/>
        <v>-0.28857405459532554</v>
      </c>
      <c r="U87" s="11">
        <f>'OddsRatio_working_3-way'!S87-'OddsRatio_working_3-way'!R87^2/3</f>
        <v>-0.87149364487788317</v>
      </c>
      <c r="V87" s="11">
        <f>'OddsRatio_working_3-way'!S87*'OddsRatio_working_3-way'!R87/3-2*'OddsRatio_working_3-way'!R87^3/27-'OddsRatio_working_3-way'!T87</f>
        <v>0.28857405459532554</v>
      </c>
      <c r="W87" s="11">
        <f>'OddsRatio_working_3-way'!V87^2+4*'OddsRatio_working_3-way'!U87^3/27</f>
        <v>-1.4784340288680614E-2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0.15657212816643529</v>
      </c>
      <c r="Y87" s="11">
        <f>IF('OddsRatio_working_3-way'!W87&gt;=0,IF('OddsRatio_working_3-way'!V87+SQRT('OddsRatio_working_3-way'!W87)&gt;0,0,PI()),ACOS('OddsRatio_working_3-way'!V87/(2*'OddsRatio_working_3-way'!X87)))</f>
        <v>0.39877557986556456</v>
      </c>
      <c r="Z87" s="11">
        <f>'OddsRatio_working_3-way'!X87^(1/3)*COS('OddsRatio_working_3-way'!Y87/3)</f>
        <v>0.53422392610911007</v>
      </c>
      <c r="AA87" s="11">
        <f>'OddsRatio_working_3-way'!X87^(1/3)*COS(('OddsRatio_working_3-way'!Y87+2*PI())/3)</f>
        <v>-0.32897478548367542</v>
      </c>
      <c r="AB87" s="11">
        <f>'OddsRatio_working_3-way'!X87^(1/3)*COS(('OddsRatio_working_3-way'!Y87+4*PI())/3)</f>
        <v>-0.20524914062543484</v>
      </c>
      <c r="AC87" s="11">
        <f>'OddsRatio_working_3-way'!X87^(1/3)*SIN('OddsRatio_working_3-way'!Y87/3)</f>
        <v>7.1433034364565509E-2</v>
      </c>
      <c r="AD87" s="11">
        <f>'OddsRatio_working_3-way'!X87^(1/3)*SIN(('OddsRatio_working_3-way'!Y87+2*PI())/3)</f>
        <v>0.42693497413766762</v>
      </c>
      <c r="AE87" s="11">
        <f>'OddsRatio_working_3-way'!X87^(1/3)*SIN(('OddsRatio_working_3-way'!Y87+4*PI())/3)</f>
        <v>-0.49836800850223284</v>
      </c>
      <c r="AF87" s="11">
        <f>-'OddsRatio_working_3-way'!U87/(3*'OddsRatio_working_3-way'!X87^(1/3))*COS(('OddsRatio_working_3-way'!Y87)/3)</f>
        <v>0.53422392610910996</v>
      </c>
      <c r="AG87" s="11">
        <f>-'OddsRatio_working_3-way'!U87/(3*'OddsRatio_working_3-way'!X87^(1/3))*COS(('OddsRatio_working_3-way'!Y87+2*PI())/3)</f>
        <v>-0.32897478548367537</v>
      </c>
      <c r="AH87" s="11">
        <f>-'OddsRatio_working_3-way'!U87/(3*'OddsRatio_working_3-way'!X87^(1/3))*COS(('OddsRatio_working_3-way'!Y87+4*PI())/3)</f>
        <v>-0.20524914062543481</v>
      </c>
      <c r="AI87" s="11">
        <f>'OddsRatio_working_3-way'!U87/(3*'OddsRatio_working_3-way'!X87^(1/3))*SIN(('OddsRatio_working_3-way'!Y87)/3)</f>
        <v>-7.1433034364565495E-2</v>
      </c>
      <c r="AJ87" s="11">
        <f>'OddsRatio_working_3-way'!U87/(3*'OddsRatio_working_3-way'!X87^(1/3))*SIN(('OddsRatio_working_3-way'!Y87+2*PI())/3)</f>
        <v>-0.42693497413766751</v>
      </c>
      <c r="AK87" s="11">
        <f>'OddsRatio_working_3-way'!U87/(3*'OddsRatio_working_3-way'!X87^(1/3))*SIN(('OddsRatio_working_3-way'!Y87+4*PI())/3)</f>
        <v>0.49836800850223273</v>
      </c>
      <c r="AL87" s="11">
        <f>'OddsRatio_working_3-way'!Z87+'OddsRatio_working_3-way'!AF87</f>
        <v>1.0684478522182199</v>
      </c>
      <c r="AM87" s="11">
        <f>'OddsRatio_working_3-way'!AA87+'OddsRatio_working_3-way'!AG87</f>
        <v>-0.65794957096735085</v>
      </c>
      <c r="AN87" s="11">
        <f>'OddsRatio_working_3-way'!AB87+'OddsRatio_working_3-way'!AH87</f>
        <v>-0.41049828125086962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1.0684478522182199</v>
      </c>
      <c r="AS87" s="11">
        <f>IF(('OddsRatio_working_3-way'!X87=0),IF(Q87&gt;0,-Q87^(1/3),(-Q87)^(1/3)),'OddsRatio_working_3-way'!AM87-'OddsRatio_working_3-way'!R87/3)</f>
        <v>-0.65794957096735085</v>
      </c>
      <c r="AT87" s="11">
        <f>IF(('OddsRatio_working_3-way'!X87=0),IF(Q87&gt;0,-Q87^(1/3),(-Q87)^(1/3)),'OddsRatio_working_3-way'!AN87-'OddsRatio_working_3-way'!R87/3)</f>
        <v>-0.41049828125086962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3.53</v>
      </c>
      <c r="B88" s="4">
        <f>IF('True_Odds_Calculator_3-way'!B87="","",'True_Odds_Calculator_3-way'!B87)</f>
        <v>4.12</v>
      </c>
      <c r="C88" s="4">
        <f>IF('True_Odds_Calculator_3-way'!C87="","",'True_Odds_Calculator_3-way'!C87)</f>
        <v>1.92</v>
      </c>
      <c r="D88" s="9">
        <f t="shared" si="26"/>
        <v>0.26843357977107363</v>
      </c>
      <c r="E88" s="9">
        <f t="shared" si="27"/>
        <v>0.22931233462620076</v>
      </c>
      <c r="F88" s="9">
        <f t="shared" si="28"/>
        <v>0.50225408560272566</v>
      </c>
      <c r="G88" s="9">
        <f t="shared" si="29"/>
        <v>1.0772001330240422</v>
      </c>
      <c r="H88" s="9">
        <f t="shared" si="30"/>
        <v>3.7253163365508262</v>
      </c>
      <c r="I88" s="9">
        <f t="shared" si="31"/>
        <v>4.360864415035012</v>
      </c>
      <c r="J88" s="9">
        <f t="shared" si="32"/>
        <v>1.9910241223821179</v>
      </c>
      <c r="K88" s="11">
        <f t="shared" si="33"/>
        <v>0.28328611898016998</v>
      </c>
      <c r="L88" s="11">
        <f t="shared" si="34"/>
        <v>0.24271844660194175</v>
      </c>
      <c r="M88" s="11">
        <f t="shared" si="35"/>
        <v>0.52083333333333337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-0.26006972138947704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0.23528390494788087</v>
      </c>
      <c r="Q88" s="11">
        <f>2*'OddsRatio_working_3-way'!K88*'OddsRatio_working_3-way'!L88*'OddsRatio_working_3-way'!M88</f>
        <v>7.1623715357041359E-2</v>
      </c>
      <c r="R88" s="11">
        <f t="shared" si="36"/>
        <v>0</v>
      </c>
      <c r="S88" s="11">
        <f t="shared" si="37"/>
        <v>-0.90469549354237488</v>
      </c>
      <c r="T88" s="11">
        <f t="shared" si="38"/>
        <v>-0.27540197672522826</v>
      </c>
      <c r="U88" s="11">
        <f>'OddsRatio_working_3-way'!S88-'OddsRatio_working_3-way'!R88^2/3</f>
        <v>-0.90469549354237488</v>
      </c>
      <c r="V88" s="11">
        <f>'OddsRatio_working_3-way'!S88*'OddsRatio_working_3-way'!R88/3-2*'OddsRatio_working_3-way'!R88^3/27-'OddsRatio_working_3-way'!T88</f>
        <v>0.27540197672522826</v>
      </c>
      <c r="W88" s="11">
        <f>'OddsRatio_working_3-way'!V88^2+4*'OddsRatio_working_3-way'!U88^3/27</f>
        <v>-3.3852963291918572E-2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0.16560435688417269</v>
      </c>
      <c r="Y88" s="11">
        <f>IF('OddsRatio_working_3-way'!W88&gt;=0,IF('OddsRatio_working_3-way'!V88+SQRT('OddsRatio_working_3-way'!W88)&gt;0,0,PI()),ACOS('OddsRatio_working_3-way'!V88/(2*'OddsRatio_working_3-way'!X88)))</f>
        <v>0.58898342771242751</v>
      </c>
      <c r="Z88" s="11">
        <f>'OddsRatio_working_3-way'!X88^(1/3)*COS('OddsRatio_working_3-way'!Y88/3)</f>
        <v>0.53860006651202108</v>
      </c>
      <c r="AA88" s="11">
        <f>'OddsRatio_working_3-way'!X88^(1/3)*COS(('OddsRatio_working_3-way'!Y88+2*PI())/3)</f>
        <v>-0.3620704469153696</v>
      </c>
      <c r="AB88" s="11">
        <f>'OddsRatio_working_3-way'!X88^(1/3)*COS(('OddsRatio_working_3-way'!Y88+4*PI())/3)</f>
        <v>-0.17652961959665162</v>
      </c>
      <c r="AC88" s="11">
        <f>'OddsRatio_working_3-way'!X88^(1/3)*SIN('OddsRatio_working_3-way'!Y88/3)</f>
        <v>0.10712204659812764</v>
      </c>
      <c r="AD88" s="11">
        <f>'OddsRatio_working_3-way'!X88^(1/3)*SIN(('OddsRatio_working_3-way'!Y88+2*PI())/3)</f>
        <v>0.41288031678033471</v>
      </c>
      <c r="AE88" s="11">
        <f>'OddsRatio_working_3-way'!X88^(1/3)*SIN(('OddsRatio_working_3-way'!Y88+4*PI())/3)</f>
        <v>-0.5200023633784624</v>
      </c>
      <c r="AF88" s="11">
        <f>-'OddsRatio_working_3-way'!U88/(3*'OddsRatio_working_3-way'!X88^(1/3))*COS(('OddsRatio_working_3-way'!Y88)/3)</f>
        <v>0.53860006651202108</v>
      </c>
      <c r="AG88" s="11">
        <f>-'OddsRatio_working_3-way'!U88/(3*'OddsRatio_working_3-way'!X88^(1/3))*COS(('OddsRatio_working_3-way'!Y88+2*PI())/3)</f>
        <v>-0.3620704469153696</v>
      </c>
      <c r="AH88" s="11">
        <f>-'OddsRatio_working_3-way'!U88/(3*'OddsRatio_working_3-way'!X88^(1/3))*COS(('OddsRatio_working_3-way'!Y88+4*PI())/3)</f>
        <v>-0.17652961959665162</v>
      </c>
      <c r="AI88" s="11">
        <f>'OddsRatio_working_3-way'!U88/(3*'OddsRatio_working_3-way'!X88^(1/3))*SIN(('OddsRatio_working_3-way'!Y88)/3)</f>
        <v>-0.10712204659812764</v>
      </c>
      <c r="AJ88" s="11">
        <f>'OddsRatio_working_3-way'!U88/(3*'OddsRatio_working_3-way'!X88^(1/3))*SIN(('OddsRatio_working_3-way'!Y88+2*PI())/3)</f>
        <v>-0.41288031678033471</v>
      </c>
      <c r="AK88" s="11">
        <f>'OddsRatio_working_3-way'!U88/(3*'OddsRatio_working_3-way'!X88^(1/3))*SIN(('OddsRatio_working_3-way'!Y88+4*PI())/3)</f>
        <v>0.5200023633784624</v>
      </c>
      <c r="AL88" s="11">
        <f>'OddsRatio_working_3-way'!Z88+'OddsRatio_working_3-way'!AF88</f>
        <v>1.0772001330240422</v>
      </c>
      <c r="AM88" s="11">
        <f>'OddsRatio_working_3-way'!AA88+'OddsRatio_working_3-way'!AG88</f>
        <v>-0.72414089383073921</v>
      </c>
      <c r="AN88" s="11">
        <f>'OddsRatio_working_3-way'!AB88+'OddsRatio_working_3-way'!AH88</f>
        <v>-0.35305923919330323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1.0772001330240422</v>
      </c>
      <c r="AS88" s="11">
        <f>IF(('OddsRatio_working_3-way'!X88=0),IF(Q88&gt;0,-Q88^(1/3),(-Q88)^(1/3)),'OddsRatio_working_3-way'!AM88-'OddsRatio_working_3-way'!R88/3)</f>
        <v>-0.72414089383073921</v>
      </c>
      <c r="AT88" s="11">
        <f>IF(('OddsRatio_working_3-way'!X88=0),IF(Q88&gt;0,-Q88^(1/3),(-Q88)^(1/3)),'OddsRatio_working_3-way'!AN88-'OddsRatio_working_3-way'!R88/3)</f>
        <v>-0.35305923919330323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1.99</v>
      </c>
      <c r="B89" s="4">
        <f>IF('True_Odds_Calculator_3-way'!B88="","",'True_Odds_Calculator_3-way'!B88)</f>
        <v>3.8</v>
      </c>
      <c r="C89" s="4">
        <f>IF('True_Odds_Calculator_3-way'!C88="","",'True_Odds_Calculator_3-way'!C88)</f>
        <v>3.78</v>
      </c>
      <c r="D89" s="9">
        <f t="shared" si="26"/>
        <v>0.49059794251345423</v>
      </c>
      <c r="E89" s="9">
        <f t="shared" si="27"/>
        <v>0.25402063850086687</v>
      </c>
      <c r="F89" s="9">
        <f t="shared" si="28"/>
        <v>0.25538141898567884</v>
      </c>
      <c r="G89" s="9">
        <f t="shared" si="29"/>
        <v>1.0488171437869034</v>
      </c>
      <c r="H89" s="9">
        <f t="shared" si="30"/>
        <v>2.038328972349035</v>
      </c>
      <c r="I89" s="9">
        <f t="shared" si="31"/>
        <v>3.9366880026033293</v>
      </c>
      <c r="J89" s="9">
        <f t="shared" si="32"/>
        <v>3.9157116597275916</v>
      </c>
      <c r="K89" s="11">
        <f t="shared" si="33"/>
        <v>0.50251256281407031</v>
      </c>
      <c r="L89" s="11">
        <f t="shared" si="34"/>
        <v>0.26315789473684209</v>
      </c>
      <c r="M89" s="11">
        <f t="shared" si="35"/>
        <v>0.26455026455026459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-0.26959358194481187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0.22984597171320259</v>
      </c>
      <c r="Q89" s="11">
        <f>2*'OddsRatio_working_3-way'!K89*'OddsRatio_working_3-way'!L89*'OddsRatio_working_3-way'!M89</f>
        <v>6.9968332332786182E-2</v>
      </c>
      <c r="R89" s="11">
        <f t="shared" si="36"/>
        <v>0</v>
      </c>
      <c r="S89" s="11">
        <f t="shared" si="37"/>
        <v>-0.85256470148556451</v>
      </c>
      <c r="T89" s="11">
        <f t="shared" si="38"/>
        <v>-0.25953263363335299</v>
      </c>
      <c r="U89" s="11">
        <f>'OddsRatio_working_3-way'!S89-'OddsRatio_working_3-way'!R89^2/3</f>
        <v>-0.85256470148556451</v>
      </c>
      <c r="V89" s="11">
        <f>'OddsRatio_working_3-way'!S89*'OddsRatio_working_3-way'!R89/3-2*'OddsRatio_working_3-way'!R89^3/27-'OddsRatio_working_3-way'!T89</f>
        <v>0.25953263363335299</v>
      </c>
      <c r="W89" s="11">
        <f>'OddsRatio_working_3-way'!V89^2+4*'OddsRatio_working_3-way'!U89^3/27</f>
        <v>-2.4450335110260596E-2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0.1514987813737497</v>
      </c>
      <c r="Y89" s="11">
        <f>IF('OddsRatio_working_3-way'!W89&gt;=0,IF('OddsRatio_working_3-way'!V89+SQRT('OddsRatio_working_3-way'!W89)&gt;0,0,PI()),ACOS('OddsRatio_working_3-way'!V89/(2*'OddsRatio_working_3-way'!X89)))</f>
        <v>0.54224897317894483</v>
      </c>
      <c r="Z89" s="11">
        <f>'OddsRatio_working_3-way'!X89^(1/3)*COS('OddsRatio_working_3-way'!Y89/3)</f>
        <v>0.52440857189345169</v>
      </c>
      <c r="AA89" s="11">
        <f>'OddsRatio_working_3-way'!X89^(1/3)*COS(('OddsRatio_working_3-way'!Y89+2*PI())/3)</f>
        <v>-0.34519773547675803</v>
      </c>
      <c r="AB89" s="11">
        <f>'OddsRatio_working_3-way'!X89^(1/3)*COS(('OddsRatio_working_3-way'!Y89+4*PI())/3)</f>
        <v>-0.1792108364166938</v>
      </c>
      <c r="AC89" s="11">
        <f>'OddsRatio_working_3-way'!X89^(1/3)*SIN('OddsRatio_working_3-way'!Y89/3)</f>
        <v>9.5832580854279578E-2</v>
      </c>
      <c r="AD89" s="11">
        <f>'OddsRatio_working_3-way'!X89^(1/3)*SIN(('OddsRatio_working_3-way'!Y89+2*PI())/3)</f>
        <v>0.40623485479490767</v>
      </c>
      <c r="AE89" s="11">
        <f>'OddsRatio_working_3-way'!X89^(1/3)*SIN(('OddsRatio_working_3-way'!Y89+4*PI())/3)</f>
        <v>-0.50206743564918699</v>
      </c>
      <c r="AF89" s="11">
        <f>-'OddsRatio_working_3-way'!U89/(3*'OddsRatio_working_3-way'!X89^(1/3))*COS(('OddsRatio_working_3-way'!Y89)/3)</f>
        <v>0.52440857189345158</v>
      </c>
      <c r="AG89" s="11">
        <f>-'OddsRatio_working_3-way'!U89/(3*'OddsRatio_working_3-way'!X89^(1/3))*COS(('OddsRatio_working_3-way'!Y89+2*PI())/3)</f>
        <v>-0.34519773547675797</v>
      </c>
      <c r="AH89" s="11">
        <f>-'OddsRatio_working_3-way'!U89/(3*'OddsRatio_working_3-way'!X89^(1/3))*COS(('OddsRatio_working_3-way'!Y89+4*PI())/3)</f>
        <v>-0.17921083641669378</v>
      </c>
      <c r="AI89" s="11">
        <f>'OddsRatio_working_3-way'!U89/(3*'OddsRatio_working_3-way'!X89^(1/3))*SIN(('OddsRatio_working_3-way'!Y89)/3)</f>
        <v>-9.5832580854279564E-2</v>
      </c>
      <c r="AJ89" s="11">
        <f>'OddsRatio_working_3-way'!U89/(3*'OddsRatio_working_3-way'!X89^(1/3))*SIN(('OddsRatio_working_3-way'!Y89+2*PI())/3)</f>
        <v>-0.40623485479490756</v>
      </c>
      <c r="AK89" s="11">
        <f>'OddsRatio_working_3-way'!U89/(3*'OddsRatio_working_3-way'!X89^(1/3))*SIN(('OddsRatio_working_3-way'!Y89+4*PI())/3)</f>
        <v>0.50206743564918688</v>
      </c>
      <c r="AL89" s="11">
        <f>'OddsRatio_working_3-way'!Z89+'OddsRatio_working_3-way'!AF89</f>
        <v>1.0488171437869034</v>
      </c>
      <c r="AM89" s="11">
        <f>'OddsRatio_working_3-way'!AA89+'OddsRatio_working_3-way'!AG89</f>
        <v>-0.69039547095351605</v>
      </c>
      <c r="AN89" s="11">
        <f>'OddsRatio_working_3-way'!AB89+'OddsRatio_working_3-way'!AH89</f>
        <v>-0.35842167283338755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1.0488171437869034</v>
      </c>
      <c r="AS89" s="11">
        <f>IF(('OddsRatio_working_3-way'!X89=0),IF(Q89&gt;0,-Q89^(1/3),(-Q89)^(1/3)),'OddsRatio_working_3-way'!AM89-'OddsRatio_working_3-way'!R89/3)</f>
        <v>-0.69039547095351605</v>
      </c>
      <c r="AT89" s="11">
        <f>IF(('OddsRatio_working_3-way'!X89=0),IF(Q89&gt;0,-Q89^(1/3),(-Q89)^(1/3)),'OddsRatio_working_3-way'!AN89-'OddsRatio_working_3-way'!R89/3)</f>
        <v>-0.35842167283338755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1.43</v>
      </c>
      <c r="B90" s="4">
        <f>IF('True_Odds_Calculator_3-way'!B89="","",'True_Odds_Calculator_3-way'!B89)</f>
        <v>4.8</v>
      </c>
      <c r="C90" s="4">
        <f>IF('True_Odds_Calculator_3-way'!C89="","",'True_Odds_Calculator_3-way'!C89)</f>
        <v>6.86</v>
      </c>
      <c r="D90" s="9">
        <f t="shared" si="26"/>
        <v>0.6761019836322899</v>
      </c>
      <c r="E90" s="9">
        <f t="shared" si="27"/>
        <v>0.19107256926133179</v>
      </c>
      <c r="F90" s="9">
        <f t="shared" si="28"/>
        <v>0.13282544710637822</v>
      </c>
      <c r="G90" s="9">
        <f t="shared" si="29"/>
        <v>1.1141088461364568</v>
      </c>
      <c r="H90" s="9">
        <f t="shared" si="30"/>
        <v>1.4790668038386763</v>
      </c>
      <c r="I90" s="9">
        <f t="shared" si="31"/>
        <v>5.2336136153185358</v>
      </c>
      <c r="J90" s="9">
        <f t="shared" si="32"/>
        <v>7.5286778383596378</v>
      </c>
      <c r="K90" s="11">
        <f t="shared" si="33"/>
        <v>0.69930069930069938</v>
      </c>
      <c r="L90" s="11">
        <f t="shared" si="34"/>
        <v>0.20833333333333334</v>
      </c>
      <c r="M90" s="11">
        <f t="shared" si="35"/>
        <v>0.14577259475218657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-0.20335192018865478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0.21428401530442348</v>
      </c>
      <c r="Q90" s="11">
        <f>2*'OddsRatio_working_3-way'!K90*'OddsRatio_working_3-way'!L90*'OddsRatio_working_3-way'!M90</f>
        <v>4.2474532270450643E-2</v>
      </c>
      <c r="R90" s="11">
        <f t="shared" si="36"/>
        <v>0</v>
      </c>
      <c r="S90" s="11">
        <f t="shared" si="37"/>
        <v>-1.0537594880128338</v>
      </c>
      <c r="T90" s="11">
        <f t="shared" si="38"/>
        <v>-0.20887204916012564</v>
      </c>
      <c r="U90" s="11">
        <f>'OddsRatio_working_3-way'!S90-'OddsRatio_working_3-way'!R90^2/3</f>
        <v>-1.0537594880128338</v>
      </c>
      <c r="V90" s="11">
        <f>'OddsRatio_working_3-way'!S90*'OddsRatio_working_3-way'!R90/3-2*'OddsRatio_working_3-way'!R90^3/27-'OddsRatio_working_3-way'!T90</f>
        <v>0.20887204916012564</v>
      </c>
      <c r="W90" s="11">
        <f>'OddsRatio_working_3-way'!V90^2+4*'OddsRatio_working_3-way'!U90^3/27</f>
        <v>-0.12972121982794424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0.20817585879989434</v>
      </c>
      <c r="Y90" s="11">
        <f>IF('OddsRatio_working_3-way'!W90&gt;=0,IF('OddsRatio_working_3-way'!V90+SQRT('OddsRatio_working_3-way'!W90)&gt;0,0,PI()),ACOS('OddsRatio_working_3-way'!V90/(2*'OddsRatio_working_3-way'!X90)))</f>
        <v>1.0452656738474209</v>
      </c>
      <c r="Z90" s="11">
        <f>'OddsRatio_working_3-way'!X90^(1/3)*COS('OddsRatio_working_3-way'!Y90/3)</f>
        <v>0.55705442306822839</v>
      </c>
      <c r="AA90" s="11">
        <f>'OddsRatio_working_3-way'!X90^(1/3)*COS(('OddsRatio_working_3-way'!Y90+2*PI())/3)</f>
        <v>-0.45376319330812331</v>
      </c>
      <c r="AB90" s="11">
        <f>'OddsRatio_working_3-way'!X90^(1/3)*COS(('OddsRatio_working_3-way'!Y90+4*PI())/3)</f>
        <v>-0.10329122976010525</v>
      </c>
      <c r="AC90" s="11">
        <f>'OddsRatio_working_3-way'!X90^(1/3)*SIN('OddsRatio_working_3-way'!Y90/3)</f>
        <v>0.20234508249786509</v>
      </c>
      <c r="AD90" s="11">
        <f>'OddsRatio_working_3-way'!X90^(1/3)*SIN(('OddsRatio_working_3-way'!Y90+2*PI())/3)</f>
        <v>0.38125074041863749</v>
      </c>
      <c r="AE90" s="11">
        <f>'OddsRatio_working_3-way'!X90^(1/3)*SIN(('OddsRatio_working_3-way'!Y90+4*PI())/3)</f>
        <v>-0.58359582291650247</v>
      </c>
      <c r="AF90" s="11">
        <f>-'OddsRatio_working_3-way'!U90/(3*'OddsRatio_working_3-way'!X90^(1/3))*COS(('OddsRatio_working_3-way'!Y90)/3)</f>
        <v>0.55705442306822839</v>
      </c>
      <c r="AG90" s="11">
        <f>-'OddsRatio_working_3-way'!U90/(3*'OddsRatio_working_3-way'!X90^(1/3))*COS(('OddsRatio_working_3-way'!Y90+2*PI())/3)</f>
        <v>-0.45376319330812331</v>
      </c>
      <c r="AH90" s="11">
        <f>-'OddsRatio_working_3-way'!U90/(3*'OddsRatio_working_3-way'!X90^(1/3))*COS(('OddsRatio_working_3-way'!Y90+4*PI())/3)</f>
        <v>-0.10329122976010525</v>
      </c>
      <c r="AI90" s="11">
        <f>'OddsRatio_working_3-way'!U90/(3*'OddsRatio_working_3-way'!X90^(1/3))*SIN(('OddsRatio_working_3-way'!Y90)/3)</f>
        <v>-0.20234508249786509</v>
      </c>
      <c r="AJ90" s="11">
        <f>'OddsRatio_working_3-way'!U90/(3*'OddsRatio_working_3-way'!X90^(1/3))*SIN(('OddsRatio_working_3-way'!Y90+2*PI())/3)</f>
        <v>-0.38125074041863749</v>
      </c>
      <c r="AK90" s="11">
        <f>'OddsRatio_working_3-way'!U90/(3*'OddsRatio_working_3-way'!X90^(1/3))*SIN(('OddsRatio_working_3-way'!Y90+4*PI())/3)</f>
        <v>0.58359582291650247</v>
      </c>
      <c r="AL90" s="11">
        <f>'OddsRatio_working_3-way'!Z90+'OddsRatio_working_3-way'!AF90</f>
        <v>1.1141088461364568</v>
      </c>
      <c r="AM90" s="11">
        <f>'OddsRatio_working_3-way'!AA90+'OddsRatio_working_3-way'!AG90</f>
        <v>-0.90752638661624663</v>
      </c>
      <c r="AN90" s="11">
        <f>'OddsRatio_working_3-way'!AB90+'OddsRatio_working_3-way'!AH90</f>
        <v>-0.20658245952021051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1.1141088461364568</v>
      </c>
      <c r="AS90" s="11">
        <f>IF(('OddsRatio_working_3-way'!X90=0),IF(Q90&gt;0,-Q90^(1/3),(-Q90)^(1/3)),'OddsRatio_working_3-way'!AM90-'OddsRatio_working_3-way'!R90/3)</f>
        <v>-0.90752638661624663</v>
      </c>
      <c r="AT90" s="11">
        <f>IF(('OddsRatio_working_3-way'!X90=0),IF(Q90&gt;0,-Q90^(1/3),(-Q90)^(1/3)),'OddsRatio_working_3-way'!AN90-'OddsRatio_working_3-way'!R90/3)</f>
        <v>-0.20658245952021051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2.14</v>
      </c>
      <c r="B91" s="4">
        <f>IF('True_Odds_Calculator_3-way'!B90="","",'True_Odds_Calculator_3-way'!B90)</f>
        <v>3.35</v>
      </c>
      <c r="C91" s="4">
        <f>IF('True_Odds_Calculator_3-way'!C90="","",'True_Odds_Calculator_3-way'!C90)</f>
        <v>3.9</v>
      </c>
      <c r="D91" s="9">
        <f t="shared" si="26"/>
        <v>0.45873780208144133</v>
      </c>
      <c r="E91" s="9">
        <f t="shared" si="27"/>
        <v>0.29135503492432524</v>
      </c>
      <c r="F91" s="9">
        <f t="shared" si="28"/>
        <v>0.24990716299423371</v>
      </c>
      <c r="G91" s="9">
        <f t="shared" si="29"/>
        <v>1.0349951530670998</v>
      </c>
      <c r="H91" s="9">
        <f t="shared" si="30"/>
        <v>2.1798944744964937</v>
      </c>
      <c r="I91" s="9">
        <f t="shared" si="31"/>
        <v>3.4322386097076847</v>
      </c>
      <c r="J91" s="9">
        <f t="shared" si="32"/>
        <v>4.001485943894588</v>
      </c>
      <c r="K91" s="11">
        <f t="shared" si="33"/>
        <v>0.46728971962616822</v>
      </c>
      <c r="L91" s="11">
        <f t="shared" si="34"/>
        <v>0.29850746268656714</v>
      </c>
      <c r="M91" s="11">
        <f t="shared" si="35"/>
        <v>0.25641025641025644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-0.27787375130100767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0.22854812923162759</v>
      </c>
      <c r="Q91" s="11">
        <f>2*'OddsRatio_working_3-way'!K91*'OddsRatio_working_3-way'!L91*'OddsRatio_working_3-way'!M91</f>
        <v>7.1533060792371719E-2</v>
      </c>
      <c r="R91" s="11">
        <f t="shared" si="36"/>
        <v>0</v>
      </c>
      <c r="S91" s="11">
        <f t="shared" si="37"/>
        <v>-0.82248909140054782</v>
      </c>
      <c r="T91" s="11">
        <f t="shared" si="38"/>
        <v>-0.25743007555572706</v>
      </c>
      <c r="U91" s="11">
        <f>'OddsRatio_working_3-way'!S91-'OddsRatio_working_3-way'!R91^2/3</f>
        <v>-0.82248909140054782</v>
      </c>
      <c r="V91" s="11">
        <f>'OddsRatio_working_3-way'!S91*'OddsRatio_working_3-way'!R91/3-2*'OddsRatio_working_3-way'!R91^3/27-'OddsRatio_working_3-way'!T91</f>
        <v>0.25743007555572706</v>
      </c>
      <c r="W91" s="11">
        <f>'OddsRatio_working_3-way'!V91^2+4*'OddsRatio_working_3-way'!U91^3/27</f>
        <v>-1.6160015712187586E-2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0.14355335202705555</v>
      </c>
      <c r="Y91" s="11">
        <f>IF('OddsRatio_working_3-way'!W91&gt;=0,IF('OddsRatio_working_3-way'!V91+SQRT('OddsRatio_working_3-way'!W91)&gt;0,0,PI()),ACOS('OddsRatio_working_3-way'!V91/(2*'OddsRatio_working_3-way'!X91)))</f>
        <v>0.45868493483220507</v>
      </c>
      <c r="Z91" s="11">
        <f>'OddsRatio_working_3-way'!X91^(1/3)*COS('OddsRatio_working_3-way'!Y91/3)</f>
        <v>0.51749757653355</v>
      </c>
      <c r="AA91" s="11">
        <f>'OddsRatio_working_3-way'!X91^(1/3)*COS(('OddsRatio_working_3-way'!Y91+2*PI())/3)</f>
        <v>-0.32781011291063017</v>
      </c>
      <c r="AB91" s="11">
        <f>'OddsRatio_working_3-way'!X91^(1/3)*COS(('OddsRatio_working_3-way'!Y91+4*PI())/3)</f>
        <v>-0.18968746362291988</v>
      </c>
      <c r="AC91" s="11">
        <f>'OddsRatio_working_3-way'!X91^(1/3)*SIN('OddsRatio_working_3-way'!Y91/3)</f>
        <v>7.9745148747443803E-2</v>
      </c>
      <c r="AD91" s="11">
        <f>'OddsRatio_working_3-way'!X91^(1/3)*SIN(('OddsRatio_working_3-way'!Y91+2*PI())/3)</f>
        <v>0.40829347330121407</v>
      </c>
      <c r="AE91" s="11">
        <f>'OddsRatio_working_3-way'!X91^(1/3)*SIN(('OddsRatio_working_3-way'!Y91+4*PI())/3)</f>
        <v>-0.48803862204865789</v>
      </c>
      <c r="AF91" s="11">
        <f>-'OddsRatio_working_3-way'!U91/(3*'OddsRatio_working_3-way'!X91^(1/3))*COS(('OddsRatio_working_3-way'!Y91)/3)</f>
        <v>0.51749757653354989</v>
      </c>
      <c r="AG91" s="11">
        <f>-'OddsRatio_working_3-way'!U91/(3*'OddsRatio_working_3-way'!X91^(1/3))*COS(('OddsRatio_working_3-way'!Y91+2*PI())/3)</f>
        <v>-0.32781011291063011</v>
      </c>
      <c r="AH91" s="11">
        <f>-'OddsRatio_working_3-way'!U91/(3*'OddsRatio_working_3-way'!X91^(1/3))*COS(('OddsRatio_working_3-way'!Y91+4*PI())/3)</f>
        <v>-0.18968746362291983</v>
      </c>
      <c r="AI91" s="11">
        <f>'OddsRatio_working_3-way'!U91/(3*'OddsRatio_working_3-way'!X91^(1/3))*SIN(('OddsRatio_working_3-way'!Y91)/3)</f>
        <v>-7.9745148747443789E-2</v>
      </c>
      <c r="AJ91" s="11">
        <f>'OddsRatio_working_3-way'!U91/(3*'OddsRatio_working_3-way'!X91^(1/3))*SIN(('OddsRatio_working_3-way'!Y91+2*PI())/3)</f>
        <v>-0.40829347330121402</v>
      </c>
      <c r="AK91" s="11">
        <f>'OddsRatio_working_3-way'!U91/(3*'OddsRatio_working_3-way'!X91^(1/3))*SIN(('OddsRatio_working_3-way'!Y91+4*PI())/3)</f>
        <v>0.48803862204865778</v>
      </c>
      <c r="AL91" s="11">
        <f>'OddsRatio_working_3-way'!Z91+'OddsRatio_working_3-way'!AF91</f>
        <v>1.0349951530670998</v>
      </c>
      <c r="AM91" s="11">
        <f>'OddsRatio_working_3-way'!AA91+'OddsRatio_working_3-way'!AG91</f>
        <v>-0.65562022582126023</v>
      </c>
      <c r="AN91" s="11">
        <f>'OddsRatio_working_3-way'!AB91+'OddsRatio_working_3-way'!AH91</f>
        <v>-0.37937492724583971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1.0349951530670998</v>
      </c>
      <c r="AS91" s="11">
        <f>IF(('OddsRatio_working_3-way'!X91=0),IF(Q91&gt;0,-Q91^(1/3),(-Q91)^(1/3)),'OddsRatio_working_3-way'!AM91-'OddsRatio_working_3-way'!R91/3)</f>
        <v>-0.65562022582126023</v>
      </c>
      <c r="AT91" s="11">
        <f>IF(('OddsRatio_working_3-way'!X91=0),IF(Q91&gt;0,-Q91^(1/3),(-Q91)^(1/3)),'OddsRatio_working_3-way'!AN91-'OddsRatio_working_3-way'!R91/3)</f>
        <v>-0.37937492724583971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2.57</v>
      </c>
      <c r="B92" s="4">
        <f>IF('True_Odds_Calculator_3-way'!B91="","",'True_Odds_Calculator_3-way'!B91)</f>
        <v>3.1</v>
      </c>
      <c r="C92" s="4">
        <f>IF('True_Odds_Calculator_3-way'!C91="","",'True_Odds_Calculator_3-way'!C91)</f>
        <v>3.3</v>
      </c>
      <c r="D92" s="9">
        <f t="shared" si="26"/>
        <v>0.38385833039781714</v>
      </c>
      <c r="E92" s="9">
        <f t="shared" si="27"/>
        <v>0.3177643420569537</v>
      </c>
      <c r="F92" s="9">
        <f t="shared" si="28"/>
        <v>0.29837732754522917</v>
      </c>
      <c r="G92" s="9">
        <f t="shared" si="29"/>
        <v>1.0223743819934148</v>
      </c>
      <c r="H92" s="9">
        <f t="shared" si="30"/>
        <v>2.6051277797296608</v>
      </c>
      <c r="I92" s="9">
        <f t="shared" si="31"/>
        <v>3.1469862021861705</v>
      </c>
      <c r="J92" s="9">
        <f t="shared" si="32"/>
        <v>3.3514610785848542</v>
      </c>
      <c r="K92" s="11">
        <f t="shared" si="33"/>
        <v>0.38910505836575876</v>
      </c>
      <c r="L92" s="11">
        <f t="shared" si="34"/>
        <v>0.32258064516129031</v>
      </c>
      <c r="M92" s="11">
        <f t="shared" si="35"/>
        <v>0.30303030303030304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-0.2884284035281901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0.22707303992605865</v>
      </c>
      <c r="Q92" s="11">
        <f>2*'OddsRatio_working_3-way'!K92*'OddsRatio_working_3-way'!L92*'OddsRatio_working_3-way'!M92</f>
        <v>7.6071370159483634E-2</v>
      </c>
      <c r="R92" s="11">
        <f t="shared" si="36"/>
        <v>0</v>
      </c>
      <c r="S92" s="11">
        <f t="shared" si="37"/>
        <v>-0.78727697115955242</v>
      </c>
      <c r="T92" s="11">
        <f t="shared" si="38"/>
        <v>-0.26374437894792374</v>
      </c>
      <c r="U92" s="11">
        <f>'OddsRatio_working_3-way'!S92-'OddsRatio_working_3-way'!R92^2/3</f>
        <v>-0.78727697115955242</v>
      </c>
      <c r="V92" s="11">
        <f>'OddsRatio_working_3-way'!S92*'OddsRatio_working_3-way'!R92/3-2*'OddsRatio_working_3-way'!R92^3/27-'OddsRatio_working_3-way'!T92</f>
        <v>0.26374437894792374</v>
      </c>
      <c r="W92" s="11">
        <f>'OddsRatio_working_3-way'!V92^2+4*'OddsRatio_working_3-way'!U92^3/27</f>
        <v>-2.7290101572343822E-3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0.13443409870998166</v>
      </c>
      <c r="Y92" s="11">
        <f>IF('OddsRatio_working_3-way'!W92&gt;=0,IF('OddsRatio_working_3-way'!V92+SQRT('OddsRatio_working_3-way'!W92)&gt;0,0,PI()),ACOS('OddsRatio_working_3-way'!V92/(2*'OddsRatio_working_3-way'!X92)))</f>
        <v>0.1955393942270347</v>
      </c>
      <c r="Z92" s="11">
        <f>'OddsRatio_working_3-way'!X92^(1/3)*COS('OddsRatio_working_3-way'!Y92/3)</f>
        <v>0.51118719099670729</v>
      </c>
      <c r="AA92" s="11">
        <f>'OddsRatio_working_3-way'!X92^(1/3)*COS(('OddsRatio_working_3-way'!Y92+2*PI())/3)</f>
        <v>-0.28448969576395933</v>
      </c>
      <c r="AB92" s="11">
        <f>'OddsRatio_working_3-way'!X92^(1/3)*COS(('OddsRatio_working_3-way'!Y92+4*PI())/3)</f>
        <v>-0.22669749523274796</v>
      </c>
      <c r="AC92" s="11">
        <f>'OddsRatio_working_3-way'!X92^(1/3)*SIN('OddsRatio_working_3-way'!Y92/3)</f>
        <v>3.3366342533755602E-2</v>
      </c>
      <c r="AD92" s="11">
        <f>'OddsRatio_working_3-way'!X92^(1/3)*SIN(('OddsRatio_working_3-way'!Y92+2*PI())/3)</f>
        <v>0.42601792222547863</v>
      </c>
      <c r="AE92" s="11">
        <f>'OddsRatio_working_3-way'!X92^(1/3)*SIN(('OddsRatio_working_3-way'!Y92+4*PI())/3)</f>
        <v>-0.45938426475923433</v>
      </c>
      <c r="AF92" s="11">
        <f>-'OddsRatio_working_3-way'!U92/(3*'OddsRatio_working_3-way'!X92^(1/3))*COS(('OddsRatio_working_3-way'!Y92)/3)</f>
        <v>0.5111871909967074</v>
      </c>
      <c r="AG92" s="11">
        <f>-'OddsRatio_working_3-way'!U92/(3*'OddsRatio_working_3-way'!X92^(1/3))*COS(('OddsRatio_working_3-way'!Y92+2*PI())/3)</f>
        <v>-0.28448969576395938</v>
      </c>
      <c r="AH92" s="11">
        <f>-'OddsRatio_working_3-way'!U92/(3*'OddsRatio_working_3-way'!X92^(1/3))*COS(('OddsRatio_working_3-way'!Y92+4*PI())/3)</f>
        <v>-0.22669749523274801</v>
      </c>
      <c r="AI92" s="11">
        <f>'OddsRatio_working_3-way'!U92/(3*'OddsRatio_working_3-way'!X92^(1/3))*SIN(('OddsRatio_working_3-way'!Y92)/3)</f>
        <v>-3.3366342533755609E-2</v>
      </c>
      <c r="AJ92" s="11">
        <f>'OddsRatio_working_3-way'!U92/(3*'OddsRatio_working_3-way'!X92^(1/3))*SIN(('OddsRatio_working_3-way'!Y92+2*PI())/3)</f>
        <v>-0.42601792222547868</v>
      </c>
      <c r="AK92" s="11">
        <f>'OddsRatio_working_3-way'!U92/(3*'OddsRatio_working_3-way'!X92^(1/3))*SIN(('OddsRatio_working_3-way'!Y92+4*PI())/3)</f>
        <v>0.45938426475923438</v>
      </c>
      <c r="AL92" s="11">
        <f>'OddsRatio_working_3-way'!Z92+'OddsRatio_working_3-way'!AF92</f>
        <v>1.0223743819934148</v>
      </c>
      <c r="AM92" s="11">
        <f>'OddsRatio_working_3-way'!AA92+'OddsRatio_working_3-way'!AG92</f>
        <v>-0.56897939152791865</v>
      </c>
      <c r="AN92" s="11">
        <f>'OddsRatio_working_3-way'!AB92+'OddsRatio_working_3-way'!AH92</f>
        <v>-0.45339499046549597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1.0223743819934148</v>
      </c>
      <c r="AS92" s="11">
        <f>IF(('OddsRatio_working_3-way'!X92=0),IF(Q92&gt;0,-Q92^(1/3),(-Q92)^(1/3)),'OddsRatio_working_3-way'!AM92-'OddsRatio_working_3-way'!R92/3)</f>
        <v>-0.56897939152791865</v>
      </c>
      <c r="AT92" s="11">
        <f>IF(('OddsRatio_working_3-way'!X92=0),IF(Q92&gt;0,-Q92^(1/3),(-Q92)^(1/3)),'OddsRatio_working_3-way'!AN92-'OddsRatio_working_3-way'!R92/3)</f>
        <v>-0.45339499046549597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2.21</v>
      </c>
      <c r="B93" s="4">
        <f>IF('True_Odds_Calculator_3-way'!B92="","",'True_Odds_Calculator_3-way'!B92)</f>
        <v>3.19</v>
      </c>
      <c r="C93" s="4">
        <f>IF('True_Odds_Calculator_3-way'!C92="","",'True_Odds_Calculator_3-way'!C92)</f>
        <v>3.93</v>
      </c>
      <c r="D93" s="9">
        <f t="shared" si="26"/>
        <v>0.44471189405505857</v>
      </c>
      <c r="E93" s="9">
        <f t="shared" si="27"/>
        <v>0.30675339636184529</v>
      </c>
      <c r="F93" s="9">
        <f t="shared" si="28"/>
        <v>0.24853470958309609</v>
      </c>
      <c r="G93" s="9">
        <f t="shared" si="29"/>
        <v>1.0319395459666403</v>
      </c>
      <c r="H93" s="9">
        <f t="shared" si="30"/>
        <v>2.2486468506196347</v>
      </c>
      <c r="I93" s="9">
        <f t="shared" si="31"/>
        <v>3.2599476056669419</v>
      </c>
      <c r="J93" s="9">
        <f t="shared" si="32"/>
        <v>4.0235828696822562</v>
      </c>
      <c r="K93" s="11">
        <f t="shared" si="33"/>
        <v>0.45248868778280543</v>
      </c>
      <c r="L93" s="11">
        <f t="shared" si="34"/>
        <v>0.31347962382445144</v>
      </c>
      <c r="M93" s="11">
        <f t="shared" si="35"/>
        <v>0.2544529262086514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-0.28023449848078619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0.22846948508500314</v>
      </c>
      <c r="Q93" s="11">
        <f>2*'OddsRatio_working_3-way'!K93*'OddsRatio_working_3-way'!L93*'OddsRatio_working_3-way'!M93</f>
        <v>7.2186251211691352E-2</v>
      </c>
      <c r="R93" s="11">
        <f t="shared" si="36"/>
        <v>0</v>
      </c>
      <c r="S93" s="11">
        <f t="shared" si="37"/>
        <v>-0.815279654445071</v>
      </c>
      <c r="T93" s="11">
        <f t="shared" si="38"/>
        <v>-0.25759230788153903</v>
      </c>
      <c r="U93" s="11">
        <f>'OddsRatio_working_3-way'!S93-'OddsRatio_working_3-way'!R93^2/3</f>
        <v>-0.815279654445071</v>
      </c>
      <c r="V93" s="11">
        <f>'OddsRatio_working_3-way'!S93*'OddsRatio_working_3-way'!R93/3-2*'OddsRatio_working_3-way'!R93^3/27-'OddsRatio_working_3-way'!T93</f>
        <v>0.25759230788153903</v>
      </c>
      <c r="W93" s="11">
        <f>'OddsRatio_working_3-way'!V93^2+4*'OddsRatio_working_3-way'!U93^3/27</f>
        <v>-1.3927806869649187E-2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0.14167004266021344</v>
      </c>
      <c r="Y93" s="11">
        <f>IF('OddsRatio_working_3-way'!W93&gt;=0,IF('OddsRatio_working_3-way'!V93+SQRT('OddsRatio_working_3-way'!W93)&gt;0,0,PI()),ACOS('OddsRatio_working_3-way'!V93/(2*'OddsRatio_working_3-way'!X93)))</f>
        <v>0.42961144826634645</v>
      </c>
      <c r="Z93" s="11">
        <f>'OddsRatio_working_3-way'!X93^(1/3)*COS('OddsRatio_working_3-way'!Y93/3)</f>
        <v>0.51596977298332014</v>
      </c>
      <c r="AA93" s="11">
        <f>'OddsRatio_working_3-way'!X93^(1/3)*COS(('OddsRatio_working_3-way'!Y93+2*PI())/3)</f>
        <v>-0.32241553631706193</v>
      </c>
      <c r="AB93" s="11">
        <f>'OddsRatio_working_3-way'!X93^(1/3)*COS(('OddsRatio_working_3-way'!Y93+4*PI())/3)</f>
        <v>-0.19355423666625837</v>
      </c>
      <c r="AC93" s="11">
        <f>'OddsRatio_working_3-way'!X93^(1/3)*SIN('OddsRatio_working_3-way'!Y93/3)</f>
        <v>7.4398106041516671E-2</v>
      </c>
      <c r="AD93" s="11">
        <f>'OddsRatio_working_3-way'!X93^(1/3)*SIN(('OddsRatio_working_3-way'!Y93+2*PI())/3)</f>
        <v>0.40964387796768675</v>
      </c>
      <c r="AE93" s="11">
        <f>'OddsRatio_working_3-way'!X93^(1/3)*SIN(('OddsRatio_working_3-way'!Y93+4*PI())/3)</f>
        <v>-0.48404198400920317</v>
      </c>
      <c r="AF93" s="11">
        <f>-'OddsRatio_working_3-way'!U93/(3*'OddsRatio_working_3-way'!X93^(1/3))*COS(('OddsRatio_working_3-way'!Y93)/3)</f>
        <v>0.51596977298332014</v>
      </c>
      <c r="AG93" s="11">
        <f>-'OddsRatio_working_3-way'!U93/(3*'OddsRatio_working_3-way'!X93^(1/3))*COS(('OddsRatio_working_3-way'!Y93+2*PI())/3)</f>
        <v>-0.32241553631706193</v>
      </c>
      <c r="AH93" s="11">
        <f>-'OddsRatio_working_3-way'!U93/(3*'OddsRatio_working_3-way'!X93^(1/3))*COS(('OddsRatio_working_3-way'!Y93+4*PI())/3)</f>
        <v>-0.19355423666625837</v>
      </c>
      <c r="AI93" s="11">
        <f>'OddsRatio_working_3-way'!U93/(3*'OddsRatio_working_3-way'!X93^(1/3))*SIN(('OddsRatio_working_3-way'!Y93)/3)</f>
        <v>-7.4398106041516671E-2</v>
      </c>
      <c r="AJ93" s="11">
        <f>'OddsRatio_working_3-way'!U93/(3*'OddsRatio_working_3-way'!X93^(1/3))*SIN(('OddsRatio_working_3-way'!Y93+2*PI())/3)</f>
        <v>-0.40964387796768675</v>
      </c>
      <c r="AK93" s="11">
        <f>'OddsRatio_working_3-way'!U93/(3*'OddsRatio_working_3-way'!X93^(1/3))*SIN(('OddsRatio_working_3-way'!Y93+4*PI())/3)</f>
        <v>0.48404198400920317</v>
      </c>
      <c r="AL93" s="11">
        <f>'OddsRatio_working_3-way'!Z93+'OddsRatio_working_3-way'!AF93</f>
        <v>1.0319395459666403</v>
      </c>
      <c r="AM93" s="11">
        <f>'OddsRatio_working_3-way'!AA93+'OddsRatio_working_3-way'!AG93</f>
        <v>-0.64483107263412387</v>
      </c>
      <c r="AN93" s="11">
        <f>'OddsRatio_working_3-way'!AB93+'OddsRatio_working_3-way'!AH93</f>
        <v>-0.38710847333251674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1.0319395459666403</v>
      </c>
      <c r="AS93" s="11">
        <f>IF(('OddsRatio_working_3-way'!X93=0),IF(Q93&gt;0,-Q93^(1/3),(-Q93)^(1/3)),'OddsRatio_working_3-way'!AM93-'OddsRatio_working_3-way'!R93/3)</f>
        <v>-0.64483107263412387</v>
      </c>
      <c r="AT93" s="11">
        <f>IF(('OddsRatio_working_3-way'!X93=0),IF(Q93&gt;0,-Q93^(1/3),(-Q93)^(1/3)),'OddsRatio_working_3-way'!AN93-'OddsRatio_working_3-way'!R93/3)</f>
        <v>-0.38710847333251674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1.83</v>
      </c>
      <c r="B94" s="4">
        <f>IF('True_Odds_Calculator_3-way'!B93="","",'True_Odds_Calculator_3-way'!B93)</f>
        <v>3.96</v>
      </c>
      <c r="C94" s="4">
        <f>IF('True_Odds_Calculator_3-way'!C93="","",'True_Odds_Calculator_3-way'!C93)</f>
        <v>4.0199999999999996</v>
      </c>
      <c r="D94" s="9">
        <f t="shared" si="26"/>
        <v>0.52721471084887483</v>
      </c>
      <c r="E94" s="9">
        <f t="shared" si="27"/>
        <v>0.23820382627334125</v>
      </c>
      <c r="F94" s="9">
        <f t="shared" si="28"/>
        <v>0.23458146287778389</v>
      </c>
      <c r="G94" s="9">
        <f t="shared" si="29"/>
        <v>1.0804342492367232</v>
      </c>
      <c r="H94" s="9">
        <f t="shared" si="30"/>
        <v>1.8967604268664806</v>
      </c>
      <c r="I94" s="9">
        <f t="shared" si="31"/>
        <v>4.1980853777407008</v>
      </c>
      <c r="J94" s="9">
        <f t="shared" si="32"/>
        <v>4.2629114326949029</v>
      </c>
      <c r="K94" s="11">
        <f t="shared" si="33"/>
        <v>0.54644808743169393</v>
      </c>
      <c r="L94" s="11">
        <f t="shared" si="34"/>
        <v>0.25252525252525254</v>
      </c>
      <c r="M94" s="11">
        <f t="shared" si="35"/>
        <v>0.24875621890547267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-0.25468561591226957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0.23376246767487285</v>
      </c>
      <c r="Q94" s="11">
        <f>2*'OddsRatio_working_3-way'!K94*'OddsRatio_working_3-way'!L94*'OddsRatio_working_3-way'!M94</f>
        <v>6.8652707099815816E-2</v>
      </c>
      <c r="R94" s="11">
        <f t="shared" si="36"/>
        <v>0</v>
      </c>
      <c r="S94" s="11">
        <f t="shared" si="37"/>
        <v>-0.91784715378427961</v>
      </c>
      <c r="T94" s="11">
        <f t="shared" si="38"/>
        <v>-0.26955863547262249</v>
      </c>
      <c r="U94" s="11">
        <f>'OddsRatio_working_3-way'!S94-'OddsRatio_working_3-way'!R94^2/3</f>
        <v>-0.91784715378427961</v>
      </c>
      <c r="V94" s="11">
        <f>'OddsRatio_working_3-way'!S94*'OddsRatio_working_3-way'!R94/3-2*'OddsRatio_working_3-way'!R94^3/27-'OddsRatio_working_3-way'!T94</f>
        <v>0.26955863547262249</v>
      </c>
      <c r="W94" s="11">
        <f>'OddsRatio_working_3-way'!V94^2+4*'OddsRatio_working_3-way'!U94^3/27</f>
        <v>-4.1891367940270027E-2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0.16922856282121246</v>
      </c>
      <c r="Y94" s="11">
        <f>IF('OddsRatio_working_3-way'!W94&gt;=0,IF('OddsRatio_working_3-way'!V94+SQRT('OddsRatio_working_3-way'!W94)&gt;0,0,PI()),ACOS('OddsRatio_working_3-way'!V94/(2*'OddsRatio_working_3-way'!X94)))</f>
        <v>0.64942173264222214</v>
      </c>
      <c r="Z94" s="11">
        <f>'OddsRatio_working_3-way'!X94^(1/3)*COS('OddsRatio_working_3-way'!Y94/3)</f>
        <v>0.54021712461836158</v>
      </c>
      <c r="AA94" s="11">
        <f>'OddsRatio_working_3-way'!X94^(1/3)*COS(('OddsRatio_working_3-way'!Y94+2*PI())/3)</f>
        <v>-0.37299627852385864</v>
      </c>
      <c r="AB94" s="11">
        <f>'OddsRatio_working_3-way'!X94^(1/3)*COS(('OddsRatio_working_3-way'!Y94+4*PI())/3)</f>
        <v>-0.16722084609450288</v>
      </c>
      <c r="AC94" s="11">
        <f>'OddsRatio_working_3-way'!X94^(1/3)*SIN('OddsRatio_working_3-way'!Y94/3)</f>
        <v>0.11880450130570025</v>
      </c>
      <c r="AD94" s="11">
        <f>'OddsRatio_working_3-way'!X94^(1/3)*SIN(('OddsRatio_working_3-way'!Y94+2*PI())/3)</f>
        <v>0.40843950282603497</v>
      </c>
      <c r="AE94" s="11">
        <f>'OddsRatio_working_3-way'!X94^(1/3)*SIN(('OddsRatio_working_3-way'!Y94+4*PI())/3)</f>
        <v>-0.52724400413173511</v>
      </c>
      <c r="AF94" s="11">
        <f>-'OddsRatio_working_3-way'!U94/(3*'OddsRatio_working_3-way'!X94^(1/3))*COS(('OddsRatio_working_3-way'!Y94)/3)</f>
        <v>0.54021712461836147</v>
      </c>
      <c r="AG94" s="11">
        <f>-'OddsRatio_working_3-way'!U94/(3*'OddsRatio_working_3-way'!X94^(1/3))*COS(('OddsRatio_working_3-way'!Y94+2*PI())/3)</f>
        <v>-0.37299627852385858</v>
      </c>
      <c r="AH94" s="11">
        <f>-'OddsRatio_working_3-way'!U94/(3*'OddsRatio_working_3-way'!X94^(1/3))*COS(('OddsRatio_working_3-way'!Y94+4*PI())/3)</f>
        <v>-0.16722084609450286</v>
      </c>
      <c r="AI94" s="11">
        <f>'OddsRatio_working_3-way'!U94/(3*'OddsRatio_working_3-way'!X94^(1/3))*SIN(('OddsRatio_working_3-way'!Y94)/3)</f>
        <v>-0.11880450130570022</v>
      </c>
      <c r="AJ94" s="11">
        <f>'OddsRatio_working_3-way'!U94/(3*'OddsRatio_working_3-way'!X94^(1/3))*SIN(('OddsRatio_working_3-way'!Y94+2*PI())/3)</f>
        <v>-0.40843950282603492</v>
      </c>
      <c r="AK94" s="11">
        <f>'OddsRatio_working_3-way'!U94/(3*'OddsRatio_working_3-way'!X94^(1/3))*SIN(('OddsRatio_working_3-way'!Y94+4*PI())/3)</f>
        <v>0.527244004131735</v>
      </c>
      <c r="AL94" s="11">
        <f>'OddsRatio_working_3-way'!Z94+'OddsRatio_working_3-way'!AF94</f>
        <v>1.0804342492367232</v>
      </c>
      <c r="AM94" s="11">
        <f>'OddsRatio_working_3-way'!AA94+'OddsRatio_working_3-way'!AG94</f>
        <v>-0.74599255704771728</v>
      </c>
      <c r="AN94" s="11">
        <f>'OddsRatio_working_3-way'!AB94+'OddsRatio_working_3-way'!AH94</f>
        <v>-0.33444169218900577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1.0804342492367232</v>
      </c>
      <c r="AS94" s="11">
        <f>IF(('OddsRatio_working_3-way'!X94=0),IF(Q94&gt;0,-Q94^(1/3),(-Q94)^(1/3)),'OddsRatio_working_3-way'!AM94-'OddsRatio_working_3-way'!R94/3)</f>
        <v>-0.74599255704771728</v>
      </c>
      <c r="AT94" s="11">
        <f>IF(('OddsRatio_working_3-way'!X94=0),IF(Q94&gt;0,-Q94^(1/3),(-Q94)^(1/3)),'OddsRatio_working_3-way'!AN94-'OddsRatio_working_3-way'!R94/3)</f>
        <v>-0.33444169218900577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1.8</v>
      </c>
      <c r="B95" s="4">
        <f>IF('True_Odds_Calculator_3-way'!B94="","",'True_Odds_Calculator_3-way'!B94)</f>
        <v>3.97</v>
      </c>
      <c r="C95" s="4">
        <f>IF('True_Odds_Calculator_3-way'!C94="","",'True_Odds_Calculator_3-way'!C94)</f>
        <v>4.4800000000000004</v>
      </c>
      <c r="D95" s="9">
        <f t="shared" si="26"/>
        <v>0.54300140441872125</v>
      </c>
      <c r="E95" s="9">
        <f t="shared" si="27"/>
        <v>0.24245369591508731</v>
      </c>
      <c r="F95" s="9">
        <f t="shared" si="28"/>
        <v>0.21454489966619167</v>
      </c>
      <c r="G95" s="9">
        <f t="shared" si="29"/>
        <v>1.0520198287297533</v>
      </c>
      <c r="H95" s="9">
        <f t="shared" si="30"/>
        <v>1.8416158629838024</v>
      </c>
      <c r="I95" s="9">
        <f t="shared" si="31"/>
        <v>4.1244988913273666</v>
      </c>
      <c r="J95" s="9">
        <f t="shared" si="32"/>
        <v>4.6610290039795412</v>
      </c>
      <c r="K95" s="11">
        <f t="shared" si="33"/>
        <v>0.55555555555555558</v>
      </c>
      <c r="L95" s="11">
        <f t="shared" si="34"/>
        <v>0.25188916876574308</v>
      </c>
      <c r="M95" s="11">
        <f t="shared" si="35"/>
        <v>0.2232142857142857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-0.25827635840230301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0.22646285634320901</v>
      </c>
      <c r="Q95" s="11">
        <f>2*'OddsRatio_working_3-way'!K95*'OddsRatio_working_3-way'!L95*'OddsRatio_working_3-way'!M95</f>
        <v>6.2472512094678335E-2</v>
      </c>
      <c r="R95" s="11">
        <f t="shared" si="36"/>
        <v>0</v>
      </c>
      <c r="S95" s="11">
        <f t="shared" si="37"/>
        <v>-0.87682379349046013</v>
      </c>
      <c r="T95" s="11">
        <f t="shared" si="38"/>
        <v>-0.24188242579047173</v>
      </c>
      <c r="U95" s="11">
        <f>'OddsRatio_working_3-way'!S95-'OddsRatio_working_3-way'!R95^2/3</f>
        <v>-0.87682379349046013</v>
      </c>
      <c r="V95" s="11">
        <f>'OddsRatio_working_3-way'!S95*'OddsRatio_working_3-way'!R95/3-2*'OddsRatio_working_3-way'!R95^3/27-'OddsRatio_working_3-way'!T95</f>
        <v>0.24188242579047173</v>
      </c>
      <c r="W95" s="11">
        <f>'OddsRatio_working_3-way'!V95^2+4*'OddsRatio_working_3-way'!U95^3/27</f>
        <v>-4.1362468104727379E-2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0.15801074015000566</v>
      </c>
      <c r="Y95" s="11">
        <f>IF('OddsRatio_working_3-way'!W95&gt;=0,IF('OddsRatio_working_3-way'!V95+SQRT('OddsRatio_working_3-way'!W95)&gt;0,0,PI()),ACOS('OddsRatio_working_3-way'!V95/(2*'OddsRatio_working_3-way'!X95)))</f>
        <v>0.69913571992288148</v>
      </c>
      <c r="Z95" s="11">
        <f>'OddsRatio_working_3-way'!X95^(1/3)*COS('OddsRatio_working_3-way'!Y95/3)</f>
        <v>0.52600991436487676</v>
      </c>
      <c r="AA95" s="11">
        <f>'OddsRatio_working_3-way'!X95^(1/3)*COS(('OddsRatio_working_3-way'!Y95+2*PI())/3)</f>
        <v>-0.37113046696161273</v>
      </c>
      <c r="AB95" s="11">
        <f>'OddsRatio_working_3-way'!X95^(1/3)*COS(('OddsRatio_working_3-way'!Y95+4*PI())/3)</f>
        <v>-0.15487944740326393</v>
      </c>
      <c r="AC95" s="11">
        <f>'OddsRatio_working_3-way'!X95^(1/3)*SIN('OddsRatio_working_3-way'!Y95/3)</f>
        <v>0.1248525843545437</v>
      </c>
      <c r="AD95" s="11">
        <f>'OddsRatio_working_3-way'!X95^(1/3)*SIN(('OddsRatio_working_3-way'!Y95+2*PI())/3)</f>
        <v>0.39311165630518857</v>
      </c>
      <c r="AE95" s="11">
        <f>'OddsRatio_working_3-way'!X95^(1/3)*SIN(('OddsRatio_working_3-way'!Y95+4*PI())/3)</f>
        <v>-0.51796424065973234</v>
      </c>
      <c r="AF95" s="11">
        <f>-'OddsRatio_working_3-way'!U95/(3*'OddsRatio_working_3-way'!X95^(1/3))*COS(('OddsRatio_working_3-way'!Y95)/3)</f>
        <v>0.52600991436487665</v>
      </c>
      <c r="AG95" s="11">
        <f>-'OddsRatio_working_3-way'!U95/(3*'OddsRatio_working_3-way'!X95^(1/3))*COS(('OddsRatio_working_3-way'!Y95+2*PI())/3)</f>
        <v>-0.37113046696161267</v>
      </c>
      <c r="AH95" s="11">
        <f>-'OddsRatio_working_3-way'!U95/(3*'OddsRatio_working_3-way'!X95^(1/3))*COS(('OddsRatio_working_3-way'!Y95+4*PI())/3)</f>
        <v>-0.1548794474032639</v>
      </c>
      <c r="AI95" s="11">
        <f>'OddsRatio_working_3-way'!U95/(3*'OddsRatio_working_3-way'!X95^(1/3))*SIN(('OddsRatio_working_3-way'!Y95)/3)</f>
        <v>-0.12485258435454367</v>
      </c>
      <c r="AJ95" s="11">
        <f>'OddsRatio_working_3-way'!U95/(3*'OddsRatio_working_3-way'!X95^(1/3))*SIN(('OddsRatio_working_3-way'!Y95+2*PI())/3)</f>
        <v>-0.39311165630518852</v>
      </c>
      <c r="AK95" s="11">
        <f>'OddsRatio_working_3-way'!U95/(3*'OddsRatio_working_3-way'!X95^(1/3))*SIN(('OddsRatio_working_3-way'!Y95+4*PI())/3)</f>
        <v>0.51796424065973223</v>
      </c>
      <c r="AL95" s="11">
        <f>'OddsRatio_working_3-way'!Z95+'OddsRatio_working_3-way'!AF95</f>
        <v>1.0520198287297533</v>
      </c>
      <c r="AM95" s="11">
        <f>'OddsRatio_working_3-way'!AA95+'OddsRatio_working_3-way'!AG95</f>
        <v>-0.74226093392322534</v>
      </c>
      <c r="AN95" s="11">
        <f>'OddsRatio_working_3-way'!AB95+'OddsRatio_working_3-way'!AH95</f>
        <v>-0.30975889480652785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1.0520198287297533</v>
      </c>
      <c r="AS95" s="11">
        <f>IF(('OddsRatio_working_3-way'!X95=0),IF(Q95&gt;0,-Q95^(1/3),(-Q95)^(1/3)),'OddsRatio_working_3-way'!AM95-'OddsRatio_working_3-way'!R95/3)</f>
        <v>-0.74226093392322534</v>
      </c>
      <c r="AT95" s="11">
        <f>IF(('OddsRatio_working_3-way'!X95=0),IF(Q95&gt;0,-Q95^(1/3),(-Q95)^(1/3)),'OddsRatio_working_3-way'!AN95-'OddsRatio_working_3-way'!R95/3)</f>
        <v>-0.30975889480652785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2.06</v>
      </c>
      <c r="B96" s="4">
        <f>IF('True_Odds_Calculator_3-way'!B95="","",'True_Odds_Calculator_3-way'!B95)</f>
        <v>3.61</v>
      </c>
      <c r="C96" s="4">
        <f>IF('True_Odds_Calculator_3-way'!C95="","",'True_Odds_Calculator_3-way'!C95)</f>
        <v>3.76</v>
      </c>
      <c r="D96" s="9">
        <f t="shared" si="26"/>
        <v>0.47437876834120984</v>
      </c>
      <c r="E96" s="9">
        <f t="shared" si="27"/>
        <v>0.26822319940754469</v>
      </c>
      <c r="F96" s="9">
        <f t="shared" si="28"/>
        <v>0.25739803225124525</v>
      </c>
      <c r="G96" s="9">
        <f t="shared" si="29"/>
        <v>1.0453020235380548</v>
      </c>
      <c r="H96" s="9">
        <f t="shared" si="30"/>
        <v>2.1080201449503382</v>
      </c>
      <c r="I96" s="9">
        <f t="shared" si="31"/>
        <v>3.7282382814343227</v>
      </c>
      <c r="J96" s="9">
        <f t="shared" si="32"/>
        <v>3.885033584965031</v>
      </c>
      <c r="K96" s="11">
        <f t="shared" si="33"/>
        <v>0.4854368932038835</v>
      </c>
      <c r="L96" s="11">
        <f t="shared" si="34"/>
        <v>0.2770083102493075</v>
      </c>
      <c r="M96" s="11">
        <f t="shared" si="35"/>
        <v>0.26595744680851063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-0.27308207079304703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0.22995809684247154</v>
      </c>
      <c r="Q96" s="11">
        <f>2*'OddsRatio_working_3-way'!K96*'OddsRatio_working_3-way'!L96*'OddsRatio_working_3-way'!M96</f>
        <v>7.152662421227729E-2</v>
      </c>
      <c r="R96" s="11">
        <f t="shared" si="36"/>
        <v>0</v>
      </c>
      <c r="S96" s="11">
        <f t="shared" si="37"/>
        <v>-0.84208419899065201</v>
      </c>
      <c r="T96" s="11">
        <f t="shared" si="38"/>
        <v>-0.26192354556474395</v>
      </c>
      <c r="U96" s="11">
        <f>'OddsRatio_working_3-way'!S96-'OddsRatio_working_3-way'!R96^2/3</f>
        <v>-0.84208419899065201</v>
      </c>
      <c r="V96" s="11">
        <f>'OddsRatio_working_3-way'!S96*'OddsRatio_working_3-way'!R96/3-2*'OddsRatio_working_3-way'!R96^3/27-'OddsRatio_working_3-way'!T96</f>
        <v>0.26192354556474395</v>
      </c>
      <c r="W96" s="11">
        <f>'OddsRatio_working_3-way'!V96^2+4*'OddsRatio_working_3-way'!U96^3/27</f>
        <v>-1.9859284140752623E-2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0.14871384254833098</v>
      </c>
      <c r="Y96" s="11">
        <f>IF('OddsRatio_working_3-way'!W96&gt;=0,IF('OddsRatio_working_3-way'!V96+SQRT('OddsRatio_working_3-way'!W96)&gt;0,0,PI()),ACOS('OddsRatio_working_3-way'!V96/(2*'OddsRatio_working_3-way'!X96)))</f>
        <v>0.49360749913042601</v>
      </c>
      <c r="Z96" s="11">
        <f>'OddsRatio_working_3-way'!X96^(1/3)*COS('OddsRatio_working_3-way'!Y96/3)</f>
        <v>0.5226510117690274</v>
      </c>
      <c r="AA96" s="11">
        <f>'OddsRatio_working_3-way'!X96^(1/3)*COS(('OddsRatio_working_3-way'!Y96+2*PI())/3)</f>
        <v>-0.33647861407221297</v>
      </c>
      <c r="AB96" s="11">
        <f>'OddsRatio_working_3-way'!X96^(1/3)*COS(('OddsRatio_working_3-way'!Y96+4*PI())/3)</f>
        <v>-0.18617239769681426</v>
      </c>
      <c r="AC96" s="11">
        <f>'OddsRatio_working_3-way'!X96^(1/3)*SIN('OddsRatio_working_3-way'!Y96/3)</f>
        <v>8.6779334485210635E-2</v>
      </c>
      <c r="AD96" s="11">
        <f>'OddsRatio_working_3-way'!X96^(1/3)*SIN(('OddsRatio_working_3-way'!Y96+2*PI())/3)</f>
        <v>0.40923938626301204</v>
      </c>
      <c r="AE96" s="11">
        <f>'OddsRatio_working_3-way'!X96^(1/3)*SIN(('OddsRatio_working_3-way'!Y96+4*PI())/3)</f>
        <v>-0.49601872074822262</v>
      </c>
      <c r="AF96" s="11">
        <f>-'OddsRatio_working_3-way'!U96/(3*'OddsRatio_working_3-way'!X96^(1/3))*COS(('OddsRatio_working_3-way'!Y96)/3)</f>
        <v>0.5226510117690274</v>
      </c>
      <c r="AG96" s="11">
        <f>-'OddsRatio_working_3-way'!U96/(3*'OddsRatio_working_3-way'!X96^(1/3))*COS(('OddsRatio_working_3-way'!Y96+2*PI())/3)</f>
        <v>-0.33647861407221297</v>
      </c>
      <c r="AH96" s="11">
        <f>-'OddsRatio_working_3-way'!U96/(3*'OddsRatio_working_3-way'!X96^(1/3))*COS(('OddsRatio_working_3-way'!Y96+4*PI())/3)</f>
        <v>-0.18617239769681426</v>
      </c>
      <c r="AI96" s="11">
        <f>'OddsRatio_working_3-way'!U96/(3*'OddsRatio_working_3-way'!X96^(1/3))*SIN(('OddsRatio_working_3-way'!Y96)/3)</f>
        <v>-8.6779334485210635E-2</v>
      </c>
      <c r="AJ96" s="11">
        <f>'OddsRatio_working_3-way'!U96/(3*'OddsRatio_working_3-way'!X96^(1/3))*SIN(('OddsRatio_working_3-way'!Y96+2*PI())/3)</f>
        <v>-0.40923938626301204</v>
      </c>
      <c r="AK96" s="11">
        <f>'OddsRatio_working_3-way'!U96/(3*'OddsRatio_working_3-way'!X96^(1/3))*SIN(('OddsRatio_working_3-way'!Y96+4*PI())/3)</f>
        <v>0.49601872074822262</v>
      </c>
      <c r="AL96" s="11">
        <f>'OddsRatio_working_3-way'!Z96+'OddsRatio_working_3-way'!AF96</f>
        <v>1.0453020235380548</v>
      </c>
      <c r="AM96" s="11">
        <f>'OddsRatio_working_3-way'!AA96+'OddsRatio_working_3-way'!AG96</f>
        <v>-0.67295722814442593</v>
      </c>
      <c r="AN96" s="11">
        <f>'OddsRatio_working_3-way'!AB96+'OddsRatio_working_3-way'!AH96</f>
        <v>-0.37234479539362852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1.0453020235380548</v>
      </c>
      <c r="AS96" s="11">
        <f>IF(('OddsRatio_working_3-way'!X96=0),IF(Q96&gt;0,-Q96^(1/3),(-Q96)^(1/3)),'OddsRatio_working_3-way'!AM96-'OddsRatio_working_3-way'!R96/3)</f>
        <v>-0.67295722814442593</v>
      </c>
      <c r="AT96" s="11">
        <f>IF(('OddsRatio_working_3-way'!X96=0),IF(Q96&gt;0,-Q96^(1/3),(-Q96)^(1/3)),'OddsRatio_working_3-way'!AN96-'OddsRatio_working_3-way'!R96/3)</f>
        <v>-0.37234479539362852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2.0499999999999998</v>
      </c>
      <c r="B97" s="4">
        <f>IF('True_Odds_Calculator_3-way'!B96="","",'True_Odds_Calculator_3-way'!B96)</f>
        <v>3.15</v>
      </c>
      <c r="C97" s="4">
        <f>IF('True_Odds_Calculator_3-way'!C96="","",'True_Odds_Calculator_3-way'!C96)</f>
        <v>3.99</v>
      </c>
      <c r="D97" s="9">
        <f t="shared" si="26"/>
        <v>0.46623571603695235</v>
      </c>
      <c r="E97" s="9">
        <f t="shared" si="27"/>
        <v>0.29902591643041626</v>
      </c>
      <c r="F97" s="9">
        <f t="shared" si="28"/>
        <v>0.23473836753263139</v>
      </c>
      <c r="G97" s="9">
        <f t="shared" si="29"/>
        <v>1.0903217398887017</v>
      </c>
      <c r="H97" s="9">
        <f t="shared" si="30"/>
        <v>2.1448378268831365</v>
      </c>
      <c r="I97" s="9">
        <f t="shared" si="31"/>
        <v>3.3441917407607087</v>
      </c>
      <c r="J97" s="9">
        <f t="shared" si="32"/>
        <v>4.2600620022672189</v>
      </c>
      <c r="K97" s="11">
        <f t="shared" si="33"/>
        <v>0.48780487804878053</v>
      </c>
      <c r="L97" s="11">
        <f t="shared" si="34"/>
        <v>0.31746031746031744</v>
      </c>
      <c r="M97" s="11">
        <f t="shared" si="35"/>
        <v>0.25062656641604009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-0.26197607840740067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0.24024443609992852</v>
      </c>
      <c r="Q97" s="11">
        <f>2*'OddsRatio_working_3-way'!K97*'OddsRatio_working_3-way'!L97*'OddsRatio_working_3-way'!M97</f>
        <v>7.7623404232610174E-2</v>
      </c>
      <c r="R97" s="11">
        <f t="shared" si="36"/>
        <v>0</v>
      </c>
      <c r="S97" s="11">
        <f t="shared" si="37"/>
        <v>-0.91704722645066417</v>
      </c>
      <c r="T97" s="11">
        <f t="shared" si="38"/>
        <v>-0.29629958851394639</v>
      </c>
      <c r="U97" s="11">
        <f>'OddsRatio_working_3-way'!S97-'OddsRatio_working_3-way'!R97^2/3</f>
        <v>-0.91704722645066417</v>
      </c>
      <c r="V97" s="11">
        <f>'OddsRatio_working_3-way'!S97*'OddsRatio_working_3-way'!R97/3-2*'OddsRatio_working_3-way'!R97^3/27-'OddsRatio_working_3-way'!T97</f>
        <v>0.29629958851394639</v>
      </c>
      <c r="W97" s="11">
        <f>'OddsRatio_working_3-way'!V97^2+4*'OddsRatio_working_3-way'!U97^3/27</f>
        <v>-2.6460532475263351E-2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0.16900738048144326</v>
      </c>
      <c r="Y97" s="11">
        <f>IF('OddsRatio_working_3-way'!W97&gt;=0,IF('OddsRatio_working_3-way'!V97+SQRT('OddsRatio_working_3-way'!W97)&gt;0,0,PI()),ACOS('OddsRatio_working_3-way'!V97/(2*'OddsRatio_working_3-way'!X97)))</f>
        <v>0.50207114688229759</v>
      </c>
      <c r="Z97" s="11">
        <f>'OddsRatio_working_3-way'!X97^(1/3)*COS('OddsRatio_working_3-way'!Y97/3)</f>
        <v>0.54516086994435087</v>
      </c>
      <c r="AA97" s="11">
        <f>'OddsRatio_working_3-way'!X97^(1/3)*COS(('OddsRatio_working_3-way'!Y97+2*PI())/3)</f>
        <v>-0.35233961014221465</v>
      </c>
      <c r="AB97" s="11">
        <f>'OddsRatio_working_3-way'!X97^(1/3)*COS(('OddsRatio_working_3-way'!Y97+4*PI())/3)</f>
        <v>-0.19282125980213635</v>
      </c>
      <c r="AC97" s="11">
        <f>'OddsRatio_working_3-way'!X97^(1/3)*SIN('OddsRatio_working_3-way'!Y97/3)</f>
        <v>9.2097962509529313E-2</v>
      </c>
      <c r="AD97" s="11">
        <f>'OddsRatio_working_3-way'!X97^(1/3)*SIN(('OddsRatio_working_3-way'!Y97+2*PI())/3)</f>
        <v>0.42607418126626767</v>
      </c>
      <c r="AE97" s="11">
        <f>'OddsRatio_working_3-way'!X97^(1/3)*SIN(('OddsRatio_working_3-way'!Y97+4*PI())/3)</f>
        <v>-0.5181721437757969</v>
      </c>
      <c r="AF97" s="11">
        <f>-'OddsRatio_working_3-way'!U97/(3*'OddsRatio_working_3-way'!X97^(1/3))*COS(('OddsRatio_working_3-way'!Y97)/3)</f>
        <v>0.54516086994435076</v>
      </c>
      <c r="AG97" s="11">
        <f>-'OddsRatio_working_3-way'!U97/(3*'OddsRatio_working_3-way'!X97^(1/3))*COS(('OddsRatio_working_3-way'!Y97+2*PI())/3)</f>
        <v>-0.3523396101422146</v>
      </c>
      <c r="AH97" s="11">
        <f>-'OddsRatio_working_3-way'!U97/(3*'OddsRatio_working_3-way'!X97^(1/3))*COS(('OddsRatio_working_3-way'!Y97+4*PI())/3)</f>
        <v>-0.1928212598021363</v>
      </c>
      <c r="AI97" s="11">
        <f>'OddsRatio_working_3-way'!U97/(3*'OddsRatio_working_3-way'!X97^(1/3))*SIN(('OddsRatio_working_3-way'!Y97)/3)</f>
        <v>-9.2097962509529299E-2</v>
      </c>
      <c r="AJ97" s="11">
        <f>'OddsRatio_working_3-way'!U97/(3*'OddsRatio_working_3-way'!X97^(1/3))*SIN(('OddsRatio_working_3-way'!Y97+2*PI())/3)</f>
        <v>-0.42607418126626762</v>
      </c>
      <c r="AK97" s="11">
        <f>'OddsRatio_working_3-way'!U97/(3*'OddsRatio_working_3-way'!X97^(1/3))*SIN(('OddsRatio_working_3-way'!Y97+4*PI())/3)</f>
        <v>0.51817214377579679</v>
      </c>
      <c r="AL97" s="11">
        <f>'OddsRatio_working_3-way'!Z97+'OddsRatio_working_3-way'!AF97</f>
        <v>1.0903217398887017</v>
      </c>
      <c r="AM97" s="11">
        <f>'OddsRatio_working_3-way'!AA97+'OddsRatio_working_3-way'!AG97</f>
        <v>-0.7046792202844292</v>
      </c>
      <c r="AN97" s="11">
        <f>'OddsRatio_working_3-way'!AB97+'OddsRatio_working_3-way'!AH97</f>
        <v>-0.38564251960427265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1.0903217398887017</v>
      </c>
      <c r="AS97" s="11">
        <f>IF(('OddsRatio_working_3-way'!X97=0),IF(Q97&gt;0,-Q97^(1/3),(-Q97)^(1/3)),'OddsRatio_working_3-way'!AM97-'OddsRatio_working_3-way'!R97/3)</f>
        <v>-0.7046792202844292</v>
      </c>
      <c r="AT97" s="11">
        <f>IF(('OddsRatio_working_3-way'!X97=0),IF(Q97&gt;0,-Q97^(1/3),(-Q97)^(1/3)),'OddsRatio_working_3-way'!AN97-'OddsRatio_working_3-way'!R97/3)</f>
        <v>-0.38564251960427265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4.3899999999999997</v>
      </c>
      <c r="B98" s="4">
        <f>IF('True_Odds_Calculator_3-way'!B97="","",'True_Odds_Calculator_3-way'!B97)</f>
        <v>3.79</v>
      </c>
      <c r="C98" s="4">
        <f>IF('True_Odds_Calculator_3-way'!C97="","",'True_Odds_Calculator_3-way'!C97)</f>
        <v>1.84</v>
      </c>
      <c r="D98" s="9">
        <f t="shared" si="26"/>
        <v>0.21787631761682055</v>
      </c>
      <c r="E98" s="9">
        <f t="shared" si="27"/>
        <v>0.25288259483505132</v>
      </c>
      <c r="F98" s="9">
        <f t="shared" si="28"/>
        <v>0.52924108754812793</v>
      </c>
      <c r="G98" s="9">
        <f t="shared" si="29"/>
        <v>1.058926243472083</v>
      </c>
      <c r="H98" s="9">
        <f t="shared" si="30"/>
        <v>4.5897599653703605</v>
      </c>
      <c r="I98" s="9">
        <f t="shared" si="31"/>
        <v>3.9544042192871114</v>
      </c>
      <c r="J98" s="9">
        <f t="shared" si="32"/>
        <v>1.8894980445165501</v>
      </c>
      <c r="K98" s="11">
        <f t="shared" si="33"/>
        <v>0.22779043280182235</v>
      </c>
      <c r="L98" s="11">
        <f t="shared" si="34"/>
        <v>0.26385224274406333</v>
      </c>
      <c r="M98" s="11">
        <f t="shared" si="35"/>
        <v>0.54347826086956519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-0.25951450351119199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0.2293060740892498</v>
      </c>
      <c r="Q98" s="11">
        <f>2*'OddsRatio_working_3-way'!K98*'OddsRatio_working_3-way'!L98*'OddsRatio_working_3-way'!M98</f>
        <v>6.5329365837393114E-2</v>
      </c>
      <c r="R98" s="11">
        <f t="shared" si="36"/>
        <v>0</v>
      </c>
      <c r="S98" s="11">
        <f t="shared" si="37"/>
        <v>-0.88359637317673312</v>
      </c>
      <c r="T98" s="11">
        <f t="shared" si="38"/>
        <v>-0.25173685845490973</v>
      </c>
      <c r="U98" s="11">
        <f>'OddsRatio_working_3-way'!S98-'OddsRatio_working_3-way'!R98^2/3</f>
        <v>-0.88359637317673312</v>
      </c>
      <c r="V98" s="11">
        <f>'OddsRatio_working_3-way'!S98*'OddsRatio_working_3-way'!R98/3-2*'OddsRatio_working_3-way'!R98^3/27-'OddsRatio_working_3-way'!T98</f>
        <v>0.25173685845490973</v>
      </c>
      <c r="W98" s="11">
        <f>'OddsRatio_working_3-way'!V98^2+4*'OddsRatio_working_3-way'!U98^3/27</f>
        <v>-3.8830226121236003E-2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0.15984498117393556</v>
      </c>
      <c r="Y98" s="11">
        <f>IF('OddsRatio_working_3-way'!W98&gt;=0,IF('OddsRatio_working_3-way'!V98+SQRT('OddsRatio_working_3-way'!W98)&gt;0,0,PI()),ACOS('OddsRatio_working_3-way'!V98/(2*'OddsRatio_working_3-way'!X98)))</f>
        <v>0.66415063700043309</v>
      </c>
      <c r="Z98" s="11">
        <f>'OddsRatio_working_3-way'!X98^(1/3)*COS('OddsRatio_working_3-way'!Y98/3)</f>
        <v>0.52946312173604149</v>
      </c>
      <c r="AA98" s="11">
        <f>'OddsRatio_working_3-way'!X98^(1/3)*COS(('OddsRatio_working_3-way'!Y98+2*PI())/3)</f>
        <v>-0.36793376692645541</v>
      </c>
      <c r="AB98" s="11">
        <f>'OddsRatio_working_3-way'!X98^(1/3)*COS(('OddsRatio_working_3-way'!Y98+4*PI())/3)</f>
        <v>-0.16152935480958652</v>
      </c>
      <c r="AC98" s="11">
        <f>'OddsRatio_working_3-way'!X98^(1/3)*SIN('OddsRatio_working_3-way'!Y98/3)</f>
        <v>0.11916764289760094</v>
      </c>
      <c r="AD98" s="11">
        <f>'OddsRatio_working_3-way'!X98^(1/3)*SIN(('OddsRatio_working_3-way'!Y98+2*PI())/3)</f>
        <v>0.39894469234162433</v>
      </c>
      <c r="AE98" s="11">
        <f>'OddsRatio_working_3-way'!X98^(1/3)*SIN(('OddsRatio_working_3-way'!Y98+4*PI())/3)</f>
        <v>-0.51811233523922506</v>
      </c>
      <c r="AF98" s="11">
        <f>-'OddsRatio_working_3-way'!U98/(3*'OddsRatio_working_3-way'!X98^(1/3))*COS(('OddsRatio_working_3-way'!Y98)/3)</f>
        <v>0.52946312173604138</v>
      </c>
      <c r="AG98" s="11">
        <f>-'OddsRatio_working_3-way'!U98/(3*'OddsRatio_working_3-way'!X98^(1/3))*COS(('OddsRatio_working_3-way'!Y98+2*PI())/3)</f>
        <v>-0.3679337669264553</v>
      </c>
      <c r="AH98" s="11">
        <f>-'OddsRatio_working_3-way'!U98/(3*'OddsRatio_working_3-way'!X98^(1/3))*COS(('OddsRatio_working_3-way'!Y98+4*PI())/3)</f>
        <v>-0.1615293548095865</v>
      </c>
      <c r="AI98" s="11">
        <f>'OddsRatio_working_3-way'!U98/(3*'OddsRatio_working_3-way'!X98^(1/3))*SIN(('OddsRatio_working_3-way'!Y98)/3)</f>
        <v>-0.11916764289760093</v>
      </c>
      <c r="AJ98" s="11">
        <f>'OddsRatio_working_3-way'!U98/(3*'OddsRatio_working_3-way'!X98^(1/3))*SIN(('OddsRatio_working_3-way'!Y98+2*PI())/3)</f>
        <v>-0.39894469234162422</v>
      </c>
      <c r="AK98" s="11">
        <f>'OddsRatio_working_3-way'!U98/(3*'OddsRatio_working_3-way'!X98^(1/3))*SIN(('OddsRatio_working_3-way'!Y98+4*PI())/3)</f>
        <v>0.51811233523922495</v>
      </c>
      <c r="AL98" s="11">
        <f>'OddsRatio_working_3-way'!Z98+'OddsRatio_working_3-way'!AF98</f>
        <v>1.058926243472083</v>
      </c>
      <c r="AM98" s="11">
        <f>'OddsRatio_working_3-way'!AA98+'OddsRatio_working_3-way'!AG98</f>
        <v>-0.7358675338529107</v>
      </c>
      <c r="AN98" s="11">
        <f>'OddsRatio_working_3-way'!AB98+'OddsRatio_working_3-way'!AH98</f>
        <v>-0.32305870961917305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1.058926243472083</v>
      </c>
      <c r="AS98" s="11">
        <f>IF(('OddsRatio_working_3-way'!X98=0),IF(Q98&gt;0,-Q98^(1/3),(-Q98)^(1/3)),'OddsRatio_working_3-way'!AM98-'OddsRatio_working_3-way'!R98/3)</f>
        <v>-0.7358675338529107</v>
      </c>
      <c r="AT98" s="11">
        <f>IF(('OddsRatio_working_3-way'!X98=0),IF(Q98&gt;0,-Q98^(1/3),(-Q98)^(1/3)),'OddsRatio_working_3-way'!AN98-'OddsRatio_working_3-way'!R98/3)</f>
        <v>-0.32305870961917305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1.75</v>
      </c>
      <c r="B99" s="4">
        <f>IF('True_Odds_Calculator_3-way'!B98="","",'True_Odds_Calculator_3-way'!B98)</f>
        <v>3.99</v>
      </c>
      <c r="C99" s="4">
        <f>IF('True_Odds_Calculator_3-way'!C98="","",'True_Odds_Calculator_3-way'!C98)</f>
        <v>4.8</v>
      </c>
      <c r="D99" s="9">
        <f t="shared" si="26"/>
        <v>0.55884850382283013</v>
      </c>
      <c r="E99" s="9">
        <f t="shared" si="27"/>
        <v>0.24113528763337616</v>
      </c>
      <c r="F99" s="9">
        <f t="shared" si="28"/>
        <v>0.20001620854379379</v>
      </c>
      <c r="G99" s="9">
        <f t="shared" si="29"/>
        <v>1.0525249524321332</v>
      </c>
      <c r="H99" s="9">
        <f t="shared" si="30"/>
        <v>1.7893937143240999</v>
      </c>
      <c r="I99" s="9">
        <f t="shared" si="31"/>
        <v>4.1470496077720789</v>
      </c>
      <c r="J99" s="9">
        <f t="shared" si="32"/>
        <v>4.9995948192421054</v>
      </c>
      <c r="K99" s="11">
        <f t="shared" si="33"/>
        <v>0.5714285714285714</v>
      </c>
      <c r="L99" s="11">
        <f t="shared" si="34"/>
        <v>0.25062656641604009</v>
      </c>
      <c r="M99" s="11">
        <f t="shared" si="35"/>
        <v>0.20833333333333334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-0.25425170068027225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0.2249671798543979</v>
      </c>
      <c r="Q99" s="11">
        <f>2*'OddsRatio_working_3-way'!K99*'OddsRatio_working_3-way'!L99*'OddsRatio_working_3-way'!M99</f>
        <v>5.9672992003819071E-2</v>
      </c>
      <c r="R99" s="11">
        <f t="shared" si="36"/>
        <v>0</v>
      </c>
      <c r="S99" s="11">
        <f t="shared" si="37"/>
        <v>-0.88482074752097584</v>
      </c>
      <c r="T99" s="11">
        <f t="shared" si="38"/>
        <v>-0.23470046353341534</v>
      </c>
      <c r="U99" s="11">
        <f>'OddsRatio_working_3-way'!S99-'OddsRatio_working_3-way'!R99^2/3</f>
        <v>-0.88482074752097584</v>
      </c>
      <c r="V99" s="11">
        <f>'OddsRatio_working_3-way'!S99*'OddsRatio_working_3-way'!R99/3-2*'OddsRatio_working_3-way'!R99^3/27-'OddsRatio_working_3-way'!T99</f>
        <v>0.23470046353341534</v>
      </c>
      <c r="W99" s="11">
        <f>'OddsRatio_working_3-way'!V99^2+4*'OddsRatio_working_3-way'!U99^3/27</f>
        <v>-4.7542807266769217E-2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0.1601773352019327</v>
      </c>
      <c r="Y99" s="11">
        <f>IF('OddsRatio_working_3-way'!W99&gt;=0,IF('OddsRatio_working_3-way'!V99+SQRT('OddsRatio_working_3-way'!W99)&gt;0,0,PI()),ACOS('OddsRatio_working_3-way'!V99/(2*'OddsRatio_working_3-way'!X99)))</f>
        <v>0.74862277423878976</v>
      </c>
      <c r="Z99" s="11">
        <f>'OddsRatio_working_3-way'!X99^(1/3)*COS('OddsRatio_working_3-way'!Y99/3)</f>
        <v>0.52626247621606659</v>
      </c>
      <c r="AA99" s="11">
        <f>'OddsRatio_working_3-way'!X99^(1/3)*COS(('OddsRatio_working_3-way'!Y99+2*PI())/3)</f>
        <v>-0.3792821807449504</v>
      </c>
      <c r="AB99" s="11">
        <f>'OddsRatio_working_3-way'!X99^(1/3)*COS(('OddsRatio_working_3-way'!Y99+4*PI())/3)</f>
        <v>-0.14698029547111627</v>
      </c>
      <c r="AC99" s="11">
        <f>'OddsRatio_working_3-way'!X99^(1/3)*SIN('OddsRatio_working_3-way'!Y99/3)</f>
        <v>0.13411955599610592</v>
      </c>
      <c r="AD99" s="11">
        <f>'OddsRatio_working_3-way'!X99^(1/3)*SIN(('OddsRatio_working_3-way'!Y99+2*PI())/3)</f>
        <v>0.38869689546356473</v>
      </c>
      <c r="AE99" s="11">
        <f>'OddsRatio_working_3-way'!X99^(1/3)*SIN(('OddsRatio_working_3-way'!Y99+4*PI())/3)</f>
        <v>-0.52281645145967048</v>
      </c>
      <c r="AF99" s="11">
        <f>-'OddsRatio_working_3-way'!U99/(3*'OddsRatio_working_3-way'!X99^(1/3))*COS(('OddsRatio_working_3-way'!Y99)/3)</f>
        <v>0.5262624762160667</v>
      </c>
      <c r="AG99" s="11">
        <f>-'OddsRatio_working_3-way'!U99/(3*'OddsRatio_working_3-way'!X99^(1/3))*COS(('OddsRatio_working_3-way'!Y99+2*PI())/3)</f>
        <v>-0.37928218074495051</v>
      </c>
      <c r="AH99" s="11">
        <f>-'OddsRatio_working_3-way'!U99/(3*'OddsRatio_working_3-way'!X99^(1/3))*COS(('OddsRatio_working_3-way'!Y99+4*PI())/3)</f>
        <v>-0.14698029547111632</v>
      </c>
      <c r="AI99" s="11">
        <f>'OddsRatio_working_3-way'!U99/(3*'OddsRatio_working_3-way'!X99^(1/3))*SIN(('OddsRatio_working_3-way'!Y99)/3)</f>
        <v>-0.13411955599610595</v>
      </c>
      <c r="AJ99" s="11">
        <f>'OddsRatio_working_3-way'!U99/(3*'OddsRatio_working_3-way'!X99^(1/3))*SIN(('OddsRatio_working_3-way'!Y99+2*PI())/3)</f>
        <v>-0.38869689546356478</v>
      </c>
      <c r="AK99" s="11">
        <f>'OddsRatio_working_3-way'!U99/(3*'OddsRatio_working_3-way'!X99^(1/3))*SIN(('OddsRatio_working_3-way'!Y99+4*PI())/3)</f>
        <v>0.52281645145967059</v>
      </c>
      <c r="AL99" s="11">
        <f>'OddsRatio_working_3-way'!Z99+'OddsRatio_working_3-way'!AF99</f>
        <v>1.0525249524321332</v>
      </c>
      <c r="AM99" s="11">
        <f>'OddsRatio_working_3-way'!AA99+'OddsRatio_working_3-way'!AG99</f>
        <v>-0.75856436148990092</v>
      </c>
      <c r="AN99" s="11">
        <f>'OddsRatio_working_3-way'!AB99+'OddsRatio_working_3-way'!AH99</f>
        <v>-0.29396059094223259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1.0525249524321332</v>
      </c>
      <c r="AS99" s="11">
        <f>IF(('OddsRatio_working_3-way'!X99=0),IF(Q99&gt;0,-Q99^(1/3),(-Q99)^(1/3)),'OddsRatio_working_3-way'!AM99-'OddsRatio_working_3-way'!R99/3)</f>
        <v>-0.75856436148990092</v>
      </c>
      <c r="AT99" s="11">
        <f>IF(('OddsRatio_working_3-way'!X99=0),IF(Q99&gt;0,-Q99^(1/3),(-Q99)^(1/3)),'OddsRatio_working_3-way'!AN99-'OddsRatio_working_3-way'!R99/3)</f>
        <v>-0.29396059094223259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3.04</v>
      </c>
      <c r="B100" s="4">
        <f>IF('True_Odds_Calculator_3-way'!B99="","",'True_Odds_Calculator_3-way'!B99)</f>
        <v>3.1</v>
      </c>
      <c r="C100" s="4">
        <f>IF('True_Odds_Calculator_3-way'!C99="","",'True_Odds_Calculator_3-way'!C99)</f>
        <v>2.7</v>
      </c>
      <c r="D100" s="9">
        <f t="shared" si="26"/>
        <v>0.32176190398833243</v>
      </c>
      <c r="E100" s="9">
        <f t="shared" si="27"/>
        <v>0.31546887432154452</v>
      </c>
      <c r="F100" s="9">
        <f t="shared" si="28"/>
        <v>0.36276922169012304</v>
      </c>
      <c r="G100" s="9">
        <f t="shared" si="29"/>
        <v>1.0332784919116342</v>
      </c>
      <c r="H100" s="9">
        <f t="shared" si="30"/>
        <v>3.107888123499734</v>
      </c>
      <c r="I100" s="9">
        <f t="shared" si="31"/>
        <v>3.1698848330144318</v>
      </c>
      <c r="J100" s="9">
        <f t="shared" si="32"/>
        <v>2.756573436249778</v>
      </c>
      <c r="K100" s="11">
        <f t="shared" si="33"/>
        <v>0.32894736842105265</v>
      </c>
      <c r="L100" s="11">
        <f t="shared" si="34"/>
        <v>0.32258064516129031</v>
      </c>
      <c r="M100" s="11">
        <f t="shared" si="35"/>
        <v>0.37037037037037035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-0.28621958121109226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0.22951644343834499</v>
      </c>
      <c r="Q100" s="11">
        <f>2*'OddsRatio_working_3-way'!K100*'OddsRatio_working_3-way'!L100*'OddsRatio_working_3-way'!M100</f>
        <v>7.8601521725460602E-2</v>
      </c>
      <c r="R100" s="11">
        <f t="shared" si="36"/>
        <v>0</v>
      </c>
      <c r="S100" s="11">
        <f t="shared" si="37"/>
        <v>-0.80188938320426217</v>
      </c>
      <c r="T100" s="11">
        <f t="shared" si="38"/>
        <v>-0.27461965178228154</v>
      </c>
      <c r="U100" s="11">
        <f>'OddsRatio_working_3-way'!S100-'OddsRatio_working_3-way'!R100^2/3</f>
        <v>-0.80188938320426217</v>
      </c>
      <c r="V100" s="11">
        <f>'OddsRatio_working_3-way'!S100*'OddsRatio_working_3-way'!R100/3-2*'OddsRatio_working_3-way'!R100^3/27-'OddsRatio_working_3-way'!T100</f>
        <v>0.27461965178228154</v>
      </c>
      <c r="W100" s="11">
        <f>'OddsRatio_working_3-way'!V100^2+4*'OddsRatio_working_3-way'!U100^3/27</f>
        <v>-9.7459351308018527E-4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0.13819419909867939</v>
      </c>
      <c r="Y100" s="11">
        <f>IF('OddsRatio_working_3-way'!W100&gt;=0,IF('OddsRatio_working_3-way'!V100+SQRT('OddsRatio_working_3-way'!W100)&gt;0,0,PI()),ACOS('OddsRatio_working_3-way'!V100/(2*'OddsRatio_working_3-way'!X100)))</f>
        <v>0.11319304874123093</v>
      </c>
      <c r="Z100" s="11">
        <f>'OddsRatio_working_3-way'!X100^(1/3)*COS('OddsRatio_working_3-way'!Y100/3)</f>
        <v>0.51663924595581712</v>
      </c>
      <c r="AA100" s="11">
        <f>'OddsRatio_working_3-way'!X100^(1/3)*COS(('OddsRatio_working_3-way'!Y100+2*PI())/3)</f>
        <v>-0.27520935224510107</v>
      </c>
      <c r="AB100" s="11">
        <f>'OddsRatio_working_3-way'!X100^(1/3)*COS(('OddsRatio_working_3-way'!Y100+4*PI())/3)</f>
        <v>-0.24142989371071599</v>
      </c>
      <c r="AC100" s="11">
        <f>'OddsRatio_working_3-way'!X100^(1/3)*SIN('OddsRatio_working_3-way'!Y100/3)</f>
        <v>1.9502579477907102E-2</v>
      </c>
      <c r="AD100" s="11">
        <f>'OddsRatio_working_3-way'!X100^(1/3)*SIN(('OddsRatio_working_3-way'!Y100+2*PI())/3)</f>
        <v>0.43767142185082097</v>
      </c>
      <c r="AE100" s="11">
        <f>'OddsRatio_working_3-way'!X100^(1/3)*SIN(('OddsRatio_working_3-way'!Y100+4*PI())/3)</f>
        <v>-0.45717400132872804</v>
      </c>
      <c r="AF100" s="11">
        <f>-'OddsRatio_working_3-way'!U100/(3*'OddsRatio_working_3-way'!X100^(1/3))*COS(('OddsRatio_working_3-way'!Y100)/3)</f>
        <v>0.51663924595581701</v>
      </c>
      <c r="AG100" s="11">
        <f>-'OddsRatio_working_3-way'!U100/(3*'OddsRatio_working_3-way'!X100^(1/3))*COS(('OddsRatio_working_3-way'!Y100+2*PI())/3)</f>
        <v>-0.27520935224510101</v>
      </c>
      <c r="AH100" s="11">
        <f>-'OddsRatio_working_3-way'!U100/(3*'OddsRatio_working_3-way'!X100^(1/3))*COS(('OddsRatio_working_3-way'!Y100+4*PI())/3)</f>
        <v>-0.24142989371071594</v>
      </c>
      <c r="AI100" s="11">
        <f>'OddsRatio_working_3-way'!U100/(3*'OddsRatio_working_3-way'!X100^(1/3))*SIN(('OddsRatio_working_3-way'!Y100)/3)</f>
        <v>-1.9502579477907098E-2</v>
      </c>
      <c r="AJ100" s="11">
        <f>'OddsRatio_working_3-way'!U100/(3*'OddsRatio_working_3-way'!X100^(1/3))*SIN(('OddsRatio_working_3-way'!Y100+2*PI())/3)</f>
        <v>-0.43767142185082086</v>
      </c>
      <c r="AK100" s="11">
        <f>'OddsRatio_working_3-way'!U100/(3*'OddsRatio_working_3-way'!X100^(1/3))*SIN(('OddsRatio_working_3-way'!Y100+4*PI())/3)</f>
        <v>0.45717400132872793</v>
      </c>
      <c r="AL100" s="11">
        <f>'OddsRatio_working_3-way'!Z100+'OddsRatio_working_3-way'!AF100</f>
        <v>1.0332784919116342</v>
      </c>
      <c r="AM100" s="11">
        <f>'OddsRatio_working_3-way'!AA100+'OddsRatio_working_3-way'!AG100</f>
        <v>-0.55041870449020203</v>
      </c>
      <c r="AN100" s="11">
        <f>'OddsRatio_working_3-way'!AB100+'OddsRatio_working_3-way'!AH100</f>
        <v>-0.48285978742143193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1.0332784919116342</v>
      </c>
      <c r="AS100" s="11">
        <f>IF(('OddsRatio_working_3-way'!X100=0),IF(Q100&gt;0,-Q100^(1/3),(-Q100)^(1/3)),'OddsRatio_working_3-way'!AM100-'OddsRatio_working_3-way'!R100/3)</f>
        <v>-0.55041870449020203</v>
      </c>
      <c r="AT100" s="11">
        <f>IF(('OddsRatio_working_3-way'!X100=0),IF(Q100&gt;0,-Q100^(1/3),(-Q100)^(1/3)),'OddsRatio_working_3-way'!AN100-'OddsRatio_working_3-way'!R100/3)</f>
        <v>-0.48285978742143193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2.2000000000000002</v>
      </c>
      <c r="B101" s="4">
        <f>IF('True_Odds_Calculator_3-way'!B100="","",'True_Odds_Calculator_3-way'!B100)</f>
        <v>3.28</v>
      </c>
      <c r="C101" s="4">
        <f>IF('True_Odds_Calculator_3-way'!C100="","",'True_Odds_Calculator_3-way'!C100)</f>
        <v>3.82</v>
      </c>
      <c r="D101" s="9">
        <f t="shared" si="26"/>
        <v>0.446468533363793</v>
      </c>
      <c r="E101" s="9">
        <f t="shared" si="27"/>
        <v>0.29800760524418912</v>
      </c>
      <c r="F101" s="9">
        <f t="shared" si="28"/>
        <v>0.25552386139201788</v>
      </c>
      <c r="G101" s="9">
        <f t="shared" si="29"/>
        <v>1.0331662541175786</v>
      </c>
      <c r="H101" s="9">
        <f t="shared" si="30"/>
        <v>2.2397995049410944</v>
      </c>
      <c r="I101" s="9">
        <f t="shared" si="31"/>
        <v>3.3556190593880793</v>
      </c>
      <c r="J101" s="9">
        <f t="shared" si="32"/>
        <v>3.9135288366115706</v>
      </c>
      <c r="K101" s="11">
        <f t="shared" si="33"/>
        <v>0.45454545454545453</v>
      </c>
      <c r="L101" s="11">
        <f t="shared" si="34"/>
        <v>0.3048780487804878</v>
      </c>
      <c r="M101" s="11">
        <f t="shared" si="35"/>
        <v>0.26178010471204188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-0.27990155674997963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0.2285497033932738</v>
      </c>
      <c r="Q101" s="11">
        <f>2*'OddsRatio_working_3-way'!K101*'OddsRatio_working_3-way'!L101*'OddsRatio_working_3-way'!M101</f>
        <v>7.2555461394690102E-2</v>
      </c>
      <c r="R101" s="11">
        <f t="shared" si="36"/>
        <v>0</v>
      </c>
      <c r="S101" s="11">
        <f t="shared" si="37"/>
        <v>-0.81653602090332222</v>
      </c>
      <c r="T101" s="11">
        <f t="shared" si="38"/>
        <v>-0.25921778441375309</v>
      </c>
      <c r="U101" s="11">
        <f>'OddsRatio_working_3-way'!S101-'OddsRatio_working_3-way'!R101^2/3</f>
        <v>-0.81653602090332222</v>
      </c>
      <c r="V101" s="11">
        <f>'OddsRatio_working_3-way'!S101*'OddsRatio_working_3-way'!R101/3-2*'OddsRatio_working_3-way'!R101^3/27-'OddsRatio_working_3-way'!T101</f>
        <v>0.25921778441375309</v>
      </c>
      <c r="W101" s="11">
        <f>'OddsRatio_working_3-way'!V101^2+4*'OddsRatio_working_3-way'!U101^3/27</f>
        <v>-1.3459464349296291E-2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0.1419976444396801</v>
      </c>
      <c r="Y101" s="11">
        <f>IF('OddsRatio_working_3-way'!W101&gt;=0,IF('OddsRatio_working_3-way'!V101+SQRT('OddsRatio_working_3-way'!W101)&gt;0,0,PI()),ACOS('OddsRatio_working_3-way'!V101/(2*'OddsRatio_working_3-way'!X101)))</f>
        <v>0.42082110428455111</v>
      </c>
      <c r="Z101" s="11">
        <f>'OddsRatio_working_3-way'!X101^(1/3)*COS('OddsRatio_working_3-way'!Y101/3)</f>
        <v>0.51658312705878939</v>
      </c>
      <c r="AA101" s="11">
        <f>'OddsRatio_working_3-way'!X101^(1/3)*COS(('OddsRatio_working_3-way'!Y101+2*PI())/3)</f>
        <v>-0.32146125447728996</v>
      </c>
      <c r="AB101" s="11">
        <f>'OddsRatio_working_3-way'!X101^(1/3)*COS(('OddsRatio_working_3-way'!Y101+4*PI())/3)</f>
        <v>-0.19512187258149952</v>
      </c>
      <c r="AC101" s="11">
        <f>'OddsRatio_working_3-way'!X101^(1/3)*SIN('OddsRatio_working_3-way'!Y101/3)</f>
        <v>7.2942076146785786E-2</v>
      </c>
      <c r="AD101" s="11">
        <f>'OddsRatio_working_3-way'!X101^(1/3)*SIN(('OddsRatio_working_3-way'!Y101+2*PI())/3)</f>
        <v>0.41090307312592322</v>
      </c>
      <c r="AE101" s="11">
        <f>'OddsRatio_working_3-way'!X101^(1/3)*SIN(('OddsRatio_working_3-way'!Y101+4*PI())/3)</f>
        <v>-0.48384514927270883</v>
      </c>
      <c r="AF101" s="11">
        <f>-'OddsRatio_working_3-way'!U101/(3*'OddsRatio_working_3-way'!X101^(1/3))*COS(('OddsRatio_working_3-way'!Y101)/3)</f>
        <v>0.51658312705878928</v>
      </c>
      <c r="AG101" s="11">
        <f>-'OddsRatio_working_3-way'!U101/(3*'OddsRatio_working_3-way'!X101^(1/3))*COS(('OddsRatio_working_3-way'!Y101+2*PI())/3)</f>
        <v>-0.3214612544772899</v>
      </c>
      <c r="AH101" s="11">
        <f>-'OddsRatio_working_3-way'!U101/(3*'OddsRatio_working_3-way'!X101^(1/3))*COS(('OddsRatio_working_3-way'!Y101+4*PI())/3)</f>
        <v>-0.19512187258149946</v>
      </c>
      <c r="AI101" s="11">
        <f>'OddsRatio_working_3-way'!U101/(3*'OddsRatio_working_3-way'!X101^(1/3))*SIN(('OddsRatio_working_3-way'!Y101)/3)</f>
        <v>-7.2942076146785759E-2</v>
      </c>
      <c r="AJ101" s="11">
        <f>'OddsRatio_working_3-way'!U101/(3*'OddsRatio_working_3-way'!X101^(1/3))*SIN(('OddsRatio_working_3-way'!Y101+2*PI())/3)</f>
        <v>-0.41090307312592317</v>
      </c>
      <c r="AK101" s="11">
        <f>'OddsRatio_working_3-way'!U101/(3*'OddsRatio_working_3-way'!X101^(1/3))*SIN(('OddsRatio_working_3-way'!Y101+4*PI())/3)</f>
        <v>0.48384514927270872</v>
      </c>
      <c r="AL101" s="11">
        <f>'OddsRatio_working_3-way'!Z101+'OddsRatio_working_3-way'!AF101</f>
        <v>1.0331662541175786</v>
      </c>
      <c r="AM101" s="11">
        <f>'OddsRatio_working_3-way'!AA101+'OddsRatio_working_3-way'!AG101</f>
        <v>-0.64292250895457981</v>
      </c>
      <c r="AN101" s="11">
        <f>'OddsRatio_working_3-way'!AB101+'OddsRatio_working_3-way'!AH101</f>
        <v>-0.39024374516299898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1.0331662541175786</v>
      </c>
      <c r="AS101" s="11">
        <f>IF(('OddsRatio_working_3-way'!X101=0),IF(Q101&gt;0,-Q101^(1/3),(-Q101)^(1/3)),'OddsRatio_working_3-way'!AM101-'OddsRatio_working_3-way'!R101/3)</f>
        <v>-0.64292250895457981</v>
      </c>
      <c r="AT101" s="11">
        <f>IF(('OddsRatio_working_3-way'!X101=0),IF(Q101&gt;0,-Q101^(1/3),(-Q101)^(1/3)),'OddsRatio_working_3-way'!AN101-'OddsRatio_working_3-way'!R101/3)</f>
        <v>-0.39024374516299898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2.34</v>
      </c>
      <c r="B102" s="4">
        <f>IF('True_Odds_Calculator_3-way'!B101="","",'True_Odds_Calculator_3-way'!B101)</f>
        <v>3.19</v>
      </c>
      <c r="C102" s="4">
        <f>IF('True_Odds_Calculator_3-way'!C101="","",'True_Odds_Calculator_3-way'!C101)</f>
        <v>3.47</v>
      </c>
      <c r="D102" s="9">
        <f t="shared" si="26"/>
        <v>0.41663686422113028</v>
      </c>
      <c r="E102" s="9">
        <f t="shared" si="27"/>
        <v>0.30410478136181113</v>
      </c>
      <c r="F102" s="9">
        <f t="shared" si="28"/>
        <v>0.2792583544170586</v>
      </c>
      <c r="G102" s="9">
        <f t="shared" si="29"/>
        <v>1.0449042346010806</v>
      </c>
      <c r="H102" s="9">
        <f t="shared" si="30"/>
        <v>2.4001716743654478</v>
      </c>
      <c r="I102" s="9">
        <f t="shared" si="31"/>
        <v>3.2883402737763663</v>
      </c>
      <c r="J102" s="9">
        <f t="shared" si="32"/>
        <v>3.5809134594646692</v>
      </c>
      <c r="K102" s="11">
        <f t="shared" si="33"/>
        <v>0.42735042735042739</v>
      </c>
      <c r="L102" s="11">
        <f t="shared" si="34"/>
        <v>0.31347962382445144</v>
      </c>
      <c r="M102" s="11">
        <f t="shared" si="35"/>
        <v>0.28818443804034583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-0.27984003806323188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0.23164089545884242</v>
      </c>
      <c r="Q102" s="11">
        <f>2*'OddsRatio_working_3-way'!K102*'OddsRatio_working_3-way'!L102*'OddsRatio_working_3-way'!M102</f>
        <v>7.7213631819614145E-2</v>
      </c>
      <c r="R102" s="11">
        <f t="shared" si="36"/>
        <v>0</v>
      </c>
      <c r="S102" s="11">
        <f t="shared" si="37"/>
        <v>-0.82776180657358789</v>
      </c>
      <c r="T102" s="11">
        <f t="shared" si="38"/>
        <v>-0.27592060219119596</v>
      </c>
      <c r="U102" s="11">
        <f>'OddsRatio_working_3-way'!S102-'OddsRatio_working_3-way'!R102^2/3</f>
        <v>-0.82776180657358789</v>
      </c>
      <c r="V102" s="11">
        <f>'OddsRatio_working_3-way'!S102*'OddsRatio_working_3-way'!R102/3-2*'OddsRatio_working_3-way'!R102^3/27-'OddsRatio_working_3-way'!T102</f>
        <v>0.27592060219119596</v>
      </c>
      <c r="W102" s="11">
        <f>'OddsRatio_working_3-way'!V102^2+4*'OddsRatio_working_3-way'!U102^3/27</f>
        <v>-7.8935676735321092E-3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0.14493597412916878</v>
      </c>
      <c r="Y102" s="11">
        <f>IF('OddsRatio_working_3-way'!W102&gt;=0,IF('OddsRatio_working_3-way'!V102+SQRT('OddsRatio_working_3-way'!W102)&gt;0,0,PI()),ACOS('OddsRatio_working_3-way'!V102/(2*'OddsRatio_working_3-way'!X102)))</f>
        <v>0.31151387467793312</v>
      </c>
      <c r="Z102" s="11">
        <f>'OddsRatio_working_3-way'!X102^(1/3)*COS('OddsRatio_working_3-way'!Y102/3)</f>
        <v>0.52245211730054042</v>
      </c>
      <c r="AA102" s="11">
        <f>'OddsRatio_working_3-way'!X102^(1/3)*COS(('OddsRatio_working_3-way'!Y102+2*PI())/3)</f>
        <v>-0.30837784005388008</v>
      </c>
      <c r="AB102" s="11">
        <f>'OddsRatio_working_3-way'!X102^(1/3)*COS(('OddsRatio_working_3-way'!Y102+4*PI())/3)</f>
        <v>-0.21407427724666045</v>
      </c>
      <c r="AC102" s="11">
        <f>'OddsRatio_working_3-way'!X102^(1/3)*SIN('OddsRatio_working_3-way'!Y102/3)</f>
        <v>5.4446187372289026E-2</v>
      </c>
      <c r="AD102" s="11">
        <f>'OddsRatio_working_3-way'!X102^(1/3)*SIN(('OddsRatio_working_3-way'!Y102+2*PI())/3)</f>
        <v>0.42523371215709088</v>
      </c>
      <c r="AE102" s="11">
        <f>'OddsRatio_working_3-way'!X102^(1/3)*SIN(('OddsRatio_working_3-way'!Y102+4*PI())/3)</f>
        <v>-0.47967989952937989</v>
      </c>
      <c r="AF102" s="11">
        <f>-'OddsRatio_working_3-way'!U102/(3*'OddsRatio_working_3-way'!X102^(1/3))*COS(('OddsRatio_working_3-way'!Y102)/3)</f>
        <v>0.52245211730054031</v>
      </c>
      <c r="AG102" s="11">
        <f>-'OddsRatio_working_3-way'!U102/(3*'OddsRatio_working_3-way'!X102^(1/3))*COS(('OddsRatio_working_3-way'!Y102+2*PI())/3)</f>
        <v>-0.30837784005388003</v>
      </c>
      <c r="AH102" s="11">
        <f>-'OddsRatio_working_3-way'!U102/(3*'OddsRatio_working_3-way'!X102^(1/3))*COS(('OddsRatio_working_3-way'!Y102+4*PI())/3)</f>
        <v>-0.21407427724666039</v>
      </c>
      <c r="AI102" s="11">
        <f>'OddsRatio_working_3-way'!U102/(3*'OddsRatio_working_3-way'!X102^(1/3))*SIN(('OddsRatio_working_3-way'!Y102)/3)</f>
        <v>-5.4446187372289012E-2</v>
      </c>
      <c r="AJ102" s="11">
        <f>'OddsRatio_working_3-way'!U102/(3*'OddsRatio_working_3-way'!X102^(1/3))*SIN(('OddsRatio_working_3-way'!Y102+2*PI())/3)</f>
        <v>-0.42523371215709077</v>
      </c>
      <c r="AK102" s="11">
        <f>'OddsRatio_working_3-way'!U102/(3*'OddsRatio_working_3-way'!X102^(1/3))*SIN(('OddsRatio_working_3-way'!Y102+4*PI())/3)</f>
        <v>0.47967989952937978</v>
      </c>
      <c r="AL102" s="11">
        <f>'OddsRatio_working_3-way'!Z102+'OddsRatio_working_3-way'!AF102</f>
        <v>1.0449042346010806</v>
      </c>
      <c r="AM102" s="11">
        <f>'OddsRatio_working_3-way'!AA102+'OddsRatio_working_3-way'!AG102</f>
        <v>-0.61675568010776005</v>
      </c>
      <c r="AN102" s="11">
        <f>'OddsRatio_working_3-way'!AB102+'OddsRatio_working_3-way'!AH102</f>
        <v>-0.42814855449332084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1.0449042346010806</v>
      </c>
      <c r="AS102" s="11">
        <f>IF(('OddsRatio_working_3-way'!X102=0),IF(Q102&gt;0,-Q102^(1/3),(-Q102)^(1/3)),'OddsRatio_working_3-way'!AM102-'OddsRatio_working_3-way'!R102/3)</f>
        <v>-0.61675568010776005</v>
      </c>
      <c r="AT102" s="11">
        <f>IF(('OddsRatio_working_3-way'!X102=0),IF(Q102&gt;0,-Q102^(1/3),(-Q102)^(1/3)),'OddsRatio_working_3-way'!AN102-'OddsRatio_working_3-way'!R102/3)</f>
        <v>-0.42814855449332084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3.05</v>
      </c>
      <c r="B103" s="4">
        <f>IF('True_Odds_Calculator_3-way'!B102="","",'True_Odds_Calculator_3-way'!B102)</f>
        <v>3.19</v>
      </c>
      <c r="C103" s="4">
        <f>IF('True_Odds_Calculator_3-way'!C102="","",'True_Odds_Calculator_3-way'!C102)</f>
        <v>2.57</v>
      </c>
      <c r="D103" s="9">
        <f t="shared" si="26"/>
        <v>0.31790886382687489</v>
      </c>
      <c r="E103" s="9">
        <f t="shared" si="27"/>
        <v>0.30375920314424171</v>
      </c>
      <c r="F103" s="9">
        <f t="shared" si="28"/>
        <v>0.37833193302888368</v>
      </c>
      <c r="G103" s="9">
        <f t="shared" si="29"/>
        <v>1.046612477216994</v>
      </c>
      <c r="H103" s="9">
        <f t="shared" si="30"/>
        <v>3.1455555782948368</v>
      </c>
      <c r="I103" s="9">
        <f t="shared" si="31"/>
        <v>3.292081325105217</v>
      </c>
      <c r="J103" s="9">
        <f t="shared" si="32"/>
        <v>2.64318158923068</v>
      </c>
      <c r="K103" s="11">
        <f t="shared" si="33"/>
        <v>0.32786885245901642</v>
      </c>
      <c r="L103" s="11">
        <f t="shared" si="34"/>
        <v>0.31347962382445144</v>
      </c>
      <c r="M103" s="11">
        <f t="shared" si="35"/>
        <v>0.38910505836575876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-0.28188630869694509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0.23235524837916222</v>
      </c>
      <c r="Q103" s="11">
        <f>2*'OddsRatio_working_3-way'!K103*'OddsRatio_working_3-way'!L103*'OddsRatio_working_3-way'!M103</f>
        <v>7.9984594967009368E-2</v>
      </c>
      <c r="R103" s="11">
        <f t="shared" si="36"/>
        <v>0</v>
      </c>
      <c r="S103" s="11">
        <f t="shared" si="37"/>
        <v>-0.82428710160934593</v>
      </c>
      <c r="T103" s="11">
        <f t="shared" si="38"/>
        <v>-0.28374771139736521</v>
      </c>
      <c r="U103" s="11">
        <f>'OddsRatio_working_3-way'!S103-'OddsRatio_working_3-way'!R103^2/3</f>
        <v>-0.82428710160934593</v>
      </c>
      <c r="V103" s="11">
        <f>'OddsRatio_working_3-way'!S103*'OddsRatio_working_3-way'!R103/3-2*'OddsRatio_working_3-way'!R103^3/27-'OddsRatio_working_3-way'!T103</f>
        <v>0.28374771139736521</v>
      </c>
      <c r="W103" s="11">
        <f>'OddsRatio_working_3-way'!V103^2+4*'OddsRatio_working_3-way'!U103^3/27</f>
        <v>-2.459270808751135E-3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0.1440243334752791</v>
      </c>
      <c r="Y103" s="11">
        <f>IF('OddsRatio_working_3-way'!W103&gt;=0,IF('OddsRatio_working_3-way'!V103+SQRT('OddsRatio_working_3-way'!W103)&gt;0,0,PI()),ACOS('OddsRatio_working_3-way'!V103/(2*'OddsRatio_working_3-way'!X103)))</f>
        <v>0.1730240244184218</v>
      </c>
      <c r="Z103" s="11">
        <f>'OddsRatio_working_3-way'!X103^(1/3)*COS('OddsRatio_working_3-way'!Y103/3)</f>
        <v>0.52330623860849701</v>
      </c>
      <c r="AA103" s="11">
        <f>'OddsRatio_working_3-way'!X103^(1/3)*COS(('OddsRatio_working_3-way'!Y103+2*PI())/3)</f>
        <v>-0.28782009997467634</v>
      </c>
      <c r="AB103" s="11">
        <f>'OddsRatio_working_3-way'!X103^(1/3)*COS(('OddsRatio_working_3-way'!Y103+4*PI())/3)</f>
        <v>-0.23548613863382101</v>
      </c>
      <c r="AC103" s="11">
        <f>'OddsRatio_working_3-way'!X103^(1/3)*SIN('OddsRatio_working_3-way'!Y103/3)</f>
        <v>3.02150266679025E-2</v>
      </c>
      <c r="AD103" s="11">
        <f>'OddsRatio_working_3-way'!X103^(1/3)*SIN(('OddsRatio_working_3-way'!Y103+2*PI())/3)</f>
        <v>0.43808898325988821</v>
      </c>
      <c r="AE103" s="11">
        <f>'OddsRatio_working_3-way'!X103^(1/3)*SIN(('OddsRatio_working_3-way'!Y103+4*PI())/3)</f>
        <v>-0.46830400992779048</v>
      </c>
      <c r="AF103" s="11">
        <f>-'OddsRatio_working_3-way'!U103/(3*'OddsRatio_working_3-way'!X103^(1/3))*COS(('OddsRatio_working_3-way'!Y103)/3)</f>
        <v>0.52330623860849701</v>
      </c>
      <c r="AG103" s="11">
        <f>-'OddsRatio_working_3-way'!U103/(3*'OddsRatio_working_3-way'!X103^(1/3))*COS(('OddsRatio_working_3-way'!Y103+2*PI())/3)</f>
        <v>-0.28782009997467634</v>
      </c>
      <c r="AH103" s="11">
        <f>-'OddsRatio_working_3-way'!U103/(3*'OddsRatio_working_3-way'!X103^(1/3))*COS(('OddsRatio_working_3-way'!Y103+4*PI())/3)</f>
        <v>-0.23548613863382101</v>
      </c>
      <c r="AI103" s="11">
        <f>'OddsRatio_working_3-way'!U103/(3*'OddsRatio_working_3-way'!X103^(1/3))*SIN(('OddsRatio_working_3-way'!Y103)/3)</f>
        <v>-3.02150266679025E-2</v>
      </c>
      <c r="AJ103" s="11">
        <f>'OddsRatio_working_3-way'!U103/(3*'OddsRatio_working_3-way'!X103^(1/3))*SIN(('OddsRatio_working_3-way'!Y103+2*PI())/3)</f>
        <v>-0.43808898325988821</v>
      </c>
      <c r="AK103" s="11">
        <f>'OddsRatio_working_3-way'!U103/(3*'OddsRatio_working_3-way'!X103^(1/3))*SIN(('OddsRatio_working_3-way'!Y103+4*PI())/3)</f>
        <v>0.46830400992779048</v>
      </c>
      <c r="AL103" s="11">
        <f>'OddsRatio_working_3-way'!Z103+'OddsRatio_working_3-way'!AF103</f>
        <v>1.046612477216994</v>
      </c>
      <c r="AM103" s="11">
        <f>'OddsRatio_working_3-way'!AA103+'OddsRatio_working_3-way'!AG103</f>
        <v>-0.57564019994935267</v>
      </c>
      <c r="AN103" s="11">
        <f>'OddsRatio_working_3-way'!AB103+'OddsRatio_working_3-way'!AH103</f>
        <v>-0.47097227726764201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1.046612477216994</v>
      </c>
      <c r="AS103" s="11">
        <f>IF(('OddsRatio_working_3-way'!X103=0),IF(Q103&gt;0,-Q103^(1/3),(-Q103)^(1/3)),'OddsRatio_working_3-way'!AM103-'OddsRatio_working_3-way'!R103/3)</f>
        <v>-0.57564019994935267</v>
      </c>
      <c r="AT103" s="11">
        <f>IF(('OddsRatio_working_3-way'!X103=0),IF(Q103&gt;0,-Q103^(1/3),(-Q103)^(1/3)),'OddsRatio_working_3-way'!AN103-'OddsRatio_working_3-way'!R103/3)</f>
        <v>-0.47097227726764201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2.0499999999999998</v>
      </c>
      <c r="B104" s="4">
        <f>IF('True_Odds_Calculator_3-way'!B103="","",'True_Odds_Calculator_3-way'!B103)</f>
        <v>3.14</v>
      </c>
      <c r="C104" s="4">
        <f>IF('True_Odds_Calculator_3-way'!C103="","",'True_Odds_Calculator_3-way'!C103)</f>
        <v>4.38</v>
      </c>
      <c r="D104" s="9">
        <f t="shared" si="26"/>
        <v>0.47427435197853585</v>
      </c>
      <c r="E104" s="9">
        <f t="shared" si="27"/>
        <v>0.3068240931512885</v>
      </c>
      <c r="F104" s="9">
        <f t="shared" si="28"/>
        <v>0.21890155487017565</v>
      </c>
      <c r="G104" s="9">
        <f t="shared" si="29"/>
        <v>1.0556992830521759</v>
      </c>
      <c r="H104" s="9">
        <f t="shared" si="30"/>
        <v>2.108484247204784</v>
      </c>
      <c r="I104" s="9">
        <f t="shared" si="31"/>
        <v>3.2591964657316566</v>
      </c>
      <c r="J104" s="9">
        <f t="shared" si="32"/>
        <v>4.5682635767163546</v>
      </c>
      <c r="K104" s="11">
        <f t="shared" si="33"/>
        <v>0.48780487804878053</v>
      </c>
      <c r="L104" s="11">
        <f t="shared" si="34"/>
        <v>0.31847133757961782</v>
      </c>
      <c r="M104" s="11">
        <f t="shared" si="35"/>
        <v>0.22831050228310504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-0.26937801792292426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0.23302780798508627</v>
      </c>
      <c r="Q104" s="11">
        <f>2*'OddsRatio_working_3-way'!K104*'OddsRatio_working_3-way'!L104*'OddsRatio_working_3-way'!M104</f>
        <v>7.0936927849341316E-2</v>
      </c>
      <c r="R104" s="11">
        <f t="shared" si="36"/>
        <v>0</v>
      </c>
      <c r="S104" s="11">
        <f t="shared" si="37"/>
        <v>-0.86505873709324455</v>
      </c>
      <c r="T104" s="11">
        <f t="shared" si="38"/>
        <v>-0.26333599302686284</v>
      </c>
      <c r="U104" s="11">
        <f>'OddsRatio_working_3-way'!S104-'OddsRatio_working_3-way'!R104^2/3</f>
        <v>-0.86505873709324455</v>
      </c>
      <c r="V104" s="11">
        <f>'OddsRatio_working_3-way'!S104*'OddsRatio_working_3-way'!R104/3-2*'OddsRatio_working_3-way'!R104^3/27-'OddsRatio_working_3-way'!T104</f>
        <v>0.26333599302686284</v>
      </c>
      <c r="W104" s="11">
        <f>'OddsRatio_working_3-way'!V104^2+4*'OddsRatio_working_3-way'!U104^3/27</f>
        <v>-2.6557336945126589E-2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0.15484119459027251</v>
      </c>
      <c r="Y104" s="11">
        <f>IF('OddsRatio_working_3-way'!W104&gt;=0,IF('OddsRatio_working_3-way'!V104+SQRT('OddsRatio_working_3-way'!W104)&gt;0,0,PI()),ACOS('OddsRatio_working_3-way'!V104/(2*'OddsRatio_working_3-way'!X104)))</f>
        <v>0.55416115644662645</v>
      </c>
      <c r="Z104" s="11">
        <f>'OddsRatio_working_3-way'!X104^(1/3)*COS('OddsRatio_working_3-way'!Y104/3)</f>
        <v>0.52784964152608793</v>
      </c>
      <c r="AA104" s="11">
        <f>'OddsRatio_working_3-way'!X104^(1/3)*COS(('OddsRatio_working_3-way'!Y104+2*PI())/3)</f>
        <v>-0.3493399905450949</v>
      </c>
      <c r="AB104" s="11">
        <f>'OddsRatio_working_3-way'!X104^(1/3)*COS(('OddsRatio_working_3-way'!Y104+4*PI())/3)</f>
        <v>-0.17850965098099306</v>
      </c>
      <c r="AC104" s="11">
        <f>'OddsRatio_working_3-way'!X104^(1/3)*SIN('OddsRatio_working_3-way'!Y104/3)</f>
        <v>9.862894253308932E-2</v>
      </c>
      <c r="AD104" s="11">
        <f>'OddsRatio_working_3-way'!X104^(1/3)*SIN(('OddsRatio_working_3-way'!Y104+2*PI())/3)</f>
        <v>0.4078167276735567</v>
      </c>
      <c r="AE104" s="11">
        <f>'OddsRatio_working_3-way'!X104^(1/3)*SIN(('OddsRatio_working_3-way'!Y104+4*PI())/3)</f>
        <v>-0.5064456702066461</v>
      </c>
      <c r="AF104" s="11">
        <f>-'OddsRatio_working_3-way'!U104/(3*'OddsRatio_working_3-way'!X104^(1/3))*COS(('OddsRatio_working_3-way'!Y104)/3)</f>
        <v>0.52784964152608793</v>
      </c>
      <c r="AG104" s="11">
        <f>-'OddsRatio_working_3-way'!U104/(3*'OddsRatio_working_3-way'!X104^(1/3))*COS(('OddsRatio_working_3-way'!Y104+2*PI())/3)</f>
        <v>-0.3493399905450949</v>
      </c>
      <c r="AH104" s="11">
        <f>-'OddsRatio_working_3-way'!U104/(3*'OddsRatio_working_3-way'!X104^(1/3))*COS(('OddsRatio_working_3-way'!Y104+4*PI())/3)</f>
        <v>-0.17850965098099306</v>
      </c>
      <c r="AI104" s="11">
        <f>'OddsRatio_working_3-way'!U104/(3*'OddsRatio_working_3-way'!X104^(1/3))*SIN(('OddsRatio_working_3-way'!Y104)/3)</f>
        <v>-9.862894253308932E-2</v>
      </c>
      <c r="AJ104" s="11">
        <f>'OddsRatio_working_3-way'!U104/(3*'OddsRatio_working_3-way'!X104^(1/3))*SIN(('OddsRatio_working_3-way'!Y104+2*PI())/3)</f>
        <v>-0.4078167276735567</v>
      </c>
      <c r="AK104" s="11">
        <f>'OddsRatio_working_3-way'!U104/(3*'OddsRatio_working_3-way'!X104^(1/3))*SIN(('OddsRatio_working_3-way'!Y104+4*PI())/3)</f>
        <v>0.5064456702066461</v>
      </c>
      <c r="AL104" s="11">
        <f>'OddsRatio_working_3-way'!Z104+'OddsRatio_working_3-way'!AF104</f>
        <v>1.0556992830521759</v>
      </c>
      <c r="AM104" s="11">
        <f>'OddsRatio_working_3-way'!AA104+'OddsRatio_working_3-way'!AG104</f>
        <v>-0.69867998109018981</v>
      </c>
      <c r="AN104" s="11">
        <f>'OddsRatio_working_3-way'!AB104+'OddsRatio_working_3-way'!AH104</f>
        <v>-0.35701930196198611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1.0556992830521759</v>
      </c>
      <c r="AS104" s="11">
        <f>IF(('OddsRatio_working_3-way'!X104=0),IF(Q104&gt;0,-Q104^(1/3),(-Q104)^(1/3)),'OddsRatio_working_3-way'!AM104-'OddsRatio_working_3-way'!R104/3)</f>
        <v>-0.69867998109018981</v>
      </c>
      <c r="AT104" s="11">
        <f>IF(('OddsRatio_working_3-way'!X104=0),IF(Q104&gt;0,-Q104^(1/3),(-Q104)^(1/3)),'OddsRatio_working_3-way'!AN104-'OddsRatio_working_3-way'!R104/3)</f>
        <v>-0.35701930196198611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1.62</v>
      </c>
      <c r="B105" s="4">
        <f>IF('True_Odds_Calculator_3-way'!B104="","",'True_Odds_Calculator_3-way'!B104)</f>
        <v>4.16</v>
      </c>
      <c r="C105" s="4">
        <f>IF('True_Odds_Calculator_3-way'!C104="","",'True_Odds_Calculator_3-way'!C104)</f>
        <v>5.55</v>
      </c>
      <c r="D105" s="9">
        <f t="shared" si="26"/>
        <v>0.60125248904169726</v>
      </c>
      <c r="E105" s="9">
        <f t="shared" si="27"/>
        <v>0.22830247367107243</v>
      </c>
      <c r="F105" s="9">
        <f t="shared" si="28"/>
        <v>0.17044503728723048</v>
      </c>
      <c r="G105" s="9">
        <f t="shared" si="29"/>
        <v>1.0696689966839164</v>
      </c>
      <c r="H105" s="9">
        <f t="shared" si="30"/>
        <v>1.6631947779440284</v>
      </c>
      <c r="I105" s="9">
        <f t="shared" si="31"/>
        <v>4.3801540295211758</v>
      </c>
      <c r="J105" s="9">
        <f t="shared" si="32"/>
        <v>5.8669939349118181</v>
      </c>
      <c r="K105" s="11">
        <f t="shared" si="33"/>
        <v>0.61728395061728392</v>
      </c>
      <c r="L105" s="11">
        <f t="shared" si="34"/>
        <v>0.24038461538461536</v>
      </c>
      <c r="M105" s="11">
        <f t="shared" si="35"/>
        <v>0.1801801801801802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-0.23833555778000237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0.22271202826758377</v>
      </c>
      <c r="Q105" s="11">
        <f>2*'OddsRatio_working_3-way'!K105*'OddsRatio_working_3-way'!L105*'OddsRatio_working_3-way'!M105</f>
        <v>5.347227569449791E-2</v>
      </c>
      <c r="R105" s="11">
        <f t="shared" si="36"/>
        <v>0</v>
      </c>
      <c r="S105" s="11">
        <f t="shared" si="37"/>
        <v>-0.93444734114395123</v>
      </c>
      <c r="T105" s="11">
        <f t="shared" si="38"/>
        <v>-0.22435710471643489</v>
      </c>
      <c r="U105" s="11">
        <f>'OddsRatio_working_3-way'!S105-'OddsRatio_working_3-way'!R105^2/3</f>
        <v>-0.93444734114395123</v>
      </c>
      <c r="V105" s="11">
        <f>'OddsRatio_working_3-way'!S105*'OddsRatio_working_3-way'!R105/3-2*'OddsRatio_working_3-way'!R105^3/27-'OddsRatio_working_3-way'!T105</f>
        <v>0.22435710471643489</v>
      </c>
      <c r="W105" s="11">
        <f>'OddsRatio_working_3-way'!V105^2+4*'OddsRatio_working_3-way'!U105^3/27</f>
        <v>-7.054563578579838E-2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0.17384026160712865</v>
      </c>
      <c r="Y105" s="11">
        <f>IF('OddsRatio_working_3-way'!W105&gt;=0,IF('OddsRatio_working_3-way'!V105+SQRT('OddsRatio_working_3-way'!W105)&gt;0,0,PI()),ACOS('OddsRatio_working_3-way'!V105/(2*'OddsRatio_working_3-way'!X105)))</f>
        <v>0.86938468263845725</v>
      </c>
      <c r="Z105" s="11">
        <f>'OddsRatio_working_3-way'!X105^(1/3)*COS('OddsRatio_working_3-way'!Y105/3)</f>
        <v>0.53483449834195829</v>
      </c>
      <c r="AA105" s="11">
        <f>'OddsRatio_working_3-way'!X105^(1/3)*COS(('OddsRatio_working_3-way'!Y105+2*PI())/3)</f>
        <v>-0.40553270747839387</v>
      </c>
      <c r="AB105" s="11">
        <f>'OddsRatio_working_3-way'!X105^(1/3)*COS(('OddsRatio_working_3-way'!Y105+4*PI())/3)</f>
        <v>-0.12930179086356405</v>
      </c>
      <c r="AC105" s="11">
        <f>'OddsRatio_working_3-way'!X105^(1/3)*SIN('OddsRatio_working_3-way'!Y105/3)</f>
        <v>0.15948199406606903</v>
      </c>
      <c r="AD105" s="11">
        <f>'OddsRatio_working_3-way'!X105^(1/3)*SIN(('OddsRatio_working_3-way'!Y105+2*PI())/3)</f>
        <v>0.38343926535140765</v>
      </c>
      <c r="AE105" s="11">
        <f>'OddsRatio_working_3-way'!X105^(1/3)*SIN(('OddsRatio_working_3-way'!Y105+4*PI())/3)</f>
        <v>-0.5429212594174766</v>
      </c>
      <c r="AF105" s="11">
        <f>-'OddsRatio_working_3-way'!U105/(3*'OddsRatio_working_3-way'!X105^(1/3))*COS(('OddsRatio_working_3-way'!Y105)/3)</f>
        <v>0.53483449834195818</v>
      </c>
      <c r="AG105" s="11">
        <f>-'OddsRatio_working_3-way'!U105/(3*'OddsRatio_working_3-way'!X105^(1/3))*COS(('OddsRatio_working_3-way'!Y105+2*PI())/3)</f>
        <v>-0.40553270747839382</v>
      </c>
      <c r="AH105" s="11">
        <f>-'OddsRatio_working_3-way'!U105/(3*'OddsRatio_working_3-way'!X105^(1/3))*COS(('OddsRatio_working_3-way'!Y105+4*PI())/3)</f>
        <v>-0.12930179086356403</v>
      </c>
      <c r="AI105" s="11">
        <f>'OddsRatio_working_3-way'!U105/(3*'OddsRatio_working_3-way'!X105^(1/3))*SIN(('OddsRatio_working_3-way'!Y105)/3)</f>
        <v>-0.15948199406606897</v>
      </c>
      <c r="AJ105" s="11">
        <f>'OddsRatio_working_3-way'!U105/(3*'OddsRatio_working_3-way'!X105^(1/3))*SIN(('OddsRatio_working_3-way'!Y105+2*PI())/3)</f>
        <v>-0.3834392653514076</v>
      </c>
      <c r="AK105" s="11">
        <f>'OddsRatio_working_3-way'!U105/(3*'OddsRatio_working_3-way'!X105^(1/3))*SIN(('OddsRatio_working_3-way'!Y105+4*PI())/3)</f>
        <v>0.54292125941747649</v>
      </c>
      <c r="AL105" s="11">
        <f>'OddsRatio_working_3-way'!Z105+'OddsRatio_working_3-way'!AF105</f>
        <v>1.0696689966839164</v>
      </c>
      <c r="AM105" s="11">
        <f>'OddsRatio_working_3-way'!AA105+'OddsRatio_working_3-way'!AG105</f>
        <v>-0.81106541495678774</v>
      </c>
      <c r="AN105" s="11">
        <f>'OddsRatio_working_3-way'!AB105+'OddsRatio_working_3-way'!AH105</f>
        <v>-0.25860358172712805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1.0696689966839164</v>
      </c>
      <c r="AS105" s="11">
        <f>IF(('OddsRatio_working_3-way'!X105=0),IF(Q105&gt;0,-Q105^(1/3),(-Q105)^(1/3)),'OddsRatio_working_3-way'!AM105-'OddsRatio_working_3-way'!R105/3)</f>
        <v>-0.81106541495678774</v>
      </c>
      <c r="AT105" s="11">
        <f>IF(('OddsRatio_working_3-way'!X105=0),IF(Q105&gt;0,-Q105^(1/3),(-Q105)^(1/3)),'OddsRatio_working_3-way'!AN105-'OddsRatio_working_3-way'!R105/3)</f>
        <v>-0.25860358172712805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1.91</v>
      </c>
      <c r="B106" s="4">
        <f>IF('True_Odds_Calculator_3-way'!B105="","",'True_Odds_Calculator_3-way'!B105)</f>
        <v>3.98</v>
      </c>
      <c r="C106" s="4">
        <f>IF('True_Odds_Calculator_3-way'!C105="","",'True_Odds_Calculator_3-way'!C105)</f>
        <v>3.85</v>
      </c>
      <c r="D106" s="9">
        <f t="shared" si="26"/>
        <v>0.50975241977473207</v>
      </c>
      <c r="E106" s="9">
        <f t="shared" si="27"/>
        <v>0.24099734605214951</v>
      </c>
      <c r="F106" s="9">
        <f t="shared" si="28"/>
        <v>0.24925023417311845</v>
      </c>
      <c r="G106" s="9">
        <f t="shared" si="29"/>
        <v>1.0568534522724322</v>
      </c>
      <c r="H106" s="9">
        <f t="shared" si="30"/>
        <v>1.9617366415679132</v>
      </c>
      <c r="I106" s="9">
        <f t="shared" si="31"/>
        <v>4.1494232877718478</v>
      </c>
      <c r="J106" s="9">
        <f t="shared" si="32"/>
        <v>4.0120323389764323</v>
      </c>
      <c r="K106" s="11">
        <f t="shared" si="33"/>
        <v>0.52356020942408377</v>
      </c>
      <c r="L106" s="11">
        <f t="shared" si="34"/>
        <v>0.25125628140703515</v>
      </c>
      <c r="M106" s="11">
        <f t="shared" si="35"/>
        <v>0.25974025974025972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-0.26407381983692857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0.23029405544073123</v>
      </c>
      <c r="Q106" s="11">
        <f>2*'OddsRatio_working_3-way'!K106*'OddsRatio_working_3-way'!L106*'OddsRatio_working_3-way'!M106</f>
        <v>6.833651496757602E-2</v>
      </c>
      <c r="R106" s="11">
        <f t="shared" si="36"/>
        <v>0</v>
      </c>
      <c r="S106" s="11">
        <f t="shared" si="37"/>
        <v>-0.87208211545901404</v>
      </c>
      <c r="T106" s="11">
        <f t="shared" si="38"/>
        <v>-0.2587780758038617</v>
      </c>
      <c r="U106" s="11">
        <f>'OddsRatio_working_3-way'!S106-'OddsRatio_working_3-way'!R106^2/3</f>
        <v>-0.87208211545901404</v>
      </c>
      <c r="V106" s="11">
        <f>'OddsRatio_working_3-way'!S106*'OddsRatio_working_3-way'!R106/3-2*'OddsRatio_working_3-way'!R106^3/27-'OddsRatio_working_3-way'!T106</f>
        <v>0.2587780758038617</v>
      </c>
      <c r="W106" s="11">
        <f>'OddsRatio_working_3-way'!V106^2+4*'OddsRatio_working_3-way'!U106^3/27</f>
        <v>-3.1292008740090513E-2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0.1567307414459905</v>
      </c>
      <c r="Y106" s="11">
        <f>IF('OddsRatio_working_3-way'!W106&gt;=0,IF('OddsRatio_working_3-way'!V106+SQRT('OddsRatio_working_3-way'!W106)&gt;0,0,PI()),ACOS('OddsRatio_working_3-way'!V106/(2*'OddsRatio_working_3-way'!X106)))</f>
        <v>0.5996205022301575</v>
      </c>
      <c r="Z106" s="11">
        <f>'OddsRatio_working_3-way'!X106^(1/3)*COS('OddsRatio_working_3-way'!Y106/3)</f>
        <v>0.52842672613621611</v>
      </c>
      <c r="AA106" s="11">
        <f>'OddsRatio_working_3-way'!X106^(1/3)*COS(('OddsRatio_working_3-way'!Y106+2*PI())/3)</f>
        <v>-0.35691948580805349</v>
      </c>
      <c r="AB106" s="11">
        <f>'OddsRatio_working_3-way'!X106^(1/3)*COS(('OddsRatio_working_3-way'!Y106+4*PI())/3)</f>
        <v>-0.17150724032816256</v>
      </c>
      <c r="AC106" s="11">
        <f>'OddsRatio_working_3-way'!X106^(1/3)*SIN('OddsRatio_working_3-way'!Y106/3)</f>
        <v>0.10704780983886797</v>
      </c>
      <c r="AD106" s="11">
        <f>'OddsRatio_working_3-way'!X106^(1/3)*SIN(('OddsRatio_working_3-way'!Y106+2*PI())/3)</f>
        <v>0.40410706395317159</v>
      </c>
      <c r="AE106" s="11">
        <f>'OddsRatio_working_3-way'!X106^(1/3)*SIN(('OddsRatio_working_3-way'!Y106+4*PI())/3)</f>
        <v>-0.51115487379203961</v>
      </c>
      <c r="AF106" s="11">
        <f>-'OddsRatio_working_3-way'!U106/(3*'OddsRatio_working_3-way'!X106^(1/3))*COS(('OddsRatio_working_3-way'!Y106)/3)</f>
        <v>0.52842672613621611</v>
      </c>
      <c r="AG106" s="11">
        <f>-'OddsRatio_working_3-way'!U106/(3*'OddsRatio_working_3-way'!X106^(1/3))*COS(('OddsRatio_working_3-way'!Y106+2*PI())/3)</f>
        <v>-0.35691948580805349</v>
      </c>
      <c r="AH106" s="11">
        <f>-'OddsRatio_working_3-way'!U106/(3*'OddsRatio_working_3-way'!X106^(1/3))*COS(('OddsRatio_working_3-way'!Y106+4*PI())/3)</f>
        <v>-0.17150724032816256</v>
      </c>
      <c r="AI106" s="11">
        <f>'OddsRatio_working_3-way'!U106/(3*'OddsRatio_working_3-way'!X106^(1/3))*SIN(('OddsRatio_working_3-way'!Y106)/3)</f>
        <v>-0.10704780983886797</v>
      </c>
      <c r="AJ106" s="11">
        <f>'OddsRatio_working_3-way'!U106/(3*'OddsRatio_working_3-way'!X106^(1/3))*SIN(('OddsRatio_working_3-way'!Y106+2*PI())/3)</f>
        <v>-0.40410706395317159</v>
      </c>
      <c r="AK106" s="11">
        <f>'OddsRatio_working_3-way'!U106/(3*'OddsRatio_working_3-way'!X106^(1/3))*SIN(('OddsRatio_working_3-way'!Y106+4*PI())/3)</f>
        <v>0.51115487379203961</v>
      </c>
      <c r="AL106" s="11">
        <f>'OddsRatio_working_3-way'!Z106+'OddsRatio_working_3-way'!AF106</f>
        <v>1.0568534522724322</v>
      </c>
      <c r="AM106" s="11">
        <f>'OddsRatio_working_3-way'!AA106+'OddsRatio_working_3-way'!AG106</f>
        <v>-0.71383897161610699</v>
      </c>
      <c r="AN106" s="11">
        <f>'OddsRatio_working_3-way'!AB106+'OddsRatio_working_3-way'!AH106</f>
        <v>-0.34301448065632512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1.0568534522724322</v>
      </c>
      <c r="AS106" s="11">
        <f>IF(('OddsRatio_working_3-way'!X106=0),IF(Q106&gt;0,-Q106^(1/3),(-Q106)^(1/3)),'OddsRatio_working_3-way'!AM106-'OddsRatio_working_3-way'!R106/3)</f>
        <v>-0.71383897161610699</v>
      </c>
      <c r="AT106" s="11">
        <f>IF(('OddsRatio_working_3-way'!X106=0),IF(Q106&gt;0,-Q106^(1/3),(-Q106)^(1/3)),'OddsRatio_working_3-way'!AN106-'OddsRatio_working_3-way'!R106/3)</f>
        <v>-0.34301448065632512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2.02</v>
      </c>
      <c r="B107" s="4">
        <f>IF('True_Odds_Calculator_3-way'!B106="","",'True_Odds_Calculator_3-way'!B106)</f>
        <v>3.35</v>
      </c>
      <c r="C107" s="4">
        <f>IF('True_Odds_Calculator_3-way'!C106="","",'True_Odds_Calculator_3-way'!C106)</f>
        <v>4.3</v>
      </c>
      <c r="D107" s="9">
        <f t="shared" si="26"/>
        <v>0.48475701007745781</v>
      </c>
      <c r="E107" s="9">
        <f t="shared" si="27"/>
        <v>0.28995480434737653</v>
      </c>
      <c r="F107" s="9">
        <f t="shared" si="28"/>
        <v>0.22528818557516556</v>
      </c>
      <c r="G107" s="9">
        <f t="shared" si="29"/>
        <v>1.0420482338519581</v>
      </c>
      <c r="H107" s="9">
        <f t="shared" si="30"/>
        <v>2.0628891985289974</v>
      </c>
      <c r="I107" s="9">
        <f t="shared" si="31"/>
        <v>3.4488133495521018</v>
      </c>
      <c r="J107" s="9">
        <f t="shared" si="32"/>
        <v>4.4387591717114621</v>
      </c>
      <c r="K107" s="11">
        <f t="shared" si="33"/>
        <v>0.49504950495049505</v>
      </c>
      <c r="L107" s="11">
        <f t="shared" si="34"/>
        <v>0.29850746268656714</v>
      </c>
      <c r="M107" s="11">
        <f t="shared" si="35"/>
        <v>0.23255813953488372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-0.27184249143414863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0.22922458854701855</v>
      </c>
      <c r="Q107" s="11">
        <f>2*'OddsRatio_working_3-way'!K107*'OddsRatio_working_3-way'!L107*'OddsRatio_working_3-way'!M107</f>
        <v>6.8733010059076005E-2</v>
      </c>
      <c r="R107" s="11">
        <f t="shared" si="36"/>
        <v>0</v>
      </c>
      <c r="S107" s="11">
        <f t="shared" si="37"/>
        <v>-0.84322574935841521</v>
      </c>
      <c r="T107" s="11">
        <f t="shared" si="38"/>
        <v>-0.25284130415544676</v>
      </c>
      <c r="U107" s="11">
        <f>'OddsRatio_working_3-way'!S107-'OddsRatio_working_3-way'!R107^2/3</f>
        <v>-0.84322574935841521</v>
      </c>
      <c r="V107" s="11">
        <f>'OddsRatio_working_3-way'!S107*'OddsRatio_working_3-way'!R107/3-2*'OddsRatio_working_3-way'!R107^3/27-'OddsRatio_working_3-way'!T107</f>
        <v>0.25284130415544676</v>
      </c>
      <c r="W107" s="11">
        <f>'OddsRatio_working_3-way'!V107^2+4*'OddsRatio_working_3-way'!U107^3/27</f>
        <v>-2.4894759589088794E-2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0.14901634530825464</v>
      </c>
      <c r="Y107" s="11">
        <f>IF('OddsRatio_working_3-way'!W107&gt;=0,IF('OddsRatio_working_3-way'!V107+SQRT('OddsRatio_working_3-way'!W107)&gt;0,0,PI()),ACOS('OddsRatio_working_3-way'!V107/(2*'OddsRatio_working_3-way'!X107)))</f>
        <v>0.55790197729866198</v>
      </c>
      <c r="Z107" s="11">
        <f>'OddsRatio_working_3-way'!X107^(1/3)*COS('OddsRatio_working_3-way'!Y107/3)</f>
        <v>0.52102411692597894</v>
      </c>
      <c r="AA107" s="11">
        <f>'OddsRatio_working_3-way'!X107^(1/3)*COS(('OddsRatio_working_3-way'!Y107+2*PI())/3)</f>
        <v>-0.34540516493066226</v>
      </c>
      <c r="AB107" s="11">
        <f>'OddsRatio_working_3-way'!X107^(1/3)*COS(('OddsRatio_working_3-way'!Y107+4*PI())/3)</f>
        <v>-0.1756189519953168</v>
      </c>
      <c r="AC107" s="11">
        <f>'OddsRatio_working_3-way'!X107^(1/3)*SIN('OddsRatio_working_3-way'!Y107/3)</f>
        <v>9.8026115742908912E-2</v>
      </c>
      <c r="AD107" s="11">
        <f>'OddsRatio_working_3-way'!X107^(1/3)*SIN(('OddsRatio_working_3-way'!Y107+2*PI())/3)</f>
        <v>0.40220706337079709</v>
      </c>
      <c r="AE107" s="11">
        <f>'OddsRatio_working_3-way'!X107^(1/3)*SIN(('OddsRatio_working_3-way'!Y107+4*PI())/3)</f>
        <v>-0.50023317911370591</v>
      </c>
      <c r="AF107" s="11">
        <f>-'OddsRatio_working_3-way'!U107/(3*'OddsRatio_working_3-way'!X107^(1/3))*COS(('OddsRatio_working_3-way'!Y107)/3)</f>
        <v>0.52102411692597905</v>
      </c>
      <c r="AG107" s="11">
        <f>-'OddsRatio_working_3-way'!U107/(3*'OddsRatio_working_3-way'!X107^(1/3))*COS(('OddsRatio_working_3-way'!Y107+2*PI())/3)</f>
        <v>-0.34540516493066231</v>
      </c>
      <c r="AH107" s="11">
        <f>-'OddsRatio_working_3-way'!U107/(3*'OddsRatio_working_3-way'!X107^(1/3))*COS(('OddsRatio_working_3-way'!Y107+4*PI())/3)</f>
        <v>-0.17561895199531682</v>
      </c>
      <c r="AI107" s="11">
        <f>'OddsRatio_working_3-way'!U107/(3*'OddsRatio_working_3-way'!X107^(1/3))*SIN(('OddsRatio_working_3-way'!Y107)/3)</f>
        <v>-9.802611574290894E-2</v>
      </c>
      <c r="AJ107" s="11">
        <f>'OddsRatio_working_3-way'!U107/(3*'OddsRatio_working_3-way'!X107^(1/3))*SIN(('OddsRatio_working_3-way'!Y107+2*PI())/3)</f>
        <v>-0.40220706337079715</v>
      </c>
      <c r="AK107" s="11">
        <f>'OddsRatio_working_3-way'!U107/(3*'OddsRatio_working_3-way'!X107^(1/3))*SIN(('OddsRatio_working_3-way'!Y107+4*PI())/3)</f>
        <v>0.50023317911370602</v>
      </c>
      <c r="AL107" s="11">
        <f>'OddsRatio_working_3-way'!Z107+'OddsRatio_working_3-way'!AF107</f>
        <v>1.0420482338519581</v>
      </c>
      <c r="AM107" s="11">
        <f>'OddsRatio_working_3-way'!AA107+'OddsRatio_working_3-way'!AG107</f>
        <v>-0.69081032986132462</v>
      </c>
      <c r="AN107" s="11">
        <f>'OddsRatio_working_3-way'!AB107+'OddsRatio_working_3-way'!AH107</f>
        <v>-0.35123790399063359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1.0420482338519581</v>
      </c>
      <c r="AS107" s="11">
        <f>IF(('OddsRatio_working_3-way'!X107=0),IF(Q107&gt;0,-Q107^(1/3),(-Q107)^(1/3)),'OddsRatio_working_3-way'!AM107-'OddsRatio_working_3-way'!R107/3)</f>
        <v>-0.69081032986132462</v>
      </c>
      <c r="AT107" s="11">
        <f>IF(('OddsRatio_working_3-way'!X107=0),IF(Q107&gt;0,-Q107^(1/3),(-Q107)^(1/3)),'OddsRatio_working_3-way'!AN107-'OddsRatio_working_3-way'!R107/3)</f>
        <v>-0.35123790399063359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2.95</v>
      </c>
      <c r="B108" s="4">
        <f>IF('True_Odds_Calculator_3-way'!B107="","",'True_Odds_Calculator_3-way'!B107)</f>
        <v>3.26</v>
      </c>
      <c r="C108" s="4">
        <f>IF('True_Odds_Calculator_3-way'!C107="","",'True_Odds_Calculator_3-way'!C107)</f>
        <v>2.62</v>
      </c>
      <c r="D108" s="9">
        <f t="shared" si="26"/>
        <v>0.32985476347669368</v>
      </c>
      <c r="E108" s="9">
        <f t="shared" si="27"/>
        <v>0.29809675463378349</v>
      </c>
      <c r="F108" s="9">
        <f t="shared" si="28"/>
        <v>0.37204848188952289</v>
      </c>
      <c r="G108" s="9">
        <f t="shared" si="29"/>
        <v>1.0418652749951507</v>
      </c>
      <c r="H108" s="9">
        <f t="shared" si="30"/>
        <v>3.0316372862405436</v>
      </c>
      <c r="I108" s="9">
        <f t="shared" si="31"/>
        <v>3.3546155214890399</v>
      </c>
      <c r="J108" s="9">
        <f t="shared" si="32"/>
        <v>2.6878217454921449</v>
      </c>
      <c r="K108" s="11">
        <f t="shared" si="33"/>
        <v>0.33898305084745761</v>
      </c>
      <c r="L108" s="11">
        <f t="shared" si="34"/>
        <v>0.30674846625766872</v>
      </c>
      <c r="M108" s="11">
        <f t="shared" si="35"/>
        <v>0.38167938931297707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-0.28334604671911301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0.23138097532438973</v>
      </c>
      <c r="Q108" s="11">
        <f>2*'OddsRatio_working_3-way'!K108*'OddsRatio_working_3-way'!L108*'OddsRatio_working_3-way'!M108</f>
        <v>7.9375977812826667E-2</v>
      </c>
      <c r="R108" s="11">
        <f t="shared" si="36"/>
        <v>0</v>
      </c>
      <c r="S108" s="11">
        <f t="shared" si="37"/>
        <v>-0.81660209487151458</v>
      </c>
      <c r="T108" s="11">
        <f t="shared" si="38"/>
        <v>-0.28013793992161734</v>
      </c>
      <c r="U108" s="11">
        <f>'OddsRatio_working_3-way'!S108-'OddsRatio_working_3-way'!R108^2/3</f>
        <v>-0.81660209487151458</v>
      </c>
      <c r="V108" s="11">
        <f>'OddsRatio_working_3-way'!S108*'OddsRatio_working_3-way'!R108/3-2*'OddsRatio_working_3-way'!R108^3/27-'OddsRatio_working_3-way'!T108</f>
        <v>0.28013793992161734</v>
      </c>
      <c r="W108" s="11">
        <f>'OddsRatio_working_3-way'!V108^2+4*'OddsRatio_working_3-way'!U108^3/27</f>
        <v>-2.1956396699848446E-3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0.14201488042940477</v>
      </c>
      <c r="Y108" s="11">
        <f>IF('OddsRatio_working_3-way'!W108&gt;=0,IF('OddsRatio_working_3-way'!V108+SQRT('OddsRatio_working_3-way'!W108)&gt;0,0,PI()),ACOS('OddsRatio_working_3-way'!V108/(2*'OddsRatio_working_3-way'!X108)))</f>
        <v>0.16573210518880988</v>
      </c>
      <c r="Z108" s="11">
        <f>'OddsRatio_working_3-way'!X108^(1/3)*COS('OddsRatio_working_3-way'!Y108/3)</f>
        <v>0.52093263749757546</v>
      </c>
      <c r="AA108" s="11">
        <f>'OddsRatio_working_3-way'!X108^(1/3)*COS(('OddsRatio_working_3-way'!Y108+2*PI())/3)</f>
        <v>-0.28541454734809835</v>
      </c>
      <c r="AB108" s="11">
        <f>'OddsRatio_working_3-way'!X108^(1/3)*COS(('OddsRatio_working_3-way'!Y108+4*PI())/3)</f>
        <v>-0.23551809014947725</v>
      </c>
      <c r="AC108" s="11">
        <f>'OddsRatio_working_3-way'!X108^(1/3)*SIN('OddsRatio_working_3-way'!Y108/3)</f>
        <v>2.8807732995232711E-2</v>
      </c>
      <c r="AD108" s="11">
        <f>'OddsRatio_working_3-way'!X108^(1/3)*SIN(('OddsRatio_working_3-way'!Y108+2*PI())/3)</f>
        <v>0.43673703123571411</v>
      </c>
      <c r="AE108" s="11">
        <f>'OddsRatio_working_3-way'!X108^(1/3)*SIN(('OddsRatio_working_3-way'!Y108+4*PI())/3)</f>
        <v>-0.46554476423094665</v>
      </c>
      <c r="AF108" s="11">
        <f>-'OddsRatio_working_3-way'!U108/(3*'OddsRatio_working_3-way'!X108^(1/3))*COS(('OddsRatio_working_3-way'!Y108)/3)</f>
        <v>0.52093263749757523</v>
      </c>
      <c r="AG108" s="11">
        <f>-'OddsRatio_working_3-way'!U108/(3*'OddsRatio_working_3-way'!X108^(1/3))*COS(('OddsRatio_working_3-way'!Y108+2*PI())/3)</f>
        <v>-0.28541454734809818</v>
      </c>
      <c r="AH108" s="11">
        <f>-'OddsRatio_working_3-way'!U108/(3*'OddsRatio_working_3-way'!X108^(1/3))*COS(('OddsRatio_working_3-way'!Y108+4*PI())/3)</f>
        <v>-0.23551809014947714</v>
      </c>
      <c r="AI108" s="11">
        <f>'OddsRatio_working_3-way'!U108/(3*'OddsRatio_working_3-way'!X108^(1/3))*SIN(('OddsRatio_working_3-way'!Y108)/3)</f>
        <v>-2.8807732995232697E-2</v>
      </c>
      <c r="AJ108" s="11">
        <f>'OddsRatio_working_3-way'!U108/(3*'OddsRatio_working_3-way'!X108^(1/3))*SIN(('OddsRatio_working_3-way'!Y108+2*PI())/3)</f>
        <v>-0.43673703123571395</v>
      </c>
      <c r="AK108" s="11">
        <f>'OddsRatio_working_3-way'!U108/(3*'OddsRatio_working_3-way'!X108^(1/3))*SIN(('OddsRatio_working_3-way'!Y108+4*PI())/3)</f>
        <v>0.46554476423094643</v>
      </c>
      <c r="AL108" s="11">
        <f>'OddsRatio_working_3-way'!Z108+'OddsRatio_working_3-way'!AF108</f>
        <v>1.0418652749951507</v>
      </c>
      <c r="AM108" s="11">
        <f>'OddsRatio_working_3-way'!AA108+'OddsRatio_working_3-way'!AG108</f>
        <v>-0.57082909469619647</v>
      </c>
      <c r="AN108" s="11">
        <f>'OddsRatio_working_3-way'!AB108+'OddsRatio_working_3-way'!AH108</f>
        <v>-0.47103618029895439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1.0418652749951507</v>
      </c>
      <c r="AS108" s="11">
        <f>IF(('OddsRatio_working_3-way'!X108=0),IF(Q108&gt;0,-Q108^(1/3),(-Q108)^(1/3)),'OddsRatio_working_3-way'!AM108-'OddsRatio_working_3-way'!R108/3)</f>
        <v>-0.57082909469619647</v>
      </c>
      <c r="AT108" s="11">
        <f>IF(('OddsRatio_working_3-way'!X108=0),IF(Q108&gt;0,-Q108^(1/3),(-Q108)^(1/3)),'OddsRatio_working_3-way'!AN108-'OddsRatio_working_3-way'!R108/3)</f>
        <v>-0.47103618029895439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3.28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2.31</v>
      </c>
      <c r="D2" s="4">
        <f>IF(A2="","",((1/A2)+(1/B2)+(1/C2))-1)</f>
        <v>4.3588879234437439E-2</v>
      </c>
      <c r="E2" s="4">
        <f>IF(A2="","",(3*A2)/(3-($D2*A2)))</f>
        <v>3.4441378804155622</v>
      </c>
      <c r="F2" s="4">
        <f>IF(B2="","",(3*B2)/(3-($D2*B2)))</f>
        <v>3.4331136795582315</v>
      </c>
      <c r="G2" s="4">
        <f>IF(C2="","",(3*C2)/(3-($D2*C2)))</f>
        <v>2.3902241372723574</v>
      </c>
      <c r="I2" s="4">
        <f>IF(A2="","",D2+1)</f>
        <v>1.0435888792344374</v>
      </c>
    </row>
    <row r="3" spans="1:9" x14ac:dyDescent="0.2">
      <c r="A3" s="4">
        <f>IF('True_Odds_Calculator_3-way'!A4="","",'True_Odds_Calculator_3-way'!A4)</f>
        <v>2.3199999999999998</v>
      </c>
      <c r="B3" s="4">
        <f>IF('True_Odds_Calculator_3-way'!B4="","",'True_Odds_Calculator_3-way'!B4)</f>
        <v>2.86</v>
      </c>
      <c r="C3" s="4">
        <f>IF('True_Odds_Calculator_3-way'!C4="","",'True_Odds_Calculator_3-way'!C4)</f>
        <v>3.77</v>
      </c>
      <c r="D3" s="4">
        <f t="shared" ref="D3:D66" si="0">IF(A3="","",((1/A3)+(1/B3)+(1/C3))-1)</f>
        <v>4.5936821798890914E-2</v>
      </c>
      <c r="E3" s="4">
        <f t="shared" ref="E3:E66" si="1">IF(A3="","",(3*A3)/(3-($D3*A3)))</f>
        <v>2.4054524361948957</v>
      </c>
      <c r="F3" s="4">
        <f t="shared" ref="F3:F66" si="2">IF(B3="","",(3*B3)/(3-($D3*B3)))</f>
        <v>2.9909844933285257</v>
      </c>
      <c r="G3" s="4">
        <f t="shared" ref="G3:G66" si="3">IF(C3="","",(3*C3)/(3-($D3*C3)))</f>
        <v>4.0009647853352641</v>
      </c>
      <c r="I3" s="4">
        <f t="shared" ref="I3:I66" si="4">IF(A3="","",D3+1)</f>
        <v>1.0459368217988909</v>
      </c>
    </row>
    <row r="4" spans="1:9" x14ac:dyDescent="0.2">
      <c r="A4" s="4">
        <f>IF('True_Odds_Calculator_3-way'!A5="","",'True_Odds_Calculator_3-way'!A5)</f>
        <v>1.99</v>
      </c>
      <c r="B4" s="4">
        <f>IF('True_Odds_Calculator_3-way'!B5="","",'True_Odds_Calculator_3-way'!B5)</f>
        <v>2.99</v>
      </c>
      <c r="C4" s="4">
        <f>IF('True_Odds_Calculator_3-way'!C5="","",'True_Odds_Calculator_3-way'!C5)</f>
        <v>4.78</v>
      </c>
      <c r="D4" s="4">
        <f t="shared" si="0"/>
        <v>4.6165744269689446E-2</v>
      </c>
      <c r="E4" s="4">
        <f t="shared" si="1"/>
        <v>2.0528654679344496</v>
      </c>
      <c r="F4" s="4">
        <f t="shared" si="2"/>
        <v>3.1342108667714434</v>
      </c>
      <c r="G4" s="4">
        <f t="shared" si="3"/>
        <v>5.1595210529810283</v>
      </c>
      <c r="I4" s="4">
        <f t="shared" si="4"/>
        <v>1.0461657442696894</v>
      </c>
    </row>
    <row r="5" spans="1:9" x14ac:dyDescent="0.2">
      <c r="A5" s="4">
        <f>IF('True_Odds_Calculator_3-way'!A6="","",'True_Odds_Calculator_3-way'!A6)</f>
        <v>2.31</v>
      </c>
      <c r="B5" s="4">
        <f>IF('True_Odds_Calculator_3-way'!B6="","",'True_Odds_Calculator_3-way'!B6)</f>
        <v>3.5</v>
      </c>
      <c r="C5" s="4">
        <f>IF('True_Odds_Calculator_3-way'!C6="","",'True_Odds_Calculator_3-way'!C6)</f>
        <v>3.18</v>
      </c>
      <c r="D5" s="4">
        <f t="shared" si="0"/>
        <v>3.3080127419750083E-2</v>
      </c>
      <c r="E5" s="4">
        <f t="shared" si="1"/>
        <v>2.3703775411423038</v>
      </c>
      <c r="F5" s="4">
        <f t="shared" si="2"/>
        <v>3.6404995539696698</v>
      </c>
      <c r="G5" s="4">
        <f t="shared" si="3"/>
        <v>3.2955585464333783</v>
      </c>
      <c r="I5" s="4">
        <f t="shared" si="4"/>
        <v>1.0330801274197501</v>
      </c>
    </row>
    <row r="6" spans="1:9" x14ac:dyDescent="0.2">
      <c r="A6" s="4">
        <f>IF('True_Odds_Calculator_3-way'!A7="","",'True_Odds_Calculator_3-way'!A7)</f>
        <v>1.65</v>
      </c>
      <c r="B6" s="4">
        <f>IF('True_Odds_Calculator_3-way'!B7="","",'True_Odds_Calculator_3-way'!B7)</f>
        <v>3.86</v>
      </c>
      <c r="C6" s="4">
        <f>IF('True_Odds_Calculator_3-way'!C7="","",'True_Odds_Calculator_3-way'!C7)</f>
        <v>5.83</v>
      </c>
      <c r="D6" s="4">
        <f t="shared" si="0"/>
        <v>3.6654550194485713E-2</v>
      </c>
      <c r="E6" s="4">
        <f t="shared" si="1"/>
        <v>1.683948404219054</v>
      </c>
      <c r="F6" s="4">
        <f t="shared" si="2"/>
        <v>4.0510566972161444</v>
      </c>
      <c r="G6" s="4">
        <f t="shared" si="3"/>
        <v>6.2771327800058279</v>
      </c>
      <c r="I6" s="4">
        <f t="shared" si="4"/>
        <v>1.0366545501944857</v>
      </c>
    </row>
    <row r="7" spans="1:9" x14ac:dyDescent="0.2">
      <c r="A7" s="4">
        <f>IF('True_Odds_Calculator_3-way'!A8="","",'True_Odds_Calculator_3-way'!A8)</f>
        <v>4.07</v>
      </c>
      <c r="B7" s="4">
        <f>IF('True_Odds_Calculator_3-way'!B8="","",'True_Odds_Calculator_3-way'!B8)</f>
        <v>3.75</v>
      </c>
      <c r="C7" s="4">
        <f>IF('True_Odds_Calculator_3-way'!C8="","",'True_Odds_Calculator_3-way'!C8)</f>
        <v>1.91</v>
      </c>
      <c r="D7" s="4">
        <f t="shared" si="0"/>
        <v>3.5927121790995997E-2</v>
      </c>
      <c r="E7" s="4">
        <f t="shared" si="1"/>
        <v>4.2785409126878804</v>
      </c>
      <c r="F7" s="4">
        <f t="shared" si="2"/>
        <v>3.9263270370648882</v>
      </c>
      <c r="G7" s="4">
        <f t="shared" si="3"/>
        <v>1.9547112857739155</v>
      </c>
      <c r="I7" s="4">
        <f t="shared" si="4"/>
        <v>1.035927121790996</v>
      </c>
    </row>
    <row r="8" spans="1: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3.58</v>
      </c>
      <c r="C8" s="4">
        <f>IF('True_Odds_Calculator_3-way'!C9="","",'True_Odds_Calculator_3-way'!C9)</f>
        <v>3.26</v>
      </c>
      <c r="D8" s="4">
        <f t="shared" si="0"/>
        <v>3.4508568469758805E-2</v>
      </c>
      <c r="E8" s="4">
        <f t="shared" si="1"/>
        <v>2.2887085069702766</v>
      </c>
      <c r="F8" s="4">
        <f t="shared" si="2"/>
        <v>3.7337569515100077</v>
      </c>
      <c r="G8" s="4">
        <f t="shared" si="3"/>
        <v>3.3870105626892562</v>
      </c>
      <c r="I8" s="4">
        <f t="shared" si="4"/>
        <v>1.0345085684697588</v>
      </c>
    </row>
    <row r="9" spans="1:9" x14ac:dyDescent="0.2">
      <c r="A9" s="4">
        <f>IF('True_Odds_Calculator_3-way'!A10="","",'True_Odds_Calculator_3-way'!A10)</f>
        <v>2.68</v>
      </c>
      <c r="B9" s="4">
        <f>IF('True_Odds_Calculator_3-way'!B10="","",'True_Odds_Calculator_3-way'!B10)</f>
        <v>3.39</v>
      </c>
      <c r="C9" s="4">
        <f>IF('True_Odds_Calculator_3-way'!C10="","",'True_Odds_Calculator_3-way'!C10)</f>
        <v>2.75</v>
      </c>
      <c r="D9" s="4">
        <f t="shared" si="0"/>
        <v>3.1755942732035525E-2</v>
      </c>
      <c r="E9" s="4">
        <f t="shared" si="1"/>
        <v>2.7582477432555264</v>
      </c>
      <c r="F9" s="4">
        <f t="shared" si="2"/>
        <v>3.5161751874126259</v>
      </c>
      <c r="G9" s="4">
        <f t="shared" si="3"/>
        <v>2.8324515724316188</v>
      </c>
      <c r="I9" s="4">
        <f t="shared" si="4"/>
        <v>1.0317559427320355</v>
      </c>
    </row>
    <row r="10" spans="1:9" x14ac:dyDescent="0.2">
      <c r="A10" s="4">
        <f>IF('True_Odds_Calculator_3-way'!A11="","",'True_Odds_Calculator_3-way'!A11)</f>
        <v>2.35</v>
      </c>
      <c r="B10" s="4">
        <f>IF('True_Odds_Calculator_3-way'!B11="","",'True_Odds_Calculator_3-way'!B11)</f>
        <v>3.06</v>
      </c>
      <c r="C10" s="4">
        <f>IF('True_Odds_Calculator_3-way'!C11="","",'True_Odds_Calculator_3-way'!C11)</f>
        <v>3.43</v>
      </c>
      <c r="D10" s="4">
        <f t="shared" si="0"/>
        <v>4.3874490018905199E-2</v>
      </c>
      <c r="E10" s="4">
        <f t="shared" si="1"/>
        <v>2.4336401993999059</v>
      </c>
      <c r="F10" s="4">
        <f t="shared" si="2"/>
        <v>3.2033565475708601</v>
      </c>
      <c r="G10" s="4">
        <f t="shared" si="3"/>
        <v>3.6111465470163977</v>
      </c>
      <c r="I10" s="4">
        <f t="shared" si="4"/>
        <v>1.0438744900189052</v>
      </c>
    </row>
    <row r="11" spans="1:9" x14ac:dyDescent="0.2">
      <c r="A11" s="4">
        <f>IF('True_Odds_Calculator_3-way'!A12="","",'True_Odds_Calculator_3-way'!A12)</f>
        <v>3.17</v>
      </c>
      <c r="B11" s="4">
        <f>IF('True_Odds_Calculator_3-way'!B12="","",'True_Odds_Calculator_3-way'!B12)</f>
        <v>2.75</v>
      </c>
      <c r="C11" s="4">
        <f>IF('True_Odds_Calculator_3-way'!C12="","",'True_Odds_Calculator_3-way'!C12)</f>
        <v>2.74</v>
      </c>
      <c r="D11" s="4">
        <f t="shared" si="0"/>
        <v>4.4057280535209964E-2</v>
      </c>
      <c r="E11" s="4">
        <f t="shared" si="1"/>
        <v>3.3247814073907378</v>
      </c>
      <c r="F11" s="4">
        <f t="shared" si="2"/>
        <v>2.8657351215054554</v>
      </c>
      <c r="G11" s="4">
        <f t="shared" si="3"/>
        <v>2.8548773612906699</v>
      </c>
      <c r="I11" s="4">
        <f t="shared" si="4"/>
        <v>1.04405728053521</v>
      </c>
    </row>
    <row r="12" spans="1:9" x14ac:dyDescent="0.2">
      <c r="A12" s="4">
        <f>IF('True_Odds_Calculator_3-way'!A13="","",'True_Odds_Calculator_3-way'!A13)</f>
        <v>1.95</v>
      </c>
      <c r="B12" s="4">
        <f>IF('True_Odds_Calculator_3-way'!B13="","",'True_Odds_Calculator_3-way'!B13)</f>
        <v>3.5</v>
      </c>
      <c r="C12" s="4">
        <f>IF('True_Odds_Calculator_3-way'!C13="","",'True_Odds_Calculator_3-way'!C13)</f>
        <v>4.2300000000000004</v>
      </c>
      <c r="D12" s="4">
        <f t="shared" si="0"/>
        <v>3.4941417920141271E-2</v>
      </c>
      <c r="E12" s="4">
        <f t="shared" si="1"/>
        <v>1.9953174946004317</v>
      </c>
      <c r="F12" s="4">
        <f t="shared" si="2"/>
        <v>3.6487408764889886</v>
      </c>
      <c r="G12" s="4">
        <f t="shared" si="3"/>
        <v>4.4492005393951075</v>
      </c>
      <c r="I12" s="4">
        <f t="shared" si="4"/>
        <v>1.0349414179201413</v>
      </c>
    </row>
    <row r="13" spans="1:9" x14ac:dyDescent="0.2">
      <c r="A13" s="4">
        <f>IF('True_Odds_Calculator_3-way'!A14="","",'True_Odds_Calculator_3-way'!A14)</f>
        <v>1.5</v>
      </c>
      <c r="B13" s="4">
        <f>IF('True_Odds_Calculator_3-way'!B14="","",'True_Odds_Calculator_3-way'!B14)</f>
        <v>4.78</v>
      </c>
      <c r="C13" s="4">
        <f>IF('True_Odds_Calculator_3-way'!C14="","",'True_Odds_Calculator_3-way'!C14)</f>
        <v>6.46</v>
      </c>
      <c r="D13" s="4">
        <f t="shared" si="0"/>
        <v>3.0670449197075733E-2</v>
      </c>
      <c r="E13" s="4">
        <f t="shared" si="1"/>
        <v>1.5233610843735403</v>
      </c>
      <c r="F13" s="4">
        <f t="shared" si="2"/>
        <v>5.0255918754113997</v>
      </c>
      <c r="G13" s="4">
        <f t="shared" si="3"/>
        <v>6.9168118510259111</v>
      </c>
      <c r="I13" s="4">
        <f t="shared" si="4"/>
        <v>1.0306704491970757</v>
      </c>
    </row>
    <row r="14" spans="1:9" x14ac:dyDescent="0.2">
      <c r="A14" s="4">
        <f>IF('True_Odds_Calculator_3-way'!A15="","",'True_Odds_Calculator_3-way'!A15)</f>
        <v>2.46</v>
      </c>
      <c r="B14" s="4">
        <f>IF('True_Odds_Calculator_3-way'!B15="","",'True_Odds_Calculator_3-way'!B15)</f>
        <v>3.01</v>
      </c>
      <c r="C14" s="4">
        <f>IF('True_Odds_Calculator_3-way'!C15="","",'True_Odds_Calculator_3-way'!C15)</f>
        <v>3.29</v>
      </c>
      <c r="D14" s="4">
        <f t="shared" si="0"/>
        <v>4.2681346443067758E-2</v>
      </c>
      <c r="E14" s="4">
        <f t="shared" si="1"/>
        <v>2.5492193745327256</v>
      </c>
      <c r="F14" s="4">
        <f t="shared" si="2"/>
        <v>3.144665973105321</v>
      </c>
      <c r="G14" s="4">
        <f t="shared" si="3"/>
        <v>3.4515577900743901</v>
      </c>
      <c r="I14" s="4">
        <f t="shared" si="4"/>
        <v>1.0426813464430678</v>
      </c>
    </row>
    <row r="15" spans="1:9" x14ac:dyDescent="0.2">
      <c r="A15" s="4">
        <f>IF('True_Odds_Calculator_3-way'!A16="","",'True_Odds_Calculator_3-way'!A16)</f>
        <v>2.1</v>
      </c>
      <c r="B15" s="4">
        <f>IF('True_Odds_Calculator_3-way'!B16="","",'True_Odds_Calculator_3-way'!B16)</f>
        <v>3.76</v>
      </c>
      <c r="C15" s="4">
        <f>IF('True_Odds_Calculator_3-way'!C16="","",'True_Odds_Calculator_3-way'!C16)</f>
        <v>3.5</v>
      </c>
      <c r="D15" s="4">
        <f t="shared" si="0"/>
        <v>2.7862208713272496E-2</v>
      </c>
      <c r="E15" s="4">
        <f t="shared" si="1"/>
        <v>2.1417721518987345</v>
      </c>
      <c r="F15" s="4">
        <f t="shared" si="2"/>
        <v>3.8960526315789465</v>
      </c>
      <c r="G15" s="4">
        <f t="shared" si="3"/>
        <v>3.6175931582162493</v>
      </c>
      <c r="I15" s="4">
        <f t="shared" si="4"/>
        <v>1.0278622087132725</v>
      </c>
    </row>
    <row r="16" spans="1:9" x14ac:dyDescent="0.2">
      <c r="A16" s="4">
        <f>IF('True_Odds_Calculator_3-way'!A17="","",'True_Odds_Calculator_3-way'!A17)</f>
        <v>3.44</v>
      </c>
      <c r="B16" s="4">
        <f>IF('True_Odds_Calculator_3-way'!B17="","",'True_Odds_Calculator_3-way'!B17)</f>
        <v>3.91</v>
      </c>
      <c r="C16" s="4">
        <f>IF('True_Odds_Calculator_3-way'!C17="","",'True_Odds_Calculator_3-way'!C17)</f>
        <v>2.08</v>
      </c>
      <c r="D16" s="4">
        <f t="shared" si="0"/>
        <v>2.7221380891160329E-2</v>
      </c>
      <c r="E16" s="4">
        <f t="shared" si="1"/>
        <v>3.5508352388340372</v>
      </c>
      <c r="F16" s="4">
        <f t="shared" si="2"/>
        <v>4.0538237189741597</v>
      </c>
      <c r="G16" s="4">
        <f t="shared" si="3"/>
        <v>2.1200120273914145</v>
      </c>
      <c r="I16" s="4">
        <f t="shared" si="4"/>
        <v>1.0272213808911603</v>
      </c>
    </row>
    <row r="17" spans="1:9" x14ac:dyDescent="0.2">
      <c r="A17" s="4">
        <f>IF('True_Odds_Calculator_3-way'!A18="","",'True_Odds_Calculator_3-way'!A18)</f>
        <v>3.61</v>
      </c>
      <c r="B17" s="4">
        <f>IF('True_Odds_Calculator_3-way'!B18="","",'True_Odds_Calculator_3-way'!B18)</f>
        <v>3.72</v>
      </c>
      <c r="C17" s="4">
        <f>IF('True_Odds_Calculator_3-way'!C18="","",'True_Odds_Calculator_3-way'!C18)</f>
        <v>2.0699999999999998</v>
      </c>
      <c r="D17" s="4">
        <f t="shared" si="0"/>
        <v>2.8917301989996425E-2</v>
      </c>
      <c r="E17" s="4">
        <f t="shared" si="1"/>
        <v>3.7401464497296186</v>
      </c>
      <c r="F17" s="4">
        <f t="shared" si="2"/>
        <v>3.8583506321109367</v>
      </c>
      <c r="G17" s="4">
        <f t="shared" si="3"/>
        <v>2.1121434684613494</v>
      </c>
      <c r="I17" s="4">
        <f t="shared" si="4"/>
        <v>1.0289173019899964</v>
      </c>
    </row>
    <row r="18" spans="1:9" x14ac:dyDescent="0.2">
      <c r="A18" s="4">
        <f>IF('True_Odds_Calculator_3-way'!A19="","",'True_Odds_Calculator_3-way'!A19)</f>
        <v>2.73</v>
      </c>
      <c r="B18" s="4">
        <f>IF('True_Odds_Calculator_3-way'!B19="","",'True_Odds_Calculator_3-way'!B19)</f>
        <v>3.07</v>
      </c>
      <c r="C18" s="4">
        <f>IF('True_Odds_Calculator_3-way'!C19="","",'True_Odds_Calculator_3-way'!C19)</f>
        <v>2.98</v>
      </c>
      <c r="D18" s="4">
        <f t="shared" si="0"/>
        <v>2.7603735121825235E-2</v>
      </c>
      <c r="E18" s="4">
        <f t="shared" si="1"/>
        <v>2.8003429313190291</v>
      </c>
      <c r="F18" s="4">
        <f t="shared" si="2"/>
        <v>3.1592416980080511</v>
      </c>
      <c r="G18" s="4">
        <f t="shared" si="3"/>
        <v>3.064014386593406</v>
      </c>
      <c r="I18" s="4">
        <f t="shared" si="4"/>
        <v>1.0276037351218252</v>
      </c>
    </row>
    <row r="19" spans="1:9" x14ac:dyDescent="0.2">
      <c r="A19" s="4">
        <f>IF('True_Odds_Calculator_3-way'!A20="","",'True_Odds_Calculator_3-way'!A20)</f>
        <v>1.74</v>
      </c>
      <c r="B19" s="4">
        <f>IF('True_Odds_Calculator_3-way'!B20="","",'True_Odds_Calculator_3-way'!B20)</f>
        <v>4.12</v>
      </c>
      <c r="C19" s="4">
        <f>IF('True_Odds_Calculator_3-way'!C20="","",'True_Odds_Calculator_3-way'!C20)</f>
        <v>4.72</v>
      </c>
      <c r="D19" s="4">
        <f t="shared" si="0"/>
        <v>2.9295497059763642E-2</v>
      </c>
      <c r="E19" s="4">
        <f t="shared" si="1"/>
        <v>1.7700760494675867</v>
      </c>
      <c r="F19" s="4">
        <f t="shared" si="2"/>
        <v>4.2927062287796707</v>
      </c>
      <c r="G19" s="4">
        <f t="shared" si="3"/>
        <v>4.948064102524107</v>
      </c>
      <c r="I19" s="4">
        <f t="shared" si="4"/>
        <v>1.0292954970597636</v>
      </c>
    </row>
    <row r="20" spans="1:9" x14ac:dyDescent="0.2">
      <c r="A20" s="4">
        <f>IF('True_Odds_Calculator_3-way'!A21="","",'True_Odds_Calculator_3-way'!A21)</f>
        <v>1.35</v>
      </c>
      <c r="B20" s="4">
        <f>IF('True_Odds_Calculator_3-way'!B21="","",'True_Odds_Calculator_3-way'!B21)</f>
        <v>5.69</v>
      </c>
      <c r="C20" s="4">
        <f>IF('True_Odds_Calculator_3-way'!C21="","",'True_Odds_Calculator_3-way'!C21)</f>
        <v>8.74</v>
      </c>
      <c r="D20" s="4">
        <f t="shared" si="0"/>
        <v>3.0904141142103159E-2</v>
      </c>
      <c r="E20" s="4">
        <f t="shared" si="1"/>
        <v>1.3690390390614928</v>
      </c>
      <c r="F20" s="4">
        <f t="shared" si="2"/>
        <v>6.0442848778637419</v>
      </c>
      <c r="G20" s="4">
        <f t="shared" si="3"/>
        <v>9.604755144444054</v>
      </c>
      <c r="I20" s="4">
        <f t="shared" si="4"/>
        <v>1.0309041411421032</v>
      </c>
    </row>
    <row r="21" spans="1:9" x14ac:dyDescent="0.2">
      <c r="A21" s="4">
        <f>IF('True_Odds_Calculator_3-way'!A22="","",'True_Odds_Calculator_3-way'!A22)</f>
        <v>2.16</v>
      </c>
      <c r="B21" s="4">
        <f>IF('True_Odds_Calculator_3-way'!B22="","",'True_Odds_Calculator_3-way'!B22)</f>
        <v>3.32</v>
      </c>
      <c r="C21" s="4">
        <f>IF('True_Odds_Calculator_3-way'!C22="","",'True_Odds_Calculator_3-way'!C22)</f>
        <v>3.71</v>
      </c>
      <c r="D21" s="4">
        <f t="shared" si="0"/>
        <v>3.37095612158127E-2</v>
      </c>
      <c r="E21" s="4">
        <f t="shared" si="1"/>
        <v>2.2137291639115979</v>
      </c>
      <c r="F21" s="4">
        <f t="shared" si="2"/>
        <v>3.4486528489170736</v>
      </c>
      <c r="G21" s="4">
        <f t="shared" si="3"/>
        <v>3.8713884708900799</v>
      </c>
      <c r="I21" s="4">
        <f t="shared" si="4"/>
        <v>1.0337095612158127</v>
      </c>
    </row>
    <row r="22" spans="1:9" x14ac:dyDescent="0.2">
      <c r="A22" s="4">
        <f>IF('True_Odds_Calculator_3-way'!A23="","",'True_Odds_Calculator_3-way'!A23)</f>
        <v>6.23</v>
      </c>
      <c r="B22" s="4">
        <f>IF('True_Odds_Calculator_3-way'!B23="","",'True_Odds_Calculator_3-way'!B23)</f>
        <v>3.96</v>
      </c>
      <c r="C22" s="4">
        <f>IF('True_Odds_Calculator_3-way'!C23="","",'True_Odds_Calculator_3-way'!C23)</f>
        <v>1.53</v>
      </c>
      <c r="D22" s="4">
        <f t="shared" si="0"/>
        <v>6.6633667426793775E-2</v>
      </c>
      <c r="E22" s="4">
        <f t="shared" si="1"/>
        <v>7.2305314067406243</v>
      </c>
      <c r="F22" s="4">
        <f t="shared" si="2"/>
        <v>4.3418978851805283</v>
      </c>
      <c r="G22" s="4">
        <f t="shared" si="3"/>
        <v>1.5838233383718507</v>
      </c>
      <c r="I22" s="4">
        <f t="shared" si="4"/>
        <v>1.0666336674267938</v>
      </c>
    </row>
    <row r="23" spans="1: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3.12</v>
      </c>
      <c r="C23" s="4">
        <f>IF('True_Odds_Calculator_3-way'!C24="","",'True_Odds_Calculator_3-way'!C24)</f>
        <v>2.89</v>
      </c>
      <c r="D23" s="4">
        <f t="shared" si="0"/>
        <v>3.2833948058861528E-2</v>
      </c>
      <c r="E23" s="4">
        <f t="shared" si="1"/>
        <v>2.8140816435717726</v>
      </c>
      <c r="F23" s="4">
        <f t="shared" si="2"/>
        <v>3.2303062561414997</v>
      </c>
      <c r="G23" s="4">
        <f t="shared" si="3"/>
        <v>2.9843965729200157</v>
      </c>
      <c r="I23" s="4">
        <f t="shared" si="4"/>
        <v>1.0328339480588615</v>
      </c>
    </row>
    <row r="24" spans="1:9" x14ac:dyDescent="0.2">
      <c r="A24" s="4">
        <f>IF('True_Odds_Calculator_3-way'!A25="","",'True_Odds_Calculator_3-way'!A25)</f>
        <v>1.81</v>
      </c>
      <c r="B24" s="4">
        <f>IF('True_Odds_Calculator_3-way'!B25="","",'True_Odds_Calculator_3-way'!B25)</f>
        <v>3.75</v>
      </c>
      <c r="C24" s="4">
        <f>IF('True_Odds_Calculator_3-way'!C25="","",'True_Odds_Calculator_3-way'!C25)</f>
        <v>4.58</v>
      </c>
      <c r="D24" s="4">
        <f t="shared" si="0"/>
        <v>3.7493465865682474E-2</v>
      </c>
      <c r="E24" s="4">
        <f t="shared" si="1"/>
        <v>1.8518917502077565</v>
      </c>
      <c r="F24" s="4">
        <f t="shared" si="2"/>
        <v>3.9343925142962011</v>
      </c>
      <c r="G24" s="4">
        <f t="shared" si="3"/>
        <v>4.8580764131802203</v>
      </c>
      <c r="I24" s="4">
        <f t="shared" si="4"/>
        <v>1.0374934658656825</v>
      </c>
    </row>
    <row r="25" spans="1:9" x14ac:dyDescent="0.2">
      <c r="A25" s="4">
        <f>IF('True_Odds_Calculator_3-way'!A26="","",'True_Odds_Calculator_3-way'!A26)</f>
        <v>3.17</v>
      </c>
      <c r="B25" s="4">
        <f>IF('True_Odds_Calculator_3-way'!B26="","",'True_Odds_Calculator_3-way'!B26)</f>
        <v>3.24</v>
      </c>
      <c r="C25" s="4">
        <f>IF('True_Odds_Calculator_3-way'!C26="","",'True_Odds_Calculator_3-way'!C26)</f>
        <v>2.38</v>
      </c>
      <c r="D25" s="4">
        <f t="shared" si="0"/>
        <v>4.4267455784744003E-2</v>
      </c>
      <c r="E25" s="4">
        <f t="shared" si="1"/>
        <v>3.3255560255663283</v>
      </c>
      <c r="F25" s="4">
        <f t="shared" si="2"/>
        <v>3.4026781362624505</v>
      </c>
      <c r="G25" s="4">
        <f t="shared" si="3"/>
        <v>2.4666250301375992</v>
      </c>
      <c r="I25" s="4">
        <f t="shared" si="4"/>
        <v>1.044267455784744</v>
      </c>
    </row>
    <row r="26" spans="1: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3.29</v>
      </c>
      <c r="C26" s="4">
        <f>IF('True_Odds_Calculator_3-way'!C27="","",'True_Odds_Calculator_3-way'!C27)</f>
        <v>5.13</v>
      </c>
      <c r="D26" s="4">
        <f t="shared" si="0"/>
        <v>4.5331229091991165E-2</v>
      </c>
      <c r="E26" s="4">
        <f t="shared" si="1"/>
        <v>1.8820423280803718</v>
      </c>
      <c r="F26" s="4">
        <f t="shared" si="2"/>
        <v>3.462112875660071</v>
      </c>
      <c r="G26" s="4">
        <f t="shared" si="3"/>
        <v>5.5610744838356938</v>
      </c>
      <c r="I26" s="4">
        <f t="shared" si="4"/>
        <v>1.0453312290919912</v>
      </c>
    </row>
    <row r="27" spans="1:9" x14ac:dyDescent="0.2">
      <c r="A27" s="4">
        <f>IF('True_Odds_Calculator_3-way'!A28="","",'True_Odds_Calculator_3-way'!A28)</f>
        <v>1.47</v>
      </c>
      <c r="B27" s="4">
        <f>IF('True_Odds_Calculator_3-way'!B28="","",'True_Odds_Calculator_3-way'!B28)</f>
        <v>4.2300000000000004</v>
      </c>
      <c r="C27" s="4">
        <f>IF('True_Odds_Calculator_3-way'!C28="","",'True_Odds_Calculator_3-way'!C28)</f>
        <v>7.53</v>
      </c>
      <c r="D27" s="4">
        <f t="shared" si="0"/>
        <v>4.9480853062877639E-2</v>
      </c>
      <c r="E27" s="4">
        <f t="shared" si="1"/>
        <v>1.506526670152551</v>
      </c>
      <c r="F27" s="4">
        <f t="shared" si="2"/>
        <v>4.5472527421300795</v>
      </c>
      <c r="G27" s="4">
        <f t="shared" si="3"/>
        <v>8.5978233624950935</v>
      </c>
      <c r="I27" s="4">
        <f t="shared" si="4"/>
        <v>1.0494808530628776</v>
      </c>
    </row>
    <row r="28" spans="1:9" x14ac:dyDescent="0.2">
      <c r="A28" s="4">
        <f>IF('True_Odds_Calculator_3-way'!A29="","",'True_Odds_Calculator_3-way'!A29)</f>
        <v>2.76</v>
      </c>
      <c r="B28" s="4">
        <f>IF('True_Odds_Calculator_3-way'!B29="","",'True_Odds_Calculator_3-way'!B29)</f>
        <v>3.41</v>
      </c>
      <c r="C28" s="4">
        <f>IF('True_Odds_Calculator_3-way'!C29="","",'True_Odds_Calculator_3-way'!C29)</f>
        <v>2.65</v>
      </c>
      <c r="D28" s="4">
        <f t="shared" si="0"/>
        <v>3.2932463110557197E-2</v>
      </c>
      <c r="E28" s="4">
        <f t="shared" si="1"/>
        <v>2.8462348420238173</v>
      </c>
      <c r="F28" s="4">
        <f t="shared" si="2"/>
        <v>3.5426113981394503</v>
      </c>
      <c r="G28" s="4">
        <f t="shared" si="3"/>
        <v>2.729399156034412</v>
      </c>
      <c r="I28" s="4">
        <f t="shared" si="4"/>
        <v>1.0329324631105572</v>
      </c>
    </row>
    <row r="29" spans="1:9" x14ac:dyDescent="0.2">
      <c r="A29" s="4">
        <f>IF('True_Odds_Calculator_3-way'!A30="","",'True_Odds_Calculator_3-way'!A30)</f>
        <v>3.93</v>
      </c>
      <c r="B29" s="4">
        <f>IF('True_Odds_Calculator_3-way'!B30="","",'True_Odds_Calculator_3-way'!B30)</f>
        <v>3.92</v>
      </c>
      <c r="C29" s="4">
        <f>IF('True_Odds_Calculator_3-way'!C30="","",'True_Odds_Calculator_3-way'!C30)</f>
        <v>1.9</v>
      </c>
      <c r="D29" s="4">
        <f t="shared" si="0"/>
        <v>3.5870756498662004E-2</v>
      </c>
      <c r="E29" s="4">
        <f t="shared" si="1"/>
        <v>4.1237792358800869</v>
      </c>
      <c r="F29" s="4">
        <f t="shared" si="2"/>
        <v>4.112770150774856</v>
      </c>
      <c r="G29" s="4">
        <f t="shared" si="3"/>
        <v>1.9441678895402019</v>
      </c>
      <c r="I29" s="4">
        <f t="shared" si="4"/>
        <v>1.035870756498662</v>
      </c>
    </row>
    <row r="30" spans="1:9" x14ac:dyDescent="0.2">
      <c r="A30" s="4">
        <f>IF('True_Odds_Calculator_3-way'!A31="","",'True_Odds_Calculator_3-way'!A31)</f>
        <v>2.14</v>
      </c>
      <c r="B30" s="4">
        <f>IF('True_Odds_Calculator_3-way'!B31="","",'True_Odds_Calculator_3-way'!B31)</f>
        <v>3.65</v>
      </c>
      <c r="C30" s="4">
        <f>IF('True_Odds_Calculator_3-way'!C31="","",'True_Odds_Calculator_3-way'!C31)</f>
        <v>3.41</v>
      </c>
      <c r="D30" s="4">
        <f t="shared" si="0"/>
        <v>3.4517454330703634E-2</v>
      </c>
      <c r="E30" s="4">
        <f t="shared" si="1"/>
        <v>2.1940222036671497</v>
      </c>
      <c r="F30" s="4">
        <f t="shared" si="2"/>
        <v>3.8100059076489985</v>
      </c>
      <c r="G30" s="4">
        <f t="shared" si="3"/>
        <v>3.5492544287655332</v>
      </c>
      <c r="I30" s="4">
        <f t="shared" si="4"/>
        <v>1.0345174543307036</v>
      </c>
    </row>
    <row r="31" spans="1:9" x14ac:dyDescent="0.2">
      <c r="A31" s="4">
        <f>IF('True_Odds_Calculator_3-way'!A32="","",'True_Odds_Calculator_3-way'!A32)</f>
        <v>1.87</v>
      </c>
      <c r="B31" s="4">
        <f>IF('True_Odds_Calculator_3-way'!B32="","",'True_Odds_Calculator_3-way'!B32)</f>
        <v>4.01</v>
      </c>
      <c r="C31" s="4">
        <f>IF('True_Odds_Calculator_3-way'!C32="","",'True_Odds_Calculator_3-way'!C32)</f>
        <v>3.99</v>
      </c>
      <c r="D31" s="4">
        <f t="shared" si="0"/>
        <v>3.476248330830134E-2</v>
      </c>
      <c r="E31" s="4">
        <f t="shared" si="1"/>
        <v>1.9114177750996373</v>
      </c>
      <c r="F31" s="4">
        <f t="shared" si="2"/>
        <v>4.2054078622221809</v>
      </c>
      <c r="G31" s="4">
        <f t="shared" si="3"/>
        <v>4.1834165089292217</v>
      </c>
      <c r="I31" s="4">
        <f t="shared" si="4"/>
        <v>1.0347624833083013</v>
      </c>
    </row>
    <row r="32" spans="1:9" x14ac:dyDescent="0.2">
      <c r="A32" s="4">
        <f>IF('True_Odds_Calculator_3-way'!A33="","",'True_Odds_Calculator_3-way'!A33)</f>
        <v>1.1599999999999999</v>
      </c>
      <c r="B32" s="4">
        <f>IF('True_Odds_Calculator_3-way'!B33="","",'True_Odds_Calculator_3-way'!B33)</f>
        <v>8.98</v>
      </c>
      <c r="C32" s="4">
        <f>IF('True_Odds_Calculator_3-way'!C33="","",'True_Odds_Calculator_3-way'!C33)</f>
        <v>15.48</v>
      </c>
      <c r="D32" s="4">
        <f t="shared" si="0"/>
        <v>3.8027023331620891E-2</v>
      </c>
      <c r="E32" s="4">
        <f t="shared" si="1"/>
        <v>1.1773109235844237</v>
      </c>
      <c r="F32" s="4">
        <f t="shared" si="2"/>
        <v>10.133467888702919</v>
      </c>
      <c r="G32" s="4">
        <f t="shared" si="3"/>
        <v>19.258987810719656</v>
      </c>
      <c r="I32" s="4">
        <f t="shared" si="4"/>
        <v>1.0380270233316209</v>
      </c>
    </row>
    <row r="33" spans="1:9" x14ac:dyDescent="0.2">
      <c r="A33" s="4">
        <f>IF('True_Odds_Calculator_3-way'!A34="","",'True_Odds_Calculator_3-way'!A34)</f>
        <v>2.33</v>
      </c>
      <c r="B33" s="4">
        <f>IF('True_Odds_Calculator_3-way'!B34="","",'True_Odds_Calculator_3-way'!B34)</f>
        <v>3.35</v>
      </c>
      <c r="C33" s="4">
        <f>IF('True_Odds_Calculator_3-way'!C34="","",'True_Odds_Calculator_3-way'!C34)</f>
        <v>3.33</v>
      </c>
      <c r="D33" s="4">
        <f t="shared" si="0"/>
        <v>2.7992312343090742E-2</v>
      </c>
      <c r="E33" s="4">
        <f t="shared" si="1"/>
        <v>2.3817815892799139</v>
      </c>
      <c r="F33" s="4">
        <f t="shared" si="2"/>
        <v>3.4580933664137157</v>
      </c>
      <c r="G33" s="4">
        <f t="shared" si="3"/>
        <v>3.4367859811718633</v>
      </c>
      <c r="I33" s="4">
        <f t="shared" si="4"/>
        <v>1.0279923123430907</v>
      </c>
    </row>
    <row r="34" spans="1:9" x14ac:dyDescent="0.2">
      <c r="A34" s="4">
        <f>IF('True_Odds_Calculator_3-way'!A35="","",'True_Odds_Calculator_3-way'!A35)</f>
        <v>3.73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2.09</v>
      </c>
      <c r="D34" s="4">
        <f t="shared" si="0"/>
        <v>2.8255555111909914E-2</v>
      </c>
      <c r="E34" s="4">
        <f t="shared" si="1"/>
        <v>3.8658100573486371</v>
      </c>
      <c r="F34" s="4">
        <f t="shared" si="2"/>
        <v>3.6728028830617467</v>
      </c>
      <c r="G34" s="4">
        <f t="shared" si="3"/>
        <v>2.1319671408140222</v>
      </c>
      <c r="I34" s="4">
        <f t="shared" si="4"/>
        <v>1.0282555551119099</v>
      </c>
    </row>
    <row r="35" spans="1:9" x14ac:dyDescent="0.2">
      <c r="A35" s="4">
        <f>IF('True_Odds_Calculator_3-way'!A36="","",'True_Odds_Calculator_3-way'!A36)</f>
        <v>2.7</v>
      </c>
      <c r="B35" s="4">
        <f>IF('True_Odds_Calculator_3-way'!B36="","",'True_Odds_Calculator_3-way'!B36)</f>
        <v>3.58</v>
      </c>
      <c r="C35" s="4">
        <f>IF('True_Odds_Calculator_3-way'!C36="","",'True_Odds_Calculator_3-way'!C36)</f>
        <v>2.65</v>
      </c>
      <c r="D35" s="4">
        <f t="shared" si="0"/>
        <v>2.7058469874955637E-2</v>
      </c>
      <c r="E35" s="4">
        <f t="shared" si="1"/>
        <v>2.7673932850521652</v>
      </c>
      <c r="F35" s="4">
        <f t="shared" si="2"/>
        <v>3.6994545515817041</v>
      </c>
      <c r="G35" s="4">
        <f t="shared" si="3"/>
        <v>2.7148903546735723</v>
      </c>
      <c r="I35" s="4">
        <f t="shared" si="4"/>
        <v>1.0270584698749556</v>
      </c>
    </row>
    <row r="36" spans="1:9" x14ac:dyDescent="0.2">
      <c r="A36" s="4">
        <f>IF('True_Odds_Calculator_3-way'!A37="","",'True_Odds_Calculator_3-way'!A37)</f>
        <v>2.29</v>
      </c>
      <c r="B36" s="4">
        <f>IF('True_Odds_Calculator_3-way'!B37="","",'True_Odds_Calculator_3-way'!B37)</f>
        <v>4.04</v>
      </c>
      <c r="C36" s="4">
        <f>IF('True_Odds_Calculator_3-way'!C37="","",'True_Odds_Calculator_3-way'!C37)</f>
        <v>2.86</v>
      </c>
      <c r="D36" s="4">
        <f t="shared" si="0"/>
        <v>3.3856324833020812E-2</v>
      </c>
      <c r="E36" s="4">
        <f t="shared" si="1"/>
        <v>2.3507520394833166</v>
      </c>
      <c r="F36" s="4">
        <f t="shared" si="2"/>
        <v>4.2329957547779555</v>
      </c>
      <c r="G36" s="4">
        <f t="shared" si="3"/>
        <v>2.9553892151361247</v>
      </c>
      <c r="I36" s="4">
        <f t="shared" si="4"/>
        <v>1.0338563248330208</v>
      </c>
    </row>
    <row r="37" spans="1:9" x14ac:dyDescent="0.2">
      <c r="A37" s="4">
        <f>IF('True_Odds_Calculator_3-way'!A38="","",'True_Odds_Calculator_3-way'!A38)</f>
        <v>2.46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2.88</v>
      </c>
      <c r="D37" s="4">
        <f t="shared" si="0"/>
        <v>3.3055896201420243E-2</v>
      </c>
      <c r="E37" s="4">
        <f t="shared" si="1"/>
        <v>2.5285381372491162</v>
      </c>
      <c r="F37" s="4">
        <f t="shared" si="2"/>
        <v>3.7270185948421597</v>
      </c>
      <c r="G37" s="4">
        <f t="shared" si="3"/>
        <v>2.9743882257138465</v>
      </c>
      <c r="I37" s="4">
        <f t="shared" si="4"/>
        <v>1.0330558962014202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2.0299999999999998</v>
      </c>
      <c r="B40" s="4">
        <f>IF('True_Odds_Calculator_3-way'!B39="","",'True_Odds_Calculator_3-way'!B39)</f>
        <v>3.73</v>
      </c>
      <c r="C40" s="4">
        <f>IF('True_Odds_Calculator_3-way'!C39="","",'True_Odds_Calculator_3-way'!C39)</f>
        <v>3.71</v>
      </c>
      <c r="D40" s="4">
        <f t="shared" si="0"/>
        <v>3.0249131159473253E-2</v>
      </c>
      <c r="E40" s="4">
        <f t="shared" si="1"/>
        <v>2.0724194813598249</v>
      </c>
      <c r="F40" s="4">
        <f t="shared" si="2"/>
        <v>3.8757666257713748</v>
      </c>
      <c r="G40" s="4">
        <f t="shared" si="3"/>
        <v>3.8541774244511409</v>
      </c>
      <c r="I40" s="4">
        <f t="shared" si="4"/>
        <v>1.0302491311594733</v>
      </c>
    </row>
    <row r="41" spans="1:9" x14ac:dyDescent="0.2">
      <c r="A41" s="4">
        <f>IF('True_Odds_Calculator_3-way'!A40="","",'True_Odds_Calculator_3-way'!A40)</f>
        <v>1.78</v>
      </c>
      <c r="B41" s="4">
        <f>IF('True_Odds_Calculator_3-way'!B40="","",'True_Odds_Calculator_3-way'!B40)</f>
        <v>3.99</v>
      </c>
      <c r="C41" s="4">
        <f>IF('True_Odds_Calculator_3-way'!C40="","",'True_Odds_Calculator_3-way'!C40)</f>
        <v>4.62</v>
      </c>
      <c r="D41" s="4">
        <f t="shared" si="0"/>
        <v>2.8874535675245339E-2</v>
      </c>
      <c r="E41" s="4">
        <f t="shared" si="1"/>
        <v>1.8110269197661464</v>
      </c>
      <c r="F41" s="4">
        <f t="shared" si="2"/>
        <v>4.1493479592523217</v>
      </c>
      <c r="G41" s="4">
        <f t="shared" si="3"/>
        <v>4.8349967611636711</v>
      </c>
      <c r="I41" s="4">
        <f t="shared" si="4"/>
        <v>1.0288745356752453</v>
      </c>
    </row>
    <row r="42" spans="1:9" x14ac:dyDescent="0.2">
      <c r="A42" s="4">
        <f>IF('True_Odds_Calculator_3-way'!A41="","",'True_Odds_Calculator_3-way'!A41)</f>
        <v>3.25</v>
      </c>
      <c r="B42" s="4">
        <f>IF('True_Odds_Calculator_3-way'!B41="","",'True_Odds_Calculator_3-way'!B41)</f>
        <v>3.25</v>
      </c>
      <c r="C42" s="4">
        <f>IF('True_Odds_Calculator_3-way'!C41="","",'True_Odds_Calculator_3-way'!C41)</f>
        <v>2.33</v>
      </c>
      <c r="D42" s="4">
        <f t="shared" si="0"/>
        <v>4.4569164740838607E-2</v>
      </c>
      <c r="E42" s="4">
        <f t="shared" si="1"/>
        <v>3.4148816234498307</v>
      </c>
      <c r="F42" s="4">
        <f t="shared" si="2"/>
        <v>3.4148816234498307</v>
      </c>
      <c r="G42" s="4">
        <f t="shared" si="3"/>
        <v>2.4135458167330679</v>
      </c>
      <c r="I42" s="4">
        <f t="shared" si="4"/>
        <v>1.0445691647408386</v>
      </c>
    </row>
    <row r="43" spans="1:9" x14ac:dyDescent="0.2">
      <c r="A43" s="4">
        <f>IF('True_Odds_Calculator_3-way'!A42="","",'True_Odds_Calculator_3-way'!A42)</f>
        <v>3.15</v>
      </c>
      <c r="B43" s="4">
        <f>IF('True_Odds_Calculator_3-way'!B42="","",'True_Odds_Calculator_3-way'!B42)</f>
        <v>2.92</v>
      </c>
      <c r="C43" s="4">
        <f>IF('True_Odds_Calculator_3-way'!C42="","",'True_Odds_Calculator_3-way'!C42)</f>
        <v>2.61</v>
      </c>
      <c r="D43" s="4">
        <f t="shared" si="0"/>
        <v>4.3067833337082195E-2</v>
      </c>
      <c r="E43" s="4">
        <f t="shared" si="1"/>
        <v>3.2991935749859818</v>
      </c>
      <c r="F43" s="4">
        <f t="shared" si="2"/>
        <v>3.0477601480793108</v>
      </c>
      <c r="G43" s="4">
        <f t="shared" si="3"/>
        <v>2.7116010192740383</v>
      </c>
      <c r="I43" s="4">
        <f t="shared" si="4"/>
        <v>1.0430678333370822</v>
      </c>
    </row>
    <row r="44" spans="1: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3.17</v>
      </c>
      <c r="C44" s="4">
        <f>IF('True_Odds_Calculator_3-way'!C43="","",'True_Odds_Calculator_3-way'!C43)</f>
        <v>4.22</v>
      </c>
      <c r="D44" s="4">
        <f t="shared" si="0"/>
        <v>4.5035075332184871E-2</v>
      </c>
      <c r="E44" s="4">
        <f t="shared" si="1"/>
        <v>2.0938060904944336</v>
      </c>
      <c r="F44" s="4">
        <f t="shared" si="2"/>
        <v>3.3283882196798267</v>
      </c>
      <c r="G44" s="4">
        <f t="shared" si="3"/>
        <v>4.505415067821489</v>
      </c>
      <c r="I44" s="4">
        <f t="shared" si="4"/>
        <v>1.0450350753321849</v>
      </c>
    </row>
    <row r="45" spans="1:9" x14ac:dyDescent="0.2">
      <c r="A45" s="4">
        <f>IF('True_Odds_Calculator_3-way'!A44="","",'True_Odds_Calculator_3-way'!A44)</f>
        <v>2.08</v>
      </c>
      <c r="B45" s="4">
        <f>IF('True_Odds_Calculator_3-way'!B44="","",'True_Odds_Calculator_3-way'!B44)</f>
        <v>3.34</v>
      </c>
      <c r="C45" s="4">
        <f>IF('True_Odds_Calculator_3-way'!C44="","",'True_Odds_Calculator_3-way'!C44)</f>
        <v>3.77</v>
      </c>
      <c r="D45" s="4">
        <f t="shared" si="0"/>
        <v>4.5422417763941514E-2</v>
      </c>
      <c r="E45" s="4">
        <f t="shared" si="1"/>
        <v>2.1476352100424689</v>
      </c>
      <c r="F45" s="4">
        <f t="shared" si="2"/>
        <v>3.5179012949278494</v>
      </c>
      <c r="G45" s="4">
        <f t="shared" si="3"/>
        <v>3.9982218553034747</v>
      </c>
      <c r="I45" s="4">
        <f t="shared" si="4"/>
        <v>1.0454224177639415</v>
      </c>
    </row>
    <row r="46" spans="1:9" x14ac:dyDescent="0.2">
      <c r="A46" s="4">
        <f>IF('True_Odds_Calculator_3-way'!A45="","",'True_Odds_Calculator_3-way'!A45)</f>
        <v>2.36</v>
      </c>
      <c r="B46" s="4">
        <f>IF('True_Odds_Calculator_3-way'!B45="","",'True_Odds_Calculator_3-way'!B45)</f>
        <v>3.58</v>
      </c>
      <c r="C46" s="4">
        <f>IF('True_Odds_Calculator_3-way'!C45="","",'True_Odds_Calculator_3-way'!C45)</f>
        <v>3.07</v>
      </c>
      <c r="D46" s="4">
        <f t="shared" si="0"/>
        <v>2.8791321520670987E-2</v>
      </c>
      <c r="E46" s="4">
        <f t="shared" si="1"/>
        <v>2.4146907483304281</v>
      </c>
      <c r="F46" s="4">
        <f t="shared" si="2"/>
        <v>3.707376728634908</v>
      </c>
      <c r="G46" s="4">
        <f t="shared" si="3"/>
        <v>3.1631976694270354</v>
      </c>
      <c r="I46" s="4">
        <f t="shared" si="4"/>
        <v>1.028791321520671</v>
      </c>
    </row>
    <row r="47" spans="1:9" x14ac:dyDescent="0.2">
      <c r="A47" s="4">
        <f>IF('True_Odds_Calculator_3-way'!A46="","",'True_Odds_Calculator_3-way'!A46)</f>
        <v>1.73</v>
      </c>
      <c r="B47" s="4">
        <f>IF('True_Odds_Calculator_3-way'!B46="","",'True_Odds_Calculator_3-way'!B46)</f>
        <v>4.1399999999999997</v>
      </c>
      <c r="C47" s="4">
        <f>IF('True_Odds_Calculator_3-way'!C46="","",'True_Odds_Calculator_3-way'!C46)</f>
        <v>4.74</v>
      </c>
      <c r="D47" s="4">
        <f t="shared" si="0"/>
        <v>3.0551039935752922E-2</v>
      </c>
      <c r="E47" s="4">
        <f t="shared" si="1"/>
        <v>1.7610253328738084</v>
      </c>
      <c r="F47" s="4">
        <f t="shared" si="2"/>
        <v>4.3222269696921867</v>
      </c>
      <c r="G47" s="4">
        <f t="shared" si="3"/>
        <v>4.9804074715439492</v>
      </c>
      <c r="I47" s="4">
        <f t="shared" si="4"/>
        <v>1.0305510399357529</v>
      </c>
    </row>
    <row r="48" spans="1:9" x14ac:dyDescent="0.2">
      <c r="A48" s="4">
        <f>IF('True_Odds_Calculator_3-way'!A47="","",'True_Odds_Calculator_3-way'!A47)</f>
        <v>4.53</v>
      </c>
      <c r="B48" s="4">
        <f>IF('True_Odds_Calculator_3-way'!B47="","",'True_Odds_Calculator_3-way'!B47)</f>
        <v>4.3899999999999997</v>
      </c>
      <c r="C48" s="4">
        <f>IF('True_Odds_Calculator_3-way'!C47="","",'True_Odds_Calculator_3-way'!C47)</f>
        <v>1.72</v>
      </c>
      <c r="D48" s="4">
        <f t="shared" si="0"/>
        <v>2.9936333515411473E-2</v>
      </c>
      <c r="E48" s="4">
        <f t="shared" si="1"/>
        <v>4.7444682978288206</v>
      </c>
      <c r="F48" s="4">
        <f t="shared" si="2"/>
        <v>4.5911225465334082</v>
      </c>
      <c r="G48" s="4">
        <f t="shared" si="3"/>
        <v>1.7500367520881841</v>
      </c>
      <c r="I48" s="4">
        <f t="shared" si="4"/>
        <v>1.0299363335154115</v>
      </c>
    </row>
    <row r="49" spans="1:9" x14ac:dyDescent="0.2">
      <c r="A49" s="4">
        <f>IF('True_Odds_Calculator_3-way'!A48="","",'True_Odds_Calculator_3-way'!A48)</f>
        <v>2.27</v>
      </c>
      <c r="B49" s="4">
        <f>IF('True_Odds_Calculator_3-way'!B48="","",'True_Odds_Calculator_3-way'!B48)</f>
        <v>3.38</v>
      </c>
      <c r="C49" s="4">
        <f>IF('True_Odds_Calculator_3-way'!C48="","",'True_Odds_Calculator_3-way'!C48)</f>
        <v>3.44</v>
      </c>
      <c r="D49" s="4">
        <f t="shared" si="0"/>
        <v>2.7084296945518727E-2</v>
      </c>
      <c r="E49" s="4">
        <f t="shared" si="1"/>
        <v>2.3174942277203825</v>
      </c>
      <c r="F49" s="4">
        <f t="shared" si="2"/>
        <v>3.4863870109403403</v>
      </c>
      <c r="G49" s="4">
        <f t="shared" si="3"/>
        <v>3.5502591944812316</v>
      </c>
      <c r="I49" s="4">
        <f t="shared" si="4"/>
        <v>1.0270842969455187</v>
      </c>
    </row>
    <row r="50" spans="1:9" x14ac:dyDescent="0.2">
      <c r="A50" s="4">
        <f>IF('True_Odds_Calculator_3-way'!A49="","",'True_Odds_Calculator_3-way'!A49)</f>
        <v>2.2000000000000002</v>
      </c>
      <c r="B50" s="4">
        <f>IF('True_Odds_Calculator_3-way'!B49="","",'True_Odds_Calculator_3-way'!B49)</f>
        <v>3.25</v>
      </c>
      <c r="C50" s="4">
        <f>IF('True_Odds_Calculator_3-way'!C49="","",'True_Odds_Calculator_3-way'!C49)</f>
        <v>3.77</v>
      </c>
      <c r="D50" s="4">
        <f t="shared" si="0"/>
        <v>2.7489751627682857E-2</v>
      </c>
      <c r="E50" s="4">
        <f t="shared" si="1"/>
        <v>2.2452625879805095</v>
      </c>
      <c r="F50" s="4">
        <f t="shared" si="2"/>
        <v>3.3497576736672063</v>
      </c>
      <c r="G50" s="4">
        <f t="shared" si="3"/>
        <v>3.9048964218455757</v>
      </c>
      <c r="I50" s="4">
        <f t="shared" si="4"/>
        <v>1.0274897516276829</v>
      </c>
    </row>
    <row r="51" spans="1:9" x14ac:dyDescent="0.2">
      <c r="A51" s="4">
        <f>IF('True_Odds_Calculator_3-way'!A50="","",'True_Odds_Calculator_3-way'!A50)</f>
        <v>1.9</v>
      </c>
      <c r="B51" s="4">
        <f>IF('True_Odds_Calculator_3-way'!B50="","",'True_Odds_Calculator_3-way'!B50)</f>
        <v>3.3</v>
      </c>
      <c r="C51" s="4">
        <f>IF('True_Odds_Calculator_3-way'!C50="","",'True_Odds_Calculator_3-way'!C50)</f>
        <v>4.97</v>
      </c>
      <c r="D51" s="4">
        <f t="shared" si="0"/>
        <v>3.0553335964751849E-2</v>
      </c>
      <c r="E51" s="4">
        <f t="shared" si="1"/>
        <v>1.9374913214054037</v>
      </c>
      <c r="F51" s="4">
        <f t="shared" si="2"/>
        <v>3.4147657331545931</v>
      </c>
      <c r="G51" s="4">
        <f t="shared" si="3"/>
        <v>5.234977236965153</v>
      </c>
      <c r="I51" s="4">
        <f t="shared" si="4"/>
        <v>1.0305533359647518</v>
      </c>
    </row>
    <row r="52" spans="1:9" x14ac:dyDescent="0.2">
      <c r="A52" s="4">
        <f>IF('True_Odds_Calculator_3-way'!A51="","",'True_Odds_Calculator_3-way'!A51)</f>
        <v>1.56</v>
      </c>
      <c r="B52" s="4">
        <f>IF('True_Odds_Calculator_3-way'!B51="","",'True_Odds_Calculator_3-way'!B51)</f>
        <v>4.24</v>
      </c>
      <c r="C52" s="4">
        <f>IF('True_Odds_Calculator_3-way'!C51="","",'True_Odds_Calculator_3-way'!C51)</f>
        <v>6.48</v>
      </c>
      <c r="D52" s="4">
        <f t="shared" si="0"/>
        <v>3.1195685283735397E-2</v>
      </c>
      <c r="E52" s="4">
        <f t="shared" si="1"/>
        <v>1.5857232156387329</v>
      </c>
      <c r="F52" s="4">
        <f t="shared" si="2"/>
        <v>4.4355635621845728</v>
      </c>
      <c r="G52" s="4">
        <f t="shared" si="3"/>
        <v>6.9481874961093908</v>
      </c>
      <c r="I52" s="4">
        <f t="shared" si="4"/>
        <v>1.0311956852837354</v>
      </c>
    </row>
    <row r="53" spans="1:9" x14ac:dyDescent="0.2">
      <c r="A53" s="4">
        <f>IF('True_Odds_Calculator_3-way'!A52="","",'True_Odds_Calculator_3-way'!A52)</f>
        <v>3.07</v>
      </c>
      <c r="B53" s="4">
        <f>IF('True_Odds_Calculator_3-way'!B52="","",'True_Odds_Calculator_3-way'!B52)</f>
        <v>3.18</v>
      </c>
      <c r="C53" s="4">
        <f>IF('True_Odds_Calculator_3-way'!C52="","",'True_Odds_Calculator_3-way'!C52)</f>
        <v>2.58</v>
      </c>
      <c r="D53" s="4">
        <f t="shared" si="0"/>
        <v>2.7795207052639048E-2</v>
      </c>
      <c r="E53" s="4">
        <f t="shared" si="1"/>
        <v>3.15987884134509</v>
      </c>
      <c r="F53" s="4">
        <f t="shared" si="2"/>
        <v>3.276536325930413</v>
      </c>
      <c r="G53" s="4">
        <f t="shared" si="3"/>
        <v>2.6431823075847847</v>
      </c>
      <c r="I53" s="4">
        <f t="shared" si="4"/>
        <v>1.027795207052639</v>
      </c>
    </row>
    <row r="54" spans="1:9" x14ac:dyDescent="0.2">
      <c r="A54" s="4">
        <f>IF('True_Odds_Calculator_3-way'!A53="","",'True_Odds_Calculator_3-way'!A53)</f>
        <v>2.79</v>
      </c>
      <c r="B54" s="4">
        <f>IF('True_Odds_Calculator_3-way'!B53="","",'True_Odds_Calculator_3-way'!B53)</f>
        <v>3.17</v>
      </c>
      <c r="C54" s="4">
        <f>IF('True_Odds_Calculator_3-way'!C53="","",'True_Odds_Calculator_3-way'!C53)</f>
        <v>2.83</v>
      </c>
      <c r="D54" s="4">
        <f t="shared" si="0"/>
        <v>2.7237242776675608E-2</v>
      </c>
      <c r="E54" s="4">
        <f t="shared" si="1"/>
        <v>2.8625091773961366</v>
      </c>
      <c r="F54" s="4">
        <f t="shared" si="2"/>
        <v>3.2639383875998682</v>
      </c>
      <c r="G54" s="4">
        <f t="shared" si="3"/>
        <v>2.9046310052748483</v>
      </c>
      <c r="I54" s="4">
        <f t="shared" si="4"/>
        <v>1.0272372427766756</v>
      </c>
    </row>
    <row r="55" spans="1:9" x14ac:dyDescent="0.2">
      <c r="A55" s="4">
        <f>IF('True_Odds_Calculator_3-way'!A54="","",'True_Odds_Calculator_3-way'!A54)</f>
        <v>1.71</v>
      </c>
      <c r="B55" s="4">
        <f>IF('True_Odds_Calculator_3-way'!B54="","",'True_Odds_Calculator_3-way'!B54)</f>
        <v>3.78</v>
      </c>
      <c r="C55" s="4">
        <f>IF('True_Odds_Calculator_3-way'!C54="","",'True_Odds_Calculator_3-way'!C54)</f>
        <v>5.52</v>
      </c>
      <c r="D55" s="4">
        <f t="shared" si="0"/>
        <v>3.0505006477546726E-2</v>
      </c>
      <c r="E55" s="4">
        <f t="shared" si="1"/>
        <v>1.7402593754060425</v>
      </c>
      <c r="F55" s="4">
        <f t="shared" si="2"/>
        <v>3.9310968499377292</v>
      </c>
      <c r="G55" s="4">
        <f t="shared" si="3"/>
        <v>5.84825811933535</v>
      </c>
      <c r="I55" s="4">
        <f t="shared" si="4"/>
        <v>1.0305050064775467</v>
      </c>
    </row>
    <row r="56" spans="1:9" x14ac:dyDescent="0.2">
      <c r="A56" s="4">
        <f>IF('True_Odds_Calculator_3-way'!A55="","",'True_Odds_Calculator_3-way'!A55)</f>
        <v>4.08</v>
      </c>
      <c r="B56" s="4">
        <f>IF('True_Odds_Calculator_3-way'!B55="","",'True_Odds_Calculator_3-way'!B55)</f>
        <v>3.37</v>
      </c>
      <c r="C56" s="4">
        <f>IF('True_Odds_Calculator_3-way'!C55="","",'True_Odds_Calculator_3-way'!C55)</f>
        <v>2.0499999999999998</v>
      </c>
      <c r="D56" s="4">
        <f t="shared" si="0"/>
        <v>2.9638822308977186E-2</v>
      </c>
      <c r="E56" s="4">
        <f t="shared" si="1"/>
        <v>4.251367515867206</v>
      </c>
      <c r="F56" s="4">
        <f t="shared" si="2"/>
        <v>3.4860660488824062</v>
      </c>
      <c r="G56" s="4">
        <f t="shared" si="3"/>
        <v>2.0923773265190881</v>
      </c>
      <c r="I56" s="4">
        <f t="shared" si="4"/>
        <v>1.0296388223089772</v>
      </c>
    </row>
    <row r="57" spans="1:9" x14ac:dyDescent="0.2">
      <c r="A57" s="4">
        <f>IF('True_Odds_Calculator_3-way'!A56="","",'True_Odds_Calculator_3-way'!A56)</f>
        <v>2.77</v>
      </c>
      <c r="B57" s="4">
        <f>IF('True_Odds_Calculator_3-way'!B56="","",'True_Odds_Calculator_3-way'!B56)</f>
        <v>3.64</v>
      </c>
      <c r="C57" s="4">
        <f>IF('True_Odds_Calculator_3-way'!C56="","",'True_Odds_Calculator_3-way'!C56)</f>
        <v>2.4500000000000002</v>
      </c>
      <c r="D57" s="4">
        <f t="shared" si="0"/>
        <v>4.3899370356306866E-2</v>
      </c>
      <c r="E57" s="4">
        <f t="shared" si="1"/>
        <v>2.8870218266304524</v>
      </c>
      <c r="F57" s="4">
        <f t="shared" si="2"/>
        <v>3.8447911446190051</v>
      </c>
      <c r="G57" s="4">
        <f t="shared" si="3"/>
        <v>2.5411014142112389</v>
      </c>
      <c r="I57" s="4">
        <f t="shared" si="4"/>
        <v>1.0438993703563069</v>
      </c>
    </row>
    <row r="58" spans="1:9" x14ac:dyDescent="0.2">
      <c r="A58" s="4">
        <f>IF('True_Odds_Calculator_3-way'!A57="","",'True_Odds_Calculator_3-way'!A57)</f>
        <v>1.75</v>
      </c>
      <c r="B58" s="4">
        <f>IF('True_Odds_Calculator_3-way'!B57="","",'True_Odds_Calculator_3-way'!B57)</f>
        <v>3.97</v>
      </c>
      <c r="C58" s="4">
        <f>IF('True_Odds_Calculator_3-way'!C57="","",'True_Odds_Calculator_3-way'!C57)</f>
        <v>4.46</v>
      </c>
      <c r="D58" s="4">
        <f t="shared" si="0"/>
        <v>4.7532986831085866E-2</v>
      </c>
      <c r="E58" s="4">
        <f t="shared" si="1"/>
        <v>1.799907059148139</v>
      </c>
      <c r="F58" s="4">
        <f t="shared" si="2"/>
        <v>4.2364832069783507</v>
      </c>
      <c r="G58" s="4">
        <f t="shared" si="3"/>
        <v>4.7991342125438514</v>
      </c>
      <c r="I58" s="4">
        <f t="shared" si="4"/>
        <v>1.0475329868310859</v>
      </c>
    </row>
    <row r="59" spans="1:9" x14ac:dyDescent="0.2">
      <c r="A59" s="4">
        <f>IF('True_Odds_Calculator_3-way'!A58="","",'True_Odds_Calculator_3-way'!A58)</f>
        <v>2.09</v>
      </c>
      <c r="B59" s="4">
        <f>IF('True_Odds_Calculator_3-way'!B58="","",'True_Odds_Calculator_3-way'!B58)</f>
        <v>3.54</v>
      </c>
      <c r="C59" s="4">
        <f>IF('True_Odds_Calculator_3-way'!C58="","",'True_Odds_Calculator_3-way'!C58)</f>
        <v>3.52</v>
      </c>
      <c r="D59" s="4">
        <f t="shared" si="0"/>
        <v>4.5045684318655077E-2</v>
      </c>
      <c r="E59" s="4">
        <f t="shared" si="1"/>
        <v>2.157712974731997</v>
      </c>
      <c r="F59" s="4">
        <f t="shared" si="2"/>
        <v>3.7387280023918925</v>
      </c>
      <c r="G59" s="4">
        <f t="shared" si="3"/>
        <v>3.7164265322695429</v>
      </c>
      <c r="I59" s="4">
        <f t="shared" si="4"/>
        <v>1.0450456843186551</v>
      </c>
    </row>
    <row r="60" spans="1:9" x14ac:dyDescent="0.2">
      <c r="A60" s="4">
        <f>IF('True_Odds_Calculator_3-way'!A59="","",'True_Odds_Calculator_3-way'!A59)</f>
        <v>1.54</v>
      </c>
      <c r="B60" s="4">
        <f>IF('True_Odds_Calculator_3-way'!B59="","",'True_Odds_Calculator_3-way'!B59)</f>
        <v>4.38</v>
      </c>
      <c r="C60" s="4">
        <f>IF('True_Odds_Calculator_3-way'!C59="","",'True_Odds_Calculator_3-way'!C59)</f>
        <v>5.82</v>
      </c>
      <c r="D60" s="4">
        <f t="shared" si="0"/>
        <v>4.9482457475678698E-2</v>
      </c>
      <c r="E60" s="4">
        <f t="shared" si="1"/>
        <v>1.5801370531290986</v>
      </c>
      <c r="F60" s="4">
        <f t="shared" si="2"/>
        <v>4.7210708757171123</v>
      </c>
      <c r="G60" s="4">
        <f t="shared" si="3"/>
        <v>6.4380243790761345</v>
      </c>
      <c r="I60" s="4">
        <f t="shared" si="4"/>
        <v>1.0494824574756787</v>
      </c>
    </row>
    <row r="61" spans="1:9" x14ac:dyDescent="0.2">
      <c r="A61" s="4">
        <f>IF('True_Odds_Calculator_3-way'!A60="","",'True_Odds_Calculator_3-way'!A60)</f>
        <v>1.52</v>
      </c>
      <c r="B61" s="4">
        <f>IF('True_Odds_Calculator_3-way'!B60="","",'True_Odds_Calculator_3-way'!B60)</f>
        <v>4.49</v>
      </c>
      <c r="C61" s="4">
        <f>IF('True_Odds_Calculator_3-way'!C60="","",'True_Odds_Calculator_3-way'!C60)</f>
        <v>6.59</v>
      </c>
      <c r="D61" s="4">
        <f t="shared" si="0"/>
        <v>3.235695434787611E-2</v>
      </c>
      <c r="E61" s="4">
        <f t="shared" si="1"/>
        <v>1.5453345078488154</v>
      </c>
      <c r="F61" s="4">
        <f t="shared" si="2"/>
        <v>4.7185057932238266</v>
      </c>
      <c r="G61" s="4">
        <f t="shared" si="3"/>
        <v>7.0942404732245423</v>
      </c>
      <c r="I61" s="4">
        <f t="shared" si="4"/>
        <v>1.0323569543478761</v>
      </c>
    </row>
    <row r="62" spans="1:9" x14ac:dyDescent="0.2">
      <c r="A62" s="4">
        <f>IF('True_Odds_Calculator_3-way'!A61="","",'True_Odds_Calculator_3-way'!A61)</f>
        <v>2.4</v>
      </c>
      <c r="B62" s="4">
        <f>IF('True_Odds_Calculator_3-way'!B61="","",'True_Odds_Calculator_3-way'!B61)</f>
        <v>3.61</v>
      </c>
      <c r="C62" s="4">
        <f>IF('True_Odds_Calculator_3-way'!C61="","",'True_Odds_Calculator_3-way'!C61)</f>
        <v>3</v>
      </c>
      <c r="D62" s="4">
        <f t="shared" si="0"/>
        <v>2.7008310249307499E-2</v>
      </c>
      <c r="E62" s="4">
        <f t="shared" si="1"/>
        <v>2.4530011325028314</v>
      </c>
      <c r="F62" s="4">
        <f t="shared" si="2"/>
        <v>3.7312661498708013</v>
      </c>
      <c r="G62" s="4">
        <f t="shared" si="3"/>
        <v>3.0832740213523131</v>
      </c>
      <c r="I62" s="4">
        <f t="shared" si="4"/>
        <v>1.0270083102493075</v>
      </c>
    </row>
    <row r="63" spans="1:9" x14ac:dyDescent="0.2">
      <c r="A63" s="4">
        <f>IF('True_Odds_Calculator_3-way'!A62="","",'True_Odds_Calculator_3-way'!A62)</f>
        <v>2.39</v>
      </c>
      <c r="B63" s="4">
        <f>IF('True_Odds_Calculator_3-way'!B62="","",'True_Odds_Calculator_3-way'!B62)</f>
        <v>3.78</v>
      </c>
      <c r="C63" s="4">
        <f>IF('True_Odds_Calculator_3-way'!C62="","",'True_Odds_Calculator_3-way'!C62)</f>
        <v>2.91</v>
      </c>
      <c r="D63" s="4">
        <f t="shared" si="0"/>
        <v>2.6602918075117721E-2</v>
      </c>
      <c r="E63" s="4">
        <f t="shared" si="1"/>
        <v>2.4417496062386586</v>
      </c>
      <c r="F63" s="4">
        <f t="shared" si="2"/>
        <v>3.9110987664863477</v>
      </c>
      <c r="G63" s="4">
        <f t="shared" si="3"/>
        <v>2.9870811221448661</v>
      </c>
      <c r="I63" s="4">
        <f t="shared" si="4"/>
        <v>1.0266029180751177</v>
      </c>
    </row>
    <row r="64" spans="1:9" x14ac:dyDescent="0.2">
      <c r="A64" s="4">
        <f>IF('True_Odds_Calculator_3-way'!A63="","",'True_Odds_Calculator_3-way'!A63)</f>
        <v>1.76</v>
      </c>
      <c r="B64" s="4">
        <f>IF('True_Odds_Calculator_3-way'!B63="","",'True_Odds_Calculator_3-way'!B63)</f>
        <v>3.99</v>
      </c>
      <c r="C64" s="4">
        <f>IF('True_Odds_Calculator_3-way'!C63="","",'True_Odds_Calculator_3-way'!C63)</f>
        <v>4.72</v>
      </c>
      <c r="D64" s="4">
        <f t="shared" si="0"/>
        <v>3.0672791377519326E-2</v>
      </c>
      <c r="E64" s="4">
        <f t="shared" si="1"/>
        <v>1.7922510272210701</v>
      </c>
      <c r="F64" s="4">
        <f t="shared" si="2"/>
        <v>4.1596939342381622</v>
      </c>
      <c r="G64" s="4">
        <f t="shared" si="3"/>
        <v>4.9593299488173077</v>
      </c>
      <c r="I64" s="4">
        <f t="shared" si="4"/>
        <v>1.0306727913775193</v>
      </c>
    </row>
    <row r="65" spans="1:9" x14ac:dyDescent="0.2">
      <c r="A65" s="4">
        <f>IF('True_Odds_Calculator_3-way'!A64="","",'True_Odds_Calculator_3-way'!A64)</f>
        <v>2.2799999999999998</v>
      </c>
      <c r="B65" s="4">
        <f>IF('True_Odds_Calculator_3-way'!B64="","",'True_Odds_Calculator_3-way'!B64)</f>
        <v>3.29</v>
      </c>
      <c r="C65" s="4">
        <f>IF('True_Odds_Calculator_3-way'!C64="","",'True_Odds_Calculator_3-way'!C64)</f>
        <v>3.52</v>
      </c>
      <c r="D65" s="4">
        <f t="shared" si="0"/>
        <v>2.6638768100134325E-2</v>
      </c>
      <c r="E65" s="4">
        <f t="shared" si="1"/>
        <v>2.3271134918557004</v>
      </c>
      <c r="F65" s="4">
        <f t="shared" si="2"/>
        <v>3.38900590687954</v>
      </c>
      <c r="G65" s="4">
        <f t="shared" si="3"/>
        <v>3.6335714715591916</v>
      </c>
      <c r="I65" s="4">
        <f t="shared" si="4"/>
        <v>1.0266387681001343</v>
      </c>
    </row>
    <row r="66" spans="1:9" x14ac:dyDescent="0.2">
      <c r="A66" s="4">
        <f>IF('True_Odds_Calculator_3-way'!A65="","",'True_Odds_Calculator_3-way'!A65)</f>
        <v>2.5499999999999998</v>
      </c>
      <c r="B66" s="4">
        <f>IF('True_Odds_Calculator_3-way'!B65="","",'True_Odds_Calculator_3-way'!B65)</f>
        <v>3.58</v>
      </c>
      <c r="C66" s="4">
        <f>IF('True_Odds_Calculator_3-way'!C65="","",'True_Odds_Calculator_3-way'!C65)</f>
        <v>2.8</v>
      </c>
      <c r="D66" s="4">
        <f t="shared" si="0"/>
        <v>2.8629328826502709E-2</v>
      </c>
      <c r="E66" s="4">
        <f t="shared" si="1"/>
        <v>2.6136018159385417</v>
      </c>
      <c r="F66" s="4">
        <f t="shared" si="2"/>
        <v>3.7066346999738986</v>
      </c>
      <c r="G66" s="4">
        <f t="shared" si="3"/>
        <v>2.8768720549836426</v>
      </c>
      <c r="I66" s="4">
        <f t="shared" si="4"/>
        <v>1.0286293288265027</v>
      </c>
    </row>
    <row r="67" spans="1:9" x14ac:dyDescent="0.2">
      <c r="A67" s="4">
        <f>IF('True_Odds_Calculator_3-way'!A66="","",'True_Odds_Calculator_3-way'!A66)</f>
        <v>6.03</v>
      </c>
      <c r="B67" s="4">
        <f>IF('True_Odds_Calculator_3-way'!B66="","",'True_Odds_Calculator_3-way'!B66)</f>
        <v>4.34</v>
      </c>
      <c r="C67" s="4">
        <f>IF('True_Odds_Calculator_3-way'!C66="","",'True_Odds_Calculator_3-way'!C66)</f>
        <v>1.53</v>
      </c>
      <c r="D67" s="4">
        <f t="shared" ref="D67:D130" si="5">IF(A67="","",((1/A67)+(1/B67)+(1/C67))-1)</f>
        <v>4.9846997055924103E-2</v>
      </c>
      <c r="E67" s="4">
        <f t="shared" ref="E67:E130" si="6">IF(A67="","",(3*A67)/(3-($D67*A67)))</f>
        <v>6.7014330946348597</v>
      </c>
      <c r="F67" s="4">
        <f t="shared" ref="F67:F130" si="7">IF(B67="","",(3*B67)/(3-($D67*B67)))</f>
        <v>4.6772885832094531</v>
      </c>
      <c r="G67" s="4">
        <f t="shared" ref="G67:G130" si="8">IF(C67="","",(3*C67)/(3-($D67*C67)))</f>
        <v>1.5699102078494558</v>
      </c>
      <c r="I67" s="4">
        <f t="shared" ref="I67:I130" si="9">IF(A67="","",D67+1)</f>
        <v>1.0498469970559241</v>
      </c>
    </row>
    <row r="68" spans="1:9" x14ac:dyDescent="0.2">
      <c r="A68" s="4">
        <f>IF('True_Odds_Calculator_3-way'!A67="","",'True_Odds_Calculator_3-way'!A67)</f>
        <v>1.74</v>
      </c>
      <c r="B68" s="4">
        <f>IF('True_Odds_Calculator_3-way'!B67="","",'True_Odds_Calculator_3-way'!B67)</f>
        <v>3.85</v>
      </c>
      <c r="C68" s="4">
        <f>IF('True_Odds_Calculator_3-way'!C67="","",'True_Odds_Calculator_3-way'!C67)</f>
        <v>5.12</v>
      </c>
      <c r="D68" s="4">
        <f t="shared" si="5"/>
        <v>2.9765403418420711E-2</v>
      </c>
      <c r="E68" s="4">
        <f t="shared" si="6"/>
        <v>1.7705669509531778</v>
      </c>
      <c r="F68" s="4">
        <f t="shared" si="7"/>
        <v>4.0029067731861074</v>
      </c>
      <c r="G68" s="4">
        <f t="shared" si="8"/>
        <v>5.3940138644836892</v>
      </c>
      <c r="I68" s="4">
        <f t="shared" si="9"/>
        <v>1.0297654034184207</v>
      </c>
    </row>
    <row r="69" spans="1:9" x14ac:dyDescent="0.2">
      <c r="A69" s="4">
        <f>IF('True_Odds_Calculator_3-way'!A68="","",'True_Odds_Calculator_3-way'!A68)</f>
        <v>1.49</v>
      </c>
      <c r="B69" s="4">
        <f>IF('True_Odds_Calculator_3-way'!B68="","",'True_Odds_Calculator_3-way'!B68)</f>
        <v>4.72</v>
      </c>
      <c r="C69" s="4">
        <f>IF('True_Odds_Calculator_3-way'!C68="","",'True_Odds_Calculator_3-way'!C68)</f>
        <v>6.69</v>
      </c>
      <c r="D69" s="4">
        <f t="shared" si="5"/>
        <v>3.2482177468157403E-2</v>
      </c>
      <c r="E69" s="4">
        <f t="shared" si="6"/>
        <v>1.5144320518333207</v>
      </c>
      <c r="F69" s="4">
        <f t="shared" si="7"/>
        <v>4.974208374165916</v>
      </c>
      <c r="G69" s="4">
        <f t="shared" si="8"/>
        <v>7.2124345405539438</v>
      </c>
      <c r="I69" s="4">
        <f t="shared" si="9"/>
        <v>1.0324821774681574</v>
      </c>
    </row>
    <row r="70" spans="1:9" x14ac:dyDescent="0.2">
      <c r="A70" s="4">
        <f>IF('True_Odds_Calculator_3-way'!A69="","",'True_Odds_Calculator_3-way'!A69)</f>
        <v>2.86</v>
      </c>
      <c r="B70" s="4">
        <f>IF('True_Odds_Calculator_3-way'!B69="","",'True_Odds_Calculator_3-way'!B69)</f>
        <v>4</v>
      </c>
      <c r="C70" s="4">
        <f>IF('True_Odds_Calculator_3-way'!C69="","",'True_Odds_Calculator_3-way'!C69)</f>
        <v>2.33</v>
      </c>
      <c r="D70" s="4">
        <f t="shared" si="5"/>
        <v>2.8834899006572989E-2</v>
      </c>
      <c r="E70" s="4">
        <f t="shared" si="6"/>
        <v>2.940841589620248</v>
      </c>
      <c r="F70" s="4">
        <f t="shared" si="7"/>
        <v>4.1599350770959491</v>
      </c>
      <c r="G70" s="4">
        <f t="shared" si="8"/>
        <v>2.3833759545056243</v>
      </c>
      <c r="I70" s="4">
        <f t="shared" si="9"/>
        <v>1.028834899006573</v>
      </c>
    </row>
    <row r="71" spans="1:9" x14ac:dyDescent="0.2">
      <c r="A71" s="4">
        <f>IF('True_Odds_Calculator_3-way'!A70="","",'True_Odds_Calculator_3-way'!A70)</f>
        <v>2.04</v>
      </c>
      <c r="B71" s="4">
        <f>IF('True_Odds_Calculator_3-way'!B70="","",'True_Odds_Calculator_3-way'!B70)</f>
        <v>3.8</v>
      </c>
      <c r="C71" s="4">
        <f>IF('True_Odds_Calculator_3-way'!C70="","",'True_Odds_Calculator_3-way'!C70)</f>
        <v>3.62</v>
      </c>
      <c r="D71" s="4">
        <f t="shared" si="5"/>
        <v>2.9597067090866513E-2</v>
      </c>
      <c r="E71" s="4">
        <f t="shared" si="6"/>
        <v>2.0819003379046745</v>
      </c>
      <c r="F71" s="4">
        <f t="shared" si="7"/>
        <v>3.9480093641670533</v>
      </c>
      <c r="G71" s="4">
        <f t="shared" si="8"/>
        <v>3.7540721609029739</v>
      </c>
      <c r="I71" s="4">
        <f t="shared" si="9"/>
        <v>1.0295970670908665</v>
      </c>
    </row>
    <row r="72" spans="1:9" x14ac:dyDescent="0.2">
      <c r="A72" s="4">
        <f>IF('True_Odds_Calculator_3-way'!A71="","",'True_Odds_Calculator_3-way'!A71)</f>
        <v>2.29</v>
      </c>
      <c r="B72" s="4">
        <f>IF('True_Odds_Calculator_3-way'!B71="","",'True_Odds_Calculator_3-way'!B71)</f>
        <v>3.89</v>
      </c>
      <c r="C72" s="4">
        <f>IF('True_Odds_Calculator_3-way'!C71="","",'True_Odds_Calculator_3-way'!C71)</f>
        <v>2.99</v>
      </c>
      <c r="D72" s="4">
        <f t="shared" si="5"/>
        <v>2.819879198290054E-2</v>
      </c>
      <c r="E72" s="4">
        <f t="shared" si="6"/>
        <v>2.3403767927327745</v>
      </c>
      <c r="F72" s="4">
        <f t="shared" si="7"/>
        <v>4.037633792733673</v>
      </c>
      <c r="G72" s="4">
        <f t="shared" si="8"/>
        <v>3.0764633756023851</v>
      </c>
      <c r="I72" s="4">
        <f t="shared" si="9"/>
        <v>1.0281987919829005</v>
      </c>
    </row>
    <row r="73" spans="1:9" x14ac:dyDescent="0.2">
      <c r="A73" s="4">
        <f>IF('True_Odds_Calculator_3-way'!A72="","",'True_Odds_Calculator_3-way'!A72)</f>
        <v>1.58</v>
      </c>
      <c r="B73" s="4">
        <f>IF('True_Odds_Calculator_3-way'!B72="","",'True_Odds_Calculator_3-way'!B72)</f>
        <v>4.57</v>
      </c>
      <c r="C73" s="4">
        <f>IF('True_Odds_Calculator_3-way'!C72="","",'True_Odds_Calculator_3-way'!C72)</f>
        <v>5.59</v>
      </c>
      <c r="D73" s="4">
        <f t="shared" si="5"/>
        <v>3.0620649714340864E-2</v>
      </c>
      <c r="E73" s="4">
        <f t="shared" si="6"/>
        <v>1.6058981190577759</v>
      </c>
      <c r="F73" s="4">
        <f t="shared" si="7"/>
        <v>4.7935996431446304</v>
      </c>
      <c r="G73" s="4">
        <f t="shared" si="8"/>
        <v>5.9282447627403965</v>
      </c>
      <c r="I73" s="4">
        <f t="shared" si="9"/>
        <v>1.0306206497143409</v>
      </c>
    </row>
    <row r="74" spans="1:9" x14ac:dyDescent="0.2">
      <c r="A74" s="4">
        <f>IF('True_Odds_Calculator_3-way'!A73="","",'True_Odds_Calculator_3-way'!A73)</f>
        <v>2.25</v>
      </c>
      <c r="B74" s="4">
        <f>IF('True_Odds_Calculator_3-way'!B73="","",'True_Odds_Calculator_3-way'!B73)</f>
        <v>4.01</v>
      </c>
      <c r="C74" s="4">
        <f>IF('True_Odds_Calculator_3-way'!C73="","",'True_Odds_Calculator_3-way'!C73)</f>
        <v>2.98</v>
      </c>
      <c r="D74" s="4">
        <f t="shared" si="5"/>
        <v>2.9391472846593381E-2</v>
      </c>
      <c r="E74" s="4">
        <f t="shared" si="6"/>
        <v>2.3007160755466121</v>
      </c>
      <c r="F74" s="4">
        <f t="shared" si="7"/>
        <v>4.1739815521546202</v>
      </c>
      <c r="G74" s="4">
        <f t="shared" si="8"/>
        <v>3.0696191572558007</v>
      </c>
      <c r="I74" s="4">
        <f t="shared" si="9"/>
        <v>1.0293914728465934</v>
      </c>
    </row>
    <row r="75" spans="1:9" x14ac:dyDescent="0.2">
      <c r="A75" s="4">
        <f>IF('True_Odds_Calculator_3-way'!A74="","",'True_Odds_Calculator_3-way'!A74)</f>
        <v>2.87</v>
      </c>
      <c r="B75" s="4">
        <f>IF('True_Odds_Calculator_3-way'!B74="","",'True_Odds_Calculator_3-way'!B74)</f>
        <v>3.59</v>
      </c>
      <c r="C75" s="4">
        <f>IF('True_Odds_Calculator_3-way'!C74="","",'True_Odds_Calculator_3-way'!C74)</f>
        <v>2.5</v>
      </c>
      <c r="D75" s="4">
        <f t="shared" si="5"/>
        <v>2.6983587782555052E-2</v>
      </c>
      <c r="E75" s="4">
        <f t="shared" si="6"/>
        <v>2.946050221216586</v>
      </c>
      <c r="F75" s="4">
        <f t="shared" si="7"/>
        <v>3.7097904699723232</v>
      </c>
      <c r="G75" s="4">
        <f t="shared" si="8"/>
        <v>2.5575089732366698</v>
      </c>
      <c r="I75" s="4">
        <f t="shared" si="9"/>
        <v>1.0269835877825551</v>
      </c>
    </row>
    <row r="76" spans="1:9" x14ac:dyDescent="0.2">
      <c r="A76" s="4">
        <f>IF('True_Odds_Calculator_3-way'!A75="","",'True_Odds_Calculator_3-way'!A75)</f>
        <v>3.28</v>
      </c>
      <c r="B76" s="4">
        <f>IF('True_Odds_Calculator_3-way'!B75="","",'True_Odds_Calculator_3-way'!B75)</f>
        <v>3.52</v>
      </c>
      <c r="C76" s="4">
        <f>IF('True_Odds_Calculator_3-way'!C75="","",'True_Odds_Calculator_3-way'!C75)</f>
        <v>2.19</v>
      </c>
      <c r="D76" s="4">
        <f t="shared" si="5"/>
        <v>4.5589962437607046E-2</v>
      </c>
      <c r="E76" s="4">
        <f t="shared" si="6"/>
        <v>3.4520684397467809</v>
      </c>
      <c r="F76" s="4">
        <f t="shared" si="7"/>
        <v>3.7189340479006976</v>
      </c>
      <c r="G76" s="4">
        <f t="shared" si="8"/>
        <v>2.2653938303307513</v>
      </c>
      <c r="I76" s="4">
        <f t="shared" si="9"/>
        <v>1.045589962437607</v>
      </c>
    </row>
    <row r="77" spans="1:9" x14ac:dyDescent="0.2">
      <c r="A77" s="4">
        <f>IF('True_Odds_Calculator_3-way'!A76="","",'True_Odds_Calculator_3-way'!A76)</f>
        <v>2.59</v>
      </c>
      <c r="B77" s="4">
        <f>IF('True_Odds_Calculator_3-way'!B76="","",'True_Odds_Calculator_3-way'!B76)</f>
        <v>3.38</v>
      </c>
      <c r="C77" s="4">
        <f>IF('True_Odds_Calculator_3-way'!C76="","",'True_Odds_Calculator_3-way'!C76)</f>
        <v>2.76</v>
      </c>
      <c r="D77" s="4">
        <f t="shared" si="5"/>
        <v>4.4277214845776847E-2</v>
      </c>
      <c r="E77" s="4">
        <f t="shared" si="6"/>
        <v>2.6929403246889505</v>
      </c>
      <c r="F77" s="4">
        <f t="shared" si="7"/>
        <v>3.5574665753669921</v>
      </c>
      <c r="G77" s="4">
        <f t="shared" si="8"/>
        <v>2.8772029713895946</v>
      </c>
      <c r="I77" s="4">
        <f t="shared" si="9"/>
        <v>1.0442772148457768</v>
      </c>
    </row>
    <row r="78" spans="1:9" x14ac:dyDescent="0.2">
      <c r="A78" s="4">
        <f>IF('True_Odds_Calculator_3-way'!A77="","",'True_Odds_Calculator_3-way'!A77)</f>
        <v>3.31</v>
      </c>
      <c r="B78" s="4">
        <f>IF('True_Odds_Calculator_3-way'!B77="","",'True_Odds_Calculator_3-way'!B77)</f>
        <v>3.5</v>
      </c>
      <c r="C78" s="4">
        <f>IF('True_Odds_Calculator_3-way'!C77="","",'True_Odds_Calculator_3-way'!C77)</f>
        <v>2.19</v>
      </c>
      <c r="D78" s="4">
        <f t="shared" si="5"/>
        <v>4.44500939058734E-2</v>
      </c>
      <c r="E78" s="4">
        <f t="shared" si="6"/>
        <v>3.4807051641152862</v>
      </c>
      <c r="F78" s="4">
        <f t="shared" si="7"/>
        <v>3.6914319109362985</v>
      </c>
      <c r="G78" s="4">
        <f t="shared" si="8"/>
        <v>2.2634455686980055</v>
      </c>
      <c r="I78" s="4">
        <f t="shared" si="9"/>
        <v>1.0444500939058734</v>
      </c>
    </row>
    <row r="79" spans="1:9" x14ac:dyDescent="0.2">
      <c r="A79" s="4">
        <f>IF('True_Odds_Calculator_3-way'!A78="","",'True_Odds_Calculator_3-way'!A78)</f>
        <v>2.39</v>
      </c>
      <c r="B79" s="4">
        <f>IF('True_Odds_Calculator_3-way'!B78="","",'True_Odds_Calculator_3-way'!B78)</f>
        <v>2.9</v>
      </c>
      <c r="C79" s="4">
        <f>IF('True_Odds_Calculator_3-way'!C78="","",'True_Odds_Calculator_3-way'!C78)</f>
        <v>3.43</v>
      </c>
      <c r="D79" s="4">
        <f t="shared" si="5"/>
        <v>5.4782817552273766E-2</v>
      </c>
      <c r="E79" s="4">
        <f t="shared" si="6"/>
        <v>2.4990684556336444</v>
      </c>
      <c r="F79" s="4">
        <f t="shared" si="7"/>
        <v>3.0621620704889878</v>
      </c>
      <c r="G79" s="4">
        <f t="shared" si="8"/>
        <v>3.6591936740885234</v>
      </c>
      <c r="I79" s="4">
        <f t="shared" si="9"/>
        <v>1.0547828175522738</v>
      </c>
    </row>
    <row r="80" spans="1:9" x14ac:dyDescent="0.2">
      <c r="A80" s="4">
        <f>IF('True_Odds_Calculator_3-way'!A79="","",'True_Odds_Calculator_3-way'!A79)</f>
        <v>1.48</v>
      </c>
      <c r="B80" s="4">
        <f>IF('True_Odds_Calculator_3-way'!B79="","",'True_Odds_Calculator_3-way'!B79)</f>
        <v>4.22</v>
      </c>
      <c r="C80" s="4">
        <f>IF('True_Odds_Calculator_3-way'!C79="","",'True_Odds_Calculator_3-way'!C79)</f>
        <v>6.63</v>
      </c>
      <c r="D80" s="4">
        <f t="shared" si="5"/>
        <v>6.347206291449381E-2</v>
      </c>
      <c r="E80" s="4">
        <f t="shared" si="6"/>
        <v>1.5278411120800521</v>
      </c>
      <c r="F80" s="4">
        <f t="shared" si="7"/>
        <v>4.6337169468320401</v>
      </c>
      <c r="G80" s="4">
        <f t="shared" si="8"/>
        <v>7.7117526815609692</v>
      </c>
      <c r="I80" s="4">
        <f t="shared" si="9"/>
        <v>1.0634720629144938</v>
      </c>
    </row>
    <row r="81" spans="1:9" x14ac:dyDescent="0.2">
      <c r="A81" s="4">
        <f>IF('True_Odds_Calculator_3-way'!A80="","",'True_Odds_Calculator_3-way'!A80)</f>
        <v>2.38</v>
      </c>
      <c r="B81" s="4">
        <f>IF('True_Odds_Calculator_3-way'!B80="","",'True_Odds_Calculator_3-way'!B80)</f>
        <v>3.6</v>
      </c>
      <c r="C81" s="4">
        <f>IF('True_Odds_Calculator_3-way'!C80="","",'True_Odds_Calculator_3-way'!C80)</f>
        <v>2.89</v>
      </c>
      <c r="D81" s="4">
        <f t="shared" si="5"/>
        <v>4.396660625034321E-2</v>
      </c>
      <c r="E81" s="4">
        <f t="shared" si="6"/>
        <v>2.4660150341994171</v>
      </c>
      <c r="F81" s="4">
        <f t="shared" si="7"/>
        <v>3.8005148900640133</v>
      </c>
      <c r="G81" s="4">
        <f t="shared" si="8"/>
        <v>3.0178181717727006</v>
      </c>
      <c r="I81" s="4">
        <f t="shared" si="9"/>
        <v>1.0439666062503432</v>
      </c>
    </row>
    <row r="82" spans="1:9" x14ac:dyDescent="0.2">
      <c r="A82" s="4">
        <f>IF('True_Odds_Calculator_3-way'!A81="","",'True_Odds_Calculator_3-way'!A81)</f>
        <v>9.6199999999999992</v>
      </c>
      <c r="B82" s="4">
        <f>IF('True_Odds_Calculator_3-way'!B81="","",'True_Odds_Calculator_3-way'!B81)</f>
        <v>5.14</v>
      </c>
      <c r="C82" s="4">
        <f>IF('True_Odds_Calculator_3-way'!C81="","",'True_Odds_Calculator_3-way'!C81)</f>
        <v>1.33</v>
      </c>
      <c r="D82" s="4">
        <f t="shared" si="5"/>
        <v>5.0382332381103456E-2</v>
      </c>
      <c r="E82" s="4">
        <f t="shared" si="6"/>
        <v>11.473680280431022</v>
      </c>
      <c r="F82" s="4">
        <f t="shared" si="7"/>
        <v>5.625612609866014</v>
      </c>
      <c r="G82" s="4">
        <f t="shared" si="8"/>
        <v>1.3603858050088919</v>
      </c>
      <c r="I82" s="4">
        <f t="shared" si="9"/>
        <v>1.0503823323811035</v>
      </c>
    </row>
    <row r="83" spans="1:9" x14ac:dyDescent="0.2">
      <c r="A83" s="4">
        <f>IF('True_Odds_Calculator_3-way'!A82="","",'True_Odds_Calculator_3-way'!A82)</f>
        <v>2.17</v>
      </c>
      <c r="B83" s="4">
        <f>IF('True_Odds_Calculator_3-way'!B82="","",'True_Odds_Calculator_3-way'!B82)</f>
        <v>3.68</v>
      </c>
      <c r="C83" s="4">
        <f>IF('True_Odds_Calculator_3-way'!C82="","",'True_Odds_Calculator_3-way'!C82)</f>
        <v>3.21</v>
      </c>
      <c r="D83" s="4">
        <f t="shared" si="5"/>
        <v>4.4095103273118941E-2</v>
      </c>
      <c r="E83" s="4">
        <f t="shared" si="6"/>
        <v>2.2414934606067676</v>
      </c>
      <c r="F83" s="4">
        <f t="shared" si="7"/>
        <v>3.8904335234031082</v>
      </c>
      <c r="G83" s="4">
        <f t="shared" si="8"/>
        <v>3.3689531402043831</v>
      </c>
      <c r="I83" s="4">
        <f t="shared" si="9"/>
        <v>1.0440951032731189</v>
      </c>
    </row>
    <row r="84" spans="1:9" x14ac:dyDescent="0.2">
      <c r="A84" s="4">
        <f>IF('True_Odds_Calculator_3-way'!A83="","",'True_Odds_Calculator_3-way'!A83)</f>
        <v>2.02</v>
      </c>
      <c r="B84" s="4">
        <f>IF('True_Odds_Calculator_3-way'!B83="","",'True_Odds_Calculator_3-way'!B83)</f>
        <v>3.59</v>
      </c>
      <c r="C84" s="4">
        <f>IF('True_Odds_Calculator_3-way'!C83="","",'True_Odds_Calculator_3-way'!C83)</f>
        <v>3.92</v>
      </c>
      <c r="D84" s="4">
        <f t="shared" si="5"/>
        <v>2.8703077800247723E-2</v>
      </c>
      <c r="E84" s="4">
        <f t="shared" si="6"/>
        <v>2.05980939874678</v>
      </c>
      <c r="F84" s="4">
        <f t="shared" si="7"/>
        <v>3.7176954649270226</v>
      </c>
      <c r="G84" s="4">
        <f t="shared" si="8"/>
        <v>4.0727499319944132</v>
      </c>
      <c r="I84" s="4">
        <f t="shared" si="9"/>
        <v>1.0287030778002477</v>
      </c>
    </row>
    <row r="85" spans="1:9" x14ac:dyDescent="0.2">
      <c r="A85" s="4">
        <f>IF('True_Odds_Calculator_3-way'!A84="","",'True_Odds_Calculator_3-way'!A84)</f>
        <v>4.4400000000000004</v>
      </c>
      <c r="B85" s="4">
        <f>IF('True_Odds_Calculator_3-way'!B84="","",'True_Odds_Calculator_3-way'!B84)</f>
        <v>3.84</v>
      </c>
      <c r="C85" s="4">
        <f>IF('True_Odds_Calculator_3-way'!C84="","",'True_Odds_Calculator_3-way'!C84)</f>
        <v>1.84</v>
      </c>
      <c r="D85" s="4">
        <f t="shared" si="5"/>
        <v>2.9120152761457074E-2</v>
      </c>
      <c r="E85" s="4">
        <f t="shared" si="6"/>
        <v>4.6399727381155218</v>
      </c>
      <c r="F85" s="4">
        <f t="shared" si="7"/>
        <v>3.9886729811541835</v>
      </c>
      <c r="G85" s="4">
        <f t="shared" si="8"/>
        <v>1.8734606829178801</v>
      </c>
      <c r="I85" s="4">
        <f t="shared" si="9"/>
        <v>1.0291201527614571</v>
      </c>
    </row>
    <row r="86" spans="1:9" x14ac:dyDescent="0.2">
      <c r="A86" s="4">
        <f>IF('True_Odds_Calculator_3-way'!A85="","",'True_Odds_Calculator_3-way'!A85)</f>
        <v>1.88</v>
      </c>
      <c r="B86" s="4">
        <f>IF('True_Odds_Calculator_3-way'!B85="","",'True_Odds_Calculator_3-way'!B85)</f>
        <v>4.1500000000000004</v>
      </c>
      <c r="C86" s="4">
        <f>IF('True_Odds_Calculator_3-way'!C85="","",'True_Odds_Calculator_3-way'!C85)</f>
        <v>3.64</v>
      </c>
      <c r="D86" s="4">
        <f t="shared" si="5"/>
        <v>4.7604023763982761E-2</v>
      </c>
      <c r="E86" s="4">
        <f t="shared" si="6"/>
        <v>1.937808419581641</v>
      </c>
      <c r="F86" s="4">
        <f t="shared" si="7"/>
        <v>4.4425519666612443</v>
      </c>
      <c r="G86" s="4">
        <f t="shared" si="8"/>
        <v>3.8631328080790492</v>
      </c>
      <c r="I86" s="4">
        <f t="shared" si="9"/>
        <v>1.0476040237639828</v>
      </c>
    </row>
    <row r="87" spans="1:9" x14ac:dyDescent="0.2">
      <c r="A87" s="4">
        <f>IF('True_Odds_Calculator_3-way'!A86="","",'True_Odds_Calculator_3-way'!A86)</f>
        <v>2.2599999999999998</v>
      </c>
      <c r="B87" s="4">
        <f>IF('True_Odds_Calculator_3-way'!B86="","",'True_Odds_Calculator_3-way'!B86)</f>
        <v>3.85</v>
      </c>
      <c r="C87" s="4">
        <f>IF('True_Odds_Calculator_3-way'!C86="","",'True_Odds_Calculator_3-way'!C86)</f>
        <v>2.93</v>
      </c>
      <c r="D87" s="4">
        <f t="shared" si="5"/>
        <v>4.351506417409956E-2</v>
      </c>
      <c r="E87" s="4">
        <f t="shared" si="6"/>
        <v>2.3365967934259091</v>
      </c>
      <c r="F87" s="4">
        <f t="shared" si="7"/>
        <v>4.0777174060822041</v>
      </c>
      <c r="G87" s="4">
        <f t="shared" si="8"/>
        <v>3.0600513010715136</v>
      </c>
      <c r="I87" s="4">
        <f t="shared" si="9"/>
        <v>1.0435150641740996</v>
      </c>
    </row>
    <row r="88" spans="1:9" x14ac:dyDescent="0.2">
      <c r="A88" s="4">
        <f>IF('True_Odds_Calculator_3-way'!A87="","",'True_Odds_Calculator_3-way'!A87)</f>
        <v>3.53</v>
      </c>
      <c r="B88" s="4">
        <f>IF('True_Odds_Calculator_3-way'!B87="","",'True_Odds_Calculator_3-way'!B87)</f>
        <v>4.12</v>
      </c>
      <c r="C88" s="4">
        <f>IF('True_Odds_Calculator_3-way'!C87="","",'True_Odds_Calculator_3-way'!C87)</f>
        <v>1.92</v>
      </c>
      <c r="D88" s="4">
        <f t="shared" si="5"/>
        <v>4.6837898915445209E-2</v>
      </c>
      <c r="E88" s="4">
        <f t="shared" si="6"/>
        <v>3.7358948579942166</v>
      </c>
      <c r="F88" s="4">
        <f t="shared" si="7"/>
        <v>4.4032338231052011</v>
      </c>
      <c r="G88" s="4">
        <f t="shared" si="8"/>
        <v>1.9793329910758504</v>
      </c>
      <c r="I88" s="4">
        <f t="shared" si="9"/>
        <v>1.0468378989154452</v>
      </c>
    </row>
    <row r="89" spans="1:9" x14ac:dyDescent="0.2">
      <c r="A89" s="4">
        <f>IF('True_Odds_Calculator_3-way'!A88="","",'True_Odds_Calculator_3-way'!A88)</f>
        <v>1.99</v>
      </c>
      <c r="B89" s="4">
        <f>IF('True_Odds_Calculator_3-way'!B88="","",'True_Odds_Calculator_3-way'!B88)</f>
        <v>3.8</v>
      </c>
      <c r="C89" s="4">
        <f>IF('True_Odds_Calculator_3-way'!C88="","",'True_Odds_Calculator_3-way'!C88)</f>
        <v>3.78</v>
      </c>
      <c r="D89" s="4">
        <f t="shared" si="5"/>
        <v>3.0220722101176989E-2</v>
      </c>
      <c r="E89" s="4">
        <f t="shared" si="6"/>
        <v>2.0307084182687571</v>
      </c>
      <c r="F89" s="4">
        <f t="shared" si="7"/>
        <v>3.9512522831197501</v>
      </c>
      <c r="G89" s="4">
        <f t="shared" si="8"/>
        <v>3.9296329969168955</v>
      </c>
      <c r="I89" s="4">
        <f t="shared" si="9"/>
        <v>1.030220722101177</v>
      </c>
    </row>
    <row r="90" spans="1:9" x14ac:dyDescent="0.2">
      <c r="A90" s="4">
        <f>IF('True_Odds_Calculator_3-way'!A89="","",'True_Odds_Calculator_3-way'!A89)</f>
        <v>1.43</v>
      </c>
      <c r="B90" s="4">
        <f>IF('True_Odds_Calculator_3-way'!B89="","",'True_Odds_Calculator_3-way'!B89)</f>
        <v>4.8</v>
      </c>
      <c r="C90" s="4">
        <f>IF('True_Odds_Calculator_3-way'!C89="","",'True_Odds_Calculator_3-way'!C89)</f>
        <v>6.86</v>
      </c>
      <c r="D90" s="4">
        <f t="shared" si="5"/>
        <v>5.3406627386219263E-2</v>
      </c>
      <c r="E90" s="4">
        <f t="shared" si="6"/>
        <v>1.4673546815161314</v>
      </c>
      <c r="F90" s="4">
        <f t="shared" si="7"/>
        <v>5.2484863256577086</v>
      </c>
      <c r="G90" s="4">
        <f t="shared" si="8"/>
        <v>7.8143079363885217</v>
      </c>
      <c r="I90" s="4">
        <f t="shared" si="9"/>
        <v>1.0534066273862193</v>
      </c>
    </row>
    <row r="91" spans="1:9" x14ac:dyDescent="0.2">
      <c r="A91" s="4">
        <f>IF('True_Odds_Calculator_3-way'!A90="","",'True_Odds_Calculator_3-way'!A90)</f>
        <v>2.14</v>
      </c>
      <c r="B91" s="4">
        <f>IF('True_Odds_Calculator_3-way'!B90="","",'True_Odds_Calculator_3-way'!B90)</f>
        <v>3.35</v>
      </c>
      <c r="C91" s="4">
        <f>IF('True_Odds_Calculator_3-way'!C90="","",'True_Odds_Calculator_3-way'!C90)</f>
        <v>3.9</v>
      </c>
      <c r="D91" s="4">
        <f t="shared" si="5"/>
        <v>2.2207438722991801E-2</v>
      </c>
      <c r="E91" s="4">
        <f t="shared" si="6"/>
        <v>2.1744460661428264</v>
      </c>
      <c r="F91" s="4">
        <f t="shared" si="7"/>
        <v>3.4351868157971257</v>
      </c>
      <c r="G91" s="4">
        <f t="shared" si="8"/>
        <v>4.0159388301310441</v>
      </c>
      <c r="I91" s="4">
        <f t="shared" si="9"/>
        <v>1.0222074387229918</v>
      </c>
    </row>
    <row r="92" spans="1:9" x14ac:dyDescent="0.2">
      <c r="A92" s="4">
        <f>IF('True_Odds_Calculator_3-way'!A91="","",'True_Odds_Calculator_3-way'!A91)</f>
        <v>2.57</v>
      </c>
      <c r="B92" s="4">
        <f>IF('True_Odds_Calculator_3-way'!B91="","",'True_Odds_Calculator_3-way'!B91)</f>
        <v>3.1</v>
      </c>
      <c r="C92" s="4">
        <f>IF('True_Odds_Calculator_3-way'!C91="","",'True_Odds_Calculator_3-way'!C91)</f>
        <v>3.3</v>
      </c>
      <c r="D92" s="4">
        <f t="shared" si="5"/>
        <v>1.4716006557352168E-2</v>
      </c>
      <c r="E92" s="4">
        <f t="shared" si="6"/>
        <v>2.6028129135302986</v>
      </c>
      <c r="F92" s="4">
        <f t="shared" si="7"/>
        <v>3.1478681837955631</v>
      </c>
      <c r="G92" s="4">
        <f t="shared" si="8"/>
        <v>3.3542980594621947</v>
      </c>
      <c r="I92" s="4">
        <f t="shared" si="9"/>
        <v>1.0147160065573522</v>
      </c>
    </row>
    <row r="93" spans="1:9" x14ac:dyDescent="0.2">
      <c r="A93" s="4">
        <f>IF('True_Odds_Calculator_3-way'!A92="","",'True_Odds_Calculator_3-way'!A92)</f>
        <v>2.21</v>
      </c>
      <c r="B93" s="4">
        <f>IF('True_Odds_Calculator_3-way'!B92="","",'True_Odds_Calculator_3-way'!B92)</f>
        <v>3.19</v>
      </c>
      <c r="C93" s="4">
        <f>IF('True_Odds_Calculator_3-way'!C92="","",'True_Odds_Calculator_3-way'!C92)</f>
        <v>3.93</v>
      </c>
      <c r="D93" s="4">
        <f t="shared" si="5"/>
        <v>2.0421237815908322E-2</v>
      </c>
      <c r="E93" s="4">
        <f t="shared" si="6"/>
        <v>2.2437542427234503</v>
      </c>
      <c r="F93" s="4">
        <f t="shared" si="7"/>
        <v>3.2608070652665373</v>
      </c>
      <c r="G93" s="4">
        <f t="shared" si="8"/>
        <v>4.0380245110901454</v>
      </c>
      <c r="I93" s="4">
        <f t="shared" si="9"/>
        <v>1.0204212378159083</v>
      </c>
    </row>
    <row r="94" spans="1:9" x14ac:dyDescent="0.2">
      <c r="A94" s="4">
        <f>IF('True_Odds_Calculator_3-way'!A93="","",'True_Odds_Calculator_3-way'!A93)</f>
        <v>1.83</v>
      </c>
      <c r="B94" s="4">
        <f>IF('True_Odds_Calculator_3-way'!B93="","",'True_Odds_Calculator_3-way'!B93)</f>
        <v>3.96</v>
      </c>
      <c r="C94" s="4">
        <f>IF('True_Odds_Calculator_3-way'!C93="","",'True_Odds_Calculator_3-way'!C93)</f>
        <v>4.0199999999999996</v>
      </c>
      <c r="D94" s="4">
        <f t="shared" si="5"/>
        <v>4.7729558862419141E-2</v>
      </c>
      <c r="E94" s="4">
        <f t="shared" si="6"/>
        <v>1.8848782896575713</v>
      </c>
      <c r="F94" s="4">
        <f t="shared" si="7"/>
        <v>4.2262676132347767</v>
      </c>
      <c r="G94" s="4">
        <f t="shared" si="8"/>
        <v>4.2946772903855805</v>
      </c>
      <c r="I94" s="4">
        <f t="shared" si="9"/>
        <v>1.0477295588624191</v>
      </c>
    </row>
    <row r="95" spans="1:9" x14ac:dyDescent="0.2">
      <c r="A95" s="4">
        <f>IF('True_Odds_Calculator_3-way'!A94="","",'True_Odds_Calculator_3-way'!A94)</f>
        <v>1.8</v>
      </c>
      <c r="B95" s="4">
        <f>IF('True_Odds_Calculator_3-way'!B94="","",'True_Odds_Calculator_3-way'!B94)</f>
        <v>3.97</v>
      </c>
      <c r="C95" s="4">
        <f>IF('True_Odds_Calculator_3-way'!C94="","",'True_Odds_Calculator_3-way'!C94)</f>
        <v>4.4800000000000004</v>
      </c>
      <c r="D95" s="4">
        <f t="shared" si="5"/>
        <v>3.0659010035584355E-2</v>
      </c>
      <c r="E95" s="4">
        <f t="shared" si="6"/>
        <v>1.8337322492595745</v>
      </c>
      <c r="F95" s="4">
        <f t="shared" si="7"/>
        <v>4.1378825427134638</v>
      </c>
      <c r="G95" s="4">
        <f t="shared" si="8"/>
        <v>4.6949543616497085</v>
      </c>
      <c r="I95" s="4">
        <f t="shared" si="9"/>
        <v>1.0306590100355844</v>
      </c>
    </row>
    <row r="96" spans="1:9" x14ac:dyDescent="0.2">
      <c r="A96" s="4">
        <f>IF('True_Odds_Calculator_3-way'!A95="","",'True_Odds_Calculator_3-way'!A95)</f>
        <v>2.06</v>
      </c>
      <c r="B96" s="4">
        <f>IF('True_Odds_Calculator_3-way'!B95="","",'True_Odds_Calculator_3-way'!B95)</f>
        <v>3.61</v>
      </c>
      <c r="C96" s="4">
        <f>IF('True_Odds_Calculator_3-way'!C95="","",'True_Odds_Calculator_3-way'!C95)</f>
        <v>3.76</v>
      </c>
      <c r="D96" s="4">
        <f t="shared" si="5"/>
        <v>2.8402650261701634E-2</v>
      </c>
      <c r="E96" s="4">
        <f t="shared" si="6"/>
        <v>2.1009756499273569</v>
      </c>
      <c r="F96" s="4">
        <f t="shared" si="7"/>
        <v>3.7377482197262566</v>
      </c>
      <c r="G96" s="4">
        <f t="shared" si="8"/>
        <v>3.8987890469880111</v>
      </c>
      <c r="I96" s="4">
        <f t="shared" si="9"/>
        <v>1.0284026502617016</v>
      </c>
    </row>
    <row r="97" spans="1:9" x14ac:dyDescent="0.2">
      <c r="A97" s="4">
        <f>IF('True_Odds_Calculator_3-way'!A96="","",'True_Odds_Calculator_3-way'!A96)</f>
        <v>2.0499999999999998</v>
      </c>
      <c r="B97" s="4">
        <f>IF('True_Odds_Calculator_3-way'!B96="","",'True_Odds_Calculator_3-way'!B96)</f>
        <v>3.15</v>
      </c>
      <c r="C97" s="4">
        <f>IF('True_Odds_Calculator_3-way'!C96="","",'True_Odds_Calculator_3-way'!C96)</f>
        <v>3.99</v>
      </c>
      <c r="D97" s="4">
        <f t="shared" si="5"/>
        <v>5.5891761925138006E-2</v>
      </c>
      <c r="E97" s="4">
        <f t="shared" si="6"/>
        <v>2.1314040852961185</v>
      </c>
      <c r="F97" s="4">
        <f t="shared" si="7"/>
        <v>3.3463872536763866</v>
      </c>
      <c r="G97" s="4">
        <f t="shared" si="8"/>
        <v>4.3104195333313813</v>
      </c>
      <c r="I97" s="4">
        <f t="shared" si="9"/>
        <v>1.055891761925138</v>
      </c>
    </row>
    <row r="98" spans="1:9" x14ac:dyDescent="0.2">
      <c r="A98" s="4">
        <f>IF('True_Odds_Calculator_3-way'!A97="","",'True_Odds_Calculator_3-way'!A97)</f>
        <v>4.3899999999999997</v>
      </c>
      <c r="B98" s="4">
        <f>IF('True_Odds_Calculator_3-way'!B97="","",'True_Odds_Calculator_3-way'!B97)</f>
        <v>3.79</v>
      </c>
      <c r="C98" s="4">
        <f>IF('True_Odds_Calculator_3-way'!C97="","",'True_Odds_Calculator_3-way'!C97)</f>
        <v>1.84</v>
      </c>
      <c r="D98" s="4">
        <f t="shared" si="5"/>
        <v>3.5120936415450998E-2</v>
      </c>
      <c r="E98" s="4">
        <f t="shared" si="6"/>
        <v>4.6278416116737997</v>
      </c>
      <c r="F98" s="4">
        <f t="shared" si="7"/>
        <v>3.9659678091049502</v>
      </c>
      <c r="G98" s="4">
        <f t="shared" si="8"/>
        <v>1.8805077177501048</v>
      </c>
      <c r="I98" s="4">
        <f t="shared" si="9"/>
        <v>1.035120936415451</v>
      </c>
    </row>
    <row r="99" spans="1:9" x14ac:dyDescent="0.2">
      <c r="A99" s="4">
        <f>IF('True_Odds_Calculator_3-way'!A98="","",'True_Odds_Calculator_3-way'!A98)</f>
        <v>1.75</v>
      </c>
      <c r="B99" s="4">
        <f>IF('True_Odds_Calculator_3-way'!B98="","",'True_Odds_Calculator_3-way'!B98)</f>
        <v>3.99</v>
      </c>
      <c r="C99" s="4">
        <f>IF('True_Odds_Calculator_3-way'!C98="","",'True_Odds_Calculator_3-way'!C98)</f>
        <v>4.8</v>
      </c>
      <c r="D99" s="4">
        <f t="shared" si="5"/>
        <v>3.0388471177944743E-2</v>
      </c>
      <c r="E99" s="4">
        <f t="shared" si="6"/>
        <v>1.7815813953488371</v>
      </c>
      <c r="F99" s="4">
        <f t="shared" si="7"/>
        <v>4.1580547112461996</v>
      </c>
      <c r="G99" s="4">
        <f t="shared" si="8"/>
        <v>5.0453108535300295</v>
      </c>
      <c r="I99" s="4">
        <f t="shared" si="9"/>
        <v>1.0303884711779447</v>
      </c>
    </row>
    <row r="100" spans="1:9" x14ac:dyDescent="0.2">
      <c r="A100" s="4">
        <f>IF('True_Odds_Calculator_3-way'!A99="","",'True_Odds_Calculator_3-way'!A99)</f>
        <v>3.04</v>
      </c>
      <c r="B100" s="4">
        <f>IF('True_Odds_Calculator_3-way'!B99="","",'True_Odds_Calculator_3-way'!B99)</f>
        <v>3.1</v>
      </c>
      <c r="C100" s="4">
        <f>IF('True_Odds_Calculator_3-way'!C99="","",'True_Odds_Calculator_3-way'!C99)</f>
        <v>2.7</v>
      </c>
      <c r="D100" s="4">
        <f t="shared" si="5"/>
        <v>2.1898383952713374E-2</v>
      </c>
      <c r="E100" s="4">
        <f t="shared" si="6"/>
        <v>3.1089896060734423</v>
      </c>
      <c r="F100" s="4">
        <f t="shared" si="7"/>
        <v>3.171771901540712</v>
      </c>
      <c r="G100" s="4">
        <f t="shared" si="8"/>
        <v>2.7542829102140383</v>
      </c>
      <c r="I100" s="4">
        <f t="shared" si="9"/>
        <v>1.0218983839527134</v>
      </c>
    </row>
    <row r="101" spans="1:9" x14ac:dyDescent="0.2">
      <c r="A101" s="4">
        <f>IF('True_Odds_Calculator_3-way'!A100="","",'True_Odds_Calculator_3-way'!A100)</f>
        <v>2.2000000000000002</v>
      </c>
      <c r="B101" s="4">
        <f>IF('True_Odds_Calculator_3-way'!B100="","",'True_Odds_Calculator_3-way'!B100)</f>
        <v>3.28</v>
      </c>
      <c r="C101" s="4">
        <f>IF('True_Odds_Calculator_3-way'!C100="","",'True_Odds_Calculator_3-way'!C100)</f>
        <v>3.82</v>
      </c>
      <c r="D101" s="4">
        <f t="shared" si="5"/>
        <v>2.1203608037984267E-2</v>
      </c>
      <c r="E101" s="4">
        <f t="shared" si="6"/>
        <v>2.2347488077067763</v>
      </c>
      <c r="F101" s="4">
        <f t="shared" si="7"/>
        <v>3.3578435831135254</v>
      </c>
      <c r="G101" s="4">
        <f t="shared" si="8"/>
        <v>3.9259990732792995</v>
      </c>
      <c r="I101" s="4">
        <f t="shared" si="9"/>
        <v>1.0212036080379843</v>
      </c>
    </row>
    <row r="102" spans="1:9" x14ac:dyDescent="0.2">
      <c r="A102" s="4">
        <f>IF('True_Odds_Calculator_3-way'!A101="","",'True_Odds_Calculator_3-way'!A101)</f>
        <v>2.34</v>
      </c>
      <c r="B102" s="4">
        <f>IF('True_Odds_Calculator_3-way'!B101="","",'True_Odds_Calculator_3-way'!B101)</f>
        <v>3.19</v>
      </c>
      <c r="C102" s="4">
        <f>IF('True_Odds_Calculator_3-way'!C101="","",'True_Odds_Calculator_3-way'!C101)</f>
        <v>3.47</v>
      </c>
      <c r="D102" s="4">
        <f t="shared" si="5"/>
        <v>2.9014489215224648E-2</v>
      </c>
      <c r="E102" s="4">
        <f t="shared" si="6"/>
        <v>2.3941834885869215</v>
      </c>
      <c r="F102" s="4">
        <f t="shared" si="7"/>
        <v>3.2915511790097725</v>
      </c>
      <c r="G102" s="4">
        <f t="shared" si="8"/>
        <v>3.5904974258236044</v>
      </c>
      <c r="I102" s="4">
        <f t="shared" si="9"/>
        <v>1.0290144892152246</v>
      </c>
    </row>
    <row r="103" spans="1:9" x14ac:dyDescent="0.2">
      <c r="A103" s="4">
        <f>IF('True_Odds_Calculator_3-way'!A102="","",'True_Odds_Calculator_3-way'!A102)</f>
        <v>3.05</v>
      </c>
      <c r="B103" s="4">
        <f>IF('True_Odds_Calculator_3-way'!B102="","",'True_Odds_Calculator_3-way'!B102)</f>
        <v>3.19</v>
      </c>
      <c r="C103" s="4">
        <f>IF('True_Odds_Calculator_3-way'!C102="","",'True_Odds_Calculator_3-way'!C102)</f>
        <v>2.57</v>
      </c>
      <c r="D103" s="4">
        <f t="shared" si="5"/>
        <v>3.045353464922651E-2</v>
      </c>
      <c r="E103" s="4">
        <f t="shared" si="6"/>
        <v>3.1474484458060243</v>
      </c>
      <c r="F103" s="4">
        <f t="shared" si="7"/>
        <v>3.2967564185924991</v>
      </c>
      <c r="G103" s="4">
        <f t="shared" si="8"/>
        <v>2.6388435437206472</v>
      </c>
      <c r="I103" s="4">
        <f t="shared" si="9"/>
        <v>1.0304535346492265</v>
      </c>
    </row>
    <row r="104" spans="1:9" x14ac:dyDescent="0.2">
      <c r="A104" s="4">
        <f>IF('True_Odds_Calculator_3-way'!A103="","",'True_Odds_Calculator_3-way'!A103)</f>
        <v>2.0499999999999998</v>
      </c>
      <c r="B104" s="4">
        <f>IF('True_Odds_Calculator_3-way'!B103="","",'True_Odds_Calculator_3-way'!B103)</f>
        <v>3.14</v>
      </c>
      <c r="C104" s="4">
        <f>IF('True_Odds_Calculator_3-way'!C103="","",'True_Odds_Calculator_3-way'!C103)</f>
        <v>4.38</v>
      </c>
      <c r="D104" s="4">
        <f t="shared" si="5"/>
        <v>3.4586717911503362E-2</v>
      </c>
      <c r="E104" s="4">
        <f t="shared" si="6"/>
        <v>2.0996230308163493</v>
      </c>
      <c r="F104" s="4">
        <f t="shared" si="7"/>
        <v>3.2579399164774792</v>
      </c>
      <c r="G104" s="4">
        <f t="shared" si="8"/>
        <v>4.6129377078577178</v>
      </c>
      <c r="I104" s="4">
        <f t="shared" si="9"/>
        <v>1.0345867179115034</v>
      </c>
    </row>
    <row r="105" spans="1:9" x14ac:dyDescent="0.2">
      <c r="A105" s="4">
        <f>IF('True_Odds_Calculator_3-way'!A104="","",'True_Odds_Calculator_3-way'!A104)</f>
        <v>1.62</v>
      </c>
      <c r="B105" s="4">
        <f>IF('True_Odds_Calculator_3-way'!B104="","",'True_Odds_Calculator_3-way'!B104)</f>
        <v>4.16</v>
      </c>
      <c r="C105" s="4">
        <f>IF('True_Odds_Calculator_3-way'!C104="","",'True_Odds_Calculator_3-way'!C104)</f>
        <v>5.55</v>
      </c>
      <c r="D105" s="4">
        <f t="shared" si="5"/>
        <v>3.784874618207934E-2</v>
      </c>
      <c r="E105" s="4">
        <f t="shared" si="6"/>
        <v>1.6538009172218753</v>
      </c>
      <c r="F105" s="4">
        <f t="shared" si="7"/>
        <v>4.3904253021438819</v>
      </c>
      <c r="G105" s="4">
        <f t="shared" si="8"/>
        <v>5.9678714346802115</v>
      </c>
      <c r="I105" s="4">
        <f t="shared" si="9"/>
        <v>1.0378487461820793</v>
      </c>
    </row>
    <row r="106" spans="1:9" x14ac:dyDescent="0.2">
      <c r="A106" s="4">
        <f>IF('True_Odds_Calculator_3-way'!A105="","",'True_Odds_Calculator_3-way'!A105)</f>
        <v>1.91</v>
      </c>
      <c r="B106" s="4">
        <f>IF('True_Odds_Calculator_3-way'!B105="","",'True_Odds_Calculator_3-way'!B105)</f>
        <v>3.98</v>
      </c>
      <c r="C106" s="4">
        <f>IF('True_Odds_Calculator_3-way'!C105="","",'True_Odds_Calculator_3-way'!C105)</f>
        <v>3.85</v>
      </c>
      <c r="D106" s="4">
        <f t="shared" si="5"/>
        <v>3.4556750571378636E-2</v>
      </c>
      <c r="E106" s="4">
        <f t="shared" si="6"/>
        <v>1.9529674940605184</v>
      </c>
      <c r="F106" s="4">
        <f t="shared" si="7"/>
        <v>4.1712313050468115</v>
      </c>
      <c r="G106" s="4">
        <f t="shared" si="8"/>
        <v>4.028662436456222</v>
      </c>
      <c r="I106" s="4">
        <f t="shared" si="9"/>
        <v>1.0345567505713786</v>
      </c>
    </row>
    <row r="107" spans="1:9" x14ac:dyDescent="0.2">
      <c r="A107" s="4">
        <f>IF('True_Odds_Calculator_3-way'!A106="","",'True_Odds_Calculator_3-way'!A106)</f>
        <v>2.02</v>
      </c>
      <c r="B107" s="4">
        <f>IF('True_Odds_Calculator_3-way'!B106="","",'True_Odds_Calculator_3-way'!B106)</f>
        <v>3.35</v>
      </c>
      <c r="C107" s="4">
        <f>IF('True_Odds_Calculator_3-way'!C106="","",'True_Odds_Calculator_3-way'!C106)</f>
        <v>4.3</v>
      </c>
      <c r="D107" s="4">
        <f t="shared" si="5"/>
        <v>2.6115107171945873E-2</v>
      </c>
      <c r="E107" s="4">
        <f t="shared" si="6"/>
        <v>2.0561557975366918</v>
      </c>
      <c r="F107" s="4">
        <f t="shared" si="7"/>
        <v>3.4506267269083448</v>
      </c>
      <c r="G107" s="4">
        <f t="shared" si="8"/>
        <v>4.4672152540030998</v>
      </c>
      <c r="I107" s="4">
        <f t="shared" si="9"/>
        <v>1.0261151071719459</v>
      </c>
    </row>
    <row r="108" spans="1:9" x14ac:dyDescent="0.2">
      <c r="A108" s="4">
        <f>IF('True_Odds_Calculator_3-way'!A107="","",'True_Odds_Calculator_3-way'!A107)</f>
        <v>2.95</v>
      </c>
      <c r="B108" s="4">
        <f>IF('True_Odds_Calculator_3-way'!B107="","",'True_Odds_Calculator_3-way'!B107)</f>
        <v>3.26</v>
      </c>
      <c r="C108" s="4">
        <f>IF('True_Odds_Calculator_3-way'!C107="","",'True_Odds_Calculator_3-way'!C107)</f>
        <v>2.62</v>
      </c>
      <c r="D108" s="4">
        <f t="shared" si="5"/>
        <v>2.7410906418103398E-2</v>
      </c>
      <c r="E108" s="4">
        <f t="shared" si="6"/>
        <v>3.031717077889732</v>
      </c>
      <c r="F108" s="4">
        <f t="shared" si="7"/>
        <v>3.3600852405324599</v>
      </c>
      <c r="G108" s="4">
        <f t="shared" si="8"/>
        <v>2.6842580735886004</v>
      </c>
      <c r="I108" s="4">
        <f t="shared" si="9"/>
        <v>1.0274109064181034</v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69</v>
      </c>
      <c r="V3" s="29" t="s">
        <v>70</v>
      </c>
      <c r="W3" s="29" t="s">
        <v>67</v>
      </c>
      <c r="X3" s="38">
        <v>25569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G11" sqref="AG1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3.28</v>
      </c>
      <c r="B3">
        <v>3.27</v>
      </c>
      <c r="C3">
        <v>2.31</v>
      </c>
      <c r="D3" s="20">
        <f>IF(OR($A3="",$B3="",$C3=""),"",(1/A3)+(1/B3)+(1/C3)-1)</f>
        <v>4.3588879234437439E-2</v>
      </c>
      <c r="E3" s="17">
        <f>IF(OR($A3="",$B3="",$C3=""),"",A3*'MPTO_working_3-way'!$I2)</f>
        <v>3.4229715238889544</v>
      </c>
      <c r="F3" s="21">
        <f>IF(OR($A3="",$B3="",$C3=""),"",B3*'MPTO_working_3-way'!$I2)</f>
        <v>3.4125356350966105</v>
      </c>
      <c r="G3" s="22">
        <f>IF(OR($A3="",$B3="",$C3=""),"",C3*'MPTO_working_3-way'!$I2)</f>
        <v>2.4106903110315505</v>
      </c>
      <c r="H3" s="17">
        <f>IF(OR($A3="",$B3="",$C3=""),"",'MPTO_working_3-way'!E2)</f>
        <v>3.4441378804155622</v>
      </c>
      <c r="I3" s="21">
        <f>IF(OR($A3="",$B3="",$C3=""),"",'MPTO_working_3-way'!F2)</f>
        <v>3.4331136795582315</v>
      </c>
      <c r="J3" s="22">
        <f>IF(OR($A3="",$B3="",$C3=""),"",'MPTO_working_3-way'!G2)</f>
        <v>2.3902241372723574</v>
      </c>
      <c r="K3" s="17">
        <f>IF(OR($A3="",$B3="",$C3=""),"",'OddsRatio_working_3-way'!H2)</f>
        <v>3.4349258820156017</v>
      </c>
      <c r="L3" s="21">
        <f>IF(OR($A3="",$B3="",$C3=""),"",'OddsRatio_working_3-way'!I2)</f>
        <v>3.4242463825330769</v>
      </c>
      <c r="M3" s="22">
        <f>IF(OR($A3="",$B3="",$C3=""),"",'OddsRatio_working_3-way'!J2)</f>
        <v>2.3990144322107181</v>
      </c>
      <c r="N3" s="23">
        <f>(1/E3)* 100</f>
        <v>29.214382679522437</v>
      </c>
      <c r="O3" s="24">
        <f>(1/F3)* 100</f>
        <v>29.303723299337488</v>
      </c>
      <c r="P3" s="24">
        <f>(1/G3)* 100</f>
        <v>41.481894021140079</v>
      </c>
      <c r="Q3" t="s">
        <v>85</v>
      </c>
      <c r="R3" t="s">
        <v>77</v>
      </c>
      <c r="S3" s="58" t="s">
        <v>287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2.3199999999999998</v>
      </c>
      <c r="B4">
        <v>2.86</v>
      </c>
      <c r="C4">
        <v>3.77</v>
      </c>
      <c r="D4" s="20">
        <f t="shared" ref="D4:D67" si="0">IF(OR($A4="",$B4="",$C4=""),"",(1/A4)+(1/B4)+(1/C4)-1)</f>
        <v>4.5936821798890914E-2</v>
      </c>
      <c r="E4" s="17">
        <f>IF(OR($A4="",$B4="",$C4=""),"",A4*'MPTO_working_3-way'!$I3)</f>
        <v>2.4265734265734267</v>
      </c>
      <c r="F4" s="21">
        <f>IF(OR($A4="",$B4="",$C4=""),"",B4*'MPTO_working_3-way'!$I3)</f>
        <v>2.9913793103448278</v>
      </c>
      <c r="G4" s="22">
        <f>IF(OR($A4="",$B4="",$C4=""),"",C4*'MPTO_working_3-way'!$I3)</f>
        <v>3.9431818181818188</v>
      </c>
      <c r="H4" s="17"/>
      <c r="I4" s="21"/>
      <c r="J4" s="22"/>
      <c r="K4" s="17"/>
      <c r="L4" s="21"/>
      <c r="M4" s="22"/>
      <c r="N4" s="23">
        <f t="shared" ref="N4" si="1">(1/E4)* 100</f>
        <v>41.210374639769448</v>
      </c>
      <c r="O4" s="24">
        <f t="shared" ref="O4" si="2">(1/F4)* 100</f>
        <v>33.429394812680115</v>
      </c>
      <c r="P4" s="24">
        <f t="shared" ref="P4" si="3">(1/G4)* 100</f>
        <v>25.360230547550426</v>
      </c>
      <c r="Q4" t="s">
        <v>92</v>
      </c>
      <c r="R4" t="s">
        <v>147</v>
      </c>
      <c r="S4" s="58" t="s">
        <v>287</v>
      </c>
      <c r="AD4" s="37"/>
      <c r="AE4" s="37"/>
      <c r="AH4" s="37"/>
      <c r="AI4" s="37"/>
      <c r="AJ4" t="s">
        <v>68</v>
      </c>
    </row>
    <row r="5" spans="1:36" s="40" customFormat="1" ht="15" x14ac:dyDescent="0.25">
      <c r="A5">
        <v>1.99</v>
      </c>
      <c r="B5">
        <v>2.99</v>
      </c>
      <c r="C5">
        <v>4.78</v>
      </c>
      <c r="D5" s="20">
        <f t="shared" si="0"/>
        <v>4.6165744269689446E-2</v>
      </c>
      <c r="E5" s="17">
        <f>IF(OR($A5="",$B5="",$C5=""),"",A5*'MPTO_working_3-way'!$I4)</f>
        <v>2.0818698310966819</v>
      </c>
      <c r="F5" s="21">
        <f>IF(OR($A5="",$B5="",$C5=""),"",B5*'MPTO_working_3-way'!$I4)</f>
        <v>3.1280355753663716</v>
      </c>
      <c r="G5" s="22">
        <f>IF(OR($A5="",$B5="",$C5=""),"",C5*'MPTO_working_3-way'!$I4)</f>
        <v>5.000672257609116</v>
      </c>
      <c r="H5" s="17"/>
      <c r="I5" s="21"/>
      <c r="J5" s="22"/>
      <c r="K5" s="17"/>
      <c r="L5" s="21"/>
      <c r="M5" s="22"/>
      <c r="N5" s="23">
        <f t="shared" ref="N5:N68" si="4">(1/E5)* 100</f>
        <v>48.033742795207452</v>
      </c>
      <c r="O5" s="24">
        <f t="shared" ref="O5:O68" si="5">(1/F5)* 100</f>
        <v>31.968945873733386</v>
      </c>
      <c r="P5" s="24">
        <f t="shared" ref="P5:P68" si="6">(1/G5)* 100</f>
        <v>19.997311331059166</v>
      </c>
      <c r="Q5" t="s">
        <v>79</v>
      </c>
      <c r="R5" t="s">
        <v>76</v>
      </c>
      <c r="S5" s="58" t="s">
        <v>287</v>
      </c>
      <c r="AD5" s="37"/>
      <c r="AE5" s="37"/>
      <c r="AH5" s="37"/>
      <c r="AI5" s="37"/>
      <c r="AJ5" t="s">
        <v>68</v>
      </c>
    </row>
    <row r="6" spans="1:36" s="40" customFormat="1" ht="15" x14ac:dyDescent="0.25">
      <c r="A6">
        <v>2.31</v>
      </c>
      <c r="B6">
        <v>3.5</v>
      </c>
      <c r="C6">
        <v>3.18</v>
      </c>
      <c r="D6" s="20">
        <f t="shared" si="0"/>
        <v>3.3080127419750083E-2</v>
      </c>
      <c r="E6" s="17">
        <f>IF(OR($A6="",$B6="",$C6=""),"",A6*'MPTO_working_3-way'!$I5)</f>
        <v>2.3864150943396227</v>
      </c>
      <c r="F6" s="21">
        <f>IF(OR($A6="",$B6="",$C6=""),"",B6*'MPTO_working_3-way'!$I5)</f>
        <v>3.6157804459691252</v>
      </c>
      <c r="G6" s="22">
        <f>IF(OR($A6="",$B6="",$C6=""),"",C6*'MPTO_working_3-way'!$I5)</f>
        <v>3.2851948051948052</v>
      </c>
      <c r="H6" s="17"/>
      <c r="I6" s="21"/>
      <c r="J6" s="22"/>
      <c r="K6" s="17"/>
      <c r="L6" s="21"/>
      <c r="M6" s="22"/>
      <c r="N6" s="23">
        <f t="shared" si="4"/>
        <v>41.903858317520552</v>
      </c>
      <c r="O6" s="24">
        <f t="shared" si="5"/>
        <v>27.656546489563567</v>
      </c>
      <c r="P6" s="24">
        <f t="shared" si="6"/>
        <v>30.439595192915874</v>
      </c>
      <c r="Q6" t="s">
        <v>130</v>
      </c>
      <c r="R6" t="s">
        <v>262</v>
      </c>
      <c r="S6" s="58" t="s">
        <v>287</v>
      </c>
      <c r="AD6" s="37"/>
      <c r="AE6" s="37"/>
      <c r="AH6" s="37"/>
      <c r="AI6" s="37"/>
      <c r="AJ6" t="s">
        <v>274</v>
      </c>
    </row>
    <row r="7" spans="1:36" s="40" customFormat="1" ht="15" x14ac:dyDescent="0.25">
      <c r="A7">
        <v>1.65</v>
      </c>
      <c r="B7">
        <v>3.86</v>
      </c>
      <c r="C7">
        <v>5.83</v>
      </c>
      <c r="D7" s="20">
        <f t="shared" si="0"/>
        <v>3.6654550194485713E-2</v>
      </c>
      <c r="E7" s="17">
        <f>IF(OR($A7="",$B7="",$C7=""),"",A7*'MPTO_working_3-way'!$I6)</f>
        <v>1.7104800078209013</v>
      </c>
      <c r="F7" s="21">
        <f>IF(OR($A7="",$B7="",$C7=""),"",B7*'MPTO_working_3-way'!$I6)</f>
        <v>4.0014865637507144</v>
      </c>
      <c r="G7" s="22">
        <f>IF(OR($A7="",$B7="",$C7=""),"",C7*'MPTO_working_3-way'!$I6)</f>
        <v>6.0436960276338514</v>
      </c>
      <c r="H7" s="17"/>
      <c r="I7" s="21"/>
      <c r="J7" s="22"/>
      <c r="K7" s="17"/>
      <c r="L7" s="21"/>
      <c r="M7" s="22"/>
      <c r="N7" s="23">
        <f t="shared" si="4"/>
        <v>58.463121195667711</v>
      </c>
      <c r="O7" s="24">
        <f t="shared" si="5"/>
        <v>24.990712428199927</v>
      </c>
      <c r="P7" s="24">
        <f t="shared" si="6"/>
        <v>16.546166376132369</v>
      </c>
      <c r="Q7" t="s">
        <v>136</v>
      </c>
      <c r="R7" t="s">
        <v>132</v>
      </c>
      <c r="S7" s="58" t="s">
        <v>287</v>
      </c>
      <c r="AD7" s="37"/>
      <c r="AE7" s="37"/>
      <c r="AH7" s="37"/>
      <c r="AI7" s="37"/>
      <c r="AJ7" t="s">
        <v>275</v>
      </c>
    </row>
    <row r="8" spans="1:36" s="36" customFormat="1" ht="15" x14ac:dyDescent="0.25">
      <c r="A8">
        <v>4.07</v>
      </c>
      <c r="B8">
        <v>3.75</v>
      </c>
      <c r="C8">
        <v>1.91</v>
      </c>
      <c r="D8" s="20">
        <f t="shared" si="0"/>
        <v>3.5927121790995997E-2</v>
      </c>
      <c r="E8" s="17">
        <f>IF(OR($A8="",$B8="",$C8=""),"",A8*'MPTO_working_3-way'!$I7)</f>
        <v>4.2162233856893536</v>
      </c>
      <c r="F8" s="21">
        <f>IF(OR($A8="",$B8="",$C8=""),"",B8*'MPTO_working_3-way'!$I7)</f>
        <v>3.884726706716235</v>
      </c>
      <c r="G8" s="22">
        <f>IF(OR($A8="",$B8="",$C8=""),"",C8*'MPTO_working_3-way'!$I7)</f>
        <v>1.9786208026208023</v>
      </c>
      <c r="H8" s="17"/>
      <c r="I8" s="21"/>
      <c r="J8" s="22"/>
      <c r="K8" s="17"/>
      <c r="L8" s="21"/>
      <c r="M8" s="22"/>
      <c r="N8" s="23">
        <f t="shared" si="4"/>
        <v>23.717908386784863</v>
      </c>
      <c r="O8" s="24">
        <f t="shared" si="5"/>
        <v>25.741836569123837</v>
      </c>
      <c r="P8" s="24">
        <f t="shared" si="6"/>
        <v>50.54025504409131</v>
      </c>
      <c r="Q8" t="s">
        <v>134</v>
      </c>
      <c r="R8" t="s">
        <v>135</v>
      </c>
      <c r="S8" s="58" t="s">
        <v>287</v>
      </c>
      <c r="AD8" s="37"/>
      <c r="AE8" s="37"/>
      <c r="AH8" s="37"/>
      <c r="AI8" s="37"/>
      <c r="AJ8" t="s">
        <v>275</v>
      </c>
    </row>
    <row r="9" spans="1:36" s="36" customFormat="1" ht="15" x14ac:dyDescent="0.25">
      <c r="A9">
        <v>2.23</v>
      </c>
      <c r="B9">
        <v>3.58</v>
      </c>
      <c r="C9">
        <v>3.26</v>
      </c>
      <c r="D9" s="20">
        <f t="shared" si="0"/>
        <v>3.4508568469758805E-2</v>
      </c>
      <c r="E9" s="17">
        <f>IF(OR($A9="",$B9="",$C9=""),"",A9*'MPTO_working_3-way'!$I8)</f>
        <v>2.3069541076875621</v>
      </c>
      <c r="F9" s="21">
        <f>IF(OR($A9="",$B9="",$C9=""),"",B9*'MPTO_working_3-way'!$I8)</f>
        <v>3.7035406751217366</v>
      </c>
      <c r="G9" s="22">
        <f>IF(OR($A9="",$B9="",$C9=""),"",C9*'MPTO_working_3-way'!$I8)</f>
        <v>3.3724979332114136</v>
      </c>
      <c r="H9" s="17"/>
      <c r="I9" s="21"/>
      <c r="J9" s="22"/>
      <c r="K9" s="17"/>
      <c r="L9" s="21"/>
      <c r="M9" s="22"/>
      <c r="N9" s="23">
        <f t="shared" si="4"/>
        <v>43.34719952458773</v>
      </c>
      <c r="O9" s="24">
        <f t="shared" si="5"/>
        <v>27.001188530678949</v>
      </c>
      <c r="P9" s="24">
        <f t="shared" si="6"/>
        <v>29.651611944733325</v>
      </c>
      <c r="Q9" t="s">
        <v>219</v>
      </c>
      <c r="R9" t="s">
        <v>137</v>
      </c>
      <c r="S9" s="58" t="s">
        <v>287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2.68</v>
      </c>
      <c r="B10">
        <v>3.39</v>
      </c>
      <c r="C10">
        <v>2.75</v>
      </c>
      <c r="D10" s="20">
        <f t="shared" si="0"/>
        <v>3.1755942732035525E-2</v>
      </c>
      <c r="E10" s="17">
        <f>IF(OR($A10="",$B10="",$C10=""),"",A10*'MPTO_working_3-way'!$I9)</f>
        <v>2.7651059265218554</v>
      </c>
      <c r="F10" s="21">
        <f>IF(OR($A10="",$B10="",$C10=""),"",B10*'MPTO_working_3-way'!$I9)</f>
        <v>3.4976526458616006</v>
      </c>
      <c r="G10" s="22">
        <f>IF(OR($A10="",$B10="",$C10=""),"",C10*'MPTO_working_3-way'!$I9)</f>
        <v>2.8373288425130978</v>
      </c>
      <c r="H10" s="17"/>
      <c r="I10" s="21"/>
      <c r="J10" s="22"/>
      <c r="K10" s="17"/>
      <c r="L10" s="21"/>
      <c r="M10" s="22"/>
      <c r="N10" s="23">
        <f t="shared" si="4"/>
        <v>36.164979808128734</v>
      </c>
      <c r="O10" s="24">
        <f t="shared" si="5"/>
        <v>28.590603506131274</v>
      </c>
      <c r="P10" s="24">
        <f t="shared" si="6"/>
        <v>35.244416685740006</v>
      </c>
      <c r="Q10" t="s">
        <v>140</v>
      </c>
      <c r="R10" t="s">
        <v>164</v>
      </c>
      <c r="S10" s="58" t="s">
        <v>287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2.35</v>
      </c>
      <c r="B11">
        <v>3.06</v>
      </c>
      <c r="C11">
        <v>3.43</v>
      </c>
      <c r="D11" s="20">
        <f t="shared" si="0"/>
        <v>4.3874490018905199E-2</v>
      </c>
      <c r="E11" s="17">
        <f>IF(OR($A11="",$B11="",$C11=""),"",A11*'MPTO_working_3-way'!$I10)</f>
        <v>2.4531050515444273</v>
      </c>
      <c r="F11" s="21">
        <f>IF(OR($A11="",$B11="",$C11=""),"",B11*'MPTO_working_3-way'!$I10)</f>
        <v>3.1942559394578498</v>
      </c>
      <c r="G11" s="22">
        <f>IF(OR($A11="",$B11="",$C11=""),"",C11*'MPTO_working_3-way'!$I10)</f>
        <v>3.5804895007648452</v>
      </c>
      <c r="H11" s="17"/>
      <c r="I11" s="21"/>
      <c r="J11" s="22"/>
      <c r="K11" s="17"/>
      <c r="L11" s="21"/>
      <c r="M11" s="22"/>
      <c r="N11" s="23">
        <f t="shared" si="4"/>
        <v>40.764662702496963</v>
      </c>
      <c r="O11" s="24">
        <f t="shared" si="5"/>
        <v>31.306195212701915</v>
      </c>
      <c r="P11" s="24">
        <f t="shared" si="6"/>
        <v>27.929142084801121</v>
      </c>
      <c r="Q11" t="s">
        <v>143</v>
      </c>
      <c r="R11" t="s">
        <v>141</v>
      </c>
      <c r="S11" s="58" t="s">
        <v>287</v>
      </c>
      <c r="AD11" s="37"/>
      <c r="AE11" s="37"/>
      <c r="AH11" s="37"/>
      <c r="AI11" s="37"/>
      <c r="AJ11" t="s">
        <v>276</v>
      </c>
    </row>
    <row r="12" spans="1:36" s="36" customFormat="1" ht="15" x14ac:dyDescent="0.25">
      <c r="A12">
        <v>3.17</v>
      </c>
      <c r="B12">
        <v>2.75</v>
      </c>
      <c r="C12">
        <v>2.74</v>
      </c>
      <c r="D12" s="20">
        <f t="shared" si="0"/>
        <v>4.4057280535209964E-2</v>
      </c>
      <c r="E12" s="17">
        <f>IF(OR($A12="",$B12="",$C12=""),"",A12*'MPTO_working_3-way'!$I11)</f>
        <v>3.3096615792966153</v>
      </c>
      <c r="F12" s="21">
        <f>IF(OR($A12="",$B12="",$C12=""),"",B12*'MPTO_working_3-way'!$I11)</f>
        <v>2.8711575214718272</v>
      </c>
      <c r="G12" s="22">
        <f>IF(OR($A12="",$B12="",$C12=""),"",C12*'MPTO_working_3-way'!$I11)</f>
        <v>2.8607169486664756</v>
      </c>
      <c r="H12" s="17"/>
      <c r="I12" s="21"/>
      <c r="J12" s="22"/>
      <c r="K12" s="17"/>
      <c r="L12" s="21"/>
      <c r="M12" s="22"/>
      <c r="N12" s="23">
        <f t="shared" si="4"/>
        <v>30.21456955766833</v>
      </c>
      <c r="O12" s="24">
        <f t="shared" si="5"/>
        <v>34.829158362839493</v>
      </c>
      <c r="P12" s="24">
        <f t="shared" si="6"/>
        <v>34.956272079492187</v>
      </c>
      <c r="Q12" t="s">
        <v>169</v>
      </c>
      <c r="R12" t="s">
        <v>170</v>
      </c>
      <c r="S12" s="58" t="s">
        <v>287</v>
      </c>
      <c r="AD12" s="37"/>
      <c r="AE12" s="37"/>
      <c r="AH12" s="37"/>
      <c r="AI12" s="37"/>
      <c r="AJ12" t="s">
        <v>276</v>
      </c>
    </row>
    <row r="13" spans="1:36" s="36" customFormat="1" ht="15" x14ac:dyDescent="0.25">
      <c r="A13">
        <v>1.95</v>
      </c>
      <c r="B13">
        <v>3.5</v>
      </c>
      <c r="C13">
        <v>4.2300000000000004</v>
      </c>
      <c r="D13" s="20">
        <f t="shared" si="0"/>
        <v>3.4941417920141271E-2</v>
      </c>
      <c r="E13" s="17">
        <f>IF(OR($A13="",$B13="",$C13=""),"",A13*'MPTO_working_3-way'!$I12)</f>
        <v>2.0181357649442755</v>
      </c>
      <c r="F13" s="21">
        <f>IF(OR($A13="",$B13="",$C13=""),"",B13*'MPTO_working_3-way'!$I12)</f>
        <v>3.6222949627204946</v>
      </c>
      <c r="G13" s="22">
        <f>IF(OR($A13="",$B13="",$C13=""),"",C13*'MPTO_working_3-way'!$I12)</f>
        <v>4.3778021978021977</v>
      </c>
      <c r="H13" s="17"/>
      <c r="I13" s="21"/>
      <c r="J13" s="22"/>
      <c r="K13" s="17"/>
      <c r="L13" s="21"/>
      <c r="M13" s="22"/>
      <c r="N13" s="23">
        <f t="shared" si="4"/>
        <v>49.550680255032887</v>
      </c>
      <c r="O13" s="24">
        <f t="shared" si="5"/>
        <v>27.606807570661179</v>
      </c>
      <c r="P13" s="24">
        <f t="shared" si="6"/>
        <v>22.842512174305941</v>
      </c>
      <c r="Q13" t="s">
        <v>232</v>
      </c>
      <c r="R13" t="s">
        <v>145</v>
      </c>
      <c r="S13" s="58" t="s">
        <v>287</v>
      </c>
      <c r="AD13" s="37"/>
      <c r="AE13" s="37"/>
      <c r="AH13" s="37"/>
      <c r="AI13" s="37"/>
      <c r="AJ13" t="s">
        <v>277</v>
      </c>
    </row>
    <row r="14" spans="1:36" s="36" customFormat="1" ht="15" x14ac:dyDescent="0.25">
      <c r="A14">
        <v>1.5</v>
      </c>
      <c r="B14">
        <v>4.78</v>
      </c>
      <c r="C14">
        <v>6.46</v>
      </c>
      <c r="D14" s="20">
        <f t="shared" si="0"/>
        <v>3.0670449197075733E-2</v>
      </c>
      <c r="E14" s="17">
        <f>IF(OR($A14="",$B14="",$C14=""),"",A14*'MPTO_working_3-way'!$I13)</f>
        <v>1.5460056737956136</v>
      </c>
      <c r="F14" s="21">
        <f>IF(OR($A14="",$B14="",$C14=""),"",B14*'MPTO_working_3-way'!$I13)</f>
        <v>4.9266047471620222</v>
      </c>
      <c r="G14" s="22">
        <f>IF(OR($A14="",$B14="",$C14=""),"",C14*'MPTO_working_3-way'!$I13)</f>
        <v>6.6581311018131091</v>
      </c>
      <c r="H14" s="17"/>
      <c r="I14" s="21"/>
      <c r="J14" s="22"/>
      <c r="K14" s="17"/>
      <c r="L14" s="21"/>
      <c r="M14" s="22"/>
      <c r="N14" s="23">
        <f t="shared" si="4"/>
        <v>64.682815655190339</v>
      </c>
      <c r="O14" s="24">
        <f t="shared" si="5"/>
        <v>20.297954703511611</v>
      </c>
      <c r="P14" s="24">
        <f t="shared" si="6"/>
        <v>15.019229641298065</v>
      </c>
      <c r="Q14" t="s">
        <v>234</v>
      </c>
      <c r="R14" t="s">
        <v>178</v>
      </c>
      <c r="S14" s="58" t="s">
        <v>287</v>
      </c>
      <c r="AD14" s="37"/>
      <c r="AE14" s="37"/>
      <c r="AH14" s="37"/>
      <c r="AI14" s="37"/>
      <c r="AJ14" t="s">
        <v>280</v>
      </c>
    </row>
    <row r="15" spans="1:36" s="36" customFormat="1" ht="15" x14ac:dyDescent="0.25">
      <c r="A15">
        <v>2.46</v>
      </c>
      <c r="B15">
        <v>3.01</v>
      </c>
      <c r="C15">
        <v>3.29</v>
      </c>
      <c r="D15" s="20">
        <f t="shared" si="0"/>
        <v>4.2681346443067758E-2</v>
      </c>
      <c r="E15" s="17">
        <f>IF(OR($A15="",$B15="",$C15=""),"",A15*'MPTO_working_3-way'!$I14)</f>
        <v>2.5649961122499465</v>
      </c>
      <c r="F15" s="21">
        <f>IF(OR($A15="",$B15="",$C15=""),"",B15*'MPTO_working_3-way'!$I14)</f>
        <v>3.1384708527936338</v>
      </c>
      <c r="G15" s="22">
        <f>IF(OR($A15="",$B15="",$C15=""),"",C15*'MPTO_working_3-way'!$I14)</f>
        <v>3.4304216297976931</v>
      </c>
      <c r="H15" s="17"/>
      <c r="I15" s="21"/>
      <c r="J15" s="22"/>
      <c r="K15" s="17"/>
      <c r="L15" s="21"/>
      <c r="M15" s="22"/>
      <c r="N15" s="23">
        <f t="shared" si="4"/>
        <v>38.986413867225181</v>
      </c>
      <c r="O15" s="24">
        <f t="shared" si="5"/>
        <v>31.862650536004633</v>
      </c>
      <c r="P15" s="24">
        <f t="shared" si="6"/>
        <v>29.150935596770193</v>
      </c>
      <c r="Q15" t="s">
        <v>86</v>
      </c>
      <c r="R15" t="s">
        <v>80</v>
      </c>
      <c r="S15" s="58" t="s">
        <v>288</v>
      </c>
      <c r="AD15" s="37"/>
      <c r="AE15" s="37"/>
      <c r="AH15" s="37"/>
      <c r="AI15" s="37"/>
      <c r="AJ15" t="s">
        <v>68</v>
      </c>
    </row>
    <row r="16" spans="1:36" s="36" customFormat="1" ht="15" x14ac:dyDescent="0.25">
      <c r="A16">
        <v>2.1</v>
      </c>
      <c r="B16">
        <v>3.76</v>
      </c>
      <c r="C16">
        <v>3.5</v>
      </c>
      <c r="D16" s="20">
        <f t="shared" si="0"/>
        <v>2.7862208713272496E-2</v>
      </c>
      <c r="E16" s="17">
        <f>IF(OR($A16="",$B16="",$C16=""),"",A16*'MPTO_working_3-way'!$I15)</f>
        <v>2.1585106382978725</v>
      </c>
      <c r="F16" s="21">
        <f>IF(OR($A16="",$B16="",$C16=""),"",B16*'MPTO_working_3-way'!$I15)</f>
        <v>3.8647619047619042</v>
      </c>
      <c r="G16" s="22">
        <f>IF(OR($A16="",$B16="",$C16=""),"",C16*'MPTO_working_3-way'!$I15)</f>
        <v>3.5975177304964538</v>
      </c>
      <c r="H16" s="17"/>
      <c r="I16" s="21"/>
      <c r="J16" s="22"/>
      <c r="K16" s="17"/>
      <c r="L16" s="21"/>
      <c r="M16" s="22"/>
      <c r="N16" s="23">
        <f t="shared" si="4"/>
        <v>46.328240512567767</v>
      </c>
      <c r="O16" s="24">
        <f t="shared" si="5"/>
        <v>25.874815179891574</v>
      </c>
      <c r="P16" s="24">
        <f t="shared" si="6"/>
        <v>27.796944307540659</v>
      </c>
      <c r="Q16" t="s">
        <v>185</v>
      </c>
      <c r="R16" t="s">
        <v>149</v>
      </c>
      <c r="S16" s="58" t="s">
        <v>288</v>
      </c>
      <c r="AD16" s="37"/>
      <c r="AE16" s="37"/>
      <c r="AH16" s="37"/>
      <c r="AI16" s="37"/>
      <c r="AJ16" t="s">
        <v>278</v>
      </c>
    </row>
    <row r="17" spans="1:36" s="36" customFormat="1" ht="15" x14ac:dyDescent="0.25">
      <c r="A17">
        <v>3.44</v>
      </c>
      <c r="B17">
        <v>3.91</v>
      </c>
      <c r="C17">
        <v>2.08</v>
      </c>
      <c r="D17" s="20">
        <f t="shared" si="0"/>
        <v>2.7221380891160329E-2</v>
      </c>
      <c r="E17" s="17">
        <f>IF(OR($A17="",$B17="",$C17=""),"",A17*'MPTO_working_3-way'!$I16)</f>
        <v>3.5336415502655916</v>
      </c>
      <c r="F17" s="21">
        <f>IF(OR($A17="",$B17="",$C17=""),"",B17*'MPTO_working_3-way'!$I16)</f>
        <v>4.0164355992844367</v>
      </c>
      <c r="G17" s="22">
        <f>IF(OR($A17="",$B17="",$C17=""),"",C17*'MPTO_working_3-way'!$I16)</f>
        <v>2.1366204722536137</v>
      </c>
      <c r="H17" s="17"/>
      <c r="I17" s="21"/>
      <c r="J17" s="22"/>
      <c r="K17" s="17"/>
      <c r="L17" s="21"/>
      <c r="M17" s="22"/>
      <c r="N17" s="23">
        <f t="shared" si="4"/>
        <v>28.299418200038968</v>
      </c>
      <c r="O17" s="24">
        <f t="shared" si="5"/>
        <v>24.897697853742727</v>
      </c>
      <c r="P17" s="24">
        <f t="shared" si="6"/>
        <v>46.802883946218287</v>
      </c>
      <c r="Q17" t="s">
        <v>148</v>
      </c>
      <c r="R17" t="s">
        <v>152</v>
      </c>
      <c r="S17" s="58" t="s">
        <v>288</v>
      </c>
      <c r="AD17" s="37"/>
      <c r="AE17" s="37"/>
      <c r="AH17" s="37"/>
      <c r="AI17" s="37"/>
      <c r="AJ17" t="s">
        <v>278</v>
      </c>
    </row>
    <row r="18" spans="1:36" s="36" customFormat="1" ht="15" x14ac:dyDescent="0.25">
      <c r="A18">
        <v>3.61</v>
      </c>
      <c r="B18">
        <v>3.72</v>
      </c>
      <c r="C18">
        <v>2.0699999999999998</v>
      </c>
      <c r="D18" s="20">
        <f t="shared" si="0"/>
        <v>2.8917301989996425E-2</v>
      </c>
      <c r="E18" s="17">
        <f>IF(OR($A18="",$B18="",$C18=""),"",A18*'MPTO_working_3-way'!$I17)</f>
        <v>3.714391460183887</v>
      </c>
      <c r="F18" s="21">
        <f>IF(OR($A18="",$B18="",$C18=""),"",B18*'MPTO_working_3-way'!$I17)</f>
        <v>3.8275723634027869</v>
      </c>
      <c r="G18" s="22">
        <f>IF(OR($A18="",$B18="",$C18=""),"",C18*'MPTO_working_3-way'!$I17)</f>
        <v>2.1298588151192925</v>
      </c>
      <c r="H18" s="17"/>
      <c r="I18" s="21"/>
      <c r="J18" s="22"/>
      <c r="K18" s="17"/>
      <c r="L18" s="21"/>
      <c r="M18" s="22"/>
      <c r="N18" s="23">
        <f t="shared" si="4"/>
        <v>26.922310443565721</v>
      </c>
      <c r="O18" s="24">
        <f t="shared" si="5"/>
        <v>26.126220618621577</v>
      </c>
      <c r="P18" s="24">
        <f t="shared" si="6"/>
        <v>46.951468937812692</v>
      </c>
      <c r="Q18" t="s">
        <v>187</v>
      </c>
      <c r="R18" t="s">
        <v>188</v>
      </c>
      <c r="S18" s="58" t="s">
        <v>288</v>
      </c>
      <c r="AD18" s="37"/>
      <c r="AE18" s="37"/>
      <c r="AH18" s="37"/>
      <c r="AI18" s="37"/>
      <c r="AJ18" t="s">
        <v>278</v>
      </c>
    </row>
    <row r="19" spans="1:36" s="36" customFormat="1" ht="15" x14ac:dyDescent="0.25">
      <c r="A19">
        <v>2.73</v>
      </c>
      <c r="B19">
        <v>3.07</v>
      </c>
      <c r="C19">
        <v>2.98</v>
      </c>
      <c r="D19" s="20">
        <f t="shared" si="0"/>
        <v>2.7603735121825235E-2</v>
      </c>
      <c r="E19" s="17">
        <f>IF(OR($A19="",$B19="",$C19=""),"",A19*'MPTO_working_3-way'!$I18)</f>
        <v>2.8053581968825827</v>
      </c>
      <c r="F19" s="21">
        <f>IF(OR($A19="",$B19="",$C19=""),"",B19*'MPTO_working_3-way'!$I18)</f>
        <v>3.1547434668240033</v>
      </c>
      <c r="G19" s="22">
        <f>IF(OR($A19="",$B19="",$C19=""),"",C19*'MPTO_working_3-way'!$I18)</f>
        <v>3.0622591306630391</v>
      </c>
      <c r="H19" s="17"/>
      <c r="I19" s="21"/>
      <c r="J19" s="22"/>
      <c r="K19" s="17"/>
      <c r="L19" s="21"/>
      <c r="M19" s="22"/>
      <c r="N19" s="23">
        <f t="shared" si="4"/>
        <v>35.646071903090196</v>
      </c>
      <c r="O19" s="24">
        <f t="shared" si="5"/>
        <v>31.698298467568804</v>
      </c>
      <c r="P19" s="24">
        <f t="shared" si="6"/>
        <v>32.655629629341014</v>
      </c>
      <c r="Q19" t="s">
        <v>110</v>
      </c>
      <c r="R19" t="s">
        <v>113</v>
      </c>
      <c r="S19" s="58" t="s">
        <v>288</v>
      </c>
      <c r="AD19" s="37"/>
      <c r="AE19" s="37"/>
      <c r="AH19" s="37"/>
      <c r="AI19" s="37"/>
      <c r="AJ19" t="s">
        <v>98</v>
      </c>
    </row>
    <row r="20" spans="1:36" s="36" customFormat="1" ht="15" x14ac:dyDescent="0.25">
      <c r="A20">
        <v>1.74</v>
      </c>
      <c r="B20">
        <v>4.12</v>
      </c>
      <c r="C20">
        <v>4.72</v>
      </c>
      <c r="D20" s="20">
        <f t="shared" si="0"/>
        <v>2.9295497059763642E-2</v>
      </c>
      <c r="E20" s="17">
        <f>IF(OR($A20="",$B20="",$C20=""),"",A20*'MPTO_working_3-way'!$I19)</f>
        <v>1.7909741648839888</v>
      </c>
      <c r="F20" s="21">
        <f>IF(OR($A20="",$B20="",$C20=""),"",B20*'MPTO_working_3-way'!$I19)</f>
        <v>4.2406974478862267</v>
      </c>
      <c r="G20" s="22">
        <f>IF(OR($A20="",$B20="",$C20=""),"",C20*'MPTO_working_3-way'!$I19)</f>
        <v>4.8582747461220839</v>
      </c>
      <c r="H20" s="17"/>
      <c r="I20" s="21"/>
      <c r="J20" s="22"/>
      <c r="K20" s="17"/>
      <c r="L20" s="21"/>
      <c r="M20" s="22"/>
      <c r="N20" s="23">
        <f t="shared" si="4"/>
        <v>55.835534627311354</v>
      </c>
      <c r="O20" s="24">
        <f t="shared" si="5"/>
        <v>23.581026760078096</v>
      </c>
      <c r="P20" s="24">
        <f t="shared" si="6"/>
        <v>20.583438612610546</v>
      </c>
      <c r="Q20" t="s">
        <v>213</v>
      </c>
      <c r="R20" t="s">
        <v>210</v>
      </c>
      <c r="S20" s="58" t="s">
        <v>288</v>
      </c>
      <c r="AD20" s="37"/>
      <c r="AE20" s="37"/>
      <c r="AH20" s="37"/>
      <c r="AI20" s="37"/>
      <c r="AJ20" t="s">
        <v>279</v>
      </c>
    </row>
    <row r="21" spans="1:36" s="36" customFormat="1" ht="15" x14ac:dyDescent="0.25">
      <c r="A21">
        <v>1.35</v>
      </c>
      <c r="B21">
        <v>5.69</v>
      </c>
      <c r="C21">
        <v>8.74</v>
      </c>
      <c r="D21" s="20">
        <f t="shared" si="0"/>
        <v>3.0904141142103159E-2</v>
      </c>
      <c r="E21" s="17">
        <f>IF(OR($A21="",$B21="",$C21=""),"",A21*'MPTO_working_3-way'!$I20)</f>
        <v>1.3917205905418393</v>
      </c>
      <c r="F21" s="21">
        <f>IF(OR($A21="",$B21="",$C21=""),"",B21*'MPTO_working_3-way'!$I20)</f>
        <v>5.8658445630985669</v>
      </c>
      <c r="G21" s="22">
        <f>IF(OR($A21="",$B21="",$C21=""),"",C21*'MPTO_working_3-way'!$I20)</f>
        <v>9.0101021935819823</v>
      </c>
      <c r="H21" s="17"/>
      <c r="I21" s="21"/>
      <c r="J21" s="22"/>
      <c r="K21" s="17"/>
      <c r="L21" s="21"/>
      <c r="M21" s="22"/>
      <c r="N21" s="23">
        <f t="shared" si="4"/>
        <v>71.853503267539466</v>
      </c>
      <c r="O21" s="24">
        <f t="shared" si="5"/>
        <v>17.047843481753652</v>
      </c>
      <c r="P21" s="24">
        <f t="shared" si="6"/>
        <v>11.098653250706896</v>
      </c>
      <c r="Q21" t="s">
        <v>216</v>
      </c>
      <c r="R21" t="s">
        <v>212</v>
      </c>
      <c r="S21" s="58" t="s">
        <v>288</v>
      </c>
      <c r="AD21" s="37"/>
      <c r="AE21" s="37"/>
      <c r="AH21" s="37"/>
      <c r="AI21" s="37"/>
      <c r="AJ21" t="s">
        <v>279</v>
      </c>
    </row>
    <row r="22" spans="1:36" s="36" customFormat="1" ht="15" x14ac:dyDescent="0.25">
      <c r="A22">
        <v>2.16</v>
      </c>
      <c r="B22">
        <v>3.32</v>
      </c>
      <c r="C22">
        <v>3.71</v>
      </c>
      <c r="D22" s="20">
        <f t="shared" si="0"/>
        <v>3.37095612158127E-2</v>
      </c>
      <c r="E22" s="17">
        <f>IF(OR($A22="",$B22="",$C22=""),"",A22*'MPTO_working_3-way'!$I21)</f>
        <v>2.2328126522261558</v>
      </c>
      <c r="F22" s="21">
        <f>IF(OR($A22="",$B22="",$C22=""),"",B22*'MPTO_working_3-way'!$I21)</f>
        <v>3.4319157432364982</v>
      </c>
      <c r="G22" s="22">
        <f>IF(OR($A22="",$B22="",$C22=""),"",C22*'MPTO_working_3-way'!$I21)</f>
        <v>3.835062472110665</v>
      </c>
      <c r="H22" s="17"/>
      <c r="I22" s="21"/>
      <c r="J22" s="22"/>
      <c r="K22" s="17"/>
      <c r="L22" s="21"/>
      <c r="M22" s="22"/>
      <c r="N22" s="23">
        <f t="shared" si="4"/>
        <v>44.786560977383452</v>
      </c>
      <c r="O22" s="24">
        <f t="shared" si="5"/>
        <v>29.138244491309724</v>
      </c>
      <c r="P22" s="24">
        <f t="shared" si="6"/>
        <v>26.07519453130681</v>
      </c>
      <c r="Q22" t="s">
        <v>221</v>
      </c>
      <c r="R22" t="s">
        <v>162</v>
      </c>
      <c r="S22" s="58" t="s">
        <v>288</v>
      </c>
      <c r="AD22" s="37"/>
      <c r="AE22" s="37"/>
      <c r="AH22" s="37"/>
      <c r="AI22" s="37"/>
      <c r="AJ22" t="s">
        <v>124</v>
      </c>
    </row>
    <row r="23" spans="1:36" s="36" customFormat="1" ht="15" x14ac:dyDescent="0.25">
      <c r="A23">
        <v>6.23</v>
      </c>
      <c r="B23">
        <v>3.96</v>
      </c>
      <c r="C23">
        <v>1.53</v>
      </c>
      <c r="D23" s="20">
        <f t="shared" si="0"/>
        <v>6.6633667426793775E-2</v>
      </c>
      <c r="E23" s="17">
        <f>IF(OR($A23="",$B23="",$C23=""),"",A23*'MPTO_working_3-way'!$I22)</f>
        <v>6.6451277480689255</v>
      </c>
      <c r="F23" s="21">
        <f>IF(OR($A23="",$B23="",$C23=""),"",B23*'MPTO_working_3-way'!$I22)</f>
        <v>4.2238693230101036</v>
      </c>
      <c r="G23" s="22">
        <f>IF(OR($A23="",$B23="",$C23=""),"",C23*'MPTO_working_3-way'!$I22)</f>
        <v>1.6319495111629945</v>
      </c>
      <c r="H23" s="17"/>
      <c r="I23" s="21"/>
      <c r="J23" s="22"/>
      <c r="K23" s="17"/>
      <c r="L23" s="21"/>
      <c r="M23" s="22"/>
      <c r="N23" s="23">
        <f t="shared" si="4"/>
        <v>15.048619649044371</v>
      </c>
      <c r="O23" s="24">
        <f t="shared" si="5"/>
        <v>23.67497485190566</v>
      </c>
      <c r="P23" s="24">
        <f t="shared" si="6"/>
        <v>61.276405499049957</v>
      </c>
      <c r="Q23" t="s">
        <v>167</v>
      </c>
      <c r="R23" t="s">
        <v>119</v>
      </c>
      <c r="S23" s="58" t="s">
        <v>288</v>
      </c>
      <c r="AD23" s="37"/>
      <c r="AE23" s="37"/>
      <c r="AH23" s="37"/>
      <c r="AI23" s="37"/>
      <c r="AJ23" t="s">
        <v>124</v>
      </c>
    </row>
    <row r="24" spans="1:36" s="36" customFormat="1" ht="15" x14ac:dyDescent="0.25">
      <c r="A24">
        <v>2.73</v>
      </c>
      <c r="B24">
        <v>3.12</v>
      </c>
      <c r="C24">
        <v>2.89</v>
      </c>
      <c r="D24" s="20">
        <f t="shared" si="0"/>
        <v>3.2833948058861528E-2</v>
      </c>
      <c r="E24" s="17">
        <f>IF(OR($A24="",$B24="",$C24=""),"",A24*'MPTO_working_3-way'!$I23)</f>
        <v>2.8196366782006921</v>
      </c>
      <c r="F24" s="21">
        <f>IF(OR($A24="",$B24="",$C24=""),"",B24*'MPTO_working_3-way'!$I23)</f>
        <v>3.2224419179436481</v>
      </c>
      <c r="G24" s="22">
        <f>IF(OR($A24="",$B24="",$C24=""),"",C24*'MPTO_working_3-way'!$I23)</f>
        <v>2.9848901098901099</v>
      </c>
      <c r="H24" s="17"/>
      <c r="I24" s="21"/>
      <c r="J24" s="22"/>
      <c r="K24" s="17"/>
      <c r="L24" s="21"/>
      <c r="M24" s="22"/>
      <c r="N24" s="23">
        <f t="shared" si="4"/>
        <v>35.465562202791837</v>
      </c>
      <c r="O24" s="24">
        <f t="shared" si="5"/>
        <v>31.032366927442862</v>
      </c>
      <c r="P24" s="24">
        <f t="shared" si="6"/>
        <v>33.502070869765298</v>
      </c>
      <c r="Q24" t="s">
        <v>165</v>
      </c>
      <c r="R24" t="s">
        <v>139</v>
      </c>
      <c r="S24" s="58" t="s">
        <v>288</v>
      </c>
      <c r="AD24" s="37"/>
      <c r="AE24" s="37"/>
      <c r="AH24" s="37"/>
      <c r="AI24" s="37"/>
      <c r="AJ24" t="s">
        <v>124</v>
      </c>
    </row>
    <row r="25" spans="1:36" s="36" customFormat="1" ht="15" x14ac:dyDescent="0.25">
      <c r="A25">
        <v>1.81</v>
      </c>
      <c r="B25">
        <v>3.75</v>
      </c>
      <c r="C25">
        <v>4.58</v>
      </c>
      <c r="D25" s="20">
        <f t="shared" si="0"/>
        <v>3.7493465865682474E-2</v>
      </c>
      <c r="E25" s="17">
        <f>IF(OR($A25="",$B25="",$C25=""),"",A25*'MPTO_working_3-way'!$I24)</f>
        <v>1.8778631732168853</v>
      </c>
      <c r="F25" s="21">
        <f>IF(OR($A25="",$B25="",$C25=""),"",B25*'MPTO_working_3-way'!$I24)</f>
        <v>3.8906004969963091</v>
      </c>
      <c r="G25" s="22">
        <f>IF(OR($A25="",$B25="",$C25=""),"",C25*'MPTO_working_3-way'!$I24)</f>
        <v>4.751720073664826</v>
      </c>
      <c r="H25" s="17"/>
      <c r="I25" s="21"/>
      <c r="J25" s="22"/>
      <c r="K25" s="17"/>
      <c r="L25" s="21"/>
      <c r="M25" s="22"/>
      <c r="N25" s="23">
        <f t="shared" si="4"/>
        <v>53.252016135283363</v>
      </c>
      <c r="O25" s="24">
        <f t="shared" si="5"/>
        <v>25.702973121296775</v>
      </c>
      <c r="P25" s="24">
        <f t="shared" si="6"/>
        <v>21.045010743419844</v>
      </c>
      <c r="Q25" t="s">
        <v>138</v>
      </c>
      <c r="R25" t="s">
        <v>123</v>
      </c>
      <c r="S25" s="58" t="s">
        <v>288</v>
      </c>
      <c r="AD25" s="37"/>
      <c r="AE25" s="37"/>
      <c r="AH25" s="37"/>
      <c r="AI25" s="37"/>
      <c r="AJ25" t="s">
        <v>124</v>
      </c>
    </row>
    <row r="26" spans="1:36" s="36" customFormat="1" ht="15" x14ac:dyDescent="0.25">
      <c r="A26">
        <v>3.17</v>
      </c>
      <c r="B26">
        <v>3.24</v>
      </c>
      <c r="C26">
        <v>2.38</v>
      </c>
      <c r="D26" s="20">
        <f t="shared" si="0"/>
        <v>4.4267455784744003E-2</v>
      </c>
      <c r="E26" s="17">
        <f>IF(OR($A26="",$B26="",$C26=""),"",A26*'MPTO_working_3-way'!$I25)</f>
        <v>3.3103278348376386</v>
      </c>
      <c r="F26" s="21">
        <f>IF(OR($A26="",$B26="",$C26=""),"",B26*'MPTO_working_3-way'!$I25)</f>
        <v>3.3834265567425708</v>
      </c>
      <c r="G26" s="22">
        <f>IF(OR($A26="",$B26="",$C26=""),"",C26*'MPTO_working_3-way'!$I25)</f>
        <v>2.4853565447676904</v>
      </c>
      <c r="H26" s="17"/>
      <c r="I26" s="21"/>
      <c r="J26" s="22"/>
      <c r="K26" s="17"/>
      <c r="L26" s="21"/>
      <c r="M26" s="22"/>
      <c r="N26" s="23">
        <f t="shared" si="4"/>
        <v>30.208488400335337</v>
      </c>
      <c r="O26" s="24">
        <f t="shared" si="5"/>
        <v>29.555835873167595</v>
      </c>
      <c r="P26" s="24">
        <f t="shared" si="6"/>
        <v>40.235675726497071</v>
      </c>
      <c r="Q26" t="s">
        <v>171</v>
      </c>
      <c r="R26" t="s">
        <v>266</v>
      </c>
      <c r="S26" s="58" t="s">
        <v>288</v>
      </c>
      <c r="AD26" s="37"/>
      <c r="AE26" s="37"/>
      <c r="AH26" s="37"/>
      <c r="AI26" s="37"/>
      <c r="AJ26" t="s">
        <v>276</v>
      </c>
    </row>
    <row r="27" spans="1:36" s="36" customFormat="1" ht="15" x14ac:dyDescent="0.25">
      <c r="A27">
        <v>1.83</v>
      </c>
      <c r="B27">
        <v>3.29</v>
      </c>
      <c r="C27">
        <v>5.13</v>
      </c>
      <c r="D27" s="20">
        <f t="shared" si="0"/>
        <v>4.5331229091991165E-2</v>
      </c>
      <c r="E27" s="17">
        <f>IF(OR($A27="",$B27="",$C27=""),"",A27*'MPTO_working_3-way'!$I26)</f>
        <v>1.912956149238344</v>
      </c>
      <c r="F27" s="21">
        <f>IF(OR($A27="",$B27="",$C27=""),"",B27*'MPTO_working_3-way'!$I26)</f>
        <v>3.439139743712651</v>
      </c>
      <c r="G27" s="22">
        <f>IF(OR($A27="",$B27="",$C27=""),"",C27*'MPTO_working_3-way'!$I26)</f>
        <v>5.3625492052419146</v>
      </c>
      <c r="H27" s="17"/>
      <c r="I27" s="21"/>
      <c r="J27" s="22"/>
      <c r="K27" s="17"/>
      <c r="L27" s="21"/>
      <c r="M27" s="22"/>
      <c r="N27" s="23">
        <f t="shared" si="4"/>
        <v>52.275113593071985</v>
      </c>
      <c r="O27" s="24">
        <f t="shared" si="5"/>
        <v>29.077038867878951</v>
      </c>
      <c r="P27" s="24">
        <f t="shared" si="6"/>
        <v>18.647847539049074</v>
      </c>
      <c r="Q27" t="s">
        <v>223</v>
      </c>
      <c r="R27" t="s">
        <v>168</v>
      </c>
      <c r="S27" s="58" t="s">
        <v>288</v>
      </c>
      <c r="AD27" s="37"/>
      <c r="AE27" s="37"/>
      <c r="AH27" s="37"/>
      <c r="AI27" s="37"/>
      <c r="AJ27" t="s">
        <v>276</v>
      </c>
    </row>
    <row r="28" spans="1:36" s="36" customFormat="1" ht="15" x14ac:dyDescent="0.25">
      <c r="A28">
        <v>1.47</v>
      </c>
      <c r="B28">
        <v>4.2300000000000004</v>
      </c>
      <c r="C28">
        <v>7.53</v>
      </c>
      <c r="D28" s="20">
        <f t="shared" si="0"/>
        <v>4.9480853062877639E-2</v>
      </c>
      <c r="E28" s="17">
        <f>IF(OR($A28="",$B28="",$C28=""),"",A28*'MPTO_working_3-way'!$I27)</f>
        <v>1.54273685400243</v>
      </c>
      <c r="F28" s="21">
        <f>IF(OR($A28="",$B28="",$C28=""),"",B28*'MPTO_working_3-way'!$I27)</f>
        <v>4.4393040084559727</v>
      </c>
      <c r="G28" s="22">
        <f>IF(OR($A28="",$B28="",$C28=""),"",C28*'MPTO_working_3-way'!$I27)</f>
        <v>7.902590823563469</v>
      </c>
      <c r="H28" s="17"/>
      <c r="I28" s="21"/>
      <c r="J28" s="22"/>
      <c r="K28" s="17"/>
      <c r="L28" s="21"/>
      <c r="M28" s="22"/>
      <c r="N28" s="23">
        <f t="shared" si="4"/>
        <v>64.819868495759991</v>
      </c>
      <c r="O28" s="24">
        <f t="shared" si="5"/>
        <v>22.526053590725102</v>
      </c>
      <c r="P28" s="24">
        <f t="shared" si="6"/>
        <v>12.654077913514897</v>
      </c>
      <c r="Q28" t="s">
        <v>144</v>
      </c>
      <c r="R28" t="s">
        <v>224</v>
      </c>
      <c r="S28" s="58" t="s">
        <v>288</v>
      </c>
      <c r="AD28" s="37"/>
      <c r="AE28" s="37"/>
      <c r="AH28" s="37"/>
      <c r="AI28" s="37"/>
      <c r="AJ28" t="s">
        <v>276</v>
      </c>
    </row>
    <row r="29" spans="1:36" s="36" customFormat="1" ht="15" x14ac:dyDescent="0.25">
      <c r="A29">
        <v>2.76</v>
      </c>
      <c r="B29">
        <v>3.41</v>
      </c>
      <c r="C29">
        <v>2.65</v>
      </c>
      <c r="D29" s="20">
        <f t="shared" si="0"/>
        <v>3.2932463110557197E-2</v>
      </c>
      <c r="E29" s="17">
        <f>IF(OR($A29="",$B29="",$C29=""),"",A29*'MPTO_working_3-way'!$I28)</f>
        <v>2.8508935981851375</v>
      </c>
      <c r="F29" s="21">
        <f>IF(OR($A29="",$B29="",$C29=""),"",B29*'MPTO_working_3-way'!$I28)</f>
        <v>3.5222996992070001</v>
      </c>
      <c r="G29" s="22">
        <f>IF(OR($A29="",$B29="",$C29=""),"",C29*'MPTO_working_3-way'!$I28)</f>
        <v>2.7372710272429766</v>
      </c>
      <c r="H29" s="17"/>
      <c r="I29" s="21"/>
      <c r="J29" s="22"/>
      <c r="K29" s="17"/>
      <c r="L29" s="21"/>
      <c r="M29" s="22"/>
      <c r="N29" s="23">
        <f t="shared" si="4"/>
        <v>35.076721230023956</v>
      </c>
      <c r="O29" s="24">
        <f t="shared" si="5"/>
        <v>28.390542696441674</v>
      </c>
      <c r="P29" s="24">
        <f t="shared" si="6"/>
        <v>36.53273607353438</v>
      </c>
      <c r="Q29" t="s">
        <v>146</v>
      </c>
      <c r="R29" t="s">
        <v>172</v>
      </c>
      <c r="S29" s="58" t="s">
        <v>288</v>
      </c>
      <c r="AD29" s="37"/>
      <c r="AE29" s="37"/>
      <c r="AH29" s="37"/>
      <c r="AI29" s="37"/>
      <c r="AJ29" t="s">
        <v>277</v>
      </c>
    </row>
    <row r="30" spans="1:36" s="36" customFormat="1" ht="15" x14ac:dyDescent="0.25">
      <c r="A30">
        <v>3.93</v>
      </c>
      <c r="B30">
        <v>3.92</v>
      </c>
      <c r="C30">
        <v>1.9</v>
      </c>
      <c r="D30" s="20">
        <f t="shared" si="0"/>
        <v>3.5870756498662004E-2</v>
      </c>
      <c r="E30" s="17">
        <f>IF(OR($A30="",$B30="",$C30=""),"",A30*'MPTO_working_3-way'!$I29)</f>
        <v>4.0709720730397416</v>
      </c>
      <c r="F30" s="21">
        <f>IF(OR($A30="",$B30="",$C30=""),"",B30*'MPTO_working_3-way'!$I29)</f>
        <v>4.0606133654747554</v>
      </c>
      <c r="G30" s="22">
        <f>IF(OR($A30="",$B30="",$C30=""),"",C30*'MPTO_working_3-way'!$I29)</f>
        <v>1.9681544373474578</v>
      </c>
      <c r="H30" s="17"/>
      <c r="I30" s="21"/>
      <c r="J30" s="22"/>
      <c r="K30" s="17"/>
      <c r="L30" s="21"/>
      <c r="M30" s="22"/>
      <c r="N30" s="23">
        <f t="shared" si="4"/>
        <v>24.564157701364753</v>
      </c>
      <c r="O30" s="24">
        <f t="shared" si="5"/>
        <v>24.626821368970273</v>
      </c>
      <c r="P30" s="24">
        <f t="shared" si="6"/>
        <v>50.809020929664982</v>
      </c>
      <c r="Q30" t="s">
        <v>230</v>
      </c>
      <c r="R30" t="s">
        <v>177</v>
      </c>
      <c r="S30" s="58" t="s">
        <v>288</v>
      </c>
      <c r="AD30" s="37"/>
      <c r="AE30" s="37"/>
      <c r="AH30" s="37"/>
      <c r="AI30" s="37"/>
      <c r="AJ30" t="s">
        <v>277</v>
      </c>
    </row>
    <row r="31" spans="1:36" s="36" customFormat="1" ht="15" x14ac:dyDescent="0.25">
      <c r="A31">
        <v>2.14</v>
      </c>
      <c r="B31">
        <v>3.65</v>
      </c>
      <c r="C31">
        <v>3.41</v>
      </c>
      <c r="D31" s="20">
        <f t="shared" si="0"/>
        <v>3.4517454330703634E-2</v>
      </c>
      <c r="E31" s="17">
        <f>IF(OR($A31="",$B31="",$C31=""),"",A31*'MPTO_working_3-way'!$I30)</f>
        <v>2.2138673522677057</v>
      </c>
      <c r="F31" s="21">
        <f>IF(OR($A31="",$B31="",$C31=""),"",B31*'MPTO_working_3-way'!$I30)</f>
        <v>3.775988708307068</v>
      </c>
      <c r="G31" s="22">
        <f>IF(OR($A31="",$B31="",$C31=""),"",C31*'MPTO_working_3-way'!$I30)</f>
        <v>3.5277045192676995</v>
      </c>
      <c r="H31" s="17"/>
      <c r="I31" s="21"/>
      <c r="J31" s="22"/>
      <c r="K31" s="17"/>
      <c r="L31" s="21"/>
      <c r="M31" s="22"/>
      <c r="N31" s="23">
        <f t="shared" si="4"/>
        <v>45.169824604698263</v>
      </c>
      <c r="O31" s="24">
        <f t="shared" si="5"/>
        <v>26.48313004220665</v>
      </c>
      <c r="P31" s="24">
        <f t="shared" si="6"/>
        <v>28.347045353095098</v>
      </c>
      <c r="Q31" t="s">
        <v>233</v>
      </c>
      <c r="R31" t="s">
        <v>229</v>
      </c>
      <c r="S31" s="58" t="s">
        <v>288</v>
      </c>
      <c r="AD31" s="37"/>
      <c r="AE31" s="37"/>
      <c r="AH31" s="37"/>
      <c r="AI31" s="37"/>
      <c r="AJ31" t="s">
        <v>277</v>
      </c>
    </row>
    <row r="32" spans="1:36" s="36" customFormat="1" ht="15" x14ac:dyDescent="0.25">
      <c r="A32">
        <v>1.87</v>
      </c>
      <c r="B32">
        <v>4.01</v>
      </c>
      <c r="C32">
        <v>3.99</v>
      </c>
      <c r="D32" s="20">
        <f t="shared" si="0"/>
        <v>3.476248330830134E-2</v>
      </c>
      <c r="E32" s="17">
        <f>IF(OR($A32="",$B32="",$C32=""),"",A32*'MPTO_working_3-way'!$I31)</f>
        <v>1.9350058437865236</v>
      </c>
      <c r="F32" s="21">
        <f>IF(OR($A32="",$B32="",$C32=""),"",B32*'MPTO_working_3-way'!$I31)</f>
        <v>4.1493975580662878</v>
      </c>
      <c r="G32" s="22">
        <f>IF(OR($A32="",$B32="",$C32=""),"",C32*'MPTO_working_3-way'!$I31)</f>
        <v>4.1287023084001229</v>
      </c>
      <c r="H32" s="17"/>
      <c r="I32" s="21"/>
      <c r="J32" s="22"/>
      <c r="K32" s="17"/>
      <c r="L32" s="21"/>
      <c r="M32" s="22"/>
      <c r="N32" s="23">
        <f t="shared" si="4"/>
        <v>51.679430489116577</v>
      </c>
      <c r="O32" s="24">
        <f t="shared" si="5"/>
        <v>24.099884043553118</v>
      </c>
      <c r="P32" s="24">
        <f t="shared" si="6"/>
        <v>24.22068546733032</v>
      </c>
      <c r="Q32" t="s">
        <v>175</v>
      </c>
      <c r="R32" t="s">
        <v>228</v>
      </c>
      <c r="S32" s="58" t="s">
        <v>288</v>
      </c>
      <c r="AD32" s="37"/>
      <c r="AE32" s="37"/>
      <c r="AH32" s="37"/>
      <c r="AI32" s="37"/>
      <c r="AJ32" t="s">
        <v>277</v>
      </c>
    </row>
    <row r="33" spans="1:36" s="36" customFormat="1" ht="15" x14ac:dyDescent="0.25">
      <c r="A33">
        <v>1.1599999999999999</v>
      </c>
      <c r="B33">
        <v>8.98</v>
      </c>
      <c r="C33">
        <v>15.48</v>
      </c>
      <c r="D33" s="20">
        <f t="shared" si="0"/>
        <v>3.8027023331620891E-2</v>
      </c>
      <c r="E33" s="17">
        <f>IF(OR($A33="",$B33="",$C33=""),"",A33*'MPTO_working_3-way'!$I32)</f>
        <v>1.2041113470646803</v>
      </c>
      <c r="F33" s="21">
        <f>IF(OR($A33="",$B33="",$C33=""),"",B33*'MPTO_working_3-way'!$I32)</f>
        <v>9.3214826695179553</v>
      </c>
      <c r="G33" s="22">
        <f>IF(OR($A33="",$B33="",$C33=""),"",C33*'MPTO_working_3-way'!$I32)</f>
        <v>16.068658321173491</v>
      </c>
      <c r="H33" s="17"/>
      <c r="I33" s="21"/>
      <c r="J33" s="22"/>
      <c r="K33" s="17"/>
      <c r="L33" s="21"/>
      <c r="M33" s="22"/>
      <c r="N33" s="23">
        <f t="shared" si="4"/>
        <v>83.048797973521943</v>
      </c>
      <c r="O33" s="24">
        <f t="shared" si="5"/>
        <v>10.727907087893703</v>
      </c>
      <c r="P33" s="24">
        <f t="shared" si="6"/>
        <v>6.2232949385843321</v>
      </c>
      <c r="Q33" t="s">
        <v>243</v>
      </c>
      <c r="R33" t="s">
        <v>238</v>
      </c>
      <c r="S33" s="58" t="s">
        <v>288</v>
      </c>
      <c r="AD33" s="37"/>
      <c r="AE33" s="37"/>
      <c r="AH33" s="37"/>
      <c r="AI33" s="37"/>
      <c r="AJ33" t="s">
        <v>280</v>
      </c>
    </row>
    <row r="34" spans="1:36" s="36" customFormat="1" ht="15" x14ac:dyDescent="0.25">
      <c r="A34">
        <v>2.33</v>
      </c>
      <c r="B34">
        <v>3.35</v>
      </c>
      <c r="C34">
        <v>3.33</v>
      </c>
      <c r="D34" s="20">
        <f t="shared" si="0"/>
        <v>2.7992312343090742E-2</v>
      </c>
      <c r="E34" s="17">
        <f>IF(OR($A34="",$B34="",$C34=""),"",A34*'MPTO_working_3-way'!$I33)</f>
        <v>2.3952220877594015</v>
      </c>
      <c r="F34" s="21">
        <f>IF(OR($A34="",$B34="",$C34=""),"",B34*'MPTO_working_3-way'!$I33)</f>
        <v>3.4437742463493541</v>
      </c>
      <c r="G34" s="22">
        <f>IF(OR($A34="",$B34="",$C34=""),"",C34*'MPTO_working_3-way'!$I33)</f>
        <v>3.4232144001024922</v>
      </c>
      <c r="H34" s="17"/>
      <c r="I34" s="21"/>
      <c r="J34" s="22"/>
      <c r="K34" s="17"/>
      <c r="L34" s="21"/>
      <c r="M34" s="22"/>
      <c r="N34" s="23">
        <f t="shared" si="4"/>
        <v>41.749781997687116</v>
      </c>
      <c r="O34" s="24">
        <f t="shared" si="5"/>
        <v>29.037908076003276</v>
      </c>
      <c r="P34" s="24">
        <f t="shared" si="6"/>
        <v>29.212309926309597</v>
      </c>
      <c r="Q34" t="s">
        <v>241</v>
      </c>
      <c r="R34" t="s">
        <v>273</v>
      </c>
      <c r="S34" s="58" t="s">
        <v>288</v>
      </c>
      <c r="AD34" s="37"/>
      <c r="AE34" s="37"/>
      <c r="AH34" s="37"/>
      <c r="AI34" s="37"/>
      <c r="AJ34" t="s">
        <v>280</v>
      </c>
    </row>
    <row r="35" spans="1:36" s="36" customFormat="1" ht="15" x14ac:dyDescent="0.25">
      <c r="A35">
        <v>3.73</v>
      </c>
      <c r="B35">
        <v>3.55</v>
      </c>
      <c r="C35">
        <v>2.09</v>
      </c>
      <c r="D35" s="20">
        <f t="shared" si="0"/>
        <v>2.8255555111909914E-2</v>
      </c>
      <c r="E35" s="17">
        <f>IF(OR($A35="",$B35="",$C35=""),"",A35*'MPTO_working_3-way'!$I34)</f>
        <v>3.8353932205674242</v>
      </c>
      <c r="F35" s="21">
        <f>IF(OR($A35="",$B35="",$C35=""),"",B35*'MPTO_working_3-way'!$I34)</f>
        <v>3.6503072206472802</v>
      </c>
      <c r="G35" s="22">
        <f>IF(OR($A35="",$B35="",$C35=""),"",C35*'MPTO_working_3-way'!$I34)</f>
        <v>2.1490541101838914</v>
      </c>
      <c r="H35" s="17"/>
      <c r="I35" s="21"/>
      <c r="J35" s="22"/>
      <c r="K35" s="17"/>
      <c r="L35" s="21"/>
      <c r="M35" s="22"/>
      <c r="N35" s="23">
        <f t="shared" si="4"/>
        <v>26.072945914318947</v>
      </c>
      <c r="O35" s="24">
        <f t="shared" si="5"/>
        <v>27.394954439552023</v>
      </c>
      <c r="P35" s="24">
        <f t="shared" si="6"/>
        <v>46.532099646129033</v>
      </c>
      <c r="Q35" t="s">
        <v>237</v>
      </c>
      <c r="R35" t="s">
        <v>235</v>
      </c>
      <c r="S35" s="58" t="s">
        <v>288</v>
      </c>
      <c r="AD35" s="37"/>
      <c r="AE35" s="37"/>
      <c r="AH35" s="37"/>
      <c r="AI35" s="37"/>
      <c r="AJ35" t="s">
        <v>280</v>
      </c>
    </row>
    <row r="36" spans="1:36" s="36" customFormat="1" ht="15" x14ac:dyDescent="0.25">
      <c r="A36">
        <v>2.7</v>
      </c>
      <c r="B36">
        <v>3.58</v>
      </c>
      <c r="C36">
        <v>2.65</v>
      </c>
      <c r="D36" s="20">
        <f t="shared" si="0"/>
        <v>2.7058469874955637E-2</v>
      </c>
      <c r="E36" s="17">
        <f>IF(OR($A36="",$B36="",$C36=""),"",A36*'MPTO_working_3-way'!$I35)</f>
        <v>2.7730578686623804</v>
      </c>
      <c r="F36" s="21">
        <f>IF(OR($A36="",$B36="",$C36=""),"",B36*'MPTO_working_3-way'!$I35)</f>
        <v>3.6768693221523412</v>
      </c>
      <c r="G36" s="22">
        <f>IF(OR($A36="",$B36="",$C36=""),"",C36*'MPTO_working_3-way'!$I35)</f>
        <v>2.7217049451686322</v>
      </c>
      <c r="H36" s="17"/>
      <c r="I36" s="21"/>
      <c r="J36" s="22"/>
      <c r="K36" s="17"/>
      <c r="L36" s="21"/>
      <c r="M36" s="22"/>
      <c r="N36" s="23">
        <f t="shared" si="4"/>
        <v>36.061274137144586</v>
      </c>
      <c r="O36" s="24">
        <f t="shared" si="5"/>
        <v>27.197050326896761</v>
      </c>
      <c r="P36" s="24">
        <f t="shared" si="6"/>
        <v>36.741675535958649</v>
      </c>
      <c r="Q36" t="s">
        <v>179</v>
      </c>
      <c r="R36" t="s">
        <v>270</v>
      </c>
      <c r="S36" s="58" t="s">
        <v>288</v>
      </c>
      <c r="AD36" s="37"/>
      <c r="AE36" s="37"/>
      <c r="AH36" s="37"/>
      <c r="AI36" s="37"/>
      <c r="AJ36" t="s">
        <v>280</v>
      </c>
    </row>
    <row r="37" spans="1:36" s="36" customFormat="1" ht="15" x14ac:dyDescent="0.25">
      <c r="A37">
        <v>2.29</v>
      </c>
      <c r="B37">
        <v>4.04</v>
      </c>
      <c r="C37">
        <v>2.86</v>
      </c>
      <c r="D37" s="20">
        <f t="shared" si="0"/>
        <v>3.3856324833020812E-2</v>
      </c>
      <c r="E37" s="17">
        <f>IF(OR($A37="",$B37="",$C37=""),"",A37*'MPTO_working_3-way'!$I36)</f>
        <v>2.3675309838676175</v>
      </c>
      <c r="F37" s="21">
        <f>IF(OR($A37="",$B37="",$C37=""),"",B37*'MPTO_working_3-way'!$I36)</f>
        <v>4.1767795523254039</v>
      </c>
      <c r="G37" s="22">
        <f>IF(OR($A37="",$B37="",$C37=""),"",C37*'MPTO_working_3-way'!$I36)</f>
        <v>2.9568290890224396</v>
      </c>
      <c r="H37" s="17"/>
      <c r="I37" s="21"/>
      <c r="J37" s="22"/>
      <c r="K37" s="17"/>
      <c r="L37" s="21"/>
      <c r="M37" s="22"/>
      <c r="N37" s="23">
        <f t="shared" si="4"/>
        <v>42.238095586246224</v>
      </c>
      <c r="O37" s="24">
        <f t="shared" si="5"/>
        <v>23.941890814976201</v>
      </c>
      <c r="P37" s="24">
        <f t="shared" si="6"/>
        <v>33.820013598777571</v>
      </c>
      <c r="Q37" t="s">
        <v>181</v>
      </c>
      <c r="R37" t="s">
        <v>245</v>
      </c>
      <c r="S37" s="58" t="s">
        <v>288</v>
      </c>
      <c r="AD37" s="37"/>
      <c r="AE37" s="37"/>
      <c r="AH37" s="37"/>
      <c r="AI37" s="37"/>
      <c r="AJ37" t="s">
        <v>281</v>
      </c>
    </row>
    <row r="38" spans="1:36" s="36" customFormat="1" ht="15" x14ac:dyDescent="0.25">
      <c r="A38">
        <v>2.46</v>
      </c>
      <c r="B38">
        <v>3.58</v>
      </c>
      <c r="C38">
        <v>2.88</v>
      </c>
      <c r="D38" s="20">
        <f t="shared" si="0"/>
        <v>3.3055896201420243E-2</v>
      </c>
      <c r="E38" s="17">
        <f>IF(OR($A38="",$B38="",$C38=""),"",A38*'MPTO_working_3-way'!$I37)</f>
        <v>2.5413175046554937</v>
      </c>
      <c r="F38" s="21">
        <f>IF(OR($A38="",$B38="",$C38=""),"",B38*'MPTO_working_3-way'!$I37)</f>
        <v>3.6983401084010845</v>
      </c>
      <c r="G38" s="22">
        <f>IF(OR($A38="",$B38="",$C38=""),"",C38*'MPTO_working_3-way'!$I37)</f>
        <v>2.9752009810600901</v>
      </c>
      <c r="H38" s="17"/>
      <c r="I38" s="21"/>
      <c r="J38" s="22"/>
      <c r="K38" s="17"/>
      <c r="L38" s="21"/>
      <c r="M38" s="22"/>
      <c r="N38" s="23">
        <f t="shared" si="4"/>
        <v>39.349667964277536</v>
      </c>
      <c r="O38" s="24">
        <f t="shared" si="5"/>
        <v>27.039157316235396</v>
      </c>
      <c r="P38" s="24">
        <f t="shared" si="6"/>
        <v>33.61117471948706</v>
      </c>
      <c r="Q38" t="s">
        <v>249</v>
      </c>
      <c r="R38" t="s">
        <v>180</v>
      </c>
      <c r="S38" s="58" t="s">
        <v>288</v>
      </c>
      <c r="AD38" s="37"/>
      <c r="AE38" s="37"/>
      <c r="AH38" s="37"/>
      <c r="AI38" s="37"/>
      <c r="AJ38" t="s">
        <v>281</v>
      </c>
    </row>
    <row r="39" spans="1:36" s="36" customFormat="1" ht="15" x14ac:dyDescent="0.25">
      <c r="A39">
        <v>2.0299999999999998</v>
      </c>
      <c r="B39">
        <v>3.73</v>
      </c>
      <c r="C39">
        <v>3.71</v>
      </c>
      <c r="D39" s="20">
        <f t="shared" si="0"/>
        <v>3.0249131159473253E-2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253</v>
      </c>
      <c r="R39" t="s">
        <v>251</v>
      </c>
      <c r="S39" s="58" t="s">
        <v>288</v>
      </c>
      <c r="AD39" s="37"/>
      <c r="AE39" s="37"/>
      <c r="AH39" s="37"/>
      <c r="AI39" s="37"/>
      <c r="AJ39" t="s">
        <v>72</v>
      </c>
    </row>
    <row r="40" spans="1:36" s="36" customFormat="1" ht="15" x14ac:dyDescent="0.25">
      <c r="A40">
        <v>1.78</v>
      </c>
      <c r="B40">
        <v>3.99</v>
      </c>
      <c r="C40">
        <v>4.62</v>
      </c>
      <c r="D40" s="20">
        <f t="shared" si="0"/>
        <v>2.8874535675245339E-2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256</v>
      </c>
      <c r="R40" t="s">
        <v>257</v>
      </c>
      <c r="S40" s="58" t="s">
        <v>288</v>
      </c>
      <c r="AD40" s="37"/>
      <c r="AE40" s="37"/>
      <c r="AH40" s="37"/>
      <c r="AI40" s="37"/>
      <c r="AJ40" t="s">
        <v>72</v>
      </c>
    </row>
    <row r="41" spans="1:36" s="36" customFormat="1" ht="15" x14ac:dyDescent="0.25">
      <c r="A41">
        <v>3.25</v>
      </c>
      <c r="B41">
        <v>3.25</v>
      </c>
      <c r="C41">
        <v>2.33</v>
      </c>
      <c r="D41" s="20">
        <f t="shared" si="0"/>
        <v>4.4569164740838607E-2</v>
      </c>
      <c r="E41" s="17">
        <f>IF(OR($A41="",$B41="",$C41=""),"",A41*'MPTO_working_3-way'!$I40)</f>
        <v>3.348309676268288</v>
      </c>
      <c r="F41" s="21">
        <f>IF(OR($A41="",$B41="",$C41=""),"",B41*'MPTO_working_3-way'!$I40)</f>
        <v>3.348309676268288</v>
      </c>
      <c r="G41" s="22">
        <f>IF(OR($A41="",$B41="",$C41=""),"",C41*'MPTO_working_3-way'!$I40)</f>
        <v>2.4004804756015727</v>
      </c>
      <c r="H41" s="17"/>
      <c r="I41" s="21"/>
      <c r="J41" s="22"/>
      <c r="K41" s="17"/>
      <c r="L41" s="21"/>
      <c r="M41" s="22"/>
      <c r="N41" s="23">
        <f t="shared" si="4"/>
        <v>29.865815790208099</v>
      </c>
      <c r="O41" s="24">
        <f t="shared" si="5"/>
        <v>29.865815790208099</v>
      </c>
      <c r="P41" s="24">
        <f t="shared" si="6"/>
        <v>41.658326745998423</v>
      </c>
      <c r="Q41" t="s">
        <v>93</v>
      </c>
      <c r="R41" t="s">
        <v>91</v>
      </c>
      <c r="S41" s="58" t="s">
        <v>289</v>
      </c>
      <c r="AD41" s="37"/>
      <c r="AE41" s="37"/>
      <c r="AH41" s="37"/>
      <c r="AI41" s="37"/>
      <c r="AJ41" t="s">
        <v>68</v>
      </c>
    </row>
    <row r="42" spans="1:36" s="36" customFormat="1" ht="15" x14ac:dyDescent="0.25">
      <c r="A42">
        <v>3.15</v>
      </c>
      <c r="B42">
        <v>2.92</v>
      </c>
      <c r="C42">
        <v>2.61</v>
      </c>
      <c r="D42" s="20">
        <f t="shared" si="0"/>
        <v>4.3067833337082195E-2</v>
      </c>
      <c r="E42" s="17">
        <f>IF(OR($A42="",$B42="",$C42=""),"",A42*'MPTO_working_3-way'!$I41)</f>
        <v>3.2409547873770226</v>
      </c>
      <c r="F42" s="21">
        <f>IF(OR($A42="",$B42="",$C42=""),"",B42*'MPTO_working_3-way'!$I41)</f>
        <v>3.0043136441717162</v>
      </c>
      <c r="G42" s="22">
        <f>IF(OR($A42="",$B42="",$C42=""),"",C42*'MPTO_working_3-way'!$I41)</f>
        <v>2.6853625381123902</v>
      </c>
      <c r="H42" s="17"/>
      <c r="I42" s="21"/>
      <c r="J42" s="22"/>
      <c r="K42" s="17"/>
      <c r="L42" s="21"/>
      <c r="M42" s="22"/>
      <c r="N42" s="23">
        <f t="shared" si="4"/>
        <v>30.855104918304722</v>
      </c>
      <c r="O42" s="24">
        <f t="shared" si="5"/>
        <v>33.285472771458856</v>
      </c>
      <c r="P42" s="24">
        <f t="shared" si="6"/>
        <v>37.238919728988456</v>
      </c>
      <c r="Q42" t="s">
        <v>88</v>
      </c>
      <c r="R42" t="s">
        <v>89</v>
      </c>
      <c r="S42" s="58" t="s">
        <v>289</v>
      </c>
      <c r="AD42" s="37"/>
      <c r="AE42" s="37"/>
      <c r="AH42" s="37"/>
      <c r="AI42" s="37"/>
      <c r="AJ42" t="s">
        <v>68</v>
      </c>
    </row>
    <row r="43" spans="1:36" s="36" customFormat="1" ht="15" x14ac:dyDescent="0.25">
      <c r="A43">
        <v>2.0299999999999998</v>
      </c>
      <c r="B43">
        <v>3.17</v>
      </c>
      <c r="C43">
        <v>4.22</v>
      </c>
      <c r="D43" s="20">
        <f t="shared" si="0"/>
        <v>4.5035075332184871E-2</v>
      </c>
      <c r="E43" s="17">
        <f>IF(OR($A43="",$B43="",$C43=""),"",A43*'MPTO_working_3-way'!$I42)</f>
        <v>2.1204754044239023</v>
      </c>
      <c r="F43" s="21">
        <f>IF(OR($A43="",$B43="",$C43=""),"",B43*'MPTO_working_3-way'!$I42)</f>
        <v>3.3112842522284582</v>
      </c>
      <c r="G43" s="22">
        <f>IF(OR($A43="",$B43="",$C43=""),"",C43*'MPTO_working_3-way'!$I42)</f>
        <v>4.4080818752063387</v>
      </c>
      <c r="H43" s="17"/>
      <c r="I43" s="21"/>
      <c r="J43" s="22"/>
      <c r="K43" s="17"/>
      <c r="L43" s="21"/>
      <c r="M43" s="22"/>
      <c r="N43" s="23">
        <f t="shared" si="4"/>
        <v>47.159235986124692</v>
      </c>
      <c r="O43" s="24">
        <f t="shared" si="5"/>
        <v>30.199763107833792</v>
      </c>
      <c r="P43" s="24">
        <f t="shared" si="6"/>
        <v>22.685604040718747</v>
      </c>
      <c r="Q43" t="s">
        <v>97</v>
      </c>
      <c r="R43" t="s">
        <v>84</v>
      </c>
      <c r="S43" s="58" t="s">
        <v>289</v>
      </c>
      <c r="AD43" s="37"/>
      <c r="AE43" s="37"/>
      <c r="AH43" s="37"/>
      <c r="AI43" s="37"/>
      <c r="AJ43" t="s">
        <v>68</v>
      </c>
    </row>
    <row r="44" spans="1:36" s="36" customFormat="1" ht="15" x14ac:dyDescent="0.25">
      <c r="A44">
        <v>2.08</v>
      </c>
      <c r="B44">
        <v>3.34</v>
      </c>
      <c r="C44">
        <v>3.77</v>
      </c>
      <c r="D44" s="20">
        <f t="shared" si="0"/>
        <v>4.5422417763941514E-2</v>
      </c>
      <c r="E44" s="17">
        <f>IF(OR($A44="",$B44="",$C44=""),"",A44*'MPTO_working_3-way'!$I43)</f>
        <v>2.1695810933411313</v>
      </c>
      <c r="F44" s="21">
        <f>IF(OR($A44="",$B44="",$C44=""),"",B44*'MPTO_working_3-way'!$I43)</f>
        <v>3.4838465633458542</v>
      </c>
      <c r="G44" s="22">
        <f>IF(OR($A44="",$B44="",$C44=""),"",C44*'MPTO_working_3-way'!$I43)</f>
        <v>3.9323657316807998</v>
      </c>
      <c r="H44" s="17"/>
      <c r="I44" s="21"/>
      <c r="J44" s="22"/>
      <c r="K44" s="17"/>
      <c r="L44" s="21"/>
      <c r="M44" s="22"/>
      <c r="N44" s="23">
        <f t="shared" si="4"/>
        <v>46.091847088324819</v>
      </c>
      <c r="O44" s="24">
        <f t="shared" si="5"/>
        <v>28.703904773567558</v>
      </c>
      <c r="P44" s="24">
        <f t="shared" si="6"/>
        <v>25.429984600455075</v>
      </c>
      <c r="Q44" t="s">
        <v>81</v>
      </c>
      <c r="R44" t="s">
        <v>74</v>
      </c>
      <c r="S44" s="58" t="s">
        <v>289</v>
      </c>
      <c r="AD44" s="37"/>
      <c r="AE44" s="37"/>
      <c r="AH44" s="37"/>
      <c r="AI44" s="37"/>
      <c r="AJ44" t="s">
        <v>68</v>
      </c>
    </row>
    <row r="45" spans="1:36" s="36" customFormat="1" ht="15" x14ac:dyDescent="0.25">
      <c r="A45">
        <v>2.36</v>
      </c>
      <c r="B45">
        <v>3.58</v>
      </c>
      <c r="C45">
        <v>3.07</v>
      </c>
      <c r="D45" s="20">
        <f t="shared" si="0"/>
        <v>2.8791321520670987E-2</v>
      </c>
      <c r="E45" s="17">
        <f>IF(OR($A45="",$B45="",$C45=""),"",A45*'MPTO_working_3-way'!$I44)</f>
        <v>2.466282777783956</v>
      </c>
      <c r="F45" s="21">
        <f>IF(OR($A45="",$B45="",$C45=""),"",B45*'MPTO_working_3-way'!$I44)</f>
        <v>3.741225569689222</v>
      </c>
      <c r="G45" s="22">
        <f>IF(OR($A45="",$B45="",$C45=""),"",C45*'MPTO_working_3-way'!$I44)</f>
        <v>3.2082576812698074</v>
      </c>
      <c r="H45" s="17"/>
      <c r="I45" s="21"/>
      <c r="J45" s="22"/>
      <c r="K45" s="17"/>
      <c r="L45" s="21"/>
      <c r="M45" s="22"/>
      <c r="N45" s="23">
        <f t="shared" si="4"/>
        <v>40.546850872410346</v>
      </c>
      <c r="O45" s="24">
        <f t="shared" si="5"/>
        <v>26.729208954996757</v>
      </c>
      <c r="P45" s="24">
        <f t="shared" si="6"/>
        <v>31.169566142960392</v>
      </c>
      <c r="Q45" t="s">
        <v>150</v>
      </c>
      <c r="R45" t="s">
        <v>153</v>
      </c>
      <c r="S45" s="58" t="s">
        <v>289</v>
      </c>
      <c r="AD45" s="37"/>
      <c r="AE45" s="37"/>
      <c r="AH45" s="37"/>
      <c r="AI45" s="37"/>
      <c r="AJ45" t="s">
        <v>278</v>
      </c>
    </row>
    <row r="46" spans="1:36" s="36" customFormat="1" ht="15" x14ac:dyDescent="0.25">
      <c r="A46">
        <v>1.73</v>
      </c>
      <c r="B46">
        <v>4.1399999999999997</v>
      </c>
      <c r="C46">
        <v>4.74</v>
      </c>
      <c r="D46" s="20">
        <f t="shared" si="0"/>
        <v>3.0551039935752922E-2</v>
      </c>
      <c r="E46" s="17">
        <f>IF(OR($A46="",$B46="",$C46=""),"",A46*'MPTO_working_3-way'!$I45)</f>
        <v>1.8085807827316187</v>
      </c>
      <c r="F46" s="21">
        <f>IF(OR($A46="",$B46="",$C46=""),"",B46*'MPTO_working_3-way'!$I45)</f>
        <v>4.3280488095427172</v>
      </c>
      <c r="G46" s="22">
        <f>IF(OR($A46="",$B46="",$C46=""),"",C46*'MPTO_working_3-way'!$I45)</f>
        <v>4.9553022602010834</v>
      </c>
      <c r="H46" s="17"/>
      <c r="I46" s="21"/>
      <c r="J46" s="22"/>
      <c r="K46" s="17"/>
      <c r="L46" s="21"/>
      <c r="M46" s="22"/>
      <c r="N46" s="23">
        <f t="shared" si="4"/>
        <v>55.291973106649628</v>
      </c>
      <c r="O46" s="24">
        <f t="shared" si="5"/>
        <v>23.105099873068568</v>
      </c>
      <c r="P46" s="24">
        <f t="shared" si="6"/>
        <v>20.180403686604187</v>
      </c>
      <c r="Q46" t="s">
        <v>184</v>
      </c>
      <c r="R46" t="s">
        <v>186</v>
      </c>
      <c r="S46" s="58" t="s">
        <v>289</v>
      </c>
      <c r="AD46" s="37"/>
      <c r="AE46" s="37"/>
      <c r="AH46" s="37"/>
      <c r="AI46" s="37"/>
      <c r="AJ46" t="s">
        <v>278</v>
      </c>
    </row>
    <row r="47" spans="1:36" s="36" customFormat="1" ht="15" x14ac:dyDescent="0.25">
      <c r="A47">
        <v>4.53</v>
      </c>
      <c r="B47">
        <v>4.3899999999999997</v>
      </c>
      <c r="C47">
        <v>1.72</v>
      </c>
      <c r="D47" s="20">
        <f t="shared" si="0"/>
        <v>2.9936333515411473E-2</v>
      </c>
      <c r="E47" s="17">
        <f>IF(OR($A47="",$B47="",$C47=""),"",A47*'MPTO_working_3-way'!$I46)</f>
        <v>4.6604246864886401</v>
      </c>
      <c r="F47" s="21">
        <f>IF(OR($A47="",$B47="",$C47=""),"",B47*'MPTO_working_3-way'!$I46)</f>
        <v>4.5163939014757455</v>
      </c>
      <c r="G47" s="22">
        <f>IF(OR($A47="",$B47="",$C47=""),"",C47*'MPTO_working_3-way'!$I46)</f>
        <v>1.7695210730155542</v>
      </c>
      <c r="H47" s="17"/>
      <c r="I47" s="21"/>
      <c r="J47" s="22"/>
      <c r="K47" s="17"/>
      <c r="L47" s="21"/>
      <c r="M47" s="22"/>
      <c r="N47" s="23">
        <f t="shared" si="4"/>
        <v>21.457271971354224</v>
      </c>
      <c r="O47" s="24">
        <f t="shared" si="5"/>
        <v>22.141558549028396</v>
      </c>
      <c r="P47" s="24">
        <f t="shared" si="6"/>
        <v>56.512466296648057</v>
      </c>
      <c r="Q47" t="s">
        <v>189</v>
      </c>
      <c r="R47" t="s">
        <v>151</v>
      </c>
      <c r="S47" s="58" t="s">
        <v>289</v>
      </c>
      <c r="AD47" s="37"/>
      <c r="AE47" s="37"/>
      <c r="AH47" s="37"/>
      <c r="AI47" s="37"/>
      <c r="AJ47" t="s">
        <v>278</v>
      </c>
    </row>
    <row r="48" spans="1:36" s="36" customFormat="1" ht="15" x14ac:dyDescent="0.25">
      <c r="A48">
        <v>2.27</v>
      </c>
      <c r="B48">
        <v>3.38</v>
      </c>
      <c r="C48">
        <v>3.44</v>
      </c>
      <c r="D48" s="20">
        <f t="shared" si="0"/>
        <v>2.7084296945518727E-2</v>
      </c>
      <c r="E48" s="17">
        <f>IF(OR($A48="",$B48="",$C48=""),"",A48*'MPTO_working_3-way'!$I47)</f>
        <v>2.3393508606541591</v>
      </c>
      <c r="F48" s="21">
        <f>IF(OR($A48="",$B48="",$C48=""),"",B48*'MPTO_working_3-way'!$I47)</f>
        <v>3.4832625149828447</v>
      </c>
      <c r="G48" s="22">
        <f>IF(OR($A48="",$B48="",$C48=""),"",C48*'MPTO_working_3-way'!$I47)</f>
        <v>3.5450955773789898</v>
      </c>
      <c r="H48" s="17"/>
      <c r="I48" s="21"/>
      <c r="J48" s="22"/>
      <c r="K48" s="17"/>
      <c r="L48" s="21"/>
      <c r="M48" s="22"/>
      <c r="N48" s="23">
        <f t="shared" si="4"/>
        <v>42.746901151901909</v>
      </c>
      <c r="O48" s="24">
        <f t="shared" si="5"/>
        <v>28.708717637519925</v>
      </c>
      <c r="P48" s="24">
        <f t="shared" si="6"/>
        <v>28.20798419035388</v>
      </c>
      <c r="Q48" t="s">
        <v>108</v>
      </c>
      <c r="R48" t="s">
        <v>99</v>
      </c>
      <c r="S48" s="58" t="s">
        <v>289</v>
      </c>
      <c r="AD48" s="37"/>
      <c r="AE48" s="37"/>
      <c r="AH48" s="37"/>
      <c r="AI48" s="37"/>
      <c r="AJ48" t="s">
        <v>98</v>
      </c>
    </row>
    <row r="49" spans="1:36" s="36" customFormat="1" ht="15" x14ac:dyDescent="0.25">
      <c r="A49">
        <v>2.2000000000000002</v>
      </c>
      <c r="B49">
        <v>3.25</v>
      </c>
      <c r="C49">
        <v>3.77</v>
      </c>
      <c r="D49" s="20">
        <f t="shared" si="0"/>
        <v>2.7489751627682857E-2</v>
      </c>
      <c r="E49" s="17">
        <f>IF(OR($A49="",$B49="",$C49=""),"",A49*'MPTO_working_3-way'!$I48)</f>
        <v>2.2658599337339056</v>
      </c>
      <c r="F49" s="21">
        <f>IF(OR($A49="",$B49="",$C49=""),"",B49*'MPTO_working_3-way'!$I48)</f>
        <v>3.3472930839250874</v>
      </c>
      <c r="G49" s="22">
        <f>IF(OR($A49="",$B49="",$C49=""),"",C49*'MPTO_working_3-way'!$I48)</f>
        <v>3.8828599773531014</v>
      </c>
      <c r="H49" s="17"/>
      <c r="I49" s="21"/>
      <c r="J49" s="22"/>
      <c r="K49" s="17"/>
      <c r="L49" s="21"/>
      <c r="M49" s="22"/>
      <c r="N49" s="23">
        <f t="shared" si="4"/>
        <v>44.13335463115331</v>
      </c>
      <c r="O49" s="24">
        <f t="shared" si="5"/>
        <v>29.874886211857632</v>
      </c>
      <c r="P49" s="24">
        <f t="shared" si="6"/>
        <v>25.754212251601405</v>
      </c>
      <c r="Q49" t="s">
        <v>102</v>
      </c>
      <c r="R49" t="s">
        <v>111</v>
      </c>
      <c r="S49" s="58" t="s">
        <v>289</v>
      </c>
      <c r="AD49" s="37"/>
      <c r="AE49" s="37"/>
      <c r="AH49" s="37"/>
      <c r="AI49" s="37"/>
      <c r="AJ49" t="s">
        <v>98</v>
      </c>
    </row>
    <row r="50" spans="1:36" s="36" customFormat="1" ht="15" x14ac:dyDescent="0.25">
      <c r="A50">
        <v>1.9</v>
      </c>
      <c r="B50">
        <v>3.3</v>
      </c>
      <c r="C50">
        <v>4.97</v>
      </c>
      <c r="D50" s="20">
        <f t="shared" si="0"/>
        <v>3.0553335964751849E-2</v>
      </c>
      <c r="E50" s="17">
        <f>IF(OR($A50="",$B50="",$C50=""),"",A50*'MPTO_working_3-way'!$I49)</f>
        <v>1.9514601641964855</v>
      </c>
      <c r="F50" s="21">
        <f>IF(OR($A50="",$B50="",$C50=""),"",B50*'MPTO_working_3-way'!$I49)</f>
        <v>3.3893781799202114</v>
      </c>
      <c r="G50" s="22">
        <f>IF(OR($A50="",$B50="",$C50=""),"",C50*'MPTO_working_3-way'!$I49)</f>
        <v>5.104608955819228</v>
      </c>
      <c r="H50" s="17"/>
      <c r="I50" s="21"/>
      <c r="J50" s="22"/>
      <c r="K50" s="17"/>
      <c r="L50" s="21"/>
      <c r="M50" s="22"/>
      <c r="N50" s="23">
        <f t="shared" si="4"/>
        <v>51.243679904260333</v>
      </c>
      <c r="O50" s="24">
        <f t="shared" si="5"/>
        <v>29.50393691457413</v>
      </c>
      <c r="P50" s="24">
        <f t="shared" si="6"/>
        <v>19.590139198811794</v>
      </c>
      <c r="Q50" t="s">
        <v>101</v>
      </c>
      <c r="R50" t="s">
        <v>114</v>
      </c>
      <c r="S50" s="58" t="s">
        <v>289</v>
      </c>
      <c r="AD50" s="37"/>
      <c r="AE50" s="37"/>
      <c r="AH50" s="37"/>
      <c r="AI50" s="37"/>
      <c r="AJ50" t="s">
        <v>98</v>
      </c>
    </row>
    <row r="51" spans="1:36" s="36" customFormat="1" ht="15" x14ac:dyDescent="0.25">
      <c r="A51">
        <v>1.56</v>
      </c>
      <c r="B51">
        <v>4.24</v>
      </c>
      <c r="C51">
        <v>6.48</v>
      </c>
      <c r="D51" s="20">
        <f t="shared" si="0"/>
        <v>3.1195685283735397E-2</v>
      </c>
      <c r="E51" s="17">
        <f>IF(OR($A51="",$B51="",$C51=""),"",A51*'MPTO_working_3-way'!$I50)</f>
        <v>1.6028840125391852</v>
      </c>
      <c r="F51" s="21">
        <f>IF(OR($A51="",$B51="",$C51=""),"",B51*'MPTO_working_3-way'!$I50)</f>
        <v>4.3565565469013752</v>
      </c>
      <c r="G51" s="22">
        <f>IF(OR($A51="",$B51="",$C51=""),"",C51*'MPTO_working_3-way'!$I50)</f>
        <v>6.6581335905473855</v>
      </c>
      <c r="H51" s="17"/>
      <c r="I51" s="21"/>
      <c r="J51" s="22"/>
      <c r="K51" s="17"/>
      <c r="L51" s="21"/>
      <c r="M51" s="22"/>
      <c r="N51" s="23">
        <f t="shared" si="4"/>
        <v>62.387545959477421</v>
      </c>
      <c r="O51" s="24">
        <f t="shared" si="5"/>
        <v>22.953908419053011</v>
      </c>
      <c r="P51" s="24">
        <f t="shared" si="6"/>
        <v>15.0192240272816</v>
      </c>
      <c r="Q51" t="s">
        <v>122</v>
      </c>
      <c r="R51" t="s">
        <v>129</v>
      </c>
      <c r="S51" s="58" t="s">
        <v>289</v>
      </c>
      <c r="AD51" s="37"/>
      <c r="AE51" s="37"/>
      <c r="AH51" s="37"/>
      <c r="AI51" s="37"/>
      <c r="AJ51" t="s">
        <v>98</v>
      </c>
    </row>
    <row r="52" spans="1:36" s="36" customFormat="1" ht="15" x14ac:dyDescent="0.25">
      <c r="A52">
        <v>3.07</v>
      </c>
      <c r="B52">
        <v>3.18</v>
      </c>
      <c r="C52">
        <v>2.58</v>
      </c>
      <c r="D52" s="20">
        <f t="shared" si="0"/>
        <v>2.7795207052639048E-2</v>
      </c>
      <c r="E52" s="17">
        <f>IF(OR($A52="",$B52="",$C52=""),"",A52*'MPTO_working_3-way'!$I51)</f>
        <v>3.1637987414117879</v>
      </c>
      <c r="F52" s="21">
        <f>IF(OR($A52="",$B52="",$C52=""),"",B52*'MPTO_working_3-way'!$I51)</f>
        <v>3.2771596083679109</v>
      </c>
      <c r="G52" s="22">
        <f>IF(OR($A52="",$B52="",$C52=""),"",C52*'MPTO_working_3-way'!$I51)</f>
        <v>2.6588276067890599</v>
      </c>
      <c r="H52" s="17"/>
      <c r="I52" s="21"/>
      <c r="J52" s="22"/>
      <c r="K52" s="17"/>
      <c r="L52" s="21"/>
      <c r="M52" s="22"/>
      <c r="N52" s="23">
        <f t="shared" si="4"/>
        <v>31.607573102256438</v>
      </c>
      <c r="O52" s="24">
        <f t="shared" si="5"/>
        <v>30.514229378593477</v>
      </c>
      <c r="P52" s="24">
        <f t="shared" si="6"/>
        <v>37.610561792219869</v>
      </c>
      <c r="Q52" t="s">
        <v>106</v>
      </c>
      <c r="R52" t="s">
        <v>107</v>
      </c>
      <c r="S52" s="58" t="s">
        <v>289</v>
      </c>
      <c r="AD52" s="37"/>
      <c r="AE52" s="37"/>
      <c r="AH52" s="37"/>
      <c r="AI52" s="37"/>
      <c r="AJ52" t="s">
        <v>98</v>
      </c>
    </row>
    <row r="53" spans="1:36" s="36" customFormat="1" ht="15" x14ac:dyDescent="0.25">
      <c r="A53">
        <v>2.79</v>
      </c>
      <c r="B53">
        <v>3.17</v>
      </c>
      <c r="C53">
        <v>2.83</v>
      </c>
      <c r="D53" s="20">
        <f t="shared" si="0"/>
        <v>2.7237242776675608E-2</v>
      </c>
      <c r="E53" s="17">
        <f>IF(OR($A53="",$B53="",$C53=""),"",A53*'MPTO_working_3-way'!$I52)</f>
        <v>2.8770359619416217</v>
      </c>
      <c r="F53" s="21">
        <f>IF(OR($A53="",$B53="",$C53=""),"",B53*'MPTO_working_3-way'!$I52)</f>
        <v>3.2688903223494412</v>
      </c>
      <c r="G53" s="22">
        <f>IF(OR($A53="",$B53="",$C53=""),"",C53*'MPTO_working_3-way'!$I52)</f>
        <v>2.9182837893529712</v>
      </c>
      <c r="H53" s="17"/>
      <c r="I53" s="21"/>
      <c r="J53" s="22"/>
      <c r="K53" s="17"/>
      <c r="L53" s="21"/>
      <c r="M53" s="22"/>
      <c r="N53" s="23">
        <f t="shared" si="4"/>
        <v>34.757994450828178</v>
      </c>
      <c r="O53" s="24">
        <f t="shared" si="5"/>
        <v>30.591420983536473</v>
      </c>
      <c r="P53" s="24">
        <f t="shared" si="6"/>
        <v>34.266715377318242</v>
      </c>
      <c r="Q53" t="s">
        <v>121</v>
      </c>
      <c r="R53" t="s">
        <v>103</v>
      </c>
      <c r="S53" s="58" t="s">
        <v>289</v>
      </c>
      <c r="AD53" s="37"/>
      <c r="AE53" s="37"/>
      <c r="AH53" s="37"/>
      <c r="AI53" s="37"/>
      <c r="AJ53" t="s">
        <v>98</v>
      </c>
    </row>
    <row r="54" spans="1:36" s="36" customFormat="1" ht="15" x14ac:dyDescent="0.25">
      <c r="A54">
        <v>1.71</v>
      </c>
      <c r="B54">
        <v>3.78</v>
      </c>
      <c r="C54">
        <v>5.52</v>
      </c>
      <c r="D54" s="20">
        <f t="shared" si="0"/>
        <v>3.0505006477546726E-2</v>
      </c>
      <c r="E54" s="17">
        <f>IF(OR($A54="",$B54="",$C54=""),"",A54*'MPTO_working_3-way'!$I53)</f>
        <v>1.7575298040600127</v>
      </c>
      <c r="F54" s="21">
        <f>IF(OR($A54="",$B54="",$C54=""),"",B54*'MPTO_working_3-way'!$I53)</f>
        <v>3.8850658826589752</v>
      </c>
      <c r="G54" s="22">
        <f>IF(OR($A54="",$B54="",$C54=""),"",C54*'MPTO_working_3-way'!$I53)</f>
        <v>5.6734295429305668</v>
      </c>
      <c r="H54" s="17"/>
      <c r="I54" s="21"/>
      <c r="J54" s="22"/>
      <c r="K54" s="17"/>
      <c r="L54" s="21"/>
      <c r="M54" s="22"/>
      <c r="N54" s="23">
        <f t="shared" si="4"/>
        <v>56.898039378332719</v>
      </c>
      <c r="O54" s="24">
        <f t="shared" si="5"/>
        <v>25.739589242579093</v>
      </c>
      <c r="P54" s="24">
        <f t="shared" si="6"/>
        <v>17.626023068287857</v>
      </c>
      <c r="Q54" t="s">
        <v>105</v>
      </c>
      <c r="R54" t="s">
        <v>127</v>
      </c>
      <c r="S54" s="58" t="s">
        <v>289</v>
      </c>
      <c r="AD54" s="37"/>
      <c r="AE54" s="37"/>
      <c r="AH54" s="37"/>
      <c r="AI54" s="37"/>
      <c r="AJ54" t="s">
        <v>98</v>
      </c>
    </row>
    <row r="55" spans="1:36" s="36" customFormat="1" ht="15" x14ac:dyDescent="0.25">
      <c r="A55">
        <v>4.08</v>
      </c>
      <c r="B55">
        <v>3.37</v>
      </c>
      <c r="C55">
        <v>2.0499999999999998</v>
      </c>
      <c r="D55" s="20">
        <f t="shared" si="0"/>
        <v>2.9638822308977186E-2</v>
      </c>
      <c r="E55" s="17">
        <f>IF(OR($A55="",$B55="",$C55=""),"",A55*'MPTO_working_3-way'!$I54)</f>
        <v>4.1911279505288368</v>
      </c>
      <c r="F55" s="21">
        <f>IF(OR($A55="",$B55="",$C55=""),"",B55*'MPTO_working_3-way'!$I54)</f>
        <v>3.4617895081573971</v>
      </c>
      <c r="G55" s="22">
        <f>IF(OR($A55="",$B55="",$C55=""),"",C55*'MPTO_working_3-way'!$I54)</f>
        <v>2.1058363476921849</v>
      </c>
      <c r="H55" s="17"/>
      <c r="I55" s="21"/>
      <c r="J55" s="22"/>
      <c r="K55" s="17"/>
      <c r="L55" s="21"/>
      <c r="M55" s="22"/>
      <c r="N55" s="23">
        <f t="shared" si="4"/>
        <v>23.859925342384738</v>
      </c>
      <c r="O55" s="24">
        <f t="shared" si="5"/>
        <v>28.886793886329297</v>
      </c>
      <c r="P55" s="24">
        <f t="shared" si="6"/>
        <v>47.487070925331579</v>
      </c>
      <c r="Q55" t="s">
        <v>95</v>
      </c>
      <c r="R55" t="s">
        <v>100</v>
      </c>
      <c r="S55" s="58" t="s">
        <v>289</v>
      </c>
      <c r="AD55" s="37"/>
      <c r="AE55" s="37"/>
      <c r="AH55" s="37"/>
      <c r="AI55" s="37"/>
      <c r="AJ55" t="s">
        <v>98</v>
      </c>
    </row>
    <row r="56" spans="1:36" s="36" customFormat="1" ht="15" x14ac:dyDescent="0.25">
      <c r="A56">
        <v>2.77</v>
      </c>
      <c r="B56">
        <v>3.64</v>
      </c>
      <c r="C56">
        <v>2.4500000000000002</v>
      </c>
      <c r="D56" s="20">
        <f t="shared" si="0"/>
        <v>4.3899370356306866E-2</v>
      </c>
      <c r="E56" s="17">
        <f>IF(OR($A56="",$B56="",$C56=""),"",A56*'MPTO_working_3-way'!$I55)</f>
        <v>2.8544988679428043</v>
      </c>
      <c r="F56" s="21">
        <f>IF(OR($A56="",$B56="",$C56=""),"",B56*'MPTO_working_3-way'!$I55)</f>
        <v>3.75103822357827</v>
      </c>
      <c r="G56" s="22">
        <f>IF(OR($A56="",$B56="",$C56=""),"",C56*'MPTO_working_3-way'!$I55)</f>
        <v>2.5247372658699896</v>
      </c>
      <c r="H56" s="17"/>
      <c r="I56" s="21"/>
      <c r="J56" s="22"/>
      <c r="K56" s="17"/>
      <c r="L56" s="21"/>
      <c r="M56" s="22"/>
      <c r="N56" s="23">
        <f t="shared" si="4"/>
        <v>35.032418867998551</v>
      </c>
      <c r="O56" s="24">
        <f t="shared" si="5"/>
        <v>26.659285786910985</v>
      </c>
      <c r="P56" s="24">
        <f t="shared" si="6"/>
        <v>39.608081740553459</v>
      </c>
      <c r="Q56" t="s">
        <v>195</v>
      </c>
      <c r="R56" t="s">
        <v>154</v>
      </c>
      <c r="S56" s="58" t="s">
        <v>289</v>
      </c>
      <c r="AD56" s="37"/>
      <c r="AE56" s="37"/>
      <c r="AH56" s="37"/>
      <c r="AI56" s="37"/>
      <c r="AJ56" t="s">
        <v>274</v>
      </c>
    </row>
    <row r="57" spans="1:36" s="36" customFormat="1" ht="15" x14ac:dyDescent="0.25">
      <c r="A57">
        <v>1.75</v>
      </c>
      <c r="B57">
        <v>3.97</v>
      </c>
      <c r="C57">
        <v>4.46</v>
      </c>
      <c r="D57" s="20">
        <f t="shared" si="0"/>
        <v>4.7532986831085866E-2</v>
      </c>
      <c r="E57" s="17">
        <f>IF(OR($A57="",$B57="",$C57=""),"",A57*'MPTO_working_3-way'!$I56)</f>
        <v>1.8018679390407102</v>
      </c>
      <c r="F57" s="21">
        <f>IF(OR($A57="",$B57="",$C57=""),"",B57*'MPTO_working_3-way'!$I56)</f>
        <v>4.0876661245666392</v>
      </c>
      <c r="G57" s="22">
        <f>IF(OR($A57="",$B57="",$C57=""),"",C57*'MPTO_working_3-way'!$I56)</f>
        <v>4.5921891474980381</v>
      </c>
      <c r="H57" s="17"/>
      <c r="I57" s="21"/>
      <c r="J57" s="22"/>
      <c r="K57" s="17"/>
      <c r="L57" s="21"/>
      <c r="M57" s="22"/>
      <c r="N57" s="23">
        <f t="shared" si="4"/>
        <v>55.497962882473303</v>
      </c>
      <c r="O57" s="24">
        <f t="shared" si="5"/>
        <v>24.463837542651962</v>
      </c>
      <c r="P57" s="24">
        <f t="shared" si="6"/>
        <v>21.776106512181233</v>
      </c>
      <c r="Q57" t="s">
        <v>131</v>
      </c>
      <c r="R57" t="s">
        <v>192</v>
      </c>
      <c r="S57" s="58" t="s">
        <v>289</v>
      </c>
      <c r="AD57" s="37"/>
      <c r="AE57" s="37"/>
      <c r="AH57" s="37"/>
      <c r="AI57" s="37"/>
      <c r="AJ57" t="s">
        <v>274</v>
      </c>
    </row>
    <row r="58" spans="1:36" s="36" customFormat="1" ht="15" x14ac:dyDescent="0.25">
      <c r="A58">
        <v>2.09</v>
      </c>
      <c r="B58">
        <v>3.54</v>
      </c>
      <c r="C58">
        <v>3.52</v>
      </c>
      <c r="D58" s="20">
        <f t="shared" si="0"/>
        <v>4.5045684318655077E-2</v>
      </c>
      <c r="E58" s="17">
        <f>IF(OR($A58="",$B58="",$C58=""),"",A58*'MPTO_working_3-way'!$I57)</f>
        <v>2.1817496840446813</v>
      </c>
      <c r="F58" s="21">
        <f>IF(OR($A58="",$B58="",$C58=""),"",B58*'MPTO_working_3-way'!$I57)</f>
        <v>3.6954037710613266</v>
      </c>
      <c r="G58" s="22">
        <f>IF(OR($A58="",$B58="",$C58=""),"",C58*'MPTO_working_3-way'!$I57)</f>
        <v>3.6745257836542002</v>
      </c>
      <c r="H58" s="17"/>
      <c r="I58" s="21"/>
      <c r="J58" s="22"/>
      <c r="K58" s="17"/>
      <c r="L58" s="21"/>
      <c r="M58" s="22"/>
      <c r="N58" s="23">
        <f t="shared" si="4"/>
        <v>45.834772307432146</v>
      </c>
      <c r="O58" s="24">
        <f t="shared" si="5"/>
        <v>27.060642407495251</v>
      </c>
      <c r="P58" s="24">
        <f t="shared" si="6"/>
        <v>27.214396057537837</v>
      </c>
      <c r="Q58" t="s">
        <v>155</v>
      </c>
      <c r="R58" t="s">
        <v>190</v>
      </c>
      <c r="S58" s="58" t="s">
        <v>289</v>
      </c>
      <c r="AD58" s="37"/>
      <c r="AE58" s="37"/>
      <c r="AH58" s="37"/>
      <c r="AI58" s="37"/>
      <c r="AJ58" t="s">
        <v>274</v>
      </c>
    </row>
    <row r="59" spans="1:36" s="36" customFormat="1" ht="15" x14ac:dyDescent="0.25">
      <c r="A59">
        <v>1.54</v>
      </c>
      <c r="B59">
        <v>4.38</v>
      </c>
      <c r="C59">
        <v>5.82</v>
      </c>
      <c r="D59" s="20">
        <f t="shared" si="0"/>
        <v>4.9482457475678698E-2</v>
      </c>
      <c r="E59" s="17">
        <f>IF(OR($A59="",$B59="",$C59=""),"",A59*'MPTO_working_3-way'!$I58)</f>
        <v>1.6132007997198723</v>
      </c>
      <c r="F59" s="21">
        <f>IF(OR($A59="",$B59="",$C59=""),"",B59*'MPTO_working_3-way'!$I58)</f>
        <v>4.5881944823201559</v>
      </c>
      <c r="G59" s="22">
        <f>IF(OR($A59="",$B59="",$C59=""),"",C59*'MPTO_working_3-way'!$I58)</f>
        <v>6.0966419833569203</v>
      </c>
      <c r="H59" s="17"/>
      <c r="I59" s="21"/>
      <c r="J59" s="22"/>
      <c r="K59" s="17"/>
      <c r="L59" s="21"/>
      <c r="M59" s="22"/>
      <c r="N59" s="23">
        <f t="shared" si="4"/>
        <v>61.988563368778834</v>
      </c>
      <c r="O59" s="24">
        <f t="shared" si="5"/>
        <v>21.795065659342335</v>
      </c>
      <c r="P59" s="24">
        <f t="shared" si="6"/>
        <v>16.402472094144226</v>
      </c>
      <c r="Q59" t="s">
        <v>191</v>
      </c>
      <c r="R59" t="s">
        <v>261</v>
      </c>
      <c r="S59" s="58" t="s">
        <v>289</v>
      </c>
      <c r="AD59" s="37"/>
      <c r="AE59" s="37"/>
      <c r="AH59" s="37"/>
      <c r="AI59" s="37"/>
      <c r="AJ59" t="s">
        <v>274</v>
      </c>
    </row>
    <row r="60" spans="1:36" s="36" customFormat="1" ht="15" x14ac:dyDescent="0.25">
      <c r="A60">
        <v>1.52</v>
      </c>
      <c r="B60">
        <v>4.49</v>
      </c>
      <c r="C60">
        <v>6.59</v>
      </c>
      <c r="D60" s="20">
        <f t="shared" si="0"/>
        <v>3.235695434787611E-2</v>
      </c>
      <c r="E60" s="17">
        <f>IF(OR($A60="",$B60="",$C60=""),"",A60*'MPTO_working_3-way'!$I59)</f>
        <v>1.5884694401643558</v>
      </c>
      <c r="F60" s="21">
        <f>IF(OR($A60="",$B60="",$C60=""),"",B60*'MPTO_working_3-way'!$I59)</f>
        <v>4.6922551225907618</v>
      </c>
      <c r="G60" s="22">
        <f>IF(OR($A60="",$B60="",$C60=""),"",C60*'MPTO_working_3-way'!$I59)</f>
        <v>6.8868510596599366</v>
      </c>
      <c r="H60" s="17"/>
      <c r="I60" s="21"/>
      <c r="J60" s="22"/>
      <c r="K60" s="17"/>
      <c r="L60" s="21"/>
      <c r="M60" s="22"/>
      <c r="N60" s="23">
        <f t="shared" si="4"/>
        <v>62.953681998221633</v>
      </c>
      <c r="O60" s="24">
        <f t="shared" si="5"/>
        <v>21.311714173117345</v>
      </c>
      <c r="P60" s="24">
        <f t="shared" si="6"/>
        <v>14.520424375917587</v>
      </c>
      <c r="Q60" t="s">
        <v>197</v>
      </c>
      <c r="R60" t="s">
        <v>156</v>
      </c>
      <c r="S60" s="58" t="s">
        <v>289</v>
      </c>
      <c r="AD60" s="37"/>
      <c r="AE60" s="37"/>
      <c r="AH60" s="37"/>
      <c r="AI60" s="37"/>
      <c r="AJ60" t="s">
        <v>125</v>
      </c>
    </row>
    <row r="61" spans="1:36" s="36" customFormat="1" ht="15" x14ac:dyDescent="0.25">
      <c r="A61">
        <v>2.4</v>
      </c>
      <c r="B61">
        <v>3.61</v>
      </c>
      <c r="C61">
        <v>3</v>
      </c>
      <c r="D61" s="20">
        <f t="shared" si="0"/>
        <v>2.7008310249307499E-2</v>
      </c>
      <c r="E61" s="17">
        <f>IF(OR($A61="",$B61="",$C61=""),"",A61*'MPTO_working_3-way'!$I60)</f>
        <v>2.518757897941629</v>
      </c>
      <c r="F61" s="21">
        <f>IF(OR($A61="",$B61="",$C61=""),"",B61*'MPTO_working_3-way'!$I60)</f>
        <v>3.7886316714872001</v>
      </c>
      <c r="G61" s="22">
        <f>IF(OR($A61="",$B61="",$C61=""),"",C61*'MPTO_working_3-way'!$I60)</f>
        <v>3.1484473724270359</v>
      </c>
      <c r="H61" s="17"/>
      <c r="I61" s="21"/>
      <c r="J61" s="22"/>
      <c r="K61" s="17"/>
      <c r="L61" s="21"/>
      <c r="M61" s="22"/>
      <c r="N61" s="23">
        <f t="shared" si="4"/>
        <v>39.702108758337459</v>
      </c>
      <c r="O61" s="24">
        <f t="shared" si="5"/>
        <v>26.394753745155096</v>
      </c>
      <c r="P61" s="24">
        <f t="shared" si="6"/>
        <v>31.76168700666997</v>
      </c>
      <c r="Q61" t="s">
        <v>159</v>
      </c>
      <c r="R61" t="s">
        <v>196</v>
      </c>
      <c r="S61" s="58" t="s">
        <v>289</v>
      </c>
      <c r="AD61" s="37"/>
      <c r="AE61" s="37"/>
      <c r="AH61" s="37"/>
      <c r="AI61" s="37"/>
      <c r="AJ61" t="s">
        <v>125</v>
      </c>
    </row>
    <row r="62" spans="1:36" s="36" customFormat="1" ht="15" x14ac:dyDescent="0.25">
      <c r="A62">
        <v>2.39</v>
      </c>
      <c r="B62">
        <v>3.78</v>
      </c>
      <c r="C62">
        <v>2.91</v>
      </c>
      <c r="D62" s="20">
        <f t="shared" si="0"/>
        <v>2.6602918075117721E-2</v>
      </c>
      <c r="E62" s="17">
        <f>IF(OR($A62="",$B62="",$C62=""),"",A62*'MPTO_working_3-way'!$I61)</f>
        <v>2.467333120891424</v>
      </c>
      <c r="F62" s="21">
        <f>IF(OR($A62="",$B62="",$C62=""),"",B62*'MPTO_working_3-way'!$I61)</f>
        <v>3.9023092874349716</v>
      </c>
      <c r="G62" s="22">
        <f>IF(OR($A62="",$B62="",$C62=""),"",C62*'MPTO_working_3-way'!$I61)</f>
        <v>3.0041587371523195</v>
      </c>
      <c r="H62" s="17"/>
      <c r="I62" s="21"/>
      <c r="J62" s="22"/>
      <c r="K62" s="17"/>
      <c r="L62" s="21"/>
      <c r="M62" s="22"/>
      <c r="N62" s="23">
        <f t="shared" si="4"/>
        <v>40.529590087888479</v>
      </c>
      <c r="O62" s="24">
        <f t="shared" si="5"/>
        <v>25.625851933876575</v>
      </c>
      <c r="P62" s="24">
        <f t="shared" si="6"/>
        <v>33.287189109984006</v>
      </c>
      <c r="Q62" t="s">
        <v>157</v>
      </c>
      <c r="R62" t="s">
        <v>158</v>
      </c>
      <c r="S62" s="58" t="s">
        <v>289</v>
      </c>
      <c r="AD62" s="37"/>
      <c r="AE62" s="37"/>
      <c r="AH62" s="37"/>
      <c r="AI62" s="37"/>
      <c r="AJ62" t="s">
        <v>125</v>
      </c>
    </row>
    <row r="63" spans="1:36" s="36" customFormat="1" ht="15" x14ac:dyDescent="0.25">
      <c r="A63">
        <v>1.76</v>
      </c>
      <c r="B63">
        <v>3.99</v>
      </c>
      <c r="C63">
        <v>4.72</v>
      </c>
      <c r="D63" s="20">
        <f t="shared" si="0"/>
        <v>3.0672791377519326E-2</v>
      </c>
      <c r="E63" s="17">
        <f>IF(OR($A63="",$B63="",$C63=""),"",A63*'MPTO_working_3-way'!$I62)</f>
        <v>1.8075346260387812</v>
      </c>
      <c r="F63" s="21">
        <f>IF(OR($A63="",$B63="",$C63=""),"",B63*'MPTO_working_3-way'!$I62)</f>
        <v>4.0977631578947369</v>
      </c>
      <c r="G63" s="22">
        <f>IF(OR($A63="",$B63="",$C63=""),"",C63*'MPTO_working_3-way'!$I62)</f>
        <v>4.8474792243767313</v>
      </c>
      <c r="H63" s="17"/>
      <c r="I63" s="21"/>
      <c r="J63" s="22"/>
      <c r="K63" s="17"/>
      <c r="L63" s="21"/>
      <c r="M63" s="22"/>
      <c r="N63" s="23">
        <f t="shared" si="4"/>
        <v>55.323974744069147</v>
      </c>
      <c r="O63" s="24">
        <f t="shared" si="5"/>
        <v>24.403557781845038</v>
      </c>
      <c r="P63" s="24">
        <f t="shared" si="6"/>
        <v>20.629278718127477</v>
      </c>
      <c r="Q63" t="s">
        <v>117</v>
      </c>
      <c r="R63" t="s">
        <v>115</v>
      </c>
      <c r="S63" s="58" t="s">
        <v>289</v>
      </c>
      <c r="AD63" s="37"/>
      <c r="AE63" s="37"/>
      <c r="AH63" s="37"/>
      <c r="AI63" s="37"/>
      <c r="AJ63" t="s">
        <v>125</v>
      </c>
    </row>
    <row r="64" spans="1:36" s="36" customFormat="1" ht="15" x14ac:dyDescent="0.25">
      <c r="A64">
        <v>2.2799999999999998</v>
      </c>
      <c r="B64">
        <v>3.29</v>
      </c>
      <c r="C64">
        <v>3.52</v>
      </c>
      <c r="D64" s="20">
        <f t="shared" si="0"/>
        <v>2.6638768100134325E-2</v>
      </c>
      <c r="E64" s="17">
        <f>IF(OR($A64="",$B64="",$C64=""),"",A64*'MPTO_working_3-way'!$I63)</f>
        <v>2.3406546532112684</v>
      </c>
      <c r="F64" s="21">
        <f>IF(OR($A64="",$B64="",$C64=""),"",B64*'MPTO_working_3-way'!$I63)</f>
        <v>3.3775236004671374</v>
      </c>
      <c r="G64" s="22">
        <f>IF(OR($A64="",$B64="",$C64=""),"",C64*'MPTO_working_3-way'!$I63)</f>
        <v>3.6136422716244145</v>
      </c>
      <c r="H64" s="17"/>
      <c r="I64" s="21"/>
      <c r="J64" s="22"/>
      <c r="K64" s="17"/>
      <c r="L64" s="21"/>
      <c r="M64" s="22"/>
      <c r="N64" s="23">
        <f t="shared" si="4"/>
        <v>42.723090252893428</v>
      </c>
      <c r="O64" s="24">
        <f t="shared" si="5"/>
        <v>29.607491117506697</v>
      </c>
      <c r="P64" s="24">
        <f t="shared" si="6"/>
        <v>27.672910731987795</v>
      </c>
      <c r="Q64" t="s">
        <v>198</v>
      </c>
      <c r="R64" t="s">
        <v>116</v>
      </c>
      <c r="S64" s="58" t="s">
        <v>289</v>
      </c>
      <c r="AD64" s="37"/>
      <c r="AE64" s="37"/>
      <c r="AH64" s="37"/>
      <c r="AI64" s="37"/>
      <c r="AJ64" t="s">
        <v>125</v>
      </c>
    </row>
    <row r="65" spans="1:36" s="36" customFormat="1" ht="15" x14ac:dyDescent="0.25">
      <c r="A65">
        <v>2.5499999999999998</v>
      </c>
      <c r="B65">
        <v>3.58</v>
      </c>
      <c r="C65">
        <v>2.8</v>
      </c>
      <c r="D65" s="20">
        <f t="shared" si="0"/>
        <v>2.8629328826502709E-2</v>
      </c>
      <c r="E65" s="17">
        <f>IF(OR($A65="",$B65="",$C65=""),"",A65*'MPTO_working_3-way'!$I64)</f>
        <v>2.6282156180126739</v>
      </c>
      <c r="F65" s="21">
        <f>IF(OR($A65="",$B65="",$C65=""),"",B65*'MPTO_working_3-way'!$I64)</f>
        <v>3.6898085931315192</v>
      </c>
      <c r="G65" s="22">
        <f>IF(OR($A65="",$B65="",$C65=""),"",C65*'MPTO_working_3-way'!$I64)</f>
        <v>2.8858838158570541</v>
      </c>
      <c r="H65" s="17"/>
      <c r="I65" s="21"/>
      <c r="J65" s="22"/>
      <c r="K65" s="17"/>
      <c r="L65" s="21"/>
      <c r="M65" s="22"/>
      <c r="N65" s="23">
        <f t="shared" si="4"/>
        <v>38.048628626449997</v>
      </c>
      <c r="O65" s="24">
        <f t="shared" si="5"/>
        <v>27.101676814929466</v>
      </c>
      <c r="P65" s="24">
        <f t="shared" si="6"/>
        <v>34.651429641945533</v>
      </c>
      <c r="Q65" t="s">
        <v>118</v>
      </c>
      <c r="R65" t="s">
        <v>263</v>
      </c>
      <c r="S65" s="58" t="s">
        <v>289</v>
      </c>
      <c r="AD65" s="37"/>
      <c r="AE65" s="37"/>
      <c r="AH65" s="37"/>
      <c r="AI65" s="37"/>
      <c r="AJ65" t="s">
        <v>125</v>
      </c>
    </row>
    <row r="66" spans="1:36" s="36" customFormat="1" ht="15" x14ac:dyDescent="0.25">
      <c r="A66">
        <v>6.03</v>
      </c>
      <c r="B66">
        <v>4.34</v>
      </c>
      <c r="C66">
        <v>1.53</v>
      </c>
      <c r="D66" s="20">
        <f t="shared" si="0"/>
        <v>4.9846997055924103E-2</v>
      </c>
      <c r="E66" s="17">
        <f>IF(OR($A66="",$B66="",$C66=""),"",A66*'MPTO_working_3-way'!$I65)</f>
        <v>6.19063177164381</v>
      </c>
      <c r="F66" s="21">
        <f>IF(OR($A66="",$B66="",$C66=""),"",B66*'MPTO_working_3-way'!$I65)</f>
        <v>4.455612253554583</v>
      </c>
      <c r="G66" s="22">
        <f>IF(OR($A66="",$B66="",$C66=""),"",C66*'MPTO_working_3-way'!$I65)</f>
        <v>1.5707573151932055</v>
      </c>
      <c r="H66" s="17"/>
      <c r="I66" s="21"/>
      <c r="J66" s="22"/>
      <c r="K66" s="17"/>
      <c r="L66" s="21"/>
      <c r="M66" s="22"/>
      <c r="N66" s="23">
        <f t="shared" si="4"/>
        <v>16.153440180055615</v>
      </c>
      <c r="O66" s="24">
        <f t="shared" si="5"/>
        <v>22.443604674132573</v>
      </c>
      <c r="P66" s="24">
        <f t="shared" si="6"/>
        <v>63.663558356689776</v>
      </c>
      <c r="Q66" t="s">
        <v>133</v>
      </c>
      <c r="R66" t="s">
        <v>199</v>
      </c>
      <c r="S66" s="58" t="s">
        <v>289</v>
      </c>
      <c r="AD66" s="37"/>
      <c r="AE66" s="37"/>
      <c r="AH66" s="37"/>
      <c r="AI66" s="37"/>
      <c r="AJ66" t="s">
        <v>275</v>
      </c>
    </row>
    <row r="67" spans="1:36" s="36" customFormat="1" ht="15" x14ac:dyDescent="0.25">
      <c r="A67">
        <v>1.74</v>
      </c>
      <c r="B67">
        <v>3.85</v>
      </c>
      <c r="C67">
        <v>5.12</v>
      </c>
      <c r="D67" s="20">
        <f t="shared" si="0"/>
        <v>2.9765403418420711E-2</v>
      </c>
      <c r="E67" s="17">
        <f>IF(OR($A67="",$B67="",$C67=""),"",A67*'MPTO_working_3-way'!$I66)</f>
        <v>1.7898150321581148</v>
      </c>
      <c r="F67" s="21">
        <f>IF(OR($A67="",$B67="",$C67=""),"",B67*'MPTO_working_3-way'!$I66)</f>
        <v>3.9602229159820355</v>
      </c>
      <c r="G67" s="22">
        <f>IF(OR($A67="",$B67="",$C67=""),"",C67*'MPTO_working_3-way'!$I66)</f>
        <v>5.2665821635916936</v>
      </c>
      <c r="H67" s="17"/>
      <c r="I67" s="21"/>
      <c r="J67" s="22"/>
      <c r="K67" s="17"/>
      <c r="L67" s="21"/>
      <c r="M67" s="22"/>
      <c r="N67" s="23">
        <f t="shared" si="4"/>
        <v>55.871695232899278</v>
      </c>
      <c r="O67" s="24">
        <f t="shared" si="5"/>
        <v>25.251103819544085</v>
      </c>
      <c r="P67" s="24">
        <f t="shared" si="6"/>
        <v>18.987646426805611</v>
      </c>
      <c r="Q67" t="s">
        <v>283</v>
      </c>
      <c r="R67" t="s">
        <v>201</v>
      </c>
      <c r="S67" s="58" t="s">
        <v>289</v>
      </c>
      <c r="AD67" s="37"/>
      <c r="AE67" s="37"/>
      <c r="AH67" s="37"/>
      <c r="AI67" s="37"/>
      <c r="AJ67" t="s">
        <v>282</v>
      </c>
    </row>
    <row r="68" spans="1:36" s="36" customFormat="1" ht="15" x14ac:dyDescent="0.25">
      <c r="A68">
        <v>1.49</v>
      </c>
      <c r="B68">
        <v>4.72</v>
      </c>
      <c r="C68">
        <v>6.69</v>
      </c>
      <c r="D68" s="20">
        <f t="shared" ref="D68:D107" si="7">IF(OR($A68="",$B68="",$C68=""),"",(1/A68)+(1/B68)+(1/C68)-1)</f>
        <v>3.2482177468157403E-2</v>
      </c>
      <c r="E68" s="17">
        <f>IF(OR($A68="",$B68="",$C68=""),"",A68*'MPTO_working_3-way'!$I67)</f>
        <v>1.5642720256133269</v>
      </c>
      <c r="F68" s="21">
        <f>IF(OR($A68="",$B68="",$C68=""),"",B68*'MPTO_working_3-way'!$I67)</f>
        <v>4.9552778261039618</v>
      </c>
      <c r="G68" s="22">
        <f>IF(OR($A68="",$B68="",$C68=""),"",C68*'MPTO_working_3-way'!$I67)</f>
        <v>7.0234764103041325</v>
      </c>
      <c r="H68" s="17"/>
      <c r="I68" s="21"/>
      <c r="J68" s="22"/>
      <c r="K68" s="17"/>
      <c r="L68" s="21"/>
      <c r="M68" s="22"/>
      <c r="N68" s="23">
        <f t="shared" si="4"/>
        <v>63.927500052806693</v>
      </c>
      <c r="O68" s="24">
        <f t="shared" si="5"/>
        <v>20.180503194636014</v>
      </c>
      <c r="P68" s="24">
        <f t="shared" si="6"/>
        <v>14.237963389937516</v>
      </c>
      <c r="Q68" t="s">
        <v>284</v>
      </c>
      <c r="R68" t="s">
        <v>203</v>
      </c>
      <c r="S68" s="58" t="s">
        <v>289</v>
      </c>
      <c r="AD68" s="37"/>
      <c r="AE68" s="37"/>
      <c r="AH68" s="37"/>
      <c r="AI68" s="37"/>
      <c r="AJ68" t="s">
        <v>282</v>
      </c>
    </row>
    <row r="69" spans="1:36" s="36" customFormat="1" ht="15" x14ac:dyDescent="0.25">
      <c r="A69">
        <v>2.86</v>
      </c>
      <c r="B69">
        <v>4</v>
      </c>
      <c r="C69">
        <v>2.33</v>
      </c>
      <c r="D69" s="20">
        <f t="shared" si="7"/>
        <v>2.8834899006572989E-2</v>
      </c>
      <c r="E69" s="17">
        <f>IF(OR($A69="",$B69="",$C69=""),"",A69*'MPTO_working_3-way'!$I68)</f>
        <v>2.9451290537766832</v>
      </c>
      <c r="F69" s="21">
        <f>IF(OR($A69="",$B69="",$C69=""),"",B69*'MPTO_working_3-way'!$I68)</f>
        <v>4.1190616136736828</v>
      </c>
      <c r="G69" s="22">
        <f>IF(OR($A69="",$B69="",$C69=""),"",C69*'MPTO_working_3-way'!$I68)</f>
        <v>2.3993533899649204</v>
      </c>
      <c r="H69" s="17"/>
      <c r="I69" s="21"/>
      <c r="J69" s="22"/>
      <c r="K69" s="17"/>
      <c r="L69" s="21"/>
      <c r="M69" s="22"/>
      <c r="N69" s="23">
        <f t="shared" ref="N69:N107" si="8">(1/E69)* 100</f>
        <v>33.954369460233025</v>
      </c>
      <c r="O69" s="24">
        <f t="shared" ref="O69:O107" si="9">(1/F69)* 100</f>
        <v>24.277374164066611</v>
      </c>
      <c r="P69" s="24">
        <f t="shared" ref="P69:P107" si="10">(1/G69)* 100</f>
        <v>41.677895560629374</v>
      </c>
      <c r="Q69" t="s">
        <v>217</v>
      </c>
      <c r="R69" t="s">
        <v>204</v>
      </c>
      <c r="S69" s="58" t="s">
        <v>289</v>
      </c>
      <c r="AD69" s="37"/>
      <c r="AE69" s="37"/>
      <c r="AH69" s="37"/>
      <c r="AI69" s="37"/>
      <c r="AJ69" t="s">
        <v>279</v>
      </c>
    </row>
    <row r="70" spans="1:36" s="36" customFormat="1" ht="15" x14ac:dyDescent="0.25">
      <c r="A70">
        <v>2.04</v>
      </c>
      <c r="B70">
        <v>3.8</v>
      </c>
      <c r="C70">
        <v>3.62</v>
      </c>
      <c r="D70" s="20">
        <f t="shared" si="7"/>
        <v>2.9597067090866513E-2</v>
      </c>
      <c r="E70" s="17">
        <f>IF(OR($A70="",$B70="",$C70=""),"",A70*'MPTO_working_3-way'!$I69)</f>
        <v>2.1062636420350414</v>
      </c>
      <c r="F70" s="21">
        <f>IF(OR($A70="",$B70="",$C70=""),"",B70*'MPTO_working_3-way'!$I69)</f>
        <v>3.9234322743789978</v>
      </c>
      <c r="G70" s="22">
        <f>IF(OR($A70="",$B70="",$C70=""),"",C70*'MPTO_working_3-way'!$I69)</f>
        <v>3.7375854824347301</v>
      </c>
      <c r="H70" s="17"/>
      <c r="I70" s="21"/>
      <c r="J70" s="22"/>
      <c r="K70" s="17"/>
      <c r="L70" s="21"/>
      <c r="M70" s="22"/>
      <c r="N70" s="23">
        <f t="shared" si="8"/>
        <v>47.477437299056</v>
      </c>
      <c r="O70" s="24">
        <f t="shared" si="9"/>
        <v>25.487887392124804</v>
      </c>
      <c r="P70" s="24">
        <f t="shared" si="10"/>
        <v>26.755240908860284</v>
      </c>
      <c r="Q70" t="s">
        <v>207</v>
      </c>
      <c r="R70" t="s">
        <v>209</v>
      </c>
      <c r="S70" s="58" t="s">
        <v>289</v>
      </c>
      <c r="AD70" s="37"/>
      <c r="AE70" s="37"/>
      <c r="AH70" s="37"/>
      <c r="AI70" s="37"/>
      <c r="AJ70" t="s">
        <v>279</v>
      </c>
    </row>
    <row r="71" spans="1:36" s="36" customFormat="1" ht="15" x14ac:dyDescent="0.25">
      <c r="A71">
        <v>2.29</v>
      </c>
      <c r="B71">
        <v>3.89</v>
      </c>
      <c r="C71">
        <v>2.99</v>
      </c>
      <c r="D71" s="20">
        <f t="shared" si="7"/>
        <v>2.819879198290054E-2</v>
      </c>
      <c r="E71" s="17">
        <f>IF(OR($A71="",$B71="",$C71=""),"",A71*'MPTO_working_3-way'!$I70)</f>
        <v>2.3560319187250522</v>
      </c>
      <c r="F71" s="21">
        <f>IF(OR($A71="",$B71="",$C71=""),"",B71*'MPTO_working_3-way'!$I70)</f>
        <v>4.0021677571355694</v>
      </c>
      <c r="G71" s="22">
        <f>IF(OR($A71="",$B71="",$C71=""),"",C71*'MPTO_working_3-way'!$I70)</f>
        <v>3.0762163480296536</v>
      </c>
      <c r="H71" s="17"/>
      <c r="I71" s="21"/>
      <c r="J71" s="22"/>
      <c r="K71" s="17"/>
      <c r="L71" s="21"/>
      <c r="M71" s="22"/>
      <c r="N71" s="23">
        <f t="shared" si="8"/>
        <v>42.444246703633034</v>
      </c>
      <c r="O71" s="24">
        <f t="shared" si="9"/>
        <v>24.986458856380366</v>
      </c>
      <c r="P71" s="24">
        <f t="shared" si="10"/>
        <v>32.507466538902882</v>
      </c>
      <c r="Q71" t="s">
        <v>211</v>
      </c>
      <c r="R71" t="s">
        <v>161</v>
      </c>
      <c r="S71" s="58" t="s">
        <v>289</v>
      </c>
      <c r="AD71" s="37"/>
      <c r="AE71" s="37"/>
      <c r="AH71" s="37"/>
      <c r="AI71" s="37"/>
      <c r="AJ71" t="s">
        <v>279</v>
      </c>
    </row>
    <row r="72" spans="1:36" s="36" customFormat="1" ht="15" x14ac:dyDescent="0.25">
      <c r="A72">
        <v>1.58</v>
      </c>
      <c r="B72">
        <v>4.57</v>
      </c>
      <c r="C72">
        <v>5.59</v>
      </c>
      <c r="D72" s="20">
        <f t="shared" si="7"/>
        <v>3.0620649714340864E-2</v>
      </c>
      <c r="E72" s="17">
        <f>IF(OR($A72="",$B72="",$C72=""),"",A72*'MPTO_working_3-way'!$I71)</f>
        <v>1.6267633660035692</v>
      </c>
      <c r="F72" s="21">
        <f>IF(OR($A72="",$B72="",$C72=""),"",B72*'MPTO_working_3-way'!$I71)</f>
        <v>4.70525859660526</v>
      </c>
      <c r="G72" s="22">
        <f>IF(OR($A72="",$B72="",$C72=""),"",C72*'MPTO_working_3-way'!$I71)</f>
        <v>5.7554476050379435</v>
      </c>
      <c r="H72" s="17"/>
      <c r="I72" s="21"/>
      <c r="J72" s="22"/>
      <c r="K72" s="17"/>
      <c r="L72" s="21"/>
      <c r="M72" s="22"/>
      <c r="N72" s="23">
        <f t="shared" si="8"/>
        <v>61.471755566802329</v>
      </c>
      <c r="O72" s="24">
        <f t="shared" si="9"/>
        <v>21.252817023095773</v>
      </c>
      <c r="P72" s="24">
        <f t="shared" si="10"/>
        <v>17.374843255017478</v>
      </c>
      <c r="Q72" t="s">
        <v>205</v>
      </c>
      <c r="R72" t="s">
        <v>206</v>
      </c>
      <c r="S72" s="58" t="s">
        <v>289</v>
      </c>
      <c r="AD72" s="37"/>
      <c r="AE72" s="37"/>
      <c r="AH72" s="37"/>
      <c r="AI72" s="37"/>
      <c r="AJ72" t="s">
        <v>279</v>
      </c>
    </row>
    <row r="73" spans="1:36" s="36" customFormat="1" ht="15" x14ac:dyDescent="0.25">
      <c r="A73">
        <v>2.25</v>
      </c>
      <c r="B73">
        <v>4.01</v>
      </c>
      <c r="C73">
        <v>2.98</v>
      </c>
      <c r="D73" s="20">
        <f t="shared" si="7"/>
        <v>2.9391472846593381E-2</v>
      </c>
      <c r="E73" s="17">
        <f>IF(OR($A73="",$B73="",$C73=""),"",A73*'MPTO_working_3-way'!$I72)</f>
        <v>2.3134472819615262</v>
      </c>
      <c r="F73" s="21">
        <f>IF(OR($A73="",$B73="",$C73=""),"",B73*'MPTO_working_3-way'!$I72)</f>
        <v>4.1230771558514308</v>
      </c>
      <c r="G73" s="22">
        <f>IF(OR($A73="",$B73="",$C73=""),"",C73*'MPTO_working_3-way'!$I72)</f>
        <v>3.0640324001090438</v>
      </c>
      <c r="H73" s="17"/>
      <c r="I73" s="21"/>
      <c r="J73" s="22"/>
      <c r="K73" s="17"/>
      <c r="L73" s="21"/>
      <c r="M73" s="22"/>
      <c r="N73" s="23">
        <f t="shared" si="8"/>
        <v>43.225536531444966</v>
      </c>
      <c r="O73" s="24">
        <f t="shared" si="9"/>
        <v>24.253729974002784</v>
      </c>
      <c r="P73" s="24">
        <f t="shared" si="10"/>
        <v>32.636730602601062</v>
      </c>
      <c r="Q73" t="s">
        <v>214</v>
      </c>
      <c r="R73" t="s">
        <v>160</v>
      </c>
      <c r="S73" s="58" t="s">
        <v>289</v>
      </c>
      <c r="AD73" s="37"/>
      <c r="AE73" s="37"/>
      <c r="AH73" s="37"/>
      <c r="AI73" s="37"/>
      <c r="AJ73" t="s">
        <v>279</v>
      </c>
    </row>
    <row r="74" spans="1:36" s="36" customFormat="1" ht="15" x14ac:dyDescent="0.25">
      <c r="A74">
        <v>2.87</v>
      </c>
      <c r="B74">
        <v>3.59</v>
      </c>
      <c r="C74">
        <v>2.5</v>
      </c>
      <c r="D74" s="20">
        <f t="shared" si="7"/>
        <v>2.6983587782555052E-2</v>
      </c>
      <c r="E74" s="17">
        <f>IF(OR($A74="",$B74="",$C74=""),"",A74*'MPTO_working_3-way'!$I73)</f>
        <v>2.9578812646801582</v>
      </c>
      <c r="F74" s="21">
        <f>IF(OR($A74="",$B74="",$C74=""),"",B74*'MPTO_working_3-way'!$I73)</f>
        <v>3.6999281324744837</v>
      </c>
      <c r="G74" s="22">
        <f>IF(OR($A74="",$B74="",$C74=""),"",C74*'MPTO_working_3-way'!$I73)</f>
        <v>2.5765516242858522</v>
      </c>
      <c r="H74" s="17"/>
      <c r="I74" s="21"/>
      <c r="J74" s="22"/>
      <c r="K74" s="17"/>
      <c r="L74" s="21"/>
      <c r="M74" s="22"/>
      <c r="N74" s="23">
        <f t="shared" si="8"/>
        <v>33.807983164872986</v>
      </c>
      <c r="O74" s="24">
        <f t="shared" si="9"/>
        <v>27.027552000887319</v>
      </c>
      <c r="P74" s="24">
        <f t="shared" si="10"/>
        <v>38.811564673274184</v>
      </c>
      <c r="Q74" t="s">
        <v>215</v>
      </c>
      <c r="R74" t="s">
        <v>208</v>
      </c>
      <c r="S74" s="58" t="s">
        <v>289</v>
      </c>
      <c r="AD74" s="37"/>
      <c r="AE74" s="37"/>
      <c r="AH74" s="37"/>
      <c r="AI74" s="37"/>
      <c r="AJ74" t="s">
        <v>279</v>
      </c>
    </row>
    <row r="75" spans="1:36" s="36" customFormat="1" ht="15" x14ac:dyDescent="0.25">
      <c r="A75">
        <v>3.28</v>
      </c>
      <c r="B75">
        <v>3.52</v>
      </c>
      <c r="C75">
        <v>2.19</v>
      </c>
      <c r="D75" s="20">
        <f t="shared" si="7"/>
        <v>4.5589962437607046E-2</v>
      </c>
      <c r="E75" s="17">
        <f>IF(OR($A75="",$B75="",$C75=""),"",A75*'MPTO_working_3-way'!$I74)</f>
        <v>3.376404030936826</v>
      </c>
      <c r="F75" s="21">
        <f>IF(OR($A75="",$B75="",$C75=""),"",B75*'MPTO_working_3-way'!$I74)</f>
        <v>3.6234579844200088</v>
      </c>
      <c r="G75" s="22">
        <f>IF(OR($A75="",$B75="",$C75=""),"",C75*'MPTO_working_3-way'!$I74)</f>
        <v>2.2543673255340395</v>
      </c>
      <c r="H75" s="17"/>
      <c r="I75" s="21"/>
      <c r="J75" s="22"/>
      <c r="K75" s="17"/>
      <c r="L75" s="21"/>
      <c r="M75" s="22"/>
      <c r="N75" s="23">
        <f t="shared" si="8"/>
        <v>29.617308557783513</v>
      </c>
      <c r="O75" s="24">
        <f t="shared" si="9"/>
        <v>27.597946610661907</v>
      </c>
      <c r="P75" s="24">
        <f t="shared" si="10"/>
        <v>44.358343410744247</v>
      </c>
      <c r="Q75" t="s">
        <v>264</v>
      </c>
      <c r="R75" t="s">
        <v>166</v>
      </c>
      <c r="S75" s="58" t="s">
        <v>289</v>
      </c>
      <c r="AD75" s="37"/>
      <c r="AE75" s="37"/>
      <c r="AH75" s="37"/>
      <c r="AI75" s="37"/>
      <c r="AJ75" t="s">
        <v>124</v>
      </c>
    </row>
    <row r="76" spans="1:36" s="36" customFormat="1" ht="15" x14ac:dyDescent="0.25">
      <c r="A76">
        <v>2.59</v>
      </c>
      <c r="B76">
        <v>3.38</v>
      </c>
      <c r="C76">
        <v>2.76</v>
      </c>
      <c r="D76" s="20">
        <f t="shared" si="7"/>
        <v>4.4277214845776847E-2</v>
      </c>
      <c r="E76" s="17">
        <f>IF(OR($A76="",$B76="",$C76=""),"",A76*'MPTO_working_3-way'!$I75)</f>
        <v>2.6598874923568174</v>
      </c>
      <c r="F76" s="21">
        <f>IF(OR($A76="",$B76="",$C76=""),"",B76*'MPTO_working_3-way'!$I75)</f>
        <v>3.4712045267050358</v>
      </c>
      <c r="G76" s="22">
        <f>IF(OR($A76="",$B76="",$C76=""),"",C76*'MPTO_working_3-way'!$I75)</f>
        <v>2.8344747022798518</v>
      </c>
      <c r="H76" s="17"/>
      <c r="I76" s="21"/>
      <c r="J76" s="22"/>
      <c r="K76" s="17"/>
      <c r="L76" s="21"/>
      <c r="M76" s="22"/>
      <c r="N76" s="23">
        <f t="shared" si="8"/>
        <v>37.595575108853232</v>
      </c>
      <c r="O76" s="24">
        <f t="shared" si="9"/>
        <v>28.80844364849996</v>
      </c>
      <c r="P76" s="24">
        <f t="shared" si="10"/>
        <v>35.279905627510821</v>
      </c>
      <c r="Q76" t="s">
        <v>265</v>
      </c>
      <c r="R76" t="s">
        <v>218</v>
      </c>
      <c r="S76" s="58" t="s">
        <v>289</v>
      </c>
      <c r="AD76" s="37"/>
      <c r="AE76" s="37"/>
      <c r="AH76" s="37"/>
      <c r="AI76" s="37"/>
      <c r="AJ76" t="s">
        <v>124</v>
      </c>
    </row>
    <row r="77" spans="1:36" s="36" customFormat="1" ht="15" x14ac:dyDescent="0.25">
      <c r="A77">
        <v>3.31</v>
      </c>
      <c r="B77">
        <v>3.5</v>
      </c>
      <c r="C77">
        <v>2.19</v>
      </c>
      <c r="D77" s="20">
        <f t="shared" si="7"/>
        <v>4.44500939058734E-2</v>
      </c>
      <c r="E77" s="17">
        <f>IF(OR($A77="",$B77="",$C77=""),"",A77*'MPTO_working_3-way'!$I76)</f>
        <v>3.4609027756684796</v>
      </c>
      <c r="F77" s="21">
        <f>IF(OR($A77="",$B77="",$C77=""),"",B77*'MPTO_working_3-way'!$I76)</f>
        <v>3.6595648685316249</v>
      </c>
      <c r="G77" s="22">
        <f>IF(OR($A77="",$B77="",$C77=""),"",C77*'MPTO_working_3-way'!$I76)</f>
        <v>2.2898420177383594</v>
      </c>
      <c r="H77" s="17"/>
      <c r="I77" s="21"/>
      <c r="J77" s="22"/>
      <c r="K77" s="17"/>
      <c r="L77" s="21"/>
      <c r="M77" s="22"/>
      <c r="N77" s="23">
        <f t="shared" si="8"/>
        <v>28.894195093557585</v>
      </c>
      <c r="O77" s="24">
        <f t="shared" si="9"/>
        <v>27.325653074193028</v>
      </c>
      <c r="P77" s="24">
        <f t="shared" si="10"/>
        <v>43.671135050080181</v>
      </c>
      <c r="Q77" t="s">
        <v>163</v>
      </c>
      <c r="R77" t="s">
        <v>220</v>
      </c>
      <c r="S77" s="58" t="s">
        <v>289</v>
      </c>
      <c r="AD77" s="37"/>
      <c r="AE77" s="37"/>
      <c r="AH77" s="37"/>
      <c r="AI77" s="37"/>
      <c r="AJ77" t="s">
        <v>124</v>
      </c>
    </row>
    <row r="78" spans="1:36" s="36" customFormat="1" ht="15" x14ac:dyDescent="0.25">
      <c r="A78">
        <v>2.39</v>
      </c>
      <c r="B78">
        <v>2.9</v>
      </c>
      <c r="C78">
        <v>3.43</v>
      </c>
      <c r="D78" s="20">
        <f t="shared" si="7"/>
        <v>5.4782817552273766E-2</v>
      </c>
      <c r="E78" s="17">
        <f>IF(OR($A78="",$B78="",$C78=""),"",A78*'MPTO_working_3-way'!$I77)</f>
        <v>2.495822543481407</v>
      </c>
      <c r="F78" s="21">
        <f>IF(OR($A78="",$B78="",$C78=""),"",B78*'MPTO_working_3-way'!$I77)</f>
        <v>3.0284039230527529</v>
      </c>
      <c r="G78" s="22">
        <f>IF(OR($A78="",$B78="",$C78=""),"",C78*'MPTO_working_3-way'!$I77)</f>
        <v>3.5818708469210145</v>
      </c>
      <c r="H78" s="17"/>
      <c r="I78" s="21"/>
      <c r="J78" s="22"/>
      <c r="K78" s="17"/>
      <c r="L78" s="21"/>
      <c r="M78" s="22"/>
      <c r="N78" s="23">
        <f t="shared" si="8"/>
        <v>40.066951178552394</v>
      </c>
      <c r="O78" s="24">
        <f t="shared" si="9"/>
        <v>33.020694247151802</v>
      </c>
      <c r="P78" s="24">
        <f t="shared" si="10"/>
        <v>27.918371229370329</v>
      </c>
      <c r="Q78" t="s">
        <v>267</v>
      </c>
      <c r="R78" t="s">
        <v>142</v>
      </c>
      <c r="S78" s="58" t="s">
        <v>289</v>
      </c>
      <c r="AD78" s="37"/>
      <c r="AE78" s="37"/>
      <c r="AH78" s="37"/>
      <c r="AI78" s="37"/>
      <c r="AJ78" t="s">
        <v>276</v>
      </c>
    </row>
    <row r="79" spans="1:36" s="36" customFormat="1" ht="15" x14ac:dyDescent="0.25">
      <c r="A79">
        <v>1.48</v>
      </c>
      <c r="B79">
        <v>4.22</v>
      </c>
      <c r="C79">
        <v>6.63</v>
      </c>
      <c r="D79" s="20">
        <f t="shared" si="7"/>
        <v>6.347206291449381E-2</v>
      </c>
      <c r="E79" s="17">
        <f>IF(OR($A79="",$B79="",$C79=""),"",A79*'MPTO_working_3-way'!$I78)</f>
        <v>1.5457861389806926</v>
      </c>
      <c r="F79" s="21">
        <f>IF(OR($A79="",$B79="",$C79=""),"",B79*'MPTO_working_3-way'!$I78)</f>
        <v>4.4075793962827854</v>
      </c>
      <c r="G79" s="22">
        <f>IF(OR($A79="",$B79="",$C79=""),"",C79*'MPTO_working_3-way'!$I78)</f>
        <v>6.9247041225959407</v>
      </c>
      <c r="H79" s="17"/>
      <c r="I79" s="21"/>
      <c r="J79" s="22"/>
      <c r="K79" s="17"/>
      <c r="L79" s="21"/>
      <c r="M79" s="22"/>
      <c r="N79" s="23">
        <f t="shared" si="8"/>
        <v>64.692002003550783</v>
      </c>
      <c r="O79" s="24">
        <f t="shared" si="9"/>
        <v>22.688190276126818</v>
      </c>
      <c r="P79" s="24">
        <f t="shared" si="10"/>
        <v>14.441050221003795</v>
      </c>
      <c r="Q79" t="s">
        <v>225</v>
      </c>
      <c r="R79" t="s">
        <v>268</v>
      </c>
      <c r="S79" s="58" t="s">
        <v>289</v>
      </c>
      <c r="AD79" s="37"/>
      <c r="AE79" s="37"/>
      <c r="AH79" s="37"/>
      <c r="AI79" s="37"/>
      <c r="AJ79" t="s">
        <v>276</v>
      </c>
    </row>
    <row r="80" spans="1:36" s="36" customFormat="1" ht="15" x14ac:dyDescent="0.25">
      <c r="A80">
        <v>2.38</v>
      </c>
      <c r="B80">
        <v>3.6</v>
      </c>
      <c r="C80">
        <v>2.89</v>
      </c>
      <c r="D80" s="20">
        <f t="shared" si="7"/>
        <v>4.396660625034321E-2</v>
      </c>
      <c r="E80" s="17">
        <f>IF(OR($A80="",$B80="",$C80=""),"",A80*'MPTO_working_3-way'!$I79)</f>
        <v>2.5103831057744115</v>
      </c>
      <c r="F80" s="21">
        <f>IF(OR($A80="",$B80="",$C80=""),"",B80*'MPTO_working_3-way'!$I79)</f>
        <v>3.7972181431881857</v>
      </c>
      <c r="G80" s="22">
        <f>IF(OR($A80="",$B80="",$C80=""),"",C80*'MPTO_working_3-way'!$I79)</f>
        <v>3.0483223427260713</v>
      </c>
      <c r="H80" s="17"/>
      <c r="I80" s="21"/>
      <c r="J80" s="22"/>
      <c r="K80" s="17"/>
      <c r="L80" s="21"/>
      <c r="M80" s="22"/>
      <c r="N80" s="23">
        <f t="shared" si="8"/>
        <v>39.834557430688115</v>
      </c>
      <c r="O80" s="24">
        <f t="shared" si="9"/>
        <v>26.335068523621587</v>
      </c>
      <c r="P80" s="24">
        <f t="shared" si="10"/>
        <v>32.804929648801981</v>
      </c>
      <c r="Q80" t="s">
        <v>227</v>
      </c>
      <c r="R80" t="s">
        <v>176</v>
      </c>
      <c r="S80" s="58" t="s">
        <v>289</v>
      </c>
      <c r="AD80" s="37"/>
      <c r="AE80" s="37"/>
      <c r="AH80" s="37"/>
      <c r="AI80" s="37"/>
      <c r="AJ80" t="s">
        <v>277</v>
      </c>
    </row>
    <row r="81" spans="1:36" s="36" customFormat="1" ht="15" x14ac:dyDescent="0.25">
      <c r="A81">
        <v>9.6199999999999992</v>
      </c>
      <c r="B81">
        <v>5.14</v>
      </c>
      <c r="C81">
        <v>1.33</v>
      </c>
      <c r="D81" s="20">
        <f t="shared" si="7"/>
        <v>5.0382332381103456E-2</v>
      </c>
      <c r="E81" s="17">
        <f>IF(OR($A81="",$B81="",$C81=""),"",A81*'MPTO_working_3-way'!$I80)</f>
        <v>10.23060124523743</v>
      </c>
      <c r="F81" s="21">
        <f>IF(OR($A81="",$B81="",$C81=""),"",B81*'MPTO_working_3-way'!$I80)</f>
        <v>5.4662464033804978</v>
      </c>
      <c r="G81" s="22">
        <f>IF(OR($A81="",$B81="",$C81=""),"",C81*'MPTO_working_3-way'!$I80)</f>
        <v>1.4144178436762769</v>
      </c>
      <c r="H81" s="17"/>
      <c r="I81" s="21"/>
      <c r="J81" s="22"/>
      <c r="K81" s="17"/>
      <c r="L81" s="21"/>
      <c r="M81" s="22"/>
      <c r="N81" s="23">
        <f t="shared" si="8"/>
        <v>9.7745965855674601</v>
      </c>
      <c r="O81" s="24">
        <f t="shared" si="9"/>
        <v>18.294089329408362</v>
      </c>
      <c r="P81" s="24">
        <f t="shared" si="10"/>
        <v>70.700465528690941</v>
      </c>
      <c r="Q81" t="s">
        <v>231</v>
      </c>
      <c r="R81" t="s">
        <v>173</v>
      </c>
      <c r="S81" s="58" t="s">
        <v>289</v>
      </c>
      <c r="AD81" s="37"/>
      <c r="AE81" s="37"/>
      <c r="AH81" s="37"/>
      <c r="AI81" s="37"/>
      <c r="AJ81" t="s">
        <v>277</v>
      </c>
    </row>
    <row r="82" spans="1:36" s="36" customFormat="1" ht="15" x14ac:dyDescent="0.25">
      <c r="A82">
        <v>2.17</v>
      </c>
      <c r="B82">
        <v>3.68</v>
      </c>
      <c r="C82">
        <v>3.21</v>
      </c>
      <c r="D82" s="20">
        <f t="shared" si="7"/>
        <v>4.4095103273118941E-2</v>
      </c>
      <c r="E82" s="17">
        <f>IF(OR($A82="",$B82="",$C82=""),"",A82*'MPTO_working_3-way'!$I81)</f>
        <v>2.2654075355632446</v>
      </c>
      <c r="F82" s="21">
        <f>IF(OR($A82="",$B82="",$C82=""),"",B82*'MPTO_working_3-way'!$I81)</f>
        <v>3.841797111001263</v>
      </c>
      <c r="G82" s="22">
        <f>IF(OR($A82="",$B82="",$C82=""),"",C82*'MPTO_working_3-way'!$I81)</f>
        <v>3.3511328060636019</v>
      </c>
      <c r="H82" s="17"/>
      <c r="I82" s="21"/>
      <c r="J82" s="22"/>
      <c r="K82" s="17"/>
      <c r="L82" s="21"/>
      <c r="M82" s="22"/>
      <c r="N82" s="23">
        <f t="shared" si="8"/>
        <v>44.142167989715439</v>
      </c>
      <c r="O82" s="24">
        <f t="shared" si="9"/>
        <v>26.029484928718073</v>
      </c>
      <c r="P82" s="24">
        <f t="shared" si="10"/>
        <v>29.840655619215728</v>
      </c>
      <c r="Q82" t="s">
        <v>174</v>
      </c>
      <c r="R82" t="s">
        <v>226</v>
      </c>
      <c r="S82" s="58" t="s">
        <v>289</v>
      </c>
      <c r="AD82" s="37"/>
      <c r="AE82" s="37"/>
      <c r="AH82" s="37"/>
      <c r="AI82" s="37"/>
      <c r="AJ82" t="s">
        <v>277</v>
      </c>
    </row>
    <row r="83" spans="1:36" s="36" customFormat="1" ht="15" x14ac:dyDescent="0.25">
      <c r="A83">
        <v>2.02</v>
      </c>
      <c r="B83">
        <v>3.59</v>
      </c>
      <c r="C83">
        <v>3.92</v>
      </c>
      <c r="D83" s="20">
        <f t="shared" si="7"/>
        <v>2.8703077800247723E-2</v>
      </c>
      <c r="E83" s="17">
        <f>IF(OR($A83="",$B83="",$C83=""),"",A83*'MPTO_working_3-way'!$I82)</f>
        <v>2.121772311409829</v>
      </c>
      <c r="F83" s="21">
        <f>IF(OR($A83="",$B83="",$C83=""),"",B83*'MPTO_working_3-way'!$I82)</f>
        <v>3.7708725732481612</v>
      </c>
      <c r="G83" s="22">
        <f>IF(OR($A83="",$B83="",$C83=""),"",C83*'MPTO_working_3-way'!$I82)</f>
        <v>4.1174987429339254</v>
      </c>
      <c r="H83" s="17"/>
      <c r="I83" s="21"/>
      <c r="J83" s="22"/>
      <c r="K83" s="17"/>
      <c r="L83" s="21"/>
      <c r="M83" s="22"/>
      <c r="N83" s="23">
        <f t="shared" si="8"/>
        <v>47.130410488557175</v>
      </c>
      <c r="O83" s="24">
        <f t="shared" si="9"/>
        <v>26.519061054842759</v>
      </c>
      <c r="P83" s="24">
        <f t="shared" si="10"/>
        <v>24.286589078287115</v>
      </c>
      <c r="Q83" t="s">
        <v>242</v>
      </c>
      <c r="R83" t="s">
        <v>240</v>
      </c>
      <c r="S83" s="58" t="s">
        <v>289</v>
      </c>
      <c r="AD83" s="37"/>
      <c r="AE83" s="37"/>
      <c r="AH83" s="37"/>
      <c r="AI83" s="37"/>
      <c r="AJ83" t="s">
        <v>280</v>
      </c>
    </row>
    <row r="84" spans="1:36" s="36" customFormat="1" ht="15" x14ac:dyDescent="0.25">
      <c r="A84">
        <v>4.4400000000000004</v>
      </c>
      <c r="B84">
        <v>3.84</v>
      </c>
      <c r="C84">
        <v>1.84</v>
      </c>
      <c r="D84" s="20">
        <f t="shared" si="7"/>
        <v>2.9120152761457074E-2</v>
      </c>
      <c r="E84" s="17">
        <f>IF(OR($A84="",$B84="",$C84=""),"",A84*'MPTO_working_3-way'!$I83)</f>
        <v>4.6357822585326485</v>
      </c>
      <c r="F84" s="21">
        <f>IF(OR($A84="",$B84="",$C84=""),"",B84*'MPTO_working_3-way'!$I83)</f>
        <v>4.0093251965687768</v>
      </c>
      <c r="G84" s="22">
        <f>IF(OR($A84="",$B84="",$C84=""),"",C84*'MPTO_working_3-way'!$I83)</f>
        <v>1.921134990022539</v>
      </c>
      <c r="H84" s="17"/>
      <c r="I84" s="21"/>
      <c r="J84" s="22"/>
      <c r="K84" s="17"/>
      <c r="L84" s="21"/>
      <c r="M84" s="22"/>
      <c r="N84" s="23">
        <f t="shared" si="8"/>
        <v>21.571332392918023</v>
      </c>
      <c r="O84" s="24">
        <f t="shared" si="9"/>
        <v>24.941853079311468</v>
      </c>
      <c r="P84" s="24">
        <f t="shared" si="10"/>
        <v>52.052562948128276</v>
      </c>
      <c r="Q84" t="s">
        <v>271</v>
      </c>
      <c r="R84" t="s">
        <v>272</v>
      </c>
      <c r="S84" s="58" t="s">
        <v>289</v>
      </c>
      <c r="AD84" s="37"/>
      <c r="AE84" s="37"/>
      <c r="AH84" s="37"/>
      <c r="AI84" s="37"/>
      <c r="AJ84" t="s">
        <v>280</v>
      </c>
    </row>
    <row r="85" spans="1:36" s="36" customFormat="1" ht="15" x14ac:dyDescent="0.25">
      <c r="A85">
        <v>1.88</v>
      </c>
      <c r="B85">
        <v>4.1500000000000004</v>
      </c>
      <c r="C85">
        <v>3.64</v>
      </c>
      <c r="D85" s="20">
        <f t="shared" si="7"/>
        <v>4.7604023763982761E-2</v>
      </c>
      <c r="E85" s="17">
        <f>IF(OR($A85="",$B85="",$C85=""),"",A85*'MPTO_working_3-way'!$I84)</f>
        <v>1.9339617862644656</v>
      </c>
      <c r="F85" s="21">
        <f>IF(OR($A85="",$B85="",$C85=""),"",B85*'MPTO_working_3-way'!$I84)</f>
        <v>4.2691177728710281</v>
      </c>
      <c r="G85" s="22">
        <f>IF(OR($A85="",$B85="",$C85=""),"",C85*'MPTO_working_3-way'!$I84)</f>
        <v>3.7444792031929017</v>
      </c>
      <c r="H85" s="17"/>
      <c r="I85" s="21"/>
      <c r="J85" s="22"/>
      <c r="K85" s="17"/>
      <c r="L85" s="21"/>
      <c r="M85" s="22"/>
      <c r="N85" s="23">
        <f t="shared" si="8"/>
        <v>51.707329850169636</v>
      </c>
      <c r="O85" s="24">
        <f t="shared" si="9"/>
        <v>23.424043402004557</v>
      </c>
      <c r="P85" s="24">
        <f t="shared" si="10"/>
        <v>26.705983548988716</v>
      </c>
      <c r="Q85" t="s">
        <v>183</v>
      </c>
      <c r="R85" t="s">
        <v>246</v>
      </c>
      <c r="S85" s="58" t="s">
        <v>289</v>
      </c>
      <c r="AD85" s="37"/>
      <c r="AE85" s="37"/>
      <c r="AH85" s="37"/>
      <c r="AI85" s="37"/>
      <c r="AJ85" t="s">
        <v>281</v>
      </c>
    </row>
    <row r="86" spans="1:36" s="36" customFormat="1" ht="15" x14ac:dyDescent="0.25">
      <c r="A86">
        <v>2.2599999999999998</v>
      </c>
      <c r="B86">
        <v>3.85</v>
      </c>
      <c r="C86">
        <v>2.93</v>
      </c>
      <c r="D86" s="20">
        <f t="shared" si="7"/>
        <v>4.351506417409956E-2</v>
      </c>
      <c r="E86" s="17">
        <f>IF(OR($A86="",$B86="",$C86=""),"",A86*'MPTO_working_3-way'!$I85)</f>
        <v>2.3258115452408927</v>
      </c>
      <c r="F86" s="21">
        <f>IF(OR($A86="",$B86="",$C86=""),"",B86*'MPTO_working_3-way'!$I85)</f>
        <v>3.9621125881316099</v>
      </c>
      <c r="G86" s="22">
        <f>IF(OR($A86="",$B86="",$C86=""),"",C86*'MPTO_working_3-way'!$I85)</f>
        <v>3.0153220475910696</v>
      </c>
      <c r="H86" s="17"/>
      <c r="I86" s="21"/>
      <c r="J86" s="22"/>
      <c r="K86" s="17"/>
      <c r="L86" s="21"/>
      <c r="M86" s="22"/>
      <c r="N86" s="23">
        <f t="shared" si="8"/>
        <v>42.995744949594631</v>
      </c>
      <c r="O86" s="24">
        <f t="shared" si="9"/>
        <v>25.239060671710089</v>
      </c>
      <c r="P86" s="24">
        <f t="shared" si="10"/>
        <v>33.163953442349438</v>
      </c>
      <c r="Q86" t="s">
        <v>244</v>
      </c>
      <c r="R86" t="s">
        <v>247</v>
      </c>
      <c r="S86" s="58" t="s">
        <v>289</v>
      </c>
      <c r="AD86" s="37"/>
      <c r="AE86" s="37"/>
      <c r="AH86" s="37"/>
      <c r="AI86" s="37"/>
      <c r="AJ86" t="s">
        <v>281</v>
      </c>
    </row>
    <row r="87" spans="1:36" s="36" customFormat="1" ht="15" x14ac:dyDescent="0.25">
      <c r="A87">
        <v>3.53</v>
      </c>
      <c r="B87">
        <v>4.12</v>
      </c>
      <c r="C87">
        <v>1.92</v>
      </c>
      <c r="D87" s="20">
        <f t="shared" si="7"/>
        <v>4.6837898915445209E-2</v>
      </c>
      <c r="E87" s="17">
        <f>IF(OR($A87="",$B87="",$C87=""),"",A87*'MPTO_working_3-way'!$I86)</f>
        <v>3.698042203886859</v>
      </c>
      <c r="F87" s="21">
        <f>IF(OR($A87="",$B87="",$C87=""),"",B87*'MPTO_working_3-way'!$I86)</f>
        <v>4.3161285779076088</v>
      </c>
      <c r="G87" s="22">
        <f>IF(OR($A87="",$B87="",$C87=""),"",C87*'MPTO_working_3-way'!$I86)</f>
        <v>2.011399725626847</v>
      </c>
      <c r="H87" s="17"/>
      <c r="I87" s="21"/>
      <c r="J87" s="22"/>
      <c r="K87" s="17"/>
      <c r="L87" s="21"/>
      <c r="M87" s="22"/>
      <c r="N87" s="23">
        <f t="shared" si="8"/>
        <v>27.041335519344301</v>
      </c>
      <c r="O87" s="24">
        <f t="shared" si="9"/>
        <v>23.168911258078975</v>
      </c>
      <c r="P87" s="24">
        <f t="shared" si="10"/>
        <v>49.7166220746278</v>
      </c>
      <c r="Q87" t="s">
        <v>248</v>
      </c>
      <c r="R87" t="s">
        <v>182</v>
      </c>
      <c r="S87" s="58" t="s">
        <v>289</v>
      </c>
      <c r="AD87" s="37"/>
      <c r="AE87" s="37"/>
      <c r="AH87" s="37"/>
      <c r="AI87" s="37"/>
      <c r="AJ87" t="s">
        <v>281</v>
      </c>
    </row>
    <row r="88" spans="1:36" s="36" customFormat="1" ht="15" x14ac:dyDescent="0.25">
      <c r="A88">
        <v>1.99</v>
      </c>
      <c r="B88">
        <v>3.8</v>
      </c>
      <c r="C88">
        <v>3.78</v>
      </c>
      <c r="D88" s="20">
        <f t="shared" si="7"/>
        <v>3.0220722101176989E-2</v>
      </c>
      <c r="E88" s="17">
        <f>IF(OR($A88="",$B88="",$C88=""),"",A88*'MPTO_working_3-way'!$I87)</f>
        <v>2.0765949777064581</v>
      </c>
      <c r="F88" s="21">
        <f>IF(OR($A88="",$B88="",$C88=""),"",B88*'MPTO_working_3-way'!$I87)</f>
        <v>3.9653572438615781</v>
      </c>
      <c r="G88" s="22">
        <f>IF(OR($A88="",$B88="",$C88=""),"",C88*'MPTO_working_3-way'!$I87)</f>
        <v>3.944486942578096</v>
      </c>
      <c r="H88" s="17"/>
      <c r="I88" s="21"/>
      <c r="J88" s="22"/>
      <c r="K88" s="17"/>
      <c r="L88" s="21"/>
      <c r="M88" s="22"/>
      <c r="N88" s="23">
        <f t="shared" si="8"/>
        <v>48.155755490869602</v>
      </c>
      <c r="O88" s="24">
        <f t="shared" si="9"/>
        <v>25.218408796534341</v>
      </c>
      <c r="P88" s="24">
        <f t="shared" si="10"/>
        <v>25.351839530907544</v>
      </c>
      <c r="Q88" t="s">
        <v>254</v>
      </c>
      <c r="R88" t="s">
        <v>259</v>
      </c>
      <c r="S88" s="58" t="s">
        <v>289</v>
      </c>
      <c r="AD88" s="37"/>
      <c r="AE88" s="37"/>
      <c r="AH88" s="37"/>
      <c r="AI88" s="37"/>
      <c r="AJ88" t="s">
        <v>72</v>
      </c>
    </row>
    <row r="89" spans="1:36" s="36" customFormat="1" ht="15" x14ac:dyDescent="0.25">
      <c r="A89">
        <v>1.43</v>
      </c>
      <c r="B89">
        <v>4.8</v>
      </c>
      <c r="C89">
        <v>6.86</v>
      </c>
      <c r="D89" s="20">
        <f t="shared" si="7"/>
        <v>5.3406627386219263E-2</v>
      </c>
      <c r="E89" s="17">
        <f>IF(OR($A89="",$B89="",$C89=""),"",A89*'MPTO_working_3-way'!$I88)</f>
        <v>1.4969781954490866</v>
      </c>
      <c r="F89" s="21">
        <f>IF(OR($A89="",$B89="",$C89=""),"",B89*'MPTO_working_3-way'!$I88)</f>
        <v>5.0248219147941366</v>
      </c>
      <c r="G89" s="22">
        <f>IF(OR($A89="",$B89="",$C89=""),"",C89*'MPTO_working_3-way'!$I88)</f>
        <v>7.1813079865599541</v>
      </c>
      <c r="H89" s="17"/>
      <c r="I89" s="21"/>
      <c r="J89" s="22"/>
      <c r="K89" s="17"/>
      <c r="L89" s="21"/>
      <c r="M89" s="22"/>
      <c r="N89" s="23">
        <f t="shared" si="8"/>
        <v>66.801240194417431</v>
      </c>
      <c r="O89" s="24">
        <f t="shared" si="9"/>
        <v>19.901202807920193</v>
      </c>
      <c r="P89" s="24">
        <f t="shared" si="10"/>
        <v>13.925039865600136</v>
      </c>
      <c r="Q89" t="s">
        <v>90</v>
      </c>
      <c r="R89" t="s">
        <v>260</v>
      </c>
      <c r="S89" s="58" t="s">
        <v>290</v>
      </c>
      <c r="AD89" s="37"/>
      <c r="AE89" s="37"/>
      <c r="AH89" s="37"/>
      <c r="AI89" s="37"/>
      <c r="AJ89" t="s">
        <v>68</v>
      </c>
    </row>
    <row r="90" spans="1:36" s="36" customFormat="1" ht="15" x14ac:dyDescent="0.25">
      <c r="A90">
        <v>2.14</v>
      </c>
      <c r="B90">
        <v>3.35</v>
      </c>
      <c r="C90">
        <v>3.9</v>
      </c>
      <c r="D90" s="20">
        <f t="shared" si="7"/>
        <v>2.2207438722991801E-2</v>
      </c>
      <c r="E90" s="17">
        <f>IF(OR($A90="",$B90="",$C90=""),"",A90*'MPTO_working_3-way'!$I89)</f>
        <v>2.2046723452965189</v>
      </c>
      <c r="F90" s="21">
        <f>IF(OR($A90="",$B90="",$C90=""),"",B90*'MPTO_working_3-way'!$I89)</f>
        <v>3.4512394190389428</v>
      </c>
      <c r="G90" s="22">
        <f>IF(OR($A90="",$B90="",$C90=""),"",C90*'MPTO_working_3-way'!$I89)</f>
        <v>4.0178608161945899</v>
      </c>
      <c r="H90" s="17"/>
      <c r="I90" s="21"/>
      <c r="J90" s="22"/>
      <c r="K90" s="17"/>
      <c r="L90" s="21"/>
      <c r="M90" s="22"/>
      <c r="N90" s="23">
        <f t="shared" si="8"/>
        <v>45.358213982835814</v>
      </c>
      <c r="O90" s="24">
        <f t="shared" si="9"/>
        <v>28.975097887542884</v>
      </c>
      <c r="P90" s="24">
        <f t="shared" si="10"/>
        <v>24.888866134171455</v>
      </c>
      <c r="Q90" t="s">
        <v>86</v>
      </c>
      <c r="R90" t="s">
        <v>126</v>
      </c>
      <c r="S90" s="58" t="s">
        <v>290</v>
      </c>
      <c r="AD90" s="37"/>
      <c r="AE90" s="37"/>
      <c r="AH90" s="37"/>
      <c r="AI90" s="37"/>
      <c r="AJ90" t="s">
        <v>68</v>
      </c>
    </row>
    <row r="91" spans="1:36" s="36" customFormat="1" ht="15" x14ac:dyDescent="0.25">
      <c r="A91">
        <v>2.57</v>
      </c>
      <c r="B91">
        <v>3.1</v>
      </c>
      <c r="C91">
        <v>3.3</v>
      </c>
      <c r="D91" s="20">
        <f t="shared" si="7"/>
        <v>1.4716006557352168E-2</v>
      </c>
      <c r="E91" s="17">
        <f>IF(OR($A91="",$B91="",$C91=""),"",A91*'MPTO_working_3-way'!$I90)</f>
        <v>2.7072550323825832</v>
      </c>
      <c r="F91" s="21">
        <f>IF(OR($A91="",$B91="",$C91=""),"",B91*'MPTO_working_3-way'!$I90)</f>
        <v>3.26556054489728</v>
      </c>
      <c r="G91" s="22">
        <f>IF(OR($A91="",$B91="",$C91=""),"",C91*'MPTO_working_3-way'!$I90)</f>
        <v>3.4762418703745235</v>
      </c>
      <c r="H91" s="17"/>
      <c r="I91" s="21"/>
      <c r="J91" s="22"/>
      <c r="K91" s="17"/>
      <c r="L91" s="21"/>
      <c r="M91" s="22"/>
      <c r="N91" s="23">
        <f t="shared" si="8"/>
        <v>36.937783401954803</v>
      </c>
      <c r="O91" s="24">
        <f t="shared" si="9"/>
        <v>30.622613981620589</v>
      </c>
      <c r="P91" s="24">
        <f t="shared" si="10"/>
        <v>28.766697982734495</v>
      </c>
      <c r="Q91" t="s">
        <v>128</v>
      </c>
      <c r="R91" t="s">
        <v>94</v>
      </c>
      <c r="S91" s="58" t="s">
        <v>290</v>
      </c>
      <c r="AD91" s="37"/>
      <c r="AE91" s="37"/>
      <c r="AH91" s="37"/>
      <c r="AI91" s="37"/>
      <c r="AJ91" t="s">
        <v>68</v>
      </c>
    </row>
    <row r="92" spans="1:36" s="36" customFormat="1" ht="15" x14ac:dyDescent="0.25">
      <c r="A92">
        <v>2.21</v>
      </c>
      <c r="B92">
        <v>3.19</v>
      </c>
      <c r="C92">
        <v>3.93</v>
      </c>
      <c r="D92" s="20">
        <f t="shared" si="7"/>
        <v>2.0421237815908322E-2</v>
      </c>
      <c r="E92" s="17">
        <f>IF(OR($A92="",$B92="",$C92=""),"",A92*'MPTO_working_3-way'!$I91)</f>
        <v>2.2590784395778116</v>
      </c>
      <c r="F92" s="21">
        <f>IF(OR($A92="",$B92="",$C92=""),"",B92*'MPTO_working_3-way'!$I91)</f>
        <v>3.2608417295263439</v>
      </c>
      <c r="G92" s="22">
        <f>IF(OR($A92="",$B92="",$C92=""),"",C92*'MPTO_working_3-way'!$I91)</f>
        <v>4.0172752341813576</v>
      </c>
      <c r="H92" s="17"/>
      <c r="I92" s="21"/>
      <c r="J92" s="22"/>
      <c r="K92" s="17"/>
      <c r="L92" s="21"/>
      <c r="M92" s="22"/>
      <c r="N92" s="23">
        <f t="shared" si="8"/>
        <v>44.265837895690119</v>
      </c>
      <c r="O92" s="24">
        <f t="shared" si="9"/>
        <v>30.666928448111335</v>
      </c>
      <c r="P92" s="24">
        <f t="shared" si="10"/>
        <v>24.892494083835921</v>
      </c>
      <c r="Q92" t="s">
        <v>87</v>
      </c>
      <c r="R92" t="s">
        <v>76</v>
      </c>
      <c r="S92" s="58" t="s">
        <v>290</v>
      </c>
      <c r="AD92" s="37"/>
      <c r="AE92" s="37"/>
      <c r="AH92" s="37"/>
      <c r="AI92" s="37"/>
      <c r="AJ92" t="s">
        <v>68</v>
      </c>
    </row>
    <row r="93" spans="1:36" s="36" customFormat="1" ht="15" x14ac:dyDescent="0.25">
      <c r="A93">
        <v>1.83</v>
      </c>
      <c r="B93">
        <v>3.96</v>
      </c>
      <c r="C93">
        <v>4.0199999999999996</v>
      </c>
      <c r="D93" s="20">
        <f t="shared" si="7"/>
        <v>4.7729558862419141E-2</v>
      </c>
      <c r="E93" s="17">
        <f>IF(OR($A93="",$B93="",$C93=""),"",A93*'MPTO_working_3-way'!$I92)</f>
        <v>1.8569302919999546</v>
      </c>
      <c r="F93" s="21">
        <f>IF(OR($A93="",$B93="",$C93=""),"",B93*'MPTO_working_3-way'!$I92)</f>
        <v>4.0182753859671143</v>
      </c>
      <c r="G93" s="22">
        <f>IF(OR($A93="",$B93="",$C93=""),"",C93*'MPTO_working_3-way'!$I92)</f>
        <v>4.079158346360555</v>
      </c>
      <c r="H93" s="17"/>
      <c r="I93" s="21"/>
      <c r="J93" s="22"/>
      <c r="K93" s="17"/>
      <c r="L93" s="21"/>
      <c r="M93" s="22"/>
      <c r="N93" s="23">
        <f t="shared" si="8"/>
        <v>53.852317683017489</v>
      </c>
      <c r="O93" s="24">
        <f t="shared" si="9"/>
        <v>24.886298323212635</v>
      </c>
      <c r="P93" s="24">
        <f t="shared" si="10"/>
        <v>24.514861034806479</v>
      </c>
      <c r="Q93" t="s">
        <v>193</v>
      </c>
      <c r="R93" t="s">
        <v>194</v>
      </c>
      <c r="S93" s="58" t="s">
        <v>290</v>
      </c>
      <c r="AD93" s="37"/>
      <c r="AE93" s="37"/>
      <c r="AH93" s="37"/>
      <c r="AI93" s="37"/>
      <c r="AJ93" t="s">
        <v>274</v>
      </c>
    </row>
    <row r="94" spans="1:36" s="36" customFormat="1" ht="15" x14ac:dyDescent="0.25">
      <c r="A94">
        <v>1.8</v>
      </c>
      <c r="B94">
        <v>3.97</v>
      </c>
      <c r="C94">
        <v>4.4800000000000004</v>
      </c>
      <c r="D94" s="20">
        <f t="shared" si="7"/>
        <v>3.0659010035584355E-2</v>
      </c>
      <c r="E94" s="17">
        <f>IF(OR($A94="",$B94="",$C94=""),"",A94*'MPTO_working_3-way'!$I93)</f>
        <v>1.836758228068635</v>
      </c>
      <c r="F94" s="21">
        <f>IF(OR($A94="",$B94="",$C94=""),"",B94*'MPTO_working_3-way'!$I93)</f>
        <v>4.051072314129156</v>
      </c>
      <c r="G94" s="22">
        <f>IF(OR($A94="",$B94="",$C94=""),"",C94*'MPTO_working_3-way'!$I93)</f>
        <v>4.5714871454152695</v>
      </c>
      <c r="H94" s="17"/>
      <c r="I94" s="21"/>
      <c r="J94" s="22"/>
      <c r="K94" s="17"/>
      <c r="L94" s="21"/>
      <c r="M94" s="22"/>
      <c r="N94" s="23">
        <f t="shared" si="8"/>
        <v>54.443746853471694</v>
      </c>
      <c r="O94" s="24">
        <f t="shared" si="9"/>
        <v>24.684822250944347</v>
      </c>
      <c r="P94" s="24">
        <f t="shared" si="10"/>
        <v>21.874719717912736</v>
      </c>
      <c r="Q94" t="s">
        <v>285</v>
      </c>
      <c r="R94" t="s">
        <v>202</v>
      </c>
      <c r="S94" s="58" t="s">
        <v>290</v>
      </c>
      <c r="AD94" s="37"/>
      <c r="AE94" s="37"/>
      <c r="AH94" s="37"/>
      <c r="AI94" s="37"/>
      <c r="AJ94" t="s">
        <v>282</v>
      </c>
    </row>
    <row r="95" spans="1:36" s="36" customFormat="1" ht="15" x14ac:dyDescent="0.25">
      <c r="A95">
        <v>2.06</v>
      </c>
      <c r="B95">
        <v>3.61</v>
      </c>
      <c r="C95">
        <v>3.76</v>
      </c>
      <c r="D95" s="20">
        <f t="shared" si="7"/>
        <v>2.8402650261701634E-2</v>
      </c>
      <c r="E95" s="17">
        <f>IF(OR($A95="",$B95="",$C95=""),"",A95*'MPTO_working_3-way'!$I94)</f>
        <v>2.1583228912565833</v>
      </c>
      <c r="F95" s="21">
        <f>IF(OR($A95="",$B95="",$C95=""),"",B95*'MPTO_working_3-way'!$I94)</f>
        <v>3.782303707493333</v>
      </c>
      <c r="G95" s="22">
        <f>IF(OR($A95="",$B95="",$C95=""),"",C95*'MPTO_working_3-way'!$I94)</f>
        <v>3.9394631413226957</v>
      </c>
      <c r="H95" s="17"/>
      <c r="I95" s="21"/>
      <c r="J95" s="22"/>
      <c r="K95" s="17"/>
      <c r="L95" s="21"/>
      <c r="M95" s="22"/>
      <c r="N95" s="23">
        <f t="shared" si="8"/>
        <v>46.33227048886075</v>
      </c>
      <c r="O95" s="24">
        <f t="shared" si="9"/>
        <v>26.438913353754334</v>
      </c>
      <c r="P95" s="24">
        <f t="shared" si="10"/>
        <v>25.384169469960945</v>
      </c>
      <c r="Q95" t="s">
        <v>286</v>
      </c>
      <c r="R95" t="s">
        <v>200</v>
      </c>
      <c r="S95" s="58" t="s">
        <v>290</v>
      </c>
      <c r="AD95" s="37"/>
      <c r="AE95" s="37"/>
      <c r="AH95" s="37"/>
      <c r="AI95" s="37"/>
      <c r="AJ95" t="s">
        <v>282</v>
      </c>
    </row>
    <row r="96" spans="1:36" s="36" customFormat="1" ht="15" x14ac:dyDescent="0.25">
      <c r="A96">
        <v>2.0499999999999998</v>
      </c>
      <c r="B96">
        <v>3.15</v>
      </c>
      <c r="C96">
        <v>3.99</v>
      </c>
      <c r="D96" s="20">
        <f t="shared" si="7"/>
        <v>5.5891761925138006E-2</v>
      </c>
      <c r="E96" s="17">
        <f>IF(OR($A96="",$B96="",$C96=""),"",A96*'MPTO_working_3-way'!$I95)</f>
        <v>2.1128509705729477</v>
      </c>
      <c r="F96" s="21">
        <f>IF(OR($A96="",$B96="",$C96=""),"",B96*'MPTO_working_3-way'!$I95)</f>
        <v>3.2465758816120904</v>
      </c>
      <c r="G96" s="22">
        <f>IF(OR($A96="",$B96="",$C96=""),"",C96*'MPTO_working_3-way'!$I95)</f>
        <v>4.1123294500419814</v>
      </c>
      <c r="H96" s="17"/>
      <c r="I96" s="21"/>
      <c r="J96" s="22"/>
      <c r="K96" s="17"/>
      <c r="L96" s="21"/>
      <c r="M96" s="22"/>
      <c r="N96" s="23">
        <f t="shared" si="8"/>
        <v>47.329414801500512</v>
      </c>
      <c r="O96" s="24">
        <f t="shared" si="9"/>
        <v>30.801682648595573</v>
      </c>
      <c r="P96" s="24">
        <f t="shared" si="10"/>
        <v>24.317117880470189</v>
      </c>
      <c r="Q96" t="s">
        <v>269</v>
      </c>
      <c r="R96" t="s">
        <v>222</v>
      </c>
      <c r="S96" s="58" t="s">
        <v>290</v>
      </c>
      <c r="AD96" s="37"/>
      <c r="AE96" s="37"/>
      <c r="AH96" s="37"/>
      <c r="AI96" s="37"/>
      <c r="AJ96" t="s">
        <v>276</v>
      </c>
    </row>
    <row r="97" spans="1:36" s="36" customFormat="1" ht="15" x14ac:dyDescent="0.25">
      <c r="A97">
        <v>4.3899999999999997</v>
      </c>
      <c r="B97">
        <v>3.79</v>
      </c>
      <c r="C97">
        <v>1.84</v>
      </c>
      <c r="D97" s="20">
        <f t="shared" si="7"/>
        <v>3.5120936415450998E-2</v>
      </c>
      <c r="E97" s="17">
        <f>IF(OR($A97="",$B97="",$C97=""),"",A97*'MPTO_working_3-way'!$I96)</f>
        <v>4.5146876346488698</v>
      </c>
      <c r="F97" s="21">
        <f>IF(OR($A97="",$B97="",$C97=""),"",B97*'MPTO_working_3-way'!$I96)</f>
        <v>3.8976460444918493</v>
      </c>
      <c r="G97" s="22">
        <f>IF(OR($A97="",$B97="",$C97=""),"",C97*'MPTO_working_3-way'!$I96)</f>
        <v>1.8922608764815312</v>
      </c>
      <c r="H97" s="17"/>
      <c r="I97" s="21"/>
      <c r="J97" s="22"/>
      <c r="K97" s="17"/>
      <c r="L97" s="21"/>
      <c r="M97" s="22"/>
      <c r="N97" s="23">
        <f t="shared" si="8"/>
        <v>22.149926659937684</v>
      </c>
      <c r="O97" s="24">
        <f t="shared" si="9"/>
        <v>25.65651135544233</v>
      </c>
      <c r="P97" s="24">
        <f t="shared" si="10"/>
        <v>52.846835889742614</v>
      </c>
      <c r="Q97" t="s">
        <v>239</v>
      </c>
      <c r="R97" t="s">
        <v>236</v>
      </c>
      <c r="S97" s="58" t="s">
        <v>290</v>
      </c>
      <c r="AD97" s="37"/>
      <c r="AE97" s="37"/>
      <c r="AH97" s="37"/>
      <c r="AI97" s="37"/>
      <c r="AJ97" t="s">
        <v>280</v>
      </c>
    </row>
    <row r="98" spans="1:36" s="36" customFormat="1" ht="15" x14ac:dyDescent="0.25">
      <c r="A98">
        <v>1.75</v>
      </c>
      <c r="B98">
        <v>3.99</v>
      </c>
      <c r="C98">
        <v>4.8</v>
      </c>
      <c r="D98" s="20">
        <f t="shared" si="7"/>
        <v>3.0388471177944743E-2</v>
      </c>
      <c r="E98" s="17">
        <f>IF(OR($A98="",$B98="",$C98=""),"",A98*'MPTO_working_3-way'!$I97)</f>
        <v>1.8478105833689915</v>
      </c>
      <c r="F98" s="21">
        <f>IF(OR($A98="",$B98="",$C98=""),"",B98*'MPTO_working_3-way'!$I97)</f>
        <v>4.2130081300813007</v>
      </c>
      <c r="G98" s="22">
        <f>IF(OR($A98="",$B98="",$C98=""),"",C98*'MPTO_working_3-way'!$I97)</f>
        <v>5.0682804572406619</v>
      </c>
      <c r="H98" s="17"/>
      <c r="I98" s="21"/>
      <c r="J98" s="22"/>
      <c r="K98" s="17"/>
      <c r="L98" s="21"/>
      <c r="M98" s="22"/>
      <c r="N98" s="23">
        <f t="shared" si="8"/>
        <v>54.118101119258974</v>
      </c>
      <c r="O98" s="24">
        <f t="shared" si="9"/>
        <v>23.736009262832884</v>
      </c>
      <c r="P98" s="24">
        <f t="shared" si="10"/>
        <v>19.730557699729836</v>
      </c>
      <c r="Q98" t="s">
        <v>252</v>
      </c>
      <c r="R98" t="s">
        <v>120</v>
      </c>
      <c r="S98" s="58" t="s">
        <v>290</v>
      </c>
      <c r="AD98" s="37"/>
      <c r="AE98" s="37"/>
      <c r="AH98" s="37"/>
      <c r="AI98" s="37"/>
      <c r="AJ98" t="s">
        <v>72</v>
      </c>
    </row>
    <row r="99" spans="1:36" s="36" customFormat="1" ht="15" x14ac:dyDescent="0.25">
      <c r="A99">
        <v>3.04</v>
      </c>
      <c r="B99">
        <v>3.1</v>
      </c>
      <c r="C99">
        <v>2.7</v>
      </c>
      <c r="D99" s="20">
        <f t="shared" si="7"/>
        <v>2.1898383952713374E-2</v>
      </c>
      <c r="E99" s="17">
        <f>IF(OR($A99="",$B99="",$C99=""),"",A99*'MPTO_working_3-way'!$I98)</f>
        <v>3.1467676467029713</v>
      </c>
      <c r="F99" s="21">
        <f>IF(OR($A99="",$B99="",$C99=""),"",B99*'MPTO_working_3-way'!$I98)</f>
        <v>3.208874902887898</v>
      </c>
      <c r="G99" s="22">
        <f>IF(OR($A99="",$B99="",$C99=""),"",C99*'MPTO_working_3-way'!$I98)</f>
        <v>2.794826528321718</v>
      </c>
      <c r="H99" s="17"/>
      <c r="I99" s="21"/>
      <c r="J99" s="22"/>
      <c r="K99" s="17"/>
      <c r="L99" s="21"/>
      <c r="M99" s="22"/>
      <c r="N99" s="23">
        <f t="shared" si="8"/>
        <v>31.778641204975873</v>
      </c>
      <c r="O99" s="24">
        <f t="shared" si="9"/>
        <v>31.163570730040856</v>
      </c>
      <c r="P99" s="24">
        <f t="shared" si="10"/>
        <v>35.780396023380241</v>
      </c>
      <c r="Q99" t="s">
        <v>96</v>
      </c>
      <c r="R99" t="s">
        <v>82</v>
      </c>
      <c r="S99" s="58" t="s">
        <v>291</v>
      </c>
      <c r="AD99" s="37"/>
      <c r="AE99" s="37"/>
      <c r="AH99" s="37"/>
      <c r="AI99" s="37"/>
      <c r="AJ99" t="s">
        <v>68</v>
      </c>
    </row>
    <row r="100" spans="1:36" s="36" customFormat="1" ht="15" x14ac:dyDescent="0.25">
      <c r="A100">
        <v>2.2000000000000002</v>
      </c>
      <c r="B100">
        <v>3.28</v>
      </c>
      <c r="C100">
        <v>3.82</v>
      </c>
      <c r="D100" s="20">
        <f t="shared" si="7"/>
        <v>2.1203608037984267E-2</v>
      </c>
      <c r="E100" s="17">
        <f>IF(OR($A100="",$B100="",$C100=""),"",A100*'MPTO_working_3-way'!$I99)</f>
        <v>2.2668546365914786</v>
      </c>
      <c r="F100" s="21">
        <f>IF(OR($A100="",$B100="",$C100=""),"",B100*'MPTO_working_3-way'!$I99)</f>
        <v>3.3796741854636587</v>
      </c>
      <c r="G100" s="22">
        <f>IF(OR($A100="",$B100="",$C100=""),"",C100*'MPTO_working_3-way'!$I99)</f>
        <v>3.9360839598997486</v>
      </c>
      <c r="H100" s="17"/>
      <c r="I100" s="21"/>
      <c r="J100" s="22"/>
      <c r="K100" s="17"/>
      <c r="L100" s="21"/>
      <c r="M100" s="22"/>
      <c r="N100" s="23">
        <f t="shared" si="8"/>
        <v>44.113988778020399</v>
      </c>
      <c r="O100" s="24">
        <f t="shared" si="9"/>
        <v>29.588651009647833</v>
      </c>
      <c r="P100" s="24">
        <f t="shared" si="10"/>
        <v>25.405962123467251</v>
      </c>
      <c r="Q100" t="s">
        <v>83</v>
      </c>
      <c r="R100" t="s">
        <v>147</v>
      </c>
      <c r="S100" s="58" t="s">
        <v>291</v>
      </c>
      <c r="AD100" s="37"/>
      <c r="AE100" s="37"/>
      <c r="AH100" s="37"/>
      <c r="AI100" s="37"/>
      <c r="AJ100" t="s">
        <v>68</v>
      </c>
    </row>
    <row r="101" spans="1:36" s="36" customFormat="1" ht="15" x14ac:dyDescent="0.25">
      <c r="A101">
        <v>2.34</v>
      </c>
      <c r="B101">
        <v>3.19</v>
      </c>
      <c r="C101">
        <v>3.47</v>
      </c>
      <c r="D101" s="20">
        <f t="shared" si="7"/>
        <v>2.9014489215224648E-2</v>
      </c>
      <c r="E101" s="17">
        <f>IF(OR($A101="",$B101="",$C101=""),"",A101*'MPTO_working_3-way'!$I100)</f>
        <v>2.3912422184493494</v>
      </c>
      <c r="F101" s="21">
        <f>IF(OR($A101="",$B101="",$C101=""),"",B101*'MPTO_working_3-way'!$I100)</f>
        <v>3.2598558448091555</v>
      </c>
      <c r="G101" s="22">
        <f>IF(OR($A101="",$B101="",$C101=""),"",C101*'MPTO_working_3-way'!$I100)</f>
        <v>3.5459873923159155</v>
      </c>
      <c r="H101" s="17"/>
      <c r="I101" s="21"/>
      <c r="J101" s="22"/>
      <c r="K101" s="17"/>
      <c r="L101" s="21"/>
      <c r="M101" s="22"/>
      <c r="N101" s="23">
        <f t="shared" si="8"/>
        <v>41.819268340305186</v>
      </c>
      <c r="O101" s="24">
        <f t="shared" si="9"/>
        <v>30.676203108562422</v>
      </c>
      <c r="P101" s="24">
        <f t="shared" si="10"/>
        <v>28.2008898894277</v>
      </c>
      <c r="Q101" t="s">
        <v>85</v>
      </c>
      <c r="R101" t="s">
        <v>92</v>
      </c>
      <c r="S101" s="58" t="s">
        <v>291</v>
      </c>
      <c r="AD101" s="37"/>
      <c r="AE101" s="37"/>
      <c r="AH101" s="37"/>
      <c r="AI101" s="37"/>
      <c r="AJ101" t="s">
        <v>68</v>
      </c>
    </row>
    <row r="102" spans="1:36" s="36" customFormat="1" ht="15" x14ac:dyDescent="0.25">
      <c r="A102">
        <v>3.05</v>
      </c>
      <c r="B102">
        <v>3.19</v>
      </c>
      <c r="C102">
        <v>2.57</v>
      </c>
      <c r="D102" s="20">
        <f t="shared" si="7"/>
        <v>3.045353464922651E-2</v>
      </c>
      <c r="E102" s="17">
        <f>IF(OR($A102="",$B102="",$C102=""),"",A102*'MPTO_working_3-way'!$I101)</f>
        <v>3.1146710045158517</v>
      </c>
      <c r="F102" s="21">
        <f>IF(OR($A102="",$B102="",$C102=""),"",B102*'MPTO_working_3-way'!$I101)</f>
        <v>3.2576395096411699</v>
      </c>
      <c r="G102" s="22">
        <f>IF(OR($A102="",$B102="",$C102=""),"",C102*'MPTO_working_3-way'!$I101)</f>
        <v>2.6244932726576193</v>
      </c>
      <c r="H102" s="17"/>
      <c r="I102" s="21"/>
      <c r="J102" s="22"/>
      <c r="K102" s="17"/>
      <c r="L102" s="21"/>
      <c r="M102" s="22"/>
      <c r="N102" s="23">
        <f t="shared" si="8"/>
        <v>32.106119668823297</v>
      </c>
      <c r="O102" s="24">
        <f t="shared" si="9"/>
        <v>30.697073664548917</v>
      </c>
      <c r="P102" s="24">
        <f t="shared" si="10"/>
        <v>38.102593381288344</v>
      </c>
      <c r="Q102" t="s">
        <v>73</v>
      </c>
      <c r="R102" t="s">
        <v>77</v>
      </c>
      <c r="S102" s="58" t="s">
        <v>291</v>
      </c>
      <c r="AD102" s="37"/>
      <c r="AE102" s="37"/>
      <c r="AH102" s="37"/>
      <c r="AI102" s="37"/>
      <c r="AJ102" t="s">
        <v>68</v>
      </c>
    </row>
    <row r="103" spans="1:36" s="36" customFormat="1" ht="15" x14ac:dyDescent="0.25">
      <c r="A103">
        <v>2.0499999999999998</v>
      </c>
      <c r="B103">
        <v>3.14</v>
      </c>
      <c r="C103">
        <v>4.38</v>
      </c>
      <c r="D103" s="20">
        <f t="shared" si="7"/>
        <v>3.4586717911503362E-2</v>
      </c>
      <c r="E103" s="17">
        <f>IF(OR($A103="",$B103="",$C103=""),"",A103*'MPTO_working_3-way'!$I102)</f>
        <v>2.1094797028912105</v>
      </c>
      <c r="F103" s="21">
        <f>IF(OR($A103="",$B103="",$C103=""),"",B103*'MPTO_working_3-way'!$I102)</f>
        <v>3.2311054961358057</v>
      </c>
      <c r="G103" s="22">
        <f>IF(OR($A103="",$B103="",$C103=""),"",C103*'MPTO_working_3-way'!$I102)</f>
        <v>4.5070834627626839</v>
      </c>
      <c r="H103" s="17"/>
      <c r="I103" s="21"/>
      <c r="J103" s="22"/>
      <c r="K103" s="17"/>
      <c r="L103" s="21"/>
      <c r="M103" s="22"/>
      <c r="N103" s="23">
        <f t="shared" si="8"/>
        <v>47.40505436622216</v>
      </c>
      <c r="O103" s="24">
        <f t="shared" si="9"/>
        <v>30.949159697692807</v>
      </c>
      <c r="P103" s="24">
        <f t="shared" si="10"/>
        <v>22.187297134875667</v>
      </c>
      <c r="Q103" t="s">
        <v>109</v>
      </c>
      <c r="R103" t="s">
        <v>104</v>
      </c>
      <c r="S103" s="58" t="s">
        <v>291</v>
      </c>
      <c r="AD103" s="37"/>
      <c r="AE103" s="37"/>
      <c r="AH103" s="37"/>
      <c r="AI103" s="37"/>
      <c r="AJ103" t="s">
        <v>98</v>
      </c>
    </row>
    <row r="104" spans="1:36" s="36" customFormat="1" ht="15" x14ac:dyDescent="0.25">
      <c r="A104">
        <v>1.62</v>
      </c>
      <c r="B104">
        <v>4.16</v>
      </c>
      <c r="C104">
        <v>5.55</v>
      </c>
      <c r="D104" s="20">
        <f t="shared" si="7"/>
        <v>3.784874618207934E-2</v>
      </c>
      <c r="E104" s="17">
        <f>IF(OR($A104="",$B104="",$C104=""),"",A104*'MPTO_working_3-way'!$I103)</f>
        <v>1.669334726131747</v>
      </c>
      <c r="F104" s="21">
        <f>IF(OR($A104="",$B104="",$C104=""),"",B104*'MPTO_working_3-way'!$I103)</f>
        <v>4.2866867041407826</v>
      </c>
      <c r="G104" s="22">
        <f>IF(OR($A104="",$B104="",$C104=""),"",C104*'MPTO_working_3-way'!$I103)</f>
        <v>5.7190171173032072</v>
      </c>
      <c r="H104" s="17"/>
      <c r="I104" s="21"/>
      <c r="J104" s="22"/>
      <c r="K104" s="17"/>
      <c r="L104" s="21"/>
      <c r="M104" s="22"/>
      <c r="N104" s="23">
        <f t="shared" si="8"/>
        <v>59.904103373997508</v>
      </c>
      <c r="O104" s="24">
        <f t="shared" si="9"/>
        <v>23.328040256220184</v>
      </c>
      <c r="P104" s="24">
        <f t="shared" si="10"/>
        <v>17.485522065923597</v>
      </c>
      <c r="Q104" t="s">
        <v>250</v>
      </c>
      <c r="R104" t="s">
        <v>112</v>
      </c>
      <c r="S104" s="58" t="s">
        <v>291</v>
      </c>
      <c r="AD104" s="37"/>
      <c r="AE104" s="37"/>
      <c r="AH104" s="37"/>
      <c r="AI104" s="37"/>
      <c r="AJ104" t="s">
        <v>72</v>
      </c>
    </row>
    <row r="105" spans="1:36" s="36" customFormat="1" ht="15" x14ac:dyDescent="0.25">
      <c r="A105">
        <v>1.91</v>
      </c>
      <c r="B105">
        <v>3.98</v>
      </c>
      <c r="C105">
        <v>3.85</v>
      </c>
      <c r="D105" s="20">
        <f t="shared" si="7"/>
        <v>3.4556750571378636E-2</v>
      </c>
      <c r="E105" s="17">
        <f>IF(OR($A105="",$B105="",$C105=""),"",A105*'MPTO_working_3-way'!$I104)</f>
        <v>1.9760606312109714</v>
      </c>
      <c r="F105" s="21">
        <f>IF(OR($A105="",$B105="",$C105=""),"",B105*'MPTO_working_3-way'!$I104)</f>
        <v>4.117655137287783</v>
      </c>
      <c r="G105" s="22">
        <f>IF(OR($A105="",$B105="",$C105=""),"",C105*'MPTO_working_3-way'!$I104)</f>
        <v>3.9831588639592881</v>
      </c>
      <c r="H105" s="17"/>
      <c r="I105" s="21"/>
      <c r="J105" s="22"/>
      <c r="K105" s="17"/>
      <c r="L105" s="21"/>
      <c r="M105" s="22"/>
      <c r="N105" s="23">
        <f t="shared" si="8"/>
        <v>50.605734672583345</v>
      </c>
      <c r="O105" s="24">
        <f t="shared" si="9"/>
        <v>24.28566663935533</v>
      </c>
      <c r="P105" s="24">
        <f t="shared" si="10"/>
        <v>25.105702136268622</v>
      </c>
      <c r="Q105" t="s">
        <v>255</v>
      </c>
      <c r="R105" t="s">
        <v>258</v>
      </c>
      <c r="S105" s="58" t="s">
        <v>291</v>
      </c>
      <c r="AD105" s="37"/>
      <c r="AE105" s="37"/>
      <c r="AH105" s="37"/>
      <c r="AI105" s="37"/>
      <c r="AJ105" t="s">
        <v>72</v>
      </c>
    </row>
    <row r="106" spans="1:36" s="36" customFormat="1" ht="15" x14ac:dyDescent="0.25">
      <c r="A106">
        <v>2.02</v>
      </c>
      <c r="B106">
        <v>3.35</v>
      </c>
      <c r="C106">
        <v>4.3</v>
      </c>
      <c r="D106" s="20">
        <f t="shared" si="7"/>
        <v>2.6115107171945873E-2</v>
      </c>
      <c r="E106" s="17">
        <f>IF(OR($A106="",$B106="",$C106=""),"",A106*'MPTO_working_3-way'!$I105)</f>
        <v>2.0964544672878005</v>
      </c>
      <c r="F106" s="21">
        <f>IF(OR($A106="",$B106="",$C106=""),"",B106*'MPTO_working_3-way'!$I105)</f>
        <v>3.476793299709966</v>
      </c>
      <c r="G106" s="22">
        <f>IF(OR($A106="",$B106="",$C106=""),"",C106*'MPTO_working_3-way'!$I105)</f>
        <v>4.462749608582941</v>
      </c>
      <c r="H106" s="17"/>
      <c r="I106" s="21"/>
      <c r="J106" s="22"/>
      <c r="K106" s="17"/>
      <c r="L106" s="21"/>
      <c r="M106" s="22"/>
      <c r="N106" s="23">
        <f t="shared" si="8"/>
        <v>47.699581154925241</v>
      </c>
      <c r="O106" s="24">
        <f t="shared" si="9"/>
        <v>28.762135502372832</v>
      </c>
      <c r="P106" s="24">
        <f t="shared" si="10"/>
        <v>22.407710216964883</v>
      </c>
      <c r="Q106" t="s">
        <v>79</v>
      </c>
      <c r="R106" t="s">
        <v>75</v>
      </c>
      <c r="S106" s="58" t="s">
        <v>292</v>
      </c>
      <c r="AD106" s="37"/>
      <c r="AE106" s="37"/>
      <c r="AH106" s="37"/>
      <c r="AI106" s="37"/>
      <c r="AJ106" t="s">
        <v>68</v>
      </c>
    </row>
    <row r="107" spans="1:36" s="36" customFormat="1" ht="15" x14ac:dyDescent="0.25">
      <c r="A107">
        <v>2.95</v>
      </c>
      <c r="B107">
        <v>3.26</v>
      </c>
      <c r="C107">
        <v>2.62</v>
      </c>
      <c r="D107" s="20">
        <f t="shared" si="7"/>
        <v>2.7410906418103398E-2</v>
      </c>
      <c r="E107" s="17">
        <f>IF(OR($A107="",$B107="",$C107=""),"",A107*'MPTO_working_3-way'!$I106)</f>
        <v>3.0519424141855671</v>
      </c>
      <c r="F107" s="21">
        <f>IF(OR($A107="",$B107="",$C107=""),"",B107*'MPTO_working_3-way'!$I106)</f>
        <v>3.3726550068626939</v>
      </c>
      <c r="G107" s="22">
        <f>IF(OR($A107="",$B107="",$C107=""),"",C107*'MPTO_working_3-way'!$I106)</f>
        <v>2.7105386864970122</v>
      </c>
      <c r="H107" s="17"/>
      <c r="I107" s="21"/>
      <c r="J107" s="22"/>
      <c r="K107" s="17"/>
      <c r="L107" s="21"/>
      <c r="M107" s="22"/>
      <c r="N107" s="23">
        <f t="shared" si="8"/>
        <v>32.766017974387537</v>
      </c>
      <c r="O107" s="24">
        <f t="shared" si="9"/>
        <v>29.650230989093025</v>
      </c>
      <c r="P107" s="24">
        <f t="shared" si="10"/>
        <v>36.893035505512692</v>
      </c>
      <c r="Q107" t="s">
        <v>80</v>
      </c>
      <c r="R107" t="s">
        <v>78</v>
      </c>
      <c r="S107" s="58" t="s">
        <v>292</v>
      </c>
      <c r="AD107" s="37"/>
      <c r="AE107" s="37"/>
      <c r="AH107" s="37"/>
      <c r="AI107" s="37"/>
      <c r="AJ107" t="s">
        <v>68</v>
      </c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2022-10-14T16:17:16Z</dcterms:modified>
</cp:coreProperties>
</file>