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R19" i="8"/>
  <c r="S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T23" i="8" s="1"/>
  <c r="Q23" i="8"/>
  <c r="R23" i="8"/>
  <c r="S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T25" i="8" s="1"/>
  <c r="Q25" i="8"/>
  <c r="R25" i="8"/>
  <c r="S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T27" i="8" s="1"/>
  <c r="Q27" i="8"/>
  <c r="R27" i="8"/>
  <c r="S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T31" i="8" s="1"/>
  <c r="Q31" i="8"/>
  <c r="R31" i="8"/>
  <c r="S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R38" i="8"/>
  <c r="S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T41" i="8" s="1"/>
  <c r="Q41" i="8"/>
  <c r="R41" i="8"/>
  <c r="S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T44" i="8" s="1"/>
  <c r="Q44" i="8"/>
  <c r="R44" i="8"/>
  <c r="S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T54" i="8" s="1"/>
  <c r="Q54" i="8"/>
  <c r="R54" i="8"/>
  <c r="S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T60" i="8" s="1"/>
  <c r="Q60" i="8"/>
  <c r="R60" i="8"/>
  <c r="S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T64" i="8" s="1"/>
  <c r="Q64" i="8"/>
  <c r="R64" i="8"/>
  <c r="S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R70" i="8"/>
  <c r="S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T73" i="8" s="1"/>
  <c r="Q73" i="8"/>
  <c r="R73" i="8"/>
  <c r="S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T76" i="8" s="1"/>
  <c r="Q76" i="8"/>
  <c r="R76" i="8"/>
  <c r="S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T78" i="8" s="1"/>
  <c r="Q78" i="8"/>
  <c r="R78" i="8"/>
  <c r="S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R81" i="8"/>
  <c r="S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T86" i="8" s="1"/>
  <c r="Q86" i="8"/>
  <c r="R86" i="8"/>
  <c r="S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T89" i="8" s="1"/>
  <c r="Q89" i="8"/>
  <c r="R89" i="8"/>
  <c r="S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T91" i="8" s="1"/>
  <c r="Q91" i="8"/>
  <c r="R91" i="8"/>
  <c r="S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T96" i="8" s="1"/>
  <c r="Q96" i="8"/>
  <c r="R96" i="8"/>
  <c r="S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R97" i="8"/>
  <c r="S97" i="8"/>
  <c r="T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T100" i="8" s="1"/>
  <c r="Q100" i="8"/>
  <c r="R100" i="8"/>
  <c r="S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T101" i="8" s="1"/>
  <c r="Q101" i="8"/>
  <c r="R101" i="8"/>
  <c r="S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T103" i="8" s="1"/>
  <c r="Q103" i="8"/>
  <c r="R103" i="8"/>
  <c r="S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T105" i="8" s="1"/>
  <c r="Q105" i="8"/>
  <c r="R105" i="8"/>
  <c r="S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S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R109" i="8"/>
  <c r="S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T111" i="8" s="1"/>
  <c r="Q111" i="8"/>
  <c r="R111" i="8"/>
  <c r="S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T112" i="8" s="1"/>
  <c r="Q112" i="8"/>
  <c r="R112" i="8"/>
  <c r="S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T114" i="8" s="1"/>
  <c r="Q114" i="8"/>
  <c r="R114" i="8"/>
  <c r="S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T117" i="8" s="1"/>
  <c r="Q117" i="8"/>
  <c r="R117" i="8"/>
  <c r="S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T118" i="8" s="1"/>
  <c r="Q118" i="8"/>
  <c r="R118" i="8"/>
  <c r="S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T123" i="8" s="1"/>
  <c r="Q123" i="8"/>
  <c r="R123" i="8"/>
  <c r="S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T125" i="8" s="1"/>
  <c r="Q125" i="8"/>
  <c r="R125" i="8"/>
  <c r="S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T128" i="8" s="1"/>
  <c r="Q128" i="8"/>
  <c r="R128" i="8"/>
  <c r="S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T131" i="8" s="1"/>
  <c r="Q131" i="8"/>
  <c r="R131" i="8"/>
  <c r="S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R133" i="8"/>
  <c r="S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Q135" i="8"/>
  <c r="R135" i="8"/>
  <c r="S135" i="8"/>
  <c r="T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T136" i="8" s="1"/>
  <c r="Q136" i="8"/>
  <c r="R136" i="8"/>
  <c r="S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T140" i="8" s="1"/>
  <c r="Q140" i="8"/>
  <c r="R140" i="8"/>
  <c r="S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T145" i="8" s="1"/>
  <c r="Q145" i="8"/>
  <c r="R145" i="8"/>
  <c r="S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Q153" i="8"/>
  <c r="R153" i="8"/>
  <c r="S153" i="8"/>
  <c r="T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T154" i="8" s="1"/>
  <c r="Q154" i="8"/>
  <c r="R154" i="8"/>
  <c r="S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T156" i="8" s="1"/>
  <c r="Q156" i="8"/>
  <c r="R156" i="8"/>
  <c r="S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T159" i="8" s="1"/>
  <c r="Q159" i="8"/>
  <c r="R159" i="8"/>
  <c r="S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Q161" i="8"/>
  <c r="R161" i="8"/>
  <c r="S161" i="8"/>
  <c r="T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T162" i="8" s="1"/>
  <c r="Q162" i="8"/>
  <c r="R162" i="8"/>
  <c r="S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T165" i="8" s="1"/>
  <c r="Q165" i="8"/>
  <c r="R165" i="8"/>
  <c r="S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Q170" i="8"/>
  <c r="R170" i="8"/>
  <c r="S170" i="8"/>
  <c r="T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T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T174" i="8" s="1"/>
  <c r="Q174" i="8"/>
  <c r="R174" i="8"/>
  <c r="S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T176" i="8" s="1"/>
  <c r="Q176" i="8"/>
  <c r="R176" i="8"/>
  <c r="S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T178" i="8" s="1"/>
  <c r="Q178" i="8"/>
  <c r="R178" i="8"/>
  <c r="S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Q179" i="8"/>
  <c r="R179" i="8"/>
  <c r="S179" i="8"/>
  <c r="T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T181" i="8" s="1"/>
  <c r="Q181" i="8"/>
  <c r="R181" i="8"/>
  <c r="S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T182" i="8" s="1"/>
  <c r="Q182" i="8"/>
  <c r="R182" i="8"/>
  <c r="S182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U5" i="2"/>
  <c r="V5" i="2"/>
  <c r="W5" i="2"/>
  <c r="X5" i="2"/>
  <c r="AA5" i="2" s="1"/>
  <c r="Y5" i="2"/>
  <c r="Z5" i="2"/>
  <c r="AC5" i="2" s="1"/>
  <c r="AB5" i="2"/>
  <c r="U6" i="2"/>
  <c r="V6" i="2"/>
  <c r="W6" i="2"/>
  <c r="AC6" i="2" s="1"/>
  <c r="X6" i="2"/>
  <c r="Y6" i="2"/>
  <c r="AB6" i="2" s="1"/>
  <c r="Z6" i="2"/>
  <c r="AA6" i="2"/>
  <c r="U7" i="2"/>
  <c r="V7" i="2"/>
  <c r="AB7" i="2" s="1"/>
  <c r="W7" i="2"/>
  <c r="X7" i="2"/>
  <c r="AA7" i="2" s="1"/>
  <c r="Y7" i="2"/>
  <c r="Z7" i="2"/>
  <c r="AC7" i="2" s="1"/>
  <c r="U8" i="2"/>
  <c r="AA8" i="2" s="1"/>
  <c r="V8" i="2"/>
  <c r="W8" i="2"/>
  <c r="X8" i="2"/>
  <c r="Y8" i="2"/>
  <c r="AB8" i="2" s="1"/>
  <c r="Z8" i="2"/>
  <c r="AC8" i="2"/>
  <c r="U9" i="2"/>
  <c r="V9" i="2"/>
  <c r="W9" i="2"/>
  <c r="X9" i="2"/>
  <c r="AA9" i="2" s="1"/>
  <c r="Y9" i="2"/>
  <c r="Z9" i="2"/>
  <c r="AC9" i="2" s="1"/>
  <c r="AB9" i="2"/>
  <c r="U10" i="2"/>
  <c r="V10" i="2"/>
  <c r="W10" i="2"/>
  <c r="AC10" i="2" s="1"/>
  <c r="X10" i="2"/>
  <c r="Y10" i="2"/>
  <c r="AB10" i="2" s="1"/>
  <c r="Z10" i="2"/>
  <c r="AA10" i="2"/>
  <c r="U11" i="2"/>
  <c r="V11" i="2"/>
  <c r="AB11" i="2" s="1"/>
  <c r="W11" i="2"/>
  <c r="X11" i="2"/>
  <c r="AA11" i="2" s="1"/>
  <c r="Y11" i="2"/>
  <c r="Z11" i="2"/>
  <c r="AC11" i="2" s="1"/>
  <c r="U12" i="2"/>
  <c r="AA12" i="2" s="1"/>
  <c r="V12" i="2"/>
  <c r="W12" i="2"/>
  <c r="X12" i="2"/>
  <c r="Y12" i="2"/>
  <c r="AB12" i="2" s="1"/>
  <c r="Z12" i="2"/>
  <c r="AC12" i="2"/>
  <c r="U13" i="2"/>
  <c r="V13" i="2"/>
  <c r="W13" i="2"/>
  <c r="X13" i="2"/>
  <c r="AA13" i="2" s="1"/>
  <c r="Y13" i="2"/>
  <c r="Z13" i="2"/>
  <c r="AC13" i="2" s="1"/>
  <c r="AB13" i="2"/>
  <c r="U14" i="2"/>
  <c r="V14" i="2"/>
  <c r="W14" i="2"/>
  <c r="AC14" i="2" s="1"/>
  <c r="X14" i="2"/>
  <c r="Y14" i="2"/>
  <c r="AB14" i="2" s="1"/>
  <c r="Z14" i="2"/>
  <c r="AA14" i="2"/>
  <c r="U15" i="2"/>
  <c r="V15" i="2"/>
  <c r="AB15" i="2" s="1"/>
  <c r="W15" i="2"/>
  <c r="X15" i="2"/>
  <c r="AA15" i="2" s="1"/>
  <c r="Y15" i="2"/>
  <c r="Z15" i="2"/>
  <c r="AC15" i="2" s="1"/>
  <c r="U16" i="2"/>
  <c r="AA16" i="2" s="1"/>
  <c r="V16" i="2"/>
  <c r="W16" i="2"/>
  <c r="X16" i="2"/>
  <c r="Y16" i="2"/>
  <c r="AB16" i="2" s="1"/>
  <c r="Z16" i="2"/>
  <c r="AC16" i="2"/>
  <c r="U17" i="2"/>
  <c r="V17" i="2"/>
  <c r="W17" i="2"/>
  <c r="X17" i="2"/>
  <c r="Y17" i="2"/>
  <c r="Z17" i="2"/>
  <c r="AC17" i="2" s="1"/>
  <c r="AB17" i="2"/>
  <c r="U18" i="2"/>
  <c r="V18" i="2"/>
  <c r="W18" i="2"/>
  <c r="AC18" i="2" s="1"/>
  <c r="X18" i="2"/>
  <c r="Y18" i="2"/>
  <c r="AB18" i="2" s="1"/>
  <c r="Z18" i="2"/>
  <c r="AA18" i="2"/>
  <c r="U19" i="2"/>
  <c r="V19" i="2"/>
  <c r="AB19" i="2" s="1"/>
  <c r="W19" i="2"/>
  <c r="X19" i="2"/>
  <c r="AA19" i="2" s="1"/>
  <c r="Y19" i="2"/>
  <c r="Z19" i="2"/>
  <c r="AC19" i="2" s="1"/>
  <c r="U20" i="2"/>
  <c r="AA20" i="2" s="1"/>
  <c r="V20" i="2"/>
  <c r="W20" i="2"/>
  <c r="X20" i="2"/>
  <c r="Y20" i="2"/>
  <c r="AB20" i="2" s="1"/>
  <c r="Z20" i="2"/>
  <c r="AC20" i="2"/>
  <c r="U21" i="2"/>
  <c r="V21" i="2"/>
  <c r="W21" i="2"/>
  <c r="X21" i="2"/>
  <c r="Y21" i="2"/>
  <c r="Z21" i="2"/>
  <c r="AC21" i="2" s="1"/>
  <c r="AB21" i="2"/>
  <c r="U22" i="2"/>
  <c r="V22" i="2"/>
  <c r="W22" i="2"/>
  <c r="AC22" i="2" s="1"/>
  <c r="X22" i="2"/>
  <c r="Y22" i="2"/>
  <c r="AB22" i="2" s="1"/>
  <c r="Z22" i="2"/>
  <c r="AA22" i="2"/>
  <c r="U23" i="2"/>
  <c r="V23" i="2"/>
  <c r="AB23" i="2" s="1"/>
  <c r="W23" i="2"/>
  <c r="X23" i="2"/>
  <c r="AA23" i="2" s="1"/>
  <c r="Y23" i="2"/>
  <c r="Z23" i="2"/>
  <c r="AC23" i="2" s="1"/>
  <c r="U24" i="2"/>
  <c r="AA24" i="2" s="1"/>
  <c r="V24" i="2"/>
  <c r="W24" i="2"/>
  <c r="X24" i="2"/>
  <c r="Y24" i="2"/>
  <c r="AB24" i="2" s="1"/>
  <c r="Z24" i="2"/>
  <c r="AC24" i="2"/>
  <c r="U25" i="2"/>
  <c r="V25" i="2"/>
  <c r="W25" i="2"/>
  <c r="X25" i="2"/>
  <c r="AA25" i="2" s="1"/>
  <c r="Y25" i="2"/>
  <c r="Z25" i="2"/>
  <c r="AC25" i="2" s="1"/>
  <c r="AB25" i="2"/>
  <c r="U26" i="2"/>
  <c r="V26" i="2"/>
  <c r="W26" i="2"/>
  <c r="AC26" i="2" s="1"/>
  <c r="X26" i="2"/>
  <c r="Y26" i="2"/>
  <c r="AB26" i="2" s="1"/>
  <c r="Z26" i="2"/>
  <c r="AA26" i="2"/>
  <c r="U27" i="2"/>
  <c r="V27" i="2"/>
  <c r="AB27" i="2" s="1"/>
  <c r="W27" i="2"/>
  <c r="X27" i="2"/>
  <c r="AA27" i="2" s="1"/>
  <c r="Y27" i="2"/>
  <c r="Z27" i="2"/>
  <c r="AC27" i="2" s="1"/>
  <c r="U28" i="2"/>
  <c r="AA28" i="2" s="1"/>
  <c r="V28" i="2"/>
  <c r="W28" i="2"/>
  <c r="X28" i="2"/>
  <c r="Y28" i="2"/>
  <c r="AB28" i="2" s="1"/>
  <c r="Z28" i="2"/>
  <c r="AC28" i="2"/>
  <c r="U29" i="2"/>
  <c r="V29" i="2"/>
  <c r="W29" i="2"/>
  <c r="X29" i="2"/>
  <c r="Y29" i="2"/>
  <c r="Z29" i="2"/>
  <c r="AC29" i="2" s="1"/>
  <c r="AB29" i="2"/>
  <c r="U30" i="2"/>
  <c r="V30" i="2"/>
  <c r="W30" i="2"/>
  <c r="AC30" i="2" s="1"/>
  <c r="X30" i="2"/>
  <c r="Y30" i="2"/>
  <c r="AB30" i="2" s="1"/>
  <c r="Z30" i="2"/>
  <c r="AA30" i="2"/>
  <c r="U31" i="2"/>
  <c r="V31" i="2"/>
  <c r="AB31" i="2" s="1"/>
  <c r="W31" i="2"/>
  <c r="X31" i="2"/>
  <c r="AA31" i="2" s="1"/>
  <c r="Y31" i="2"/>
  <c r="Z31" i="2"/>
  <c r="AC31" i="2" s="1"/>
  <c r="U32" i="2"/>
  <c r="AA32" i="2" s="1"/>
  <c r="V32" i="2"/>
  <c r="W32" i="2"/>
  <c r="X32" i="2"/>
  <c r="Y32" i="2"/>
  <c r="AB32" i="2" s="1"/>
  <c r="Z32" i="2"/>
  <c r="AC32" i="2"/>
  <c r="U33" i="2"/>
  <c r="V33" i="2"/>
  <c r="W33" i="2"/>
  <c r="X33" i="2"/>
  <c r="AA33" i="2" s="1"/>
  <c r="Y33" i="2"/>
  <c r="Z33" i="2"/>
  <c r="AC33" i="2" s="1"/>
  <c r="AB33" i="2"/>
  <c r="U34" i="2"/>
  <c r="V34" i="2"/>
  <c r="W34" i="2"/>
  <c r="AC34" i="2" s="1"/>
  <c r="X34" i="2"/>
  <c r="Y34" i="2"/>
  <c r="AB34" i="2" s="1"/>
  <c r="Z34" i="2"/>
  <c r="AA34" i="2"/>
  <c r="U35" i="2"/>
  <c r="V35" i="2"/>
  <c r="AB35" i="2" s="1"/>
  <c r="W35" i="2"/>
  <c r="X35" i="2"/>
  <c r="AA35" i="2" s="1"/>
  <c r="Y35" i="2"/>
  <c r="Z35" i="2"/>
  <c r="AC35" i="2" s="1"/>
  <c r="U36" i="2"/>
  <c r="AA36" i="2" s="1"/>
  <c r="V36" i="2"/>
  <c r="W36" i="2"/>
  <c r="X36" i="2"/>
  <c r="Y36" i="2"/>
  <c r="AB36" i="2" s="1"/>
  <c r="Z36" i="2"/>
  <c r="AC36" i="2"/>
  <c r="U37" i="2"/>
  <c r="V37" i="2"/>
  <c r="W37" i="2"/>
  <c r="X37" i="2"/>
  <c r="AA37" i="2" s="1"/>
  <c r="Y37" i="2"/>
  <c r="Z37" i="2"/>
  <c r="AC37" i="2" s="1"/>
  <c r="AB37" i="2"/>
  <c r="U38" i="2"/>
  <c r="V38" i="2"/>
  <c r="W38" i="2"/>
  <c r="AC38" i="2" s="1"/>
  <c r="X38" i="2"/>
  <c r="Y38" i="2"/>
  <c r="AB38" i="2" s="1"/>
  <c r="Z38" i="2"/>
  <c r="AA38" i="2"/>
  <c r="U39" i="2"/>
  <c r="V39" i="2"/>
  <c r="AB39" i="2" s="1"/>
  <c r="W39" i="2"/>
  <c r="X39" i="2"/>
  <c r="AA39" i="2" s="1"/>
  <c r="Y39" i="2"/>
  <c r="Z39" i="2"/>
  <c r="AC39" i="2" s="1"/>
  <c r="U40" i="2"/>
  <c r="AA40" i="2" s="1"/>
  <c r="V40" i="2"/>
  <c r="W40" i="2"/>
  <c r="X40" i="2"/>
  <c r="Y40" i="2"/>
  <c r="AB40" i="2" s="1"/>
  <c r="Z40" i="2"/>
  <c r="AC40" i="2"/>
  <c r="U41" i="2"/>
  <c r="V41" i="2"/>
  <c r="W41" i="2"/>
  <c r="X41" i="2"/>
  <c r="AA41" i="2" s="1"/>
  <c r="Y41" i="2"/>
  <c r="Z41" i="2"/>
  <c r="AC41" i="2" s="1"/>
  <c r="AB41" i="2"/>
  <c r="U42" i="2"/>
  <c r="V42" i="2"/>
  <c r="W42" i="2"/>
  <c r="AC42" i="2" s="1"/>
  <c r="X42" i="2"/>
  <c r="Y42" i="2"/>
  <c r="AB42" i="2" s="1"/>
  <c r="Z42" i="2"/>
  <c r="AA42" i="2"/>
  <c r="U43" i="2"/>
  <c r="AA43" i="2" s="1"/>
  <c r="V43" i="2"/>
  <c r="AB43" i="2" s="1"/>
  <c r="W43" i="2"/>
  <c r="X43" i="2"/>
  <c r="Y43" i="2"/>
  <c r="Z43" i="2"/>
  <c r="AC43" i="2" s="1"/>
  <c r="U44" i="2"/>
  <c r="AA44" i="2" s="1"/>
  <c r="V44" i="2"/>
  <c r="W44" i="2"/>
  <c r="X44" i="2"/>
  <c r="Y44" i="2"/>
  <c r="AB44" i="2" s="1"/>
  <c r="Z44" i="2"/>
  <c r="AC44" i="2"/>
  <c r="U45" i="2"/>
  <c r="V45" i="2"/>
  <c r="W45" i="2"/>
  <c r="X45" i="2"/>
  <c r="AA45" i="2" s="1"/>
  <c r="Y45" i="2"/>
  <c r="Z45" i="2"/>
  <c r="AC45" i="2" s="1"/>
  <c r="AB45" i="2"/>
  <c r="U46" i="2"/>
  <c r="V46" i="2"/>
  <c r="W46" i="2"/>
  <c r="AC46" i="2" s="1"/>
  <c r="X46" i="2"/>
  <c r="Y46" i="2"/>
  <c r="AB46" i="2" s="1"/>
  <c r="Z46" i="2"/>
  <c r="AA46" i="2"/>
  <c r="U47" i="2"/>
  <c r="AA47" i="2" s="1"/>
  <c r="V47" i="2"/>
  <c r="AB47" i="2" s="1"/>
  <c r="W47" i="2"/>
  <c r="X47" i="2"/>
  <c r="Y47" i="2"/>
  <c r="Z47" i="2"/>
  <c r="AC47" i="2" s="1"/>
  <c r="U48" i="2"/>
  <c r="AA48" i="2" s="1"/>
  <c r="V48" i="2"/>
  <c r="W48" i="2"/>
  <c r="X48" i="2"/>
  <c r="Y48" i="2"/>
  <c r="AB48" i="2" s="1"/>
  <c r="Z48" i="2"/>
  <c r="AC48" i="2"/>
  <c r="U49" i="2"/>
  <c r="V49" i="2"/>
  <c r="W49" i="2"/>
  <c r="X49" i="2"/>
  <c r="AA49" i="2" s="1"/>
  <c r="Y49" i="2"/>
  <c r="Z49" i="2"/>
  <c r="AC49" i="2" s="1"/>
  <c r="AB49" i="2"/>
  <c r="U50" i="2"/>
  <c r="V50" i="2"/>
  <c r="W50" i="2"/>
  <c r="AC50" i="2" s="1"/>
  <c r="X50" i="2"/>
  <c r="Y50" i="2"/>
  <c r="AB50" i="2" s="1"/>
  <c r="Z50" i="2"/>
  <c r="AA50" i="2"/>
  <c r="U51" i="2"/>
  <c r="V51" i="2"/>
  <c r="AB51" i="2" s="1"/>
  <c r="W51" i="2"/>
  <c r="X51" i="2"/>
  <c r="AA51" i="2" s="1"/>
  <c r="Y51" i="2"/>
  <c r="Z51" i="2"/>
  <c r="AC51" i="2" s="1"/>
  <c r="U52" i="2"/>
  <c r="AA52" i="2" s="1"/>
  <c r="V52" i="2"/>
  <c r="W52" i="2"/>
  <c r="X52" i="2"/>
  <c r="Y52" i="2"/>
  <c r="AB52" i="2" s="1"/>
  <c r="Z52" i="2"/>
  <c r="AC52" i="2"/>
  <c r="U53" i="2"/>
  <c r="V53" i="2"/>
  <c r="W53" i="2"/>
  <c r="X53" i="2"/>
  <c r="AA53" i="2" s="1"/>
  <c r="Y53" i="2"/>
  <c r="Z53" i="2"/>
  <c r="AC53" i="2" s="1"/>
  <c r="AB53" i="2"/>
  <c r="U54" i="2"/>
  <c r="V54" i="2"/>
  <c r="W54" i="2"/>
  <c r="AC54" i="2" s="1"/>
  <c r="X54" i="2"/>
  <c r="Y54" i="2"/>
  <c r="AB54" i="2" s="1"/>
  <c r="Z54" i="2"/>
  <c r="AA54" i="2"/>
  <c r="U55" i="2"/>
  <c r="V55" i="2"/>
  <c r="AB55" i="2" s="1"/>
  <c r="W55" i="2"/>
  <c r="X55" i="2"/>
  <c r="AA55" i="2" s="1"/>
  <c r="Y55" i="2"/>
  <c r="Z55" i="2"/>
  <c r="AC55" i="2" s="1"/>
  <c r="U56" i="2"/>
  <c r="AA56" i="2" s="1"/>
  <c r="V56" i="2"/>
  <c r="W56" i="2"/>
  <c r="X56" i="2"/>
  <c r="Y56" i="2"/>
  <c r="AB56" i="2" s="1"/>
  <c r="Z56" i="2"/>
  <c r="AC56" i="2"/>
  <c r="U57" i="2"/>
  <c r="V57" i="2"/>
  <c r="W57" i="2"/>
  <c r="X57" i="2"/>
  <c r="AA57" i="2" s="1"/>
  <c r="Y57" i="2"/>
  <c r="Z57" i="2"/>
  <c r="AC57" i="2" s="1"/>
  <c r="AB57" i="2"/>
  <c r="U58" i="2"/>
  <c r="V58" i="2"/>
  <c r="W58" i="2"/>
  <c r="AC58" i="2" s="1"/>
  <c r="X58" i="2"/>
  <c r="Y58" i="2"/>
  <c r="AB58" i="2" s="1"/>
  <c r="Z58" i="2"/>
  <c r="AA58" i="2"/>
  <c r="U59" i="2"/>
  <c r="V59" i="2"/>
  <c r="AB59" i="2" s="1"/>
  <c r="W59" i="2"/>
  <c r="X59" i="2"/>
  <c r="AA59" i="2" s="1"/>
  <c r="Y59" i="2"/>
  <c r="Z59" i="2"/>
  <c r="AC59" i="2" s="1"/>
  <c r="U60" i="2"/>
  <c r="AA60" i="2" s="1"/>
  <c r="V60" i="2"/>
  <c r="W60" i="2"/>
  <c r="X60" i="2"/>
  <c r="Y60" i="2"/>
  <c r="AB60" i="2" s="1"/>
  <c r="Z60" i="2"/>
  <c r="AC60" i="2"/>
  <c r="U61" i="2"/>
  <c r="V61" i="2"/>
  <c r="W61" i="2"/>
  <c r="X61" i="2"/>
  <c r="AA61" i="2" s="1"/>
  <c r="Y61" i="2"/>
  <c r="Z61" i="2"/>
  <c r="AC61" i="2" s="1"/>
  <c r="AB61" i="2"/>
  <c r="U62" i="2"/>
  <c r="V62" i="2"/>
  <c r="W62" i="2"/>
  <c r="AC62" i="2" s="1"/>
  <c r="X62" i="2"/>
  <c r="Y62" i="2"/>
  <c r="AB62" i="2" s="1"/>
  <c r="Z62" i="2"/>
  <c r="AA62" i="2"/>
  <c r="U63" i="2"/>
  <c r="V63" i="2"/>
  <c r="AB63" i="2" s="1"/>
  <c r="W63" i="2"/>
  <c r="X63" i="2"/>
  <c r="AA63" i="2" s="1"/>
  <c r="Y63" i="2"/>
  <c r="Z63" i="2"/>
  <c r="AC63" i="2" s="1"/>
  <c r="U64" i="2"/>
  <c r="AA64" i="2" s="1"/>
  <c r="V64" i="2"/>
  <c r="W64" i="2"/>
  <c r="X64" i="2"/>
  <c r="Y64" i="2"/>
  <c r="AB64" i="2" s="1"/>
  <c r="Z64" i="2"/>
  <c r="AC64" i="2"/>
  <c r="U65" i="2"/>
  <c r="V65" i="2"/>
  <c r="W65" i="2"/>
  <c r="X65" i="2"/>
  <c r="AA65" i="2" s="1"/>
  <c r="Y65" i="2"/>
  <c r="Z65" i="2"/>
  <c r="AC65" i="2" s="1"/>
  <c r="AB65" i="2"/>
  <c r="U66" i="2"/>
  <c r="V66" i="2"/>
  <c r="W66" i="2"/>
  <c r="AC66" i="2" s="1"/>
  <c r="X66" i="2"/>
  <c r="Y66" i="2"/>
  <c r="AB66" i="2" s="1"/>
  <c r="Z66" i="2"/>
  <c r="AA66" i="2"/>
  <c r="U67" i="2"/>
  <c r="V67" i="2"/>
  <c r="AB67" i="2" s="1"/>
  <c r="W67" i="2"/>
  <c r="X67" i="2"/>
  <c r="AA67" i="2" s="1"/>
  <c r="Y67" i="2"/>
  <c r="Z67" i="2"/>
  <c r="AC67" i="2" s="1"/>
  <c r="U68" i="2"/>
  <c r="AA68" i="2" s="1"/>
  <c r="V68" i="2"/>
  <c r="W68" i="2"/>
  <c r="X68" i="2"/>
  <c r="Y68" i="2"/>
  <c r="AB68" i="2" s="1"/>
  <c r="Z68" i="2"/>
  <c r="AC68" i="2"/>
  <c r="U69" i="2"/>
  <c r="V69" i="2"/>
  <c r="W69" i="2"/>
  <c r="X69" i="2"/>
  <c r="AA69" i="2" s="1"/>
  <c r="Y69" i="2"/>
  <c r="Z69" i="2"/>
  <c r="AC69" i="2" s="1"/>
  <c r="AB69" i="2"/>
  <c r="U70" i="2"/>
  <c r="V70" i="2"/>
  <c r="W70" i="2"/>
  <c r="AC70" i="2" s="1"/>
  <c r="X70" i="2"/>
  <c r="Y70" i="2"/>
  <c r="AB70" i="2" s="1"/>
  <c r="Z70" i="2"/>
  <c r="AA70" i="2"/>
  <c r="U71" i="2"/>
  <c r="V71" i="2"/>
  <c r="AB71" i="2" s="1"/>
  <c r="W71" i="2"/>
  <c r="X71" i="2"/>
  <c r="AA71" i="2" s="1"/>
  <c r="Y71" i="2"/>
  <c r="Z71" i="2"/>
  <c r="AC71" i="2" s="1"/>
  <c r="U72" i="2"/>
  <c r="AA72" i="2" s="1"/>
  <c r="V72" i="2"/>
  <c r="W72" i="2"/>
  <c r="X72" i="2"/>
  <c r="Y72" i="2"/>
  <c r="AB72" i="2" s="1"/>
  <c r="Z72" i="2"/>
  <c r="AC72" i="2"/>
  <c r="U73" i="2"/>
  <c r="V73" i="2"/>
  <c r="W73" i="2"/>
  <c r="X73" i="2"/>
  <c r="AA73" i="2" s="1"/>
  <c r="Y73" i="2"/>
  <c r="Z73" i="2"/>
  <c r="AC73" i="2" s="1"/>
  <c r="AB73" i="2"/>
  <c r="U74" i="2"/>
  <c r="V74" i="2"/>
  <c r="W74" i="2"/>
  <c r="AC74" i="2" s="1"/>
  <c r="X74" i="2"/>
  <c r="Y74" i="2"/>
  <c r="AB74" i="2" s="1"/>
  <c r="Z74" i="2"/>
  <c r="AA74" i="2"/>
  <c r="U75" i="2"/>
  <c r="V75" i="2"/>
  <c r="AB75" i="2" s="1"/>
  <c r="W75" i="2"/>
  <c r="X75" i="2"/>
  <c r="AA75" i="2" s="1"/>
  <c r="Y75" i="2"/>
  <c r="Z75" i="2"/>
  <c r="AC75" i="2" s="1"/>
  <c r="U76" i="2"/>
  <c r="AA76" i="2" s="1"/>
  <c r="V76" i="2"/>
  <c r="W76" i="2"/>
  <c r="X76" i="2"/>
  <c r="Y76" i="2"/>
  <c r="AB76" i="2" s="1"/>
  <c r="Z76" i="2"/>
  <c r="AC76" i="2"/>
  <c r="U77" i="2"/>
  <c r="V77" i="2"/>
  <c r="W77" i="2"/>
  <c r="X77" i="2"/>
  <c r="AA77" i="2" s="1"/>
  <c r="Y77" i="2"/>
  <c r="Z77" i="2"/>
  <c r="AC77" i="2" s="1"/>
  <c r="AB77" i="2"/>
  <c r="U78" i="2"/>
  <c r="V78" i="2"/>
  <c r="W78" i="2"/>
  <c r="AC78" i="2" s="1"/>
  <c r="X78" i="2"/>
  <c r="Y78" i="2"/>
  <c r="AB78" i="2" s="1"/>
  <c r="Z78" i="2"/>
  <c r="AA78" i="2"/>
  <c r="U79" i="2"/>
  <c r="V79" i="2"/>
  <c r="AB79" i="2" s="1"/>
  <c r="W79" i="2"/>
  <c r="X79" i="2"/>
  <c r="AA79" i="2" s="1"/>
  <c r="Y79" i="2"/>
  <c r="Z79" i="2"/>
  <c r="AC79" i="2" s="1"/>
  <c r="U80" i="2"/>
  <c r="AA80" i="2" s="1"/>
  <c r="V80" i="2"/>
  <c r="W80" i="2"/>
  <c r="X80" i="2"/>
  <c r="Y80" i="2"/>
  <c r="AB80" i="2" s="1"/>
  <c r="Z80" i="2"/>
  <c r="AC80" i="2"/>
  <c r="U81" i="2"/>
  <c r="V81" i="2"/>
  <c r="W81" i="2"/>
  <c r="X81" i="2"/>
  <c r="AA81" i="2" s="1"/>
  <c r="Y81" i="2"/>
  <c r="Z81" i="2"/>
  <c r="AC81" i="2" s="1"/>
  <c r="AB81" i="2"/>
  <c r="U82" i="2"/>
  <c r="V82" i="2"/>
  <c r="W82" i="2"/>
  <c r="AC82" i="2" s="1"/>
  <c r="X82" i="2"/>
  <c r="Y82" i="2"/>
  <c r="AB82" i="2" s="1"/>
  <c r="Z82" i="2"/>
  <c r="AA82" i="2"/>
  <c r="U83" i="2"/>
  <c r="V83" i="2"/>
  <c r="AB83" i="2" s="1"/>
  <c r="W83" i="2"/>
  <c r="X83" i="2"/>
  <c r="AA83" i="2" s="1"/>
  <c r="Y83" i="2"/>
  <c r="Z83" i="2"/>
  <c r="AC83" i="2" s="1"/>
  <c r="U84" i="2"/>
  <c r="AA84" i="2" s="1"/>
  <c r="V84" i="2"/>
  <c r="W84" i="2"/>
  <c r="X84" i="2"/>
  <c r="Y84" i="2"/>
  <c r="AB84" i="2" s="1"/>
  <c r="Z84" i="2"/>
  <c r="AC84" i="2"/>
  <c r="U85" i="2"/>
  <c r="V85" i="2"/>
  <c r="W85" i="2"/>
  <c r="X85" i="2"/>
  <c r="AA85" i="2" s="1"/>
  <c r="Y85" i="2"/>
  <c r="Z85" i="2"/>
  <c r="AC85" i="2" s="1"/>
  <c r="AB85" i="2"/>
  <c r="U86" i="2"/>
  <c r="V86" i="2"/>
  <c r="W86" i="2"/>
  <c r="AC86" i="2" s="1"/>
  <c r="X86" i="2"/>
  <c r="Y86" i="2"/>
  <c r="AB86" i="2" s="1"/>
  <c r="Z86" i="2"/>
  <c r="AA86" i="2"/>
  <c r="U87" i="2"/>
  <c r="V87" i="2"/>
  <c r="AB87" i="2" s="1"/>
  <c r="W87" i="2"/>
  <c r="X87" i="2"/>
  <c r="AA87" i="2" s="1"/>
  <c r="Y87" i="2"/>
  <c r="Z87" i="2"/>
  <c r="AC87" i="2" s="1"/>
  <c r="U88" i="2"/>
  <c r="AA88" i="2" s="1"/>
  <c r="V88" i="2"/>
  <c r="W88" i="2"/>
  <c r="X88" i="2"/>
  <c r="Y88" i="2"/>
  <c r="AB88" i="2" s="1"/>
  <c r="Z88" i="2"/>
  <c r="AC88" i="2"/>
  <c r="U89" i="2"/>
  <c r="V89" i="2"/>
  <c r="W89" i="2"/>
  <c r="X89" i="2"/>
  <c r="AA89" i="2" s="1"/>
  <c r="Y89" i="2"/>
  <c r="Z89" i="2"/>
  <c r="AC89" i="2" s="1"/>
  <c r="AB89" i="2"/>
  <c r="U90" i="2"/>
  <c r="V90" i="2"/>
  <c r="W90" i="2"/>
  <c r="AC90" i="2" s="1"/>
  <c r="X90" i="2"/>
  <c r="Y90" i="2"/>
  <c r="AB90" i="2" s="1"/>
  <c r="Z90" i="2"/>
  <c r="AA90" i="2"/>
  <c r="U91" i="2"/>
  <c r="V91" i="2"/>
  <c r="AB91" i="2" s="1"/>
  <c r="W91" i="2"/>
  <c r="X91" i="2"/>
  <c r="AA91" i="2" s="1"/>
  <c r="Y91" i="2"/>
  <c r="Z91" i="2"/>
  <c r="AC91" i="2" s="1"/>
  <c r="U92" i="2"/>
  <c r="AA92" i="2" s="1"/>
  <c r="V92" i="2"/>
  <c r="W92" i="2"/>
  <c r="X92" i="2"/>
  <c r="Y92" i="2"/>
  <c r="AB92" i="2" s="1"/>
  <c r="Z92" i="2"/>
  <c r="AC92" i="2"/>
  <c r="U93" i="2"/>
  <c r="V93" i="2"/>
  <c r="W93" i="2"/>
  <c r="X93" i="2"/>
  <c r="AA93" i="2" s="1"/>
  <c r="Y93" i="2"/>
  <c r="Z93" i="2"/>
  <c r="AC93" i="2" s="1"/>
  <c r="AB93" i="2"/>
  <c r="U94" i="2"/>
  <c r="V94" i="2"/>
  <c r="W94" i="2"/>
  <c r="AC94" i="2" s="1"/>
  <c r="X94" i="2"/>
  <c r="Y94" i="2"/>
  <c r="AB94" i="2" s="1"/>
  <c r="Z94" i="2"/>
  <c r="AA94" i="2"/>
  <c r="U95" i="2"/>
  <c r="V95" i="2"/>
  <c r="AB95" i="2" s="1"/>
  <c r="W95" i="2"/>
  <c r="X95" i="2"/>
  <c r="AA95" i="2" s="1"/>
  <c r="Y95" i="2"/>
  <c r="Z95" i="2"/>
  <c r="AC95" i="2" s="1"/>
  <c r="U96" i="2"/>
  <c r="AA96" i="2" s="1"/>
  <c r="V96" i="2"/>
  <c r="W96" i="2"/>
  <c r="X96" i="2"/>
  <c r="Y96" i="2"/>
  <c r="AB96" i="2" s="1"/>
  <c r="Z96" i="2"/>
  <c r="AC96" i="2"/>
  <c r="U97" i="2"/>
  <c r="V97" i="2"/>
  <c r="W97" i="2"/>
  <c r="X97" i="2"/>
  <c r="Y97" i="2"/>
  <c r="Z97" i="2"/>
  <c r="AC97" i="2" s="1"/>
  <c r="AB97" i="2"/>
  <c r="U98" i="2"/>
  <c r="V98" i="2"/>
  <c r="W98" i="2"/>
  <c r="AC98" i="2" s="1"/>
  <c r="X98" i="2"/>
  <c r="Y98" i="2"/>
  <c r="AB98" i="2" s="1"/>
  <c r="Z98" i="2"/>
  <c r="AA98" i="2"/>
  <c r="U99" i="2"/>
  <c r="V99" i="2"/>
  <c r="AB99" i="2" s="1"/>
  <c r="W99" i="2"/>
  <c r="X99" i="2"/>
  <c r="AA99" i="2" s="1"/>
  <c r="Y99" i="2"/>
  <c r="Z99" i="2"/>
  <c r="AC99" i="2" s="1"/>
  <c r="U100" i="2"/>
  <c r="AA100" i="2" s="1"/>
  <c r="V100" i="2"/>
  <c r="W100" i="2"/>
  <c r="X100" i="2"/>
  <c r="Y100" i="2"/>
  <c r="AB100" i="2" s="1"/>
  <c r="Z100" i="2"/>
  <c r="AC100" i="2"/>
  <c r="U101" i="2"/>
  <c r="V101" i="2"/>
  <c r="W101" i="2"/>
  <c r="X101" i="2"/>
  <c r="Y101" i="2"/>
  <c r="Z101" i="2"/>
  <c r="AC101" i="2" s="1"/>
  <c r="AB101" i="2"/>
  <c r="U102" i="2"/>
  <c r="V102" i="2"/>
  <c r="W102" i="2"/>
  <c r="AC102" i="2" s="1"/>
  <c r="X102" i="2"/>
  <c r="Y102" i="2"/>
  <c r="AB102" i="2" s="1"/>
  <c r="Z102" i="2"/>
  <c r="AA102" i="2"/>
  <c r="U103" i="2"/>
  <c r="V103" i="2"/>
  <c r="AB103" i="2" s="1"/>
  <c r="W103" i="2"/>
  <c r="X103" i="2"/>
  <c r="AA103" i="2" s="1"/>
  <c r="Y103" i="2"/>
  <c r="Z103" i="2"/>
  <c r="AC103" i="2" s="1"/>
  <c r="U104" i="2"/>
  <c r="AA104" i="2" s="1"/>
  <c r="V104" i="2"/>
  <c r="W104" i="2"/>
  <c r="X104" i="2"/>
  <c r="Y104" i="2"/>
  <c r="AB104" i="2" s="1"/>
  <c r="Z104" i="2"/>
  <c r="AC104" i="2"/>
  <c r="U105" i="2"/>
  <c r="AA105" i="2" s="1"/>
  <c r="V105" i="2"/>
  <c r="W105" i="2"/>
  <c r="X105" i="2"/>
  <c r="Y105" i="2"/>
  <c r="Z105" i="2"/>
  <c r="AC105" i="2" s="1"/>
  <c r="AB105" i="2"/>
  <c r="U106" i="2"/>
  <c r="V106" i="2"/>
  <c r="W106" i="2"/>
  <c r="AC106" i="2" s="1"/>
  <c r="X106" i="2"/>
  <c r="Y106" i="2"/>
  <c r="AB106" i="2" s="1"/>
  <c r="Z106" i="2"/>
  <c r="AA106" i="2"/>
  <c r="U107" i="2"/>
  <c r="V107" i="2"/>
  <c r="AB107" i="2" s="1"/>
  <c r="W107" i="2"/>
  <c r="AC107" i="2" s="1"/>
  <c r="X107" i="2"/>
  <c r="AA107" i="2" s="1"/>
  <c r="Y107" i="2"/>
  <c r="Z107" i="2"/>
  <c r="U108" i="2"/>
  <c r="AA108" i="2" s="1"/>
  <c r="V108" i="2"/>
  <c r="W108" i="2"/>
  <c r="X108" i="2"/>
  <c r="Y108" i="2"/>
  <c r="AB108" i="2" s="1"/>
  <c r="Z108" i="2"/>
  <c r="AC108" i="2"/>
  <c r="U109" i="2"/>
  <c r="V109" i="2"/>
  <c r="W109" i="2"/>
  <c r="X109" i="2"/>
  <c r="Y109" i="2"/>
  <c r="Z109" i="2"/>
  <c r="AC109" i="2" s="1"/>
  <c r="AB109" i="2"/>
  <c r="U110" i="2"/>
  <c r="V110" i="2"/>
  <c r="W110" i="2"/>
  <c r="AC110" i="2" s="1"/>
  <c r="X110" i="2"/>
  <c r="Y110" i="2"/>
  <c r="AB110" i="2" s="1"/>
  <c r="Z110" i="2"/>
  <c r="AA110" i="2"/>
  <c r="U111" i="2"/>
  <c r="V111" i="2"/>
  <c r="AB111" i="2" s="1"/>
  <c r="W111" i="2"/>
  <c r="X111" i="2"/>
  <c r="AA111" i="2" s="1"/>
  <c r="Y111" i="2"/>
  <c r="Z111" i="2"/>
  <c r="AC111" i="2" s="1"/>
  <c r="U112" i="2"/>
  <c r="AA112" i="2" s="1"/>
  <c r="V112" i="2"/>
  <c r="W112" i="2"/>
  <c r="X112" i="2"/>
  <c r="Y112" i="2"/>
  <c r="AB112" i="2" s="1"/>
  <c r="Z112" i="2"/>
  <c r="AC112" i="2"/>
  <c r="U113" i="2"/>
  <c r="V113" i="2"/>
  <c r="W113" i="2"/>
  <c r="X113" i="2"/>
  <c r="AA113" i="2" s="1"/>
  <c r="Y113" i="2"/>
  <c r="Z113" i="2"/>
  <c r="AC113" i="2" s="1"/>
  <c r="AB113" i="2"/>
  <c r="U114" i="2"/>
  <c r="V114" i="2"/>
  <c r="W114" i="2"/>
  <c r="AC114" i="2" s="1"/>
  <c r="X114" i="2"/>
  <c r="Y114" i="2"/>
  <c r="AB114" i="2" s="1"/>
  <c r="Z114" i="2"/>
  <c r="AA114" i="2"/>
  <c r="U115" i="2"/>
  <c r="V115" i="2"/>
  <c r="AB115" i="2" s="1"/>
  <c r="W115" i="2"/>
  <c r="X115" i="2"/>
  <c r="AA115" i="2" s="1"/>
  <c r="Y115" i="2"/>
  <c r="Z115" i="2"/>
  <c r="AC115" i="2" s="1"/>
  <c r="U116" i="2"/>
  <c r="AA116" i="2" s="1"/>
  <c r="V116" i="2"/>
  <c r="W116" i="2"/>
  <c r="X116" i="2"/>
  <c r="Y116" i="2"/>
  <c r="AB116" i="2" s="1"/>
  <c r="Z116" i="2"/>
  <c r="AC116" i="2"/>
  <c r="U117" i="2"/>
  <c r="V117" i="2"/>
  <c r="W117" i="2"/>
  <c r="X117" i="2"/>
  <c r="AA117" i="2" s="1"/>
  <c r="Y117" i="2"/>
  <c r="Z117" i="2"/>
  <c r="AC117" i="2" s="1"/>
  <c r="AB117" i="2"/>
  <c r="U118" i="2"/>
  <c r="AA118" i="2" s="1"/>
  <c r="V118" i="2"/>
  <c r="AB118" i="2" s="1"/>
  <c r="W118" i="2"/>
  <c r="X118" i="2"/>
  <c r="Y118" i="2"/>
  <c r="Z118" i="2"/>
  <c r="AC118" i="2"/>
  <c r="U119" i="2"/>
  <c r="AA119" i="2" s="1"/>
  <c r="V119" i="2"/>
  <c r="W119" i="2"/>
  <c r="X119" i="2"/>
  <c r="Y119" i="2"/>
  <c r="Z119" i="2"/>
  <c r="AB119" i="2"/>
  <c r="AC119" i="2"/>
  <c r="U120" i="2"/>
  <c r="V120" i="2"/>
  <c r="W120" i="2"/>
  <c r="AC120" i="2" s="1"/>
  <c r="X120" i="2"/>
  <c r="Y120" i="2"/>
  <c r="Z120" i="2"/>
  <c r="AA120" i="2"/>
  <c r="AB120" i="2"/>
  <c r="U121" i="2"/>
  <c r="V121" i="2"/>
  <c r="AB121" i="2" s="1"/>
  <c r="W121" i="2"/>
  <c r="AC121" i="2" s="1"/>
  <c r="X121" i="2"/>
  <c r="Y121" i="2"/>
  <c r="Z121" i="2"/>
  <c r="AA121" i="2"/>
  <c r="U122" i="2"/>
  <c r="AA122" i="2" s="1"/>
  <c r="V122" i="2"/>
  <c r="AB122" i="2" s="1"/>
  <c r="W122" i="2"/>
  <c r="X122" i="2"/>
  <c r="Y122" i="2"/>
  <c r="Z122" i="2"/>
  <c r="AC122" i="2"/>
  <c r="U123" i="2"/>
  <c r="AA123" i="2" s="1"/>
  <c r="V123" i="2"/>
  <c r="W123" i="2"/>
  <c r="X123" i="2"/>
  <c r="Y123" i="2"/>
  <c r="Z123" i="2"/>
  <c r="AB123" i="2"/>
  <c r="AC123" i="2"/>
  <c r="U124" i="2"/>
  <c r="V124" i="2"/>
  <c r="W124" i="2"/>
  <c r="AC124" i="2" s="1"/>
  <c r="X124" i="2"/>
  <c r="Y124" i="2"/>
  <c r="Z124" i="2"/>
  <c r="AA124" i="2"/>
  <c r="AB124" i="2"/>
  <c r="U125" i="2"/>
  <c r="V125" i="2"/>
  <c r="AB125" i="2" s="1"/>
  <c r="W125" i="2"/>
  <c r="AC125" i="2" s="1"/>
  <c r="X125" i="2"/>
  <c r="Y125" i="2"/>
  <c r="Z125" i="2"/>
  <c r="AA125" i="2"/>
  <c r="U126" i="2"/>
  <c r="AA126" i="2" s="1"/>
  <c r="V126" i="2"/>
  <c r="AB126" i="2" s="1"/>
  <c r="W126" i="2"/>
  <c r="X126" i="2"/>
  <c r="Y126" i="2"/>
  <c r="Z126" i="2"/>
  <c r="AC126" i="2"/>
  <c r="U127" i="2"/>
  <c r="AA127" i="2" s="1"/>
  <c r="V127" i="2"/>
  <c r="W127" i="2"/>
  <c r="X127" i="2"/>
  <c r="Y127" i="2"/>
  <c r="Z127" i="2"/>
  <c r="AB127" i="2"/>
  <c r="AC127" i="2"/>
  <c r="U128" i="2"/>
  <c r="V128" i="2"/>
  <c r="W128" i="2"/>
  <c r="AC128" i="2" s="1"/>
  <c r="X128" i="2"/>
  <c r="Y128" i="2"/>
  <c r="Z128" i="2"/>
  <c r="AA128" i="2"/>
  <c r="AB128" i="2"/>
  <c r="U129" i="2"/>
  <c r="V129" i="2"/>
  <c r="AB129" i="2" s="1"/>
  <c r="W129" i="2"/>
  <c r="AC129" i="2" s="1"/>
  <c r="X129" i="2"/>
  <c r="Y129" i="2"/>
  <c r="Z129" i="2"/>
  <c r="AA129" i="2"/>
  <c r="U130" i="2"/>
  <c r="AA130" i="2" s="1"/>
  <c r="V130" i="2"/>
  <c r="AB130" i="2" s="1"/>
  <c r="W130" i="2"/>
  <c r="X130" i="2"/>
  <c r="Y130" i="2"/>
  <c r="Z130" i="2"/>
  <c r="AC130" i="2"/>
  <c r="U131" i="2"/>
  <c r="AA131" i="2" s="1"/>
  <c r="V131" i="2"/>
  <c r="W131" i="2"/>
  <c r="X131" i="2"/>
  <c r="Y131" i="2"/>
  <c r="Z131" i="2"/>
  <c r="AB131" i="2"/>
  <c r="AC131" i="2"/>
  <c r="U132" i="2"/>
  <c r="V132" i="2"/>
  <c r="W132" i="2"/>
  <c r="AC132" i="2" s="1"/>
  <c r="X132" i="2"/>
  <c r="Y132" i="2"/>
  <c r="Z132" i="2"/>
  <c r="AA132" i="2"/>
  <c r="AB132" i="2"/>
  <c r="U133" i="2"/>
  <c r="V133" i="2"/>
  <c r="AB133" i="2" s="1"/>
  <c r="W133" i="2"/>
  <c r="AC133" i="2" s="1"/>
  <c r="X133" i="2"/>
  <c r="Y133" i="2"/>
  <c r="Z133" i="2"/>
  <c r="AA133" i="2"/>
  <c r="U134" i="2"/>
  <c r="AA134" i="2" s="1"/>
  <c r="V134" i="2"/>
  <c r="AB134" i="2" s="1"/>
  <c r="W134" i="2"/>
  <c r="X134" i="2"/>
  <c r="Y134" i="2"/>
  <c r="Z134" i="2"/>
  <c r="AC134" i="2"/>
  <c r="U135" i="2"/>
  <c r="AA135" i="2" s="1"/>
  <c r="V135" i="2"/>
  <c r="W135" i="2"/>
  <c r="X135" i="2"/>
  <c r="Y135" i="2"/>
  <c r="Z135" i="2"/>
  <c r="AB135" i="2"/>
  <c r="AC135" i="2"/>
  <c r="U136" i="2"/>
  <c r="V136" i="2"/>
  <c r="W136" i="2"/>
  <c r="AC136" i="2" s="1"/>
  <c r="X136" i="2"/>
  <c r="Y136" i="2"/>
  <c r="Z136" i="2"/>
  <c r="AA136" i="2"/>
  <c r="AB136" i="2"/>
  <c r="U137" i="2"/>
  <c r="V137" i="2"/>
  <c r="AB137" i="2" s="1"/>
  <c r="W137" i="2"/>
  <c r="AC137" i="2" s="1"/>
  <c r="X137" i="2"/>
  <c r="Y137" i="2"/>
  <c r="Z137" i="2"/>
  <c r="AA137" i="2"/>
  <c r="U138" i="2"/>
  <c r="AA138" i="2" s="1"/>
  <c r="V138" i="2"/>
  <c r="AB138" i="2" s="1"/>
  <c r="W138" i="2"/>
  <c r="X138" i="2"/>
  <c r="Y138" i="2"/>
  <c r="Z138" i="2"/>
  <c r="AC138" i="2"/>
  <c r="U139" i="2"/>
  <c r="AA139" i="2" s="1"/>
  <c r="V139" i="2"/>
  <c r="W139" i="2"/>
  <c r="X139" i="2"/>
  <c r="Y139" i="2"/>
  <c r="Z139" i="2"/>
  <c r="AB139" i="2"/>
  <c r="AC139" i="2"/>
  <c r="U140" i="2"/>
  <c r="V140" i="2"/>
  <c r="W140" i="2"/>
  <c r="AC140" i="2" s="1"/>
  <c r="X140" i="2"/>
  <c r="Y140" i="2"/>
  <c r="Z140" i="2"/>
  <c r="AA140" i="2"/>
  <c r="AB140" i="2"/>
  <c r="U141" i="2"/>
  <c r="V141" i="2"/>
  <c r="AB141" i="2" s="1"/>
  <c r="W141" i="2"/>
  <c r="AC141" i="2" s="1"/>
  <c r="X141" i="2"/>
  <c r="Y141" i="2"/>
  <c r="Z141" i="2"/>
  <c r="AA141" i="2"/>
  <c r="U142" i="2"/>
  <c r="AA142" i="2" s="1"/>
  <c r="V142" i="2"/>
  <c r="AB142" i="2" s="1"/>
  <c r="W142" i="2"/>
  <c r="X142" i="2"/>
  <c r="Y142" i="2"/>
  <c r="Z142" i="2"/>
  <c r="AC142" i="2"/>
  <c r="U143" i="2"/>
  <c r="AA143" i="2" s="1"/>
  <c r="V143" i="2"/>
  <c r="W143" i="2"/>
  <c r="X143" i="2"/>
  <c r="Y143" i="2"/>
  <c r="Z143" i="2"/>
  <c r="AB143" i="2"/>
  <c r="AC143" i="2"/>
  <c r="U144" i="2"/>
  <c r="V144" i="2"/>
  <c r="W144" i="2"/>
  <c r="AC144" i="2" s="1"/>
  <c r="X144" i="2"/>
  <c r="Y144" i="2"/>
  <c r="Z144" i="2"/>
  <c r="AA144" i="2"/>
  <c r="AB144" i="2"/>
  <c r="U145" i="2"/>
  <c r="V145" i="2"/>
  <c r="AB145" i="2" s="1"/>
  <c r="W145" i="2"/>
  <c r="AC145" i="2" s="1"/>
  <c r="X145" i="2"/>
  <c r="Y145" i="2"/>
  <c r="Z145" i="2"/>
  <c r="AA145" i="2"/>
  <c r="U146" i="2"/>
  <c r="AA146" i="2" s="1"/>
  <c r="V146" i="2"/>
  <c r="AB146" i="2" s="1"/>
  <c r="W146" i="2"/>
  <c r="X146" i="2"/>
  <c r="Y146" i="2"/>
  <c r="Z146" i="2"/>
  <c r="AC146" i="2"/>
  <c r="U147" i="2"/>
  <c r="AA147" i="2" s="1"/>
  <c r="V147" i="2"/>
  <c r="W147" i="2"/>
  <c r="X147" i="2"/>
  <c r="Y147" i="2"/>
  <c r="Z147" i="2"/>
  <c r="AB147" i="2"/>
  <c r="AC147" i="2"/>
  <c r="U148" i="2"/>
  <c r="V148" i="2"/>
  <c r="W148" i="2"/>
  <c r="AC148" i="2" s="1"/>
  <c r="X148" i="2"/>
  <c r="Y148" i="2"/>
  <c r="Z148" i="2"/>
  <c r="AA148" i="2"/>
  <c r="AB148" i="2"/>
  <c r="U149" i="2"/>
  <c r="V149" i="2"/>
  <c r="AB149" i="2" s="1"/>
  <c r="W149" i="2"/>
  <c r="AC149" i="2" s="1"/>
  <c r="X149" i="2"/>
  <c r="Y149" i="2"/>
  <c r="Z149" i="2"/>
  <c r="AA149" i="2"/>
  <c r="U150" i="2"/>
  <c r="AA150" i="2" s="1"/>
  <c r="V150" i="2"/>
  <c r="AB150" i="2" s="1"/>
  <c r="W150" i="2"/>
  <c r="X150" i="2"/>
  <c r="Y150" i="2"/>
  <c r="Z150" i="2"/>
  <c r="AC150" i="2"/>
  <c r="U151" i="2"/>
  <c r="AA151" i="2" s="1"/>
  <c r="V151" i="2"/>
  <c r="W151" i="2"/>
  <c r="X151" i="2"/>
  <c r="Y151" i="2"/>
  <c r="Z151" i="2"/>
  <c r="AB151" i="2"/>
  <c r="AC151" i="2"/>
  <c r="U152" i="2"/>
  <c r="V152" i="2"/>
  <c r="W152" i="2"/>
  <c r="AC152" i="2" s="1"/>
  <c r="X152" i="2"/>
  <c r="Y152" i="2"/>
  <c r="Z152" i="2"/>
  <c r="AA152" i="2"/>
  <c r="AB152" i="2"/>
  <c r="U153" i="2"/>
  <c r="V153" i="2"/>
  <c r="AB153" i="2" s="1"/>
  <c r="W153" i="2"/>
  <c r="AC153" i="2" s="1"/>
  <c r="X153" i="2"/>
  <c r="Y153" i="2"/>
  <c r="Z153" i="2"/>
  <c r="AA153" i="2"/>
  <c r="U154" i="2"/>
  <c r="AA154" i="2" s="1"/>
  <c r="V154" i="2"/>
  <c r="AB154" i="2" s="1"/>
  <c r="W154" i="2"/>
  <c r="X154" i="2"/>
  <c r="Y154" i="2"/>
  <c r="Z154" i="2"/>
  <c r="AC154" i="2"/>
  <c r="U155" i="2"/>
  <c r="AA155" i="2" s="1"/>
  <c r="V155" i="2"/>
  <c r="W155" i="2"/>
  <c r="X155" i="2"/>
  <c r="Y155" i="2"/>
  <c r="Z155" i="2"/>
  <c r="AB155" i="2"/>
  <c r="AC155" i="2"/>
  <c r="U156" i="2"/>
  <c r="V156" i="2"/>
  <c r="W156" i="2"/>
  <c r="AC156" i="2" s="1"/>
  <c r="X156" i="2"/>
  <c r="Y156" i="2"/>
  <c r="Z156" i="2"/>
  <c r="AA156" i="2"/>
  <c r="AB156" i="2"/>
  <c r="U157" i="2"/>
  <c r="V157" i="2"/>
  <c r="AB157" i="2" s="1"/>
  <c r="W157" i="2"/>
  <c r="AC157" i="2" s="1"/>
  <c r="X157" i="2"/>
  <c r="Y157" i="2"/>
  <c r="Z157" i="2"/>
  <c r="AA157" i="2"/>
  <c r="U158" i="2"/>
  <c r="AA158" i="2" s="1"/>
  <c r="V158" i="2"/>
  <c r="AB158" i="2" s="1"/>
  <c r="W158" i="2"/>
  <c r="X158" i="2"/>
  <c r="Y158" i="2"/>
  <c r="Z158" i="2"/>
  <c r="AC158" i="2"/>
  <c r="U159" i="2"/>
  <c r="AA159" i="2" s="1"/>
  <c r="V159" i="2"/>
  <c r="W159" i="2"/>
  <c r="X159" i="2"/>
  <c r="Y159" i="2"/>
  <c r="Z159" i="2"/>
  <c r="AB159" i="2"/>
  <c r="AC159" i="2"/>
  <c r="U160" i="2"/>
  <c r="V160" i="2"/>
  <c r="W160" i="2"/>
  <c r="AC160" i="2" s="1"/>
  <c r="X160" i="2"/>
  <c r="Y160" i="2"/>
  <c r="Z160" i="2"/>
  <c r="AA160" i="2"/>
  <c r="AB160" i="2"/>
  <c r="U161" i="2"/>
  <c r="V161" i="2"/>
  <c r="AB161" i="2" s="1"/>
  <c r="W161" i="2"/>
  <c r="AC161" i="2" s="1"/>
  <c r="X161" i="2"/>
  <c r="Y161" i="2"/>
  <c r="Z161" i="2"/>
  <c r="AA161" i="2"/>
  <c r="U162" i="2"/>
  <c r="AA162" i="2" s="1"/>
  <c r="V162" i="2"/>
  <c r="AB162" i="2" s="1"/>
  <c r="W162" i="2"/>
  <c r="X162" i="2"/>
  <c r="Y162" i="2"/>
  <c r="Z162" i="2"/>
  <c r="AC162" i="2"/>
  <c r="U163" i="2"/>
  <c r="AA163" i="2" s="1"/>
  <c r="V163" i="2"/>
  <c r="W163" i="2"/>
  <c r="X163" i="2"/>
  <c r="Y163" i="2"/>
  <c r="Z163" i="2"/>
  <c r="AB163" i="2"/>
  <c r="AC163" i="2"/>
  <c r="U164" i="2"/>
  <c r="V164" i="2"/>
  <c r="W164" i="2"/>
  <c r="AC164" i="2" s="1"/>
  <c r="X164" i="2"/>
  <c r="Y164" i="2"/>
  <c r="Z164" i="2"/>
  <c r="AA164" i="2"/>
  <c r="AB164" i="2"/>
  <c r="U165" i="2"/>
  <c r="V165" i="2"/>
  <c r="AB165" i="2" s="1"/>
  <c r="W165" i="2"/>
  <c r="AC165" i="2" s="1"/>
  <c r="X165" i="2"/>
  <c r="Y165" i="2"/>
  <c r="Z165" i="2"/>
  <c r="AA165" i="2"/>
  <c r="U166" i="2"/>
  <c r="AA166" i="2" s="1"/>
  <c r="V166" i="2"/>
  <c r="AB166" i="2" s="1"/>
  <c r="W166" i="2"/>
  <c r="X166" i="2"/>
  <c r="Y166" i="2"/>
  <c r="Z166" i="2"/>
  <c r="AC166" i="2"/>
  <c r="U167" i="2"/>
  <c r="AA167" i="2" s="1"/>
  <c r="V167" i="2"/>
  <c r="W167" i="2"/>
  <c r="X167" i="2"/>
  <c r="Y167" i="2"/>
  <c r="Z167" i="2"/>
  <c r="AB167" i="2"/>
  <c r="AC167" i="2"/>
  <c r="U168" i="2"/>
  <c r="V168" i="2"/>
  <c r="W168" i="2"/>
  <c r="AC168" i="2" s="1"/>
  <c r="X168" i="2"/>
  <c r="Y168" i="2"/>
  <c r="Z168" i="2"/>
  <c r="AA168" i="2"/>
  <c r="AB168" i="2"/>
  <c r="U169" i="2"/>
  <c r="V169" i="2"/>
  <c r="AB169" i="2" s="1"/>
  <c r="W169" i="2"/>
  <c r="AC169" i="2" s="1"/>
  <c r="X169" i="2"/>
  <c r="Y169" i="2"/>
  <c r="Z169" i="2"/>
  <c r="AA169" i="2"/>
  <c r="U170" i="2"/>
  <c r="AA170" i="2" s="1"/>
  <c r="V170" i="2"/>
  <c r="AB170" i="2" s="1"/>
  <c r="W170" i="2"/>
  <c r="X170" i="2"/>
  <c r="Y170" i="2"/>
  <c r="Z170" i="2"/>
  <c r="AC170" i="2"/>
  <c r="U171" i="2"/>
  <c r="AA171" i="2" s="1"/>
  <c r="V171" i="2"/>
  <c r="W171" i="2"/>
  <c r="X171" i="2"/>
  <c r="Y171" i="2"/>
  <c r="Z171" i="2"/>
  <c r="AB171" i="2"/>
  <c r="AC171" i="2"/>
  <c r="U172" i="2"/>
  <c r="V172" i="2"/>
  <c r="W172" i="2"/>
  <c r="AC172" i="2" s="1"/>
  <c r="X172" i="2"/>
  <c r="Y172" i="2"/>
  <c r="Z172" i="2"/>
  <c r="AA172" i="2"/>
  <c r="AB172" i="2"/>
  <c r="U173" i="2"/>
  <c r="V173" i="2"/>
  <c r="AB173" i="2" s="1"/>
  <c r="W173" i="2"/>
  <c r="AC173" i="2" s="1"/>
  <c r="X173" i="2"/>
  <c r="Y173" i="2"/>
  <c r="Z173" i="2"/>
  <c r="AA173" i="2"/>
  <c r="U174" i="2"/>
  <c r="AA174" i="2" s="1"/>
  <c r="V174" i="2"/>
  <c r="AB174" i="2" s="1"/>
  <c r="W174" i="2"/>
  <c r="X174" i="2"/>
  <c r="Y174" i="2"/>
  <c r="Z174" i="2"/>
  <c r="AC174" i="2"/>
  <c r="U175" i="2"/>
  <c r="AA175" i="2" s="1"/>
  <c r="V175" i="2"/>
  <c r="W175" i="2"/>
  <c r="X175" i="2"/>
  <c r="Y175" i="2"/>
  <c r="Z175" i="2"/>
  <c r="AB175" i="2"/>
  <c r="AC175" i="2"/>
  <c r="U176" i="2"/>
  <c r="V176" i="2"/>
  <c r="W176" i="2"/>
  <c r="AC176" i="2" s="1"/>
  <c r="X176" i="2"/>
  <c r="Y176" i="2"/>
  <c r="Z176" i="2"/>
  <c r="AA176" i="2"/>
  <c r="AB176" i="2"/>
  <c r="U177" i="2"/>
  <c r="V177" i="2"/>
  <c r="AB177" i="2" s="1"/>
  <c r="W177" i="2"/>
  <c r="AC177" i="2" s="1"/>
  <c r="X177" i="2"/>
  <c r="Y177" i="2"/>
  <c r="Z177" i="2"/>
  <c r="AA177" i="2"/>
  <c r="U178" i="2"/>
  <c r="AA178" i="2" s="1"/>
  <c r="V178" i="2"/>
  <c r="AB178" i="2" s="1"/>
  <c r="W178" i="2"/>
  <c r="X178" i="2"/>
  <c r="Y178" i="2"/>
  <c r="Z178" i="2"/>
  <c r="AC178" i="2"/>
  <c r="U179" i="2"/>
  <c r="AA179" i="2" s="1"/>
  <c r="V179" i="2"/>
  <c r="W179" i="2"/>
  <c r="X179" i="2"/>
  <c r="Y179" i="2"/>
  <c r="Z179" i="2"/>
  <c r="AB179" i="2"/>
  <c r="AC179" i="2"/>
  <c r="U180" i="2"/>
  <c r="V180" i="2"/>
  <c r="W180" i="2"/>
  <c r="AC180" i="2" s="1"/>
  <c r="X180" i="2"/>
  <c r="Y180" i="2"/>
  <c r="Z180" i="2"/>
  <c r="AA180" i="2"/>
  <c r="AB180" i="2"/>
  <c r="U181" i="2"/>
  <c r="V181" i="2"/>
  <c r="AB181" i="2" s="1"/>
  <c r="W181" i="2"/>
  <c r="AC181" i="2" s="1"/>
  <c r="X181" i="2"/>
  <c r="Y181" i="2"/>
  <c r="Z181" i="2"/>
  <c r="AA181" i="2"/>
  <c r="U182" i="2"/>
  <c r="AA182" i="2" s="1"/>
  <c r="V182" i="2"/>
  <c r="AB182" i="2" s="1"/>
  <c r="W182" i="2"/>
  <c r="X182" i="2"/>
  <c r="Y182" i="2"/>
  <c r="Z182" i="2"/>
  <c r="AC182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N7" i="2" s="1"/>
  <c r="F7" i="2"/>
  <c r="G7" i="2"/>
  <c r="H7" i="2"/>
  <c r="I7" i="2"/>
  <c r="J7" i="2"/>
  <c r="K7" i="2"/>
  <c r="L7" i="2"/>
  <c r="M7" i="2"/>
  <c r="O7" i="2"/>
  <c r="P7" i="2"/>
  <c r="E8" i="2"/>
  <c r="N8" i="2" s="1"/>
  <c r="F8" i="2"/>
  <c r="G8" i="2"/>
  <c r="H8" i="2"/>
  <c r="I8" i="2"/>
  <c r="J8" i="2"/>
  <c r="K8" i="2"/>
  <c r="L8" i="2"/>
  <c r="M8" i="2"/>
  <c r="O8" i="2"/>
  <c r="P8" i="2"/>
  <c r="E9" i="2"/>
  <c r="N9" i="2" s="1"/>
  <c r="F9" i="2"/>
  <c r="G9" i="2"/>
  <c r="H9" i="2"/>
  <c r="I9" i="2"/>
  <c r="J9" i="2"/>
  <c r="K9" i="2"/>
  <c r="L9" i="2"/>
  <c r="M9" i="2"/>
  <c r="O9" i="2"/>
  <c r="P9" i="2"/>
  <c r="E10" i="2"/>
  <c r="N10" i="2" s="1"/>
  <c r="F10" i="2"/>
  <c r="G10" i="2"/>
  <c r="H10" i="2"/>
  <c r="I10" i="2"/>
  <c r="J10" i="2"/>
  <c r="K10" i="2"/>
  <c r="L10" i="2"/>
  <c r="M10" i="2"/>
  <c r="O10" i="2"/>
  <c r="P10" i="2"/>
  <c r="E11" i="2"/>
  <c r="N11" i="2" s="1"/>
  <c r="F11" i="2"/>
  <c r="G11" i="2"/>
  <c r="H11" i="2"/>
  <c r="I11" i="2"/>
  <c r="J11" i="2"/>
  <c r="K11" i="2"/>
  <c r="L11" i="2"/>
  <c r="M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O40" i="2" s="1"/>
  <c r="G40" i="2"/>
  <c r="H40" i="2"/>
  <c r="I40" i="2"/>
  <c r="J40" i="2"/>
  <c r="K40" i="2"/>
  <c r="L40" i="2"/>
  <c r="M40" i="2"/>
  <c r="P40" i="2"/>
  <c r="E41" i="2"/>
  <c r="N41" i="2" s="1"/>
  <c r="F41" i="2"/>
  <c r="O41" i="2" s="1"/>
  <c r="G41" i="2"/>
  <c r="H41" i="2"/>
  <c r="I41" i="2"/>
  <c r="J41" i="2"/>
  <c r="K41" i="2"/>
  <c r="L41" i="2"/>
  <c r="M41" i="2"/>
  <c r="P41" i="2"/>
  <c r="E42" i="2"/>
  <c r="N42" i="2" s="1"/>
  <c r="F42" i="2"/>
  <c r="O42" i="2" s="1"/>
  <c r="G42" i="2"/>
  <c r="H42" i="2"/>
  <c r="I42" i="2"/>
  <c r="J42" i="2"/>
  <c r="K42" i="2"/>
  <c r="L42" i="2"/>
  <c r="M42" i="2"/>
  <c r="P42" i="2"/>
  <c r="E43" i="2"/>
  <c r="N43" i="2" s="1"/>
  <c r="F43" i="2"/>
  <c r="O43" i="2" s="1"/>
  <c r="G43" i="2"/>
  <c r="H43" i="2"/>
  <c r="I43" i="2"/>
  <c r="J43" i="2"/>
  <c r="K43" i="2"/>
  <c r="L43" i="2"/>
  <c r="M43" i="2"/>
  <c r="P43" i="2"/>
  <c r="E44" i="2"/>
  <c r="N44" i="2" s="1"/>
  <c r="F44" i="2"/>
  <c r="O44" i="2" s="1"/>
  <c r="G44" i="2"/>
  <c r="H44" i="2"/>
  <c r="I44" i="2"/>
  <c r="J44" i="2"/>
  <c r="K44" i="2"/>
  <c r="L44" i="2"/>
  <c r="M44" i="2"/>
  <c r="P44" i="2"/>
  <c r="E45" i="2"/>
  <c r="N45" i="2" s="1"/>
  <c r="F45" i="2"/>
  <c r="O45" i="2" s="1"/>
  <c r="G45" i="2"/>
  <c r="H45" i="2"/>
  <c r="I45" i="2"/>
  <c r="J45" i="2"/>
  <c r="K45" i="2"/>
  <c r="L45" i="2"/>
  <c r="M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H47" i="2"/>
  <c r="I47" i="2"/>
  <c r="J47" i="2"/>
  <c r="K47" i="2"/>
  <c r="L47" i="2"/>
  <c r="M47" i="2"/>
  <c r="O47" i="2"/>
  <c r="P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H51" i="2"/>
  <c r="I51" i="2"/>
  <c r="J51" i="2"/>
  <c r="K51" i="2"/>
  <c r="L51" i="2"/>
  <c r="M51" i="2"/>
  <c r="O51" i="2"/>
  <c r="P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H55" i="2"/>
  <c r="I55" i="2"/>
  <c r="J55" i="2"/>
  <c r="K55" i="2"/>
  <c r="L55" i="2"/>
  <c r="M55" i="2"/>
  <c r="O55" i="2"/>
  <c r="P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H59" i="2"/>
  <c r="I59" i="2"/>
  <c r="J59" i="2"/>
  <c r="K59" i="2"/>
  <c r="L59" i="2"/>
  <c r="M59" i="2"/>
  <c r="O59" i="2"/>
  <c r="P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H63" i="2"/>
  <c r="I63" i="2"/>
  <c r="J63" i="2"/>
  <c r="K63" i="2"/>
  <c r="L63" i="2"/>
  <c r="M63" i="2"/>
  <c r="O63" i="2"/>
  <c r="P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H67" i="2"/>
  <c r="I67" i="2"/>
  <c r="J67" i="2"/>
  <c r="K67" i="2"/>
  <c r="L67" i="2"/>
  <c r="M67" i="2"/>
  <c r="O67" i="2"/>
  <c r="P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H71" i="2"/>
  <c r="I71" i="2"/>
  <c r="J71" i="2"/>
  <c r="K71" i="2"/>
  <c r="L71" i="2"/>
  <c r="M71" i="2"/>
  <c r="O71" i="2"/>
  <c r="P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H75" i="2"/>
  <c r="I75" i="2"/>
  <c r="J75" i="2"/>
  <c r="K75" i="2"/>
  <c r="L75" i="2"/>
  <c r="M75" i="2"/>
  <c r="O75" i="2"/>
  <c r="P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H79" i="2"/>
  <c r="I79" i="2"/>
  <c r="J79" i="2"/>
  <c r="K79" i="2"/>
  <c r="L79" i="2"/>
  <c r="M79" i="2"/>
  <c r="O79" i="2"/>
  <c r="P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H83" i="2"/>
  <c r="I83" i="2"/>
  <c r="J83" i="2"/>
  <c r="K83" i="2"/>
  <c r="L83" i="2"/>
  <c r="M83" i="2"/>
  <c r="O83" i="2"/>
  <c r="P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H87" i="2"/>
  <c r="I87" i="2"/>
  <c r="J87" i="2"/>
  <c r="K87" i="2"/>
  <c r="L87" i="2"/>
  <c r="M87" i="2"/>
  <c r="O87" i="2"/>
  <c r="P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H91" i="2"/>
  <c r="I91" i="2"/>
  <c r="J91" i="2"/>
  <c r="K91" i="2"/>
  <c r="L91" i="2"/>
  <c r="M91" i="2"/>
  <c r="O91" i="2"/>
  <c r="P91" i="2"/>
  <c r="E92" i="2"/>
  <c r="F92" i="2"/>
  <c r="G92" i="2"/>
  <c r="P92" i="2" s="1"/>
  <c r="H92" i="2"/>
  <c r="I92" i="2"/>
  <c r="J92" i="2"/>
  <c r="K92" i="2"/>
  <c r="L92" i="2"/>
  <c r="M92" i="2"/>
  <c r="N92" i="2"/>
  <c r="O92" i="2"/>
  <c r="E93" i="2"/>
  <c r="F93" i="2"/>
  <c r="G93" i="2"/>
  <c r="P93" i="2" s="1"/>
  <c r="H93" i="2"/>
  <c r="I93" i="2"/>
  <c r="J93" i="2"/>
  <c r="K93" i="2"/>
  <c r="L93" i="2"/>
  <c r="M93" i="2"/>
  <c r="N93" i="2"/>
  <c r="O93" i="2"/>
  <c r="E94" i="2"/>
  <c r="F94" i="2"/>
  <c r="G94" i="2"/>
  <c r="P94" i="2" s="1"/>
  <c r="H94" i="2"/>
  <c r="I94" i="2"/>
  <c r="J94" i="2"/>
  <c r="K94" i="2"/>
  <c r="L94" i="2"/>
  <c r="M94" i="2"/>
  <c r="N94" i="2"/>
  <c r="O94" i="2"/>
  <c r="E95" i="2"/>
  <c r="F95" i="2"/>
  <c r="G95" i="2"/>
  <c r="P95" i="2" s="1"/>
  <c r="H95" i="2"/>
  <c r="I95" i="2"/>
  <c r="J95" i="2"/>
  <c r="K95" i="2"/>
  <c r="L95" i="2"/>
  <c r="M95" i="2"/>
  <c r="N95" i="2"/>
  <c r="O95" i="2"/>
  <c r="E96" i="2"/>
  <c r="F96" i="2"/>
  <c r="G96" i="2"/>
  <c r="P96" i="2" s="1"/>
  <c r="H96" i="2"/>
  <c r="I96" i="2"/>
  <c r="J96" i="2"/>
  <c r="K96" i="2"/>
  <c r="L96" i="2"/>
  <c r="M96" i="2"/>
  <c r="N96" i="2"/>
  <c r="O96" i="2"/>
  <c r="E97" i="2"/>
  <c r="F97" i="2"/>
  <c r="G97" i="2"/>
  <c r="P97" i="2" s="1"/>
  <c r="H97" i="2"/>
  <c r="I97" i="2"/>
  <c r="J97" i="2"/>
  <c r="K97" i="2"/>
  <c r="L97" i="2"/>
  <c r="M97" i="2"/>
  <c r="N97" i="2"/>
  <c r="O97" i="2"/>
  <c r="E98" i="2"/>
  <c r="F98" i="2"/>
  <c r="G98" i="2"/>
  <c r="P98" i="2" s="1"/>
  <c r="H98" i="2"/>
  <c r="I98" i="2"/>
  <c r="J98" i="2"/>
  <c r="K98" i="2"/>
  <c r="L98" i="2"/>
  <c r="M98" i="2"/>
  <c r="N98" i="2"/>
  <c r="O98" i="2"/>
  <c r="E99" i="2"/>
  <c r="F99" i="2"/>
  <c r="G99" i="2"/>
  <c r="P99" i="2" s="1"/>
  <c r="H99" i="2"/>
  <c r="I99" i="2"/>
  <c r="J99" i="2"/>
  <c r="K99" i="2"/>
  <c r="L99" i="2"/>
  <c r="M99" i="2"/>
  <c r="N99" i="2"/>
  <c r="O99" i="2"/>
  <c r="E100" i="2"/>
  <c r="N100" i="2" s="1"/>
  <c r="F100" i="2"/>
  <c r="G100" i="2"/>
  <c r="P100" i="2" s="1"/>
  <c r="H100" i="2"/>
  <c r="I100" i="2"/>
  <c r="J100" i="2"/>
  <c r="K100" i="2"/>
  <c r="L100" i="2"/>
  <c r="M100" i="2"/>
  <c r="O100" i="2"/>
  <c r="E101" i="2"/>
  <c r="N101" i="2" s="1"/>
  <c r="F101" i="2"/>
  <c r="G101" i="2"/>
  <c r="P101" i="2" s="1"/>
  <c r="H101" i="2"/>
  <c r="I101" i="2"/>
  <c r="J101" i="2"/>
  <c r="K101" i="2"/>
  <c r="L101" i="2"/>
  <c r="M101" i="2"/>
  <c r="O101" i="2"/>
  <c r="E102" i="2"/>
  <c r="N102" i="2" s="1"/>
  <c r="F102" i="2"/>
  <c r="G102" i="2"/>
  <c r="P102" i="2" s="1"/>
  <c r="H102" i="2"/>
  <c r="I102" i="2"/>
  <c r="J102" i="2"/>
  <c r="K102" i="2"/>
  <c r="L102" i="2"/>
  <c r="M102" i="2"/>
  <c r="O102" i="2"/>
  <c r="E103" i="2"/>
  <c r="N103" i="2" s="1"/>
  <c r="F103" i="2"/>
  <c r="G103" i="2"/>
  <c r="P103" i="2" s="1"/>
  <c r="H103" i="2"/>
  <c r="I103" i="2"/>
  <c r="J103" i="2"/>
  <c r="K103" i="2"/>
  <c r="L103" i="2"/>
  <c r="M103" i="2"/>
  <c r="O103" i="2"/>
  <c r="E104" i="2"/>
  <c r="N104" i="2" s="1"/>
  <c r="F104" i="2"/>
  <c r="G104" i="2"/>
  <c r="P104" i="2" s="1"/>
  <c r="H104" i="2"/>
  <c r="I104" i="2"/>
  <c r="J104" i="2"/>
  <c r="K104" i="2"/>
  <c r="L104" i="2"/>
  <c r="M104" i="2"/>
  <c r="O104" i="2"/>
  <c r="E105" i="2"/>
  <c r="N105" i="2" s="1"/>
  <c r="F105" i="2"/>
  <c r="G105" i="2"/>
  <c r="P105" i="2" s="1"/>
  <c r="H105" i="2"/>
  <c r="I105" i="2"/>
  <c r="J105" i="2"/>
  <c r="K105" i="2"/>
  <c r="L105" i="2"/>
  <c r="M105" i="2"/>
  <c r="O105" i="2"/>
  <c r="E106" i="2"/>
  <c r="N106" i="2" s="1"/>
  <c r="F106" i="2"/>
  <c r="G106" i="2"/>
  <c r="P106" i="2" s="1"/>
  <c r="H106" i="2"/>
  <c r="I106" i="2"/>
  <c r="J106" i="2"/>
  <c r="K106" i="2"/>
  <c r="L106" i="2"/>
  <c r="M106" i="2"/>
  <c r="O106" i="2"/>
  <c r="E107" i="2"/>
  <c r="N107" i="2" s="1"/>
  <c r="F107" i="2"/>
  <c r="G107" i="2"/>
  <c r="P107" i="2" s="1"/>
  <c r="H107" i="2"/>
  <c r="I107" i="2"/>
  <c r="J107" i="2"/>
  <c r="K107" i="2"/>
  <c r="L107" i="2"/>
  <c r="M107" i="2"/>
  <c r="O107" i="2"/>
  <c r="E108" i="2"/>
  <c r="N108" i="2" s="1"/>
  <c r="F108" i="2"/>
  <c r="G108" i="2"/>
  <c r="P108" i="2" s="1"/>
  <c r="H108" i="2"/>
  <c r="I108" i="2"/>
  <c r="J108" i="2"/>
  <c r="K108" i="2"/>
  <c r="L108" i="2"/>
  <c r="M108" i="2"/>
  <c r="O108" i="2"/>
  <c r="E109" i="2"/>
  <c r="N109" i="2" s="1"/>
  <c r="F109" i="2"/>
  <c r="G109" i="2"/>
  <c r="P109" i="2" s="1"/>
  <c r="H109" i="2"/>
  <c r="I109" i="2"/>
  <c r="J109" i="2"/>
  <c r="K109" i="2"/>
  <c r="L109" i="2"/>
  <c r="M109" i="2"/>
  <c r="O109" i="2"/>
  <c r="E110" i="2"/>
  <c r="N110" i="2" s="1"/>
  <c r="F110" i="2"/>
  <c r="G110" i="2"/>
  <c r="P110" i="2" s="1"/>
  <c r="H110" i="2"/>
  <c r="I110" i="2"/>
  <c r="J110" i="2"/>
  <c r="K110" i="2"/>
  <c r="L110" i="2"/>
  <c r="M110" i="2"/>
  <c r="O110" i="2"/>
  <c r="E111" i="2"/>
  <c r="N111" i="2" s="1"/>
  <c r="F111" i="2"/>
  <c r="G111" i="2"/>
  <c r="P111" i="2" s="1"/>
  <c r="H111" i="2"/>
  <c r="I111" i="2"/>
  <c r="J111" i="2"/>
  <c r="K111" i="2"/>
  <c r="L111" i="2"/>
  <c r="M111" i="2"/>
  <c r="O111" i="2"/>
  <c r="E112" i="2"/>
  <c r="N112" i="2" s="1"/>
  <c r="F112" i="2"/>
  <c r="G112" i="2"/>
  <c r="P112" i="2" s="1"/>
  <c r="H112" i="2"/>
  <c r="I112" i="2"/>
  <c r="J112" i="2"/>
  <c r="K112" i="2"/>
  <c r="L112" i="2"/>
  <c r="M112" i="2"/>
  <c r="O112" i="2"/>
  <c r="E113" i="2"/>
  <c r="N113" i="2" s="1"/>
  <c r="F113" i="2"/>
  <c r="G113" i="2"/>
  <c r="P113" i="2" s="1"/>
  <c r="H113" i="2"/>
  <c r="I113" i="2"/>
  <c r="J113" i="2"/>
  <c r="K113" i="2"/>
  <c r="L113" i="2"/>
  <c r="M113" i="2"/>
  <c r="O113" i="2"/>
  <c r="E114" i="2"/>
  <c r="N114" i="2" s="1"/>
  <c r="F114" i="2"/>
  <c r="G114" i="2"/>
  <c r="P114" i="2" s="1"/>
  <c r="H114" i="2"/>
  <c r="I114" i="2"/>
  <c r="J114" i="2"/>
  <c r="K114" i="2"/>
  <c r="L114" i="2"/>
  <c r="M114" i="2"/>
  <c r="O114" i="2"/>
  <c r="E115" i="2"/>
  <c r="N115" i="2" s="1"/>
  <c r="F115" i="2"/>
  <c r="G115" i="2"/>
  <c r="P115" i="2" s="1"/>
  <c r="H115" i="2"/>
  <c r="I115" i="2"/>
  <c r="J115" i="2"/>
  <c r="K115" i="2"/>
  <c r="L115" i="2"/>
  <c r="M115" i="2"/>
  <c r="O115" i="2"/>
  <c r="E116" i="2"/>
  <c r="N116" i="2" s="1"/>
  <c r="F116" i="2"/>
  <c r="G116" i="2"/>
  <c r="P116" i="2" s="1"/>
  <c r="H116" i="2"/>
  <c r="I116" i="2"/>
  <c r="J116" i="2"/>
  <c r="K116" i="2"/>
  <c r="L116" i="2"/>
  <c r="M116" i="2"/>
  <c r="O116" i="2"/>
  <c r="E117" i="2"/>
  <c r="N117" i="2" s="1"/>
  <c r="F117" i="2"/>
  <c r="G117" i="2"/>
  <c r="P117" i="2" s="1"/>
  <c r="H117" i="2"/>
  <c r="I117" i="2"/>
  <c r="J117" i="2"/>
  <c r="K117" i="2"/>
  <c r="L117" i="2"/>
  <c r="M117" i="2"/>
  <c r="O117" i="2"/>
  <c r="E118" i="2"/>
  <c r="N118" i="2" s="1"/>
  <c r="F118" i="2"/>
  <c r="G118" i="2"/>
  <c r="P118" i="2" s="1"/>
  <c r="H118" i="2"/>
  <c r="I118" i="2"/>
  <c r="J118" i="2"/>
  <c r="K118" i="2"/>
  <c r="L118" i="2"/>
  <c r="M118" i="2"/>
  <c r="O118" i="2"/>
  <c r="E119" i="2"/>
  <c r="N119" i="2" s="1"/>
  <c r="F119" i="2"/>
  <c r="G119" i="2"/>
  <c r="P119" i="2" s="1"/>
  <c r="H119" i="2"/>
  <c r="I119" i="2"/>
  <c r="J119" i="2"/>
  <c r="K119" i="2"/>
  <c r="L119" i="2"/>
  <c r="M119" i="2"/>
  <c r="O119" i="2"/>
  <c r="E120" i="2"/>
  <c r="N120" i="2" s="1"/>
  <c r="F120" i="2"/>
  <c r="G120" i="2"/>
  <c r="P120" i="2" s="1"/>
  <c r="H120" i="2"/>
  <c r="I120" i="2"/>
  <c r="J120" i="2"/>
  <c r="K120" i="2"/>
  <c r="L120" i="2"/>
  <c r="M120" i="2"/>
  <c r="O120" i="2"/>
  <c r="E121" i="2"/>
  <c r="N121" i="2" s="1"/>
  <c r="F121" i="2"/>
  <c r="G121" i="2"/>
  <c r="P121" i="2" s="1"/>
  <c r="H121" i="2"/>
  <c r="I121" i="2"/>
  <c r="J121" i="2"/>
  <c r="K121" i="2"/>
  <c r="L121" i="2"/>
  <c r="M121" i="2"/>
  <c r="O121" i="2"/>
  <c r="E122" i="2"/>
  <c r="N122" i="2" s="1"/>
  <c r="F122" i="2"/>
  <c r="G122" i="2"/>
  <c r="P122" i="2" s="1"/>
  <c r="H122" i="2"/>
  <c r="I122" i="2"/>
  <c r="J122" i="2"/>
  <c r="K122" i="2"/>
  <c r="L122" i="2"/>
  <c r="M122" i="2"/>
  <c r="O122" i="2"/>
  <c r="E123" i="2"/>
  <c r="N123" i="2" s="1"/>
  <c r="F123" i="2"/>
  <c r="G123" i="2"/>
  <c r="P123" i="2" s="1"/>
  <c r="H123" i="2"/>
  <c r="I123" i="2"/>
  <c r="J123" i="2"/>
  <c r="K123" i="2"/>
  <c r="L123" i="2"/>
  <c r="M123" i="2"/>
  <c r="O123" i="2"/>
  <c r="E124" i="2"/>
  <c r="N124" i="2" s="1"/>
  <c r="F124" i="2"/>
  <c r="G124" i="2"/>
  <c r="P124" i="2" s="1"/>
  <c r="H124" i="2"/>
  <c r="I124" i="2"/>
  <c r="J124" i="2"/>
  <c r="K124" i="2"/>
  <c r="L124" i="2"/>
  <c r="M124" i="2"/>
  <c r="O124" i="2"/>
  <c r="E125" i="2"/>
  <c r="N125" i="2" s="1"/>
  <c r="F125" i="2"/>
  <c r="G125" i="2"/>
  <c r="P125" i="2" s="1"/>
  <c r="H125" i="2"/>
  <c r="I125" i="2"/>
  <c r="J125" i="2"/>
  <c r="K125" i="2"/>
  <c r="L125" i="2"/>
  <c r="M125" i="2"/>
  <c r="O125" i="2"/>
  <c r="E126" i="2"/>
  <c r="N126" i="2" s="1"/>
  <c r="F126" i="2"/>
  <c r="G126" i="2"/>
  <c r="P126" i="2" s="1"/>
  <c r="H126" i="2"/>
  <c r="I126" i="2"/>
  <c r="J126" i="2"/>
  <c r="K126" i="2"/>
  <c r="L126" i="2"/>
  <c r="M126" i="2"/>
  <c r="O126" i="2"/>
  <c r="E127" i="2"/>
  <c r="N127" i="2" s="1"/>
  <c r="F127" i="2"/>
  <c r="G127" i="2"/>
  <c r="P127" i="2" s="1"/>
  <c r="H127" i="2"/>
  <c r="I127" i="2"/>
  <c r="J127" i="2"/>
  <c r="K127" i="2"/>
  <c r="L127" i="2"/>
  <c r="M127" i="2"/>
  <c r="O127" i="2"/>
  <c r="E128" i="2"/>
  <c r="N128" i="2" s="1"/>
  <c r="F128" i="2"/>
  <c r="G128" i="2"/>
  <c r="P128" i="2" s="1"/>
  <c r="H128" i="2"/>
  <c r="I128" i="2"/>
  <c r="J128" i="2"/>
  <c r="K128" i="2"/>
  <c r="L128" i="2"/>
  <c r="M128" i="2"/>
  <c r="O128" i="2"/>
  <c r="E129" i="2"/>
  <c r="N129" i="2" s="1"/>
  <c r="F129" i="2"/>
  <c r="G129" i="2"/>
  <c r="P129" i="2" s="1"/>
  <c r="H129" i="2"/>
  <c r="I129" i="2"/>
  <c r="J129" i="2"/>
  <c r="K129" i="2"/>
  <c r="L129" i="2"/>
  <c r="M129" i="2"/>
  <c r="O129" i="2"/>
  <c r="E130" i="2"/>
  <c r="N130" i="2" s="1"/>
  <c r="F130" i="2"/>
  <c r="G130" i="2"/>
  <c r="P130" i="2" s="1"/>
  <c r="H130" i="2"/>
  <c r="I130" i="2"/>
  <c r="J130" i="2"/>
  <c r="K130" i="2"/>
  <c r="L130" i="2"/>
  <c r="M130" i="2"/>
  <c r="O130" i="2"/>
  <c r="E131" i="2"/>
  <c r="N131" i="2" s="1"/>
  <c r="F131" i="2"/>
  <c r="G131" i="2"/>
  <c r="P131" i="2" s="1"/>
  <c r="H131" i="2"/>
  <c r="I131" i="2"/>
  <c r="J131" i="2"/>
  <c r="K131" i="2"/>
  <c r="L131" i="2"/>
  <c r="M131" i="2"/>
  <c r="O131" i="2"/>
  <c r="E132" i="2"/>
  <c r="N132" i="2" s="1"/>
  <c r="F132" i="2"/>
  <c r="G132" i="2"/>
  <c r="P132" i="2" s="1"/>
  <c r="H132" i="2"/>
  <c r="I132" i="2"/>
  <c r="J132" i="2"/>
  <c r="K132" i="2"/>
  <c r="L132" i="2"/>
  <c r="M132" i="2"/>
  <c r="O132" i="2"/>
  <c r="E133" i="2"/>
  <c r="N133" i="2" s="1"/>
  <c r="F133" i="2"/>
  <c r="G133" i="2"/>
  <c r="P133" i="2" s="1"/>
  <c r="H133" i="2"/>
  <c r="I133" i="2"/>
  <c r="J133" i="2"/>
  <c r="K133" i="2"/>
  <c r="L133" i="2"/>
  <c r="M133" i="2"/>
  <c r="O133" i="2"/>
  <c r="E134" i="2"/>
  <c r="N134" i="2" s="1"/>
  <c r="F134" i="2"/>
  <c r="G134" i="2"/>
  <c r="P134" i="2" s="1"/>
  <c r="H134" i="2"/>
  <c r="I134" i="2"/>
  <c r="J134" i="2"/>
  <c r="K134" i="2"/>
  <c r="L134" i="2"/>
  <c r="M134" i="2"/>
  <c r="O134" i="2"/>
  <c r="E135" i="2"/>
  <c r="N135" i="2" s="1"/>
  <c r="F135" i="2"/>
  <c r="G135" i="2"/>
  <c r="P135" i="2" s="1"/>
  <c r="H135" i="2"/>
  <c r="I135" i="2"/>
  <c r="J135" i="2"/>
  <c r="K135" i="2"/>
  <c r="L135" i="2"/>
  <c r="M135" i="2"/>
  <c r="O135" i="2"/>
  <c r="E136" i="2"/>
  <c r="N136" i="2" s="1"/>
  <c r="F136" i="2"/>
  <c r="G136" i="2"/>
  <c r="P136" i="2" s="1"/>
  <c r="H136" i="2"/>
  <c r="I136" i="2"/>
  <c r="J136" i="2"/>
  <c r="K136" i="2"/>
  <c r="L136" i="2"/>
  <c r="M136" i="2"/>
  <c r="O136" i="2"/>
  <c r="E137" i="2"/>
  <c r="N137" i="2" s="1"/>
  <c r="F137" i="2"/>
  <c r="G137" i="2"/>
  <c r="P137" i="2" s="1"/>
  <c r="H137" i="2"/>
  <c r="I137" i="2"/>
  <c r="J137" i="2"/>
  <c r="K137" i="2"/>
  <c r="L137" i="2"/>
  <c r="M137" i="2"/>
  <c r="O137" i="2"/>
  <c r="E138" i="2"/>
  <c r="N138" i="2" s="1"/>
  <c r="F138" i="2"/>
  <c r="G138" i="2"/>
  <c r="P138" i="2" s="1"/>
  <c r="H138" i="2"/>
  <c r="I138" i="2"/>
  <c r="J138" i="2"/>
  <c r="K138" i="2"/>
  <c r="L138" i="2"/>
  <c r="M138" i="2"/>
  <c r="O138" i="2"/>
  <c r="E139" i="2"/>
  <c r="N139" i="2" s="1"/>
  <c r="F139" i="2"/>
  <c r="G139" i="2"/>
  <c r="P139" i="2" s="1"/>
  <c r="H139" i="2"/>
  <c r="I139" i="2"/>
  <c r="J139" i="2"/>
  <c r="K139" i="2"/>
  <c r="L139" i="2"/>
  <c r="M139" i="2"/>
  <c r="O139" i="2"/>
  <c r="E140" i="2"/>
  <c r="N140" i="2" s="1"/>
  <c r="F140" i="2"/>
  <c r="G140" i="2"/>
  <c r="P140" i="2" s="1"/>
  <c r="H140" i="2"/>
  <c r="I140" i="2"/>
  <c r="J140" i="2"/>
  <c r="K140" i="2"/>
  <c r="L140" i="2"/>
  <c r="M140" i="2"/>
  <c r="O140" i="2"/>
  <c r="E141" i="2"/>
  <c r="N141" i="2" s="1"/>
  <c r="F141" i="2"/>
  <c r="G141" i="2"/>
  <c r="P141" i="2" s="1"/>
  <c r="H141" i="2"/>
  <c r="I141" i="2"/>
  <c r="J141" i="2"/>
  <c r="K141" i="2"/>
  <c r="L141" i="2"/>
  <c r="M141" i="2"/>
  <c r="O141" i="2"/>
  <c r="E142" i="2"/>
  <c r="N142" i="2" s="1"/>
  <c r="F142" i="2"/>
  <c r="G142" i="2"/>
  <c r="P142" i="2" s="1"/>
  <c r="H142" i="2"/>
  <c r="I142" i="2"/>
  <c r="J142" i="2"/>
  <c r="K142" i="2"/>
  <c r="L142" i="2"/>
  <c r="M142" i="2"/>
  <c r="O142" i="2"/>
  <c r="E143" i="2"/>
  <c r="N143" i="2" s="1"/>
  <c r="F143" i="2"/>
  <c r="G143" i="2"/>
  <c r="P143" i="2" s="1"/>
  <c r="H143" i="2"/>
  <c r="I143" i="2"/>
  <c r="J143" i="2"/>
  <c r="K143" i="2"/>
  <c r="L143" i="2"/>
  <c r="M143" i="2"/>
  <c r="O143" i="2"/>
  <c r="E144" i="2"/>
  <c r="N144" i="2" s="1"/>
  <c r="F144" i="2"/>
  <c r="G144" i="2"/>
  <c r="P144" i="2" s="1"/>
  <c r="H144" i="2"/>
  <c r="I144" i="2"/>
  <c r="J144" i="2"/>
  <c r="K144" i="2"/>
  <c r="L144" i="2"/>
  <c r="M144" i="2"/>
  <c r="O144" i="2"/>
  <c r="E145" i="2"/>
  <c r="N145" i="2" s="1"/>
  <c r="F145" i="2"/>
  <c r="G145" i="2"/>
  <c r="P145" i="2" s="1"/>
  <c r="H145" i="2"/>
  <c r="I145" i="2"/>
  <c r="J145" i="2"/>
  <c r="K145" i="2"/>
  <c r="L145" i="2"/>
  <c r="M145" i="2"/>
  <c r="O145" i="2"/>
  <c r="E146" i="2"/>
  <c r="N146" i="2" s="1"/>
  <c r="F146" i="2"/>
  <c r="G146" i="2"/>
  <c r="P146" i="2" s="1"/>
  <c r="H146" i="2"/>
  <c r="I146" i="2"/>
  <c r="J146" i="2"/>
  <c r="K146" i="2"/>
  <c r="L146" i="2"/>
  <c r="M146" i="2"/>
  <c r="O146" i="2"/>
  <c r="E147" i="2"/>
  <c r="N147" i="2" s="1"/>
  <c r="F147" i="2"/>
  <c r="G147" i="2"/>
  <c r="P147" i="2" s="1"/>
  <c r="H147" i="2"/>
  <c r="I147" i="2"/>
  <c r="J147" i="2"/>
  <c r="K147" i="2"/>
  <c r="L147" i="2"/>
  <c r="M147" i="2"/>
  <c r="O147" i="2"/>
  <c r="E148" i="2"/>
  <c r="N148" i="2" s="1"/>
  <c r="F148" i="2"/>
  <c r="G148" i="2"/>
  <c r="P148" i="2" s="1"/>
  <c r="H148" i="2"/>
  <c r="I148" i="2"/>
  <c r="J148" i="2"/>
  <c r="K148" i="2"/>
  <c r="L148" i="2"/>
  <c r="M148" i="2"/>
  <c r="O148" i="2"/>
  <c r="E149" i="2"/>
  <c r="N149" i="2" s="1"/>
  <c r="F149" i="2"/>
  <c r="G149" i="2"/>
  <c r="P149" i="2" s="1"/>
  <c r="H149" i="2"/>
  <c r="I149" i="2"/>
  <c r="J149" i="2"/>
  <c r="K149" i="2"/>
  <c r="L149" i="2"/>
  <c r="M149" i="2"/>
  <c r="O149" i="2"/>
  <c r="E150" i="2"/>
  <c r="N150" i="2" s="1"/>
  <c r="F150" i="2"/>
  <c r="G150" i="2"/>
  <c r="P150" i="2" s="1"/>
  <c r="H150" i="2"/>
  <c r="I150" i="2"/>
  <c r="J150" i="2"/>
  <c r="K150" i="2"/>
  <c r="L150" i="2"/>
  <c r="M150" i="2"/>
  <c r="O150" i="2"/>
  <c r="E151" i="2"/>
  <c r="N151" i="2" s="1"/>
  <c r="F151" i="2"/>
  <c r="G151" i="2"/>
  <c r="P151" i="2" s="1"/>
  <c r="H151" i="2"/>
  <c r="I151" i="2"/>
  <c r="J151" i="2"/>
  <c r="K151" i="2"/>
  <c r="L151" i="2"/>
  <c r="M151" i="2"/>
  <c r="O151" i="2"/>
  <c r="E152" i="2"/>
  <c r="N152" i="2" s="1"/>
  <c r="F152" i="2"/>
  <c r="G152" i="2"/>
  <c r="P152" i="2" s="1"/>
  <c r="H152" i="2"/>
  <c r="I152" i="2"/>
  <c r="J152" i="2"/>
  <c r="K152" i="2"/>
  <c r="L152" i="2"/>
  <c r="M152" i="2"/>
  <c r="O152" i="2"/>
  <c r="E153" i="2"/>
  <c r="N153" i="2" s="1"/>
  <c r="F153" i="2"/>
  <c r="G153" i="2"/>
  <c r="P153" i="2" s="1"/>
  <c r="H153" i="2"/>
  <c r="I153" i="2"/>
  <c r="J153" i="2"/>
  <c r="K153" i="2"/>
  <c r="L153" i="2"/>
  <c r="M153" i="2"/>
  <c r="O153" i="2"/>
  <c r="E154" i="2"/>
  <c r="N154" i="2" s="1"/>
  <c r="F154" i="2"/>
  <c r="G154" i="2"/>
  <c r="P154" i="2" s="1"/>
  <c r="H154" i="2"/>
  <c r="I154" i="2"/>
  <c r="J154" i="2"/>
  <c r="K154" i="2"/>
  <c r="L154" i="2"/>
  <c r="M154" i="2"/>
  <c r="O154" i="2"/>
  <c r="E155" i="2"/>
  <c r="N155" i="2" s="1"/>
  <c r="F155" i="2"/>
  <c r="G155" i="2"/>
  <c r="P155" i="2" s="1"/>
  <c r="H155" i="2"/>
  <c r="I155" i="2"/>
  <c r="J155" i="2"/>
  <c r="K155" i="2"/>
  <c r="L155" i="2"/>
  <c r="M155" i="2"/>
  <c r="O155" i="2"/>
  <c r="E156" i="2"/>
  <c r="N156" i="2" s="1"/>
  <c r="F156" i="2"/>
  <c r="G156" i="2"/>
  <c r="P156" i="2" s="1"/>
  <c r="H156" i="2"/>
  <c r="I156" i="2"/>
  <c r="J156" i="2"/>
  <c r="K156" i="2"/>
  <c r="L156" i="2"/>
  <c r="M156" i="2"/>
  <c r="O156" i="2"/>
  <c r="E157" i="2"/>
  <c r="N157" i="2" s="1"/>
  <c r="F157" i="2"/>
  <c r="G157" i="2"/>
  <c r="P157" i="2" s="1"/>
  <c r="H157" i="2"/>
  <c r="I157" i="2"/>
  <c r="J157" i="2"/>
  <c r="K157" i="2"/>
  <c r="L157" i="2"/>
  <c r="M157" i="2"/>
  <c r="O157" i="2"/>
  <c r="E158" i="2"/>
  <c r="N158" i="2" s="1"/>
  <c r="F158" i="2"/>
  <c r="G158" i="2"/>
  <c r="P158" i="2" s="1"/>
  <c r="H158" i="2"/>
  <c r="I158" i="2"/>
  <c r="J158" i="2"/>
  <c r="K158" i="2"/>
  <c r="L158" i="2"/>
  <c r="M158" i="2"/>
  <c r="O158" i="2"/>
  <c r="E159" i="2"/>
  <c r="N159" i="2" s="1"/>
  <c r="F159" i="2"/>
  <c r="G159" i="2"/>
  <c r="P159" i="2" s="1"/>
  <c r="H159" i="2"/>
  <c r="I159" i="2"/>
  <c r="J159" i="2"/>
  <c r="K159" i="2"/>
  <c r="L159" i="2"/>
  <c r="M159" i="2"/>
  <c r="O159" i="2"/>
  <c r="E160" i="2"/>
  <c r="N160" i="2" s="1"/>
  <c r="F160" i="2"/>
  <c r="G160" i="2"/>
  <c r="P160" i="2" s="1"/>
  <c r="H160" i="2"/>
  <c r="I160" i="2"/>
  <c r="J160" i="2"/>
  <c r="K160" i="2"/>
  <c r="L160" i="2"/>
  <c r="M160" i="2"/>
  <c r="O160" i="2"/>
  <c r="E161" i="2"/>
  <c r="N161" i="2" s="1"/>
  <c r="F161" i="2"/>
  <c r="G161" i="2"/>
  <c r="P161" i="2" s="1"/>
  <c r="H161" i="2"/>
  <c r="I161" i="2"/>
  <c r="J161" i="2"/>
  <c r="K161" i="2"/>
  <c r="L161" i="2"/>
  <c r="M161" i="2"/>
  <c r="O161" i="2"/>
  <c r="E162" i="2"/>
  <c r="N162" i="2" s="1"/>
  <c r="F162" i="2"/>
  <c r="G162" i="2"/>
  <c r="P162" i="2" s="1"/>
  <c r="H162" i="2"/>
  <c r="I162" i="2"/>
  <c r="J162" i="2"/>
  <c r="K162" i="2"/>
  <c r="L162" i="2"/>
  <c r="M162" i="2"/>
  <c r="O162" i="2"/>
  <c r="E163" i="2"/>
  <c r="N163" i="2" s="1"/>
  <c r="F163" i="2"/>
  <c r="G163" i="2"/>
  <c r="P163" i="2" s="1"/>
  <c r="H163" i="2"/>
  <c r="I163" i="2"/>
  <c r="J163" i="2"/>
  <c r="K163" i="2"/>
  <c r="L163" i="2"/>
  <c r="M163" i="2"/>
  <c r="O163" i="2"/>
  <c r="E164" i="2"/>
  <c r="N164" i="2" s="1"/>
  <c r="F164" i="2"/>
  <c r="G164" i="2"/>
  <c r="P164" i="2" s="1"/>
  <c r="H164" i="2"/>
  <c r="I164" i="2"/>
  <c r="J164" i="2"/>
  <c r="K164" i="2"/>
  <c r="L164" i="2"/>
  <c r="M164" i="2"/>
  <c r="O164" i="2"/>
  <c r="E165" i="2"/>
  <c r="N165" i="2" s="1"/>
  <c r="F165" i="2"/>
  <c r="G165" i="2"/>
  <c r="P165" i="2" s="1"/>
  <c r="H165" i="2"/>
  <c r="I165" i="2"/>
  <c r="J165" i="2"/>
  <c r="K165" i="2"/>
  <c r="L165" i="2"/>
  <c r="M165" i="2"/>
  <c r="O165" i="2"/>
  <c r="E166" i="2"/>
  <c r="N166" i="2" s="1"/>
  <c r="F166" i="2"/>
  <c r="G166" i="2"/>
  <c r="P166" i="2" s="1"/>
  <c r="H166" i="2"/>
  <c r="I166" i="2"/>
  <c r="J166" i="2"/>
  <c r="K166" i="2"/>
  <c r="L166" i="2"/>
  <c r="M166" i="2"/>
  <c r="O166" i="2"/>
  <c r="E167" i="2"/>
  <c r="N167" i="2" s="1"/>
  <c r="F167" i="2"/>
  <c r="G167" i="2"/>
  <c r="P167" i="2" s="1"/>
  <c r="H167" i="2"/>
  <c r="I167" i="2"/>
  <c r="J167" i="2"/>
  <c r="K167" i="2"/>
  <c r="L167" i="2"/>
  <c r="M167" i="2"/>
  <c r="O167" i="2"/>
  <c r="E168" i="2"/>
  <c r="N168" i="2" s="1"/>
  <c r="F168" i="2"/>
  <c r="G168" i="2"/>
  <c r="P168" i="2" s="1"/>
  <c r="H168" i="2"/>
  <c r="I168" i="2"/>
  <c r="J168" i="2"/>
  <c r="K168" i="2"/>
  <c r="L168" i="2"/>
  <c r="M168" i="2"/>
  <c r="O168" i="2"/>
  <c r="E169" i="2"/>
  <c r="N169" i="2" s="1"/>
  <c r="F169" i="2"/>
  <c r="G169" i="2"/>
  <c r="P169" i="2" s="1"/>
  <c r="H169" i="2"/>
  <c r="I169" i="2"/>
  <c r="J169" i="2"/>
  <c r="K169" i="2"/>
  <c r="L169" i="2"/>
  <c r="M169" i="2"/>
  <c r="O169" i="2"/>
  <c r="E170" i="2"/>
  <c r="N170" i="2" s="1"/>
  <c r="F170" i="2"/>
  <c r="G170" i="2"/>
  <c r="P170" i="2" s="1"/>
  <c r="H170" i="2"/>
  <c r="I170" i="2"/>
  <c r="J170" i="2"/>
  <c r="K170" i="2"/>
  <c r="L170" i="2"/>
  <c r="M170" i="2"/>
  <c r="O170" i="2"/>
  <c r="E171" i="2"/>
  <c r="N171" i="2" s="1"/>
  <c r="F171" i="2"/>
  <c r="G171" i="2"/>
  <c r="P171" i="2" s="1"/>
  <c r="H171" i="2"/>
  <c r="I171" i="2"/>
  <c r="J171" i="2"/>
  <c r="K171" i="2"/>
  <c r="L171" i="2"/>
  <c r="M171" i="2"/>
  <c r="O171" i="2"/>
  <c r="E172" i="2"/>
  <c r="N172" i="2" s="1"/>
  <c r="F172" i="2"/>
  <c r="G172" i="2"/>
  <c r="P172" i="2" s="1"/>
  <c r="H172" i="2"/>
  <c r="I172" i="2"/>
  <c r="J172" i="2"/>
  <c r="K172" i="2"/>
  <c r="L172" i="2"/>
  <c r="M172" i="2"/>
  <c r="O172" i="2"/>
  <c r="E173" i="2"/>
  <c r="N173" i="2" s="1"/>
  <c r="F173" i="2"/>
  <c r="G173" i="2"/>
  <c r="P173" i="2" s="1"/>
  <c r="H173" i="2"/>
  <c r="I173" i="2"/>
  <c r="J173" i="2"/>
  <c r="K173" i="2"/>
  <c r="L173" i="2"/>
  <c r="M173" i="2"/>
  <c r="O173" i="2"/>
  <c r="E174" i="2"/>
  <c r="N174" i="2" s="1"/>
  <c r="F174" i="2"/>
  <c r="G174" i="2"/>
  <c r="P174" i="2" s="1"/>
  <c r="H174" i="2"/>
  <c r="I174" i="2"/>
  <c r="J174" i="2"/>
  <c r="K174" i="2"/>
  <c r="L174" i="2"/>
  <c r="M174" i="2"/>
  <c r="O174" i="2"/>
  <c r="E175" i="2"/>
  <c r="N175" i="2" s="1"/>
  <c r="F175" i="2"/>
  <c r="G175" i="2"/>
  <c r="P175" i="2" s="1"/>
  <c r="H175" i="2"/>
  <c r="I175" i="2"/>
  <c r="J175" i="2"/>
  <c r="K175" i="2"/>
  <c r="L175" i="2"/>
  <c r="M175" i="2"/>
  <c r="O175" i="2"/>
  <c r="E176" i="2"/>
  <c r="N176" i="2" s="1"/>
  <c r="F176" i="2"/>
  <c r="G176" i="2"/>
  <c r="P176" i="2" s="1"/>
  <c r="H176" i="2"/>
  <c r="I176" i="2"/>
  <c r="J176" i="2"/>
  <c r="K176" i="2"/>
  <c r="L176" i="2"/>
  <c r="M176" i="2"/>
  <c r="O176" i="2"/>
  <c r="E177" i="2"/>
  <c r="N177" i="2" s="1"/>
  <c r="F177" i="2"/>
  <c r="G177" i="2"/>
  <c r="H177" i="2"/>
  <c r="I177" i="2"/>
  <c r="J177" i="2"/>
  <c r="K177" i="2"/>
  <c r="L177" i="2"/>
  <c r="M177" i="2"/>
  <c r="O177" i="2"/>
  <c r="P177" i="2"/>
  <c r="E178" i="2"/>
  <c r="N178" i="2" s="1"/>
  <c r="F178" i="2"/>
  <c r="G178" i="2"/>
  <c r="H178" i="2"/>
  <c r="I178" i="2"/>
  <c r="J178" i="2"/>
  <c r="K178" i="2"/>
  <c r="L178" i="2"/>
  <c r="M178" i="2"/>
  <c r="O178" i="2"/>
  <c r="P178" i="2"/>
  <c r="E179" i="2"/>
  <c r="N179" i="2" s="1"/>
  <c r="F179" i="2"/>
  <c r="G179" i="2"/>
  <c r="P179" i="2" s="1"/>
  <c r="H179" i="2"/>
  <c r="I179" i="2"/>
  <c r="J179" i="2"/>
  <c r="K179" i="2"/>
  <c r="L179" i="2"/>
  <c r="M179" i="2"/>
  <c r="O179" i="2"/>
  <c r="E180" i="2"/>
  <c r="N180" i="2" s="1"/>
  <c r="F180" i="2"/>
  <c r="G180" i="2"/>
  <c r="H180" i="2"/>
  <c r="I180" i="2"/>
  <c r="J180" i="2"/>
  <c r="K180" i="2"/>
  <c r="L180" i="2"/>
  <c r="M180" i="2"/>
  <c r="O180" i="2"/>
  <c r="P180" i="2"/>
  <c r="E181" i="2"/>
  <c r="N181" i="2" s="1"/>
  <c r="F181" i="2"/>
  <c r="G181" i="2"/>
  <c r="H181" i="2"/>
  <c r="I181" i="2"/>
  <c r="J181" i="2"/>
  <c r="K181" i="2"/>
  <c r="L181" i="2"/>
  <c r="M181" i="2"/>
  <c r="O181" i="2"/>
  <c r="P181" i="2"/>
  <c r="E182" i="2"/>
  <c r="N182" i="2" s="1"/>
  <c r="F182" i="2"/>
  <c r="G182" i="2"/>
  <c r="H182" i="2"/>
  <c r="I182" i="2"/>
  <c r="J182" i="2"/>
  <c r="K182" i="2"/>
  <c r="L182" i="2"/>
  <c r="M182" i="2"/>
  <c r="O182" i="2"/>
  <c r="P182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AA109" i="2" l="1"/>
  <c r="AA29" i="2"/>
  <c r="AA97" i="2"/>
  <c r="AA17" i="2"/>
  <c r="AA101" i="2"/>
  <c r="AA21" i="2"/>
  <c r="U4" i="2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D4" i="2"/>
  <c r="T4" i="8" l="1"/>
  <c r="S4" i="8"/>
  <c r="F442" i="2"/>
  <c r="G442" i="2"/>
  <c r="H442" i="2"/>
  <c r="I442" i="2"/>
  <c r="J442" i="2"/>
  <c r="K442" i="2"/>
  <c r="L442" i="2"/>
  <c r="M442" i="2"/>
  <c r="F443" i="2"/>
  <c r="G443" i="2"/>
  <c r="H443" i="2"/>
  <c r="I443" i="2"/>
  <c r="J443" i="2"/>
  <c r="K443" i="2"/>
  <c r="L443" i="2"/>
  <c r="M443" i="2"/>
  <c r="F444" i="2"/>
  <c r="G444" i="2"/>
  <c r="H444" i="2"/>
  <c r="I444" i="2"/>
  <c r="J444" i="2"/>
  <c r="K444" i="2"/>
  <c r="L444" i="2"/>
  <c r="M444" i="2"/>
  <c r="F445" i="2"/>
  <c r="G445" i="2"/>
  <c r="H445" i="2"/>
  <c r="I445" i="2"/>
  <c r="J445" i="2"/>
  <c r="K445" i="2"/>
  <c r="L445" i="2"/>
  <c r="M445" i="2"/>
  <c r="F446" i="2"/>
  <c r="G446" i="2"/>
  <c r="H446" i="2"/>
  <c r="I446" i="2"/>
  <c r="J446" i="2"/>
  <c r="K446" i="2"/>
  <c r="L446" i="2"/>
  <c r="M446" i="2"/>
  <c r="F447" i="2"/>
  <c r="G447" i="2"/>
  <c r="H447" i="2"/>
  <c r="I447" i="2"/>
  <c r="J447" i="2"/>
  <c r="K447" i="2"/>
  <c r="L447" i="2"/>
  <c r="M447" i="2"/>
  <c r="F448" i="2"/>
  <c r="G448" i="2"/>
  <c r="H448" i="2"/>
  <c r="I448" i="2"/>
  <c r="J448" i="2"/>
  <c r="K448" i="2"/>
  <c r="L448" i="2"/>
  <c r="M448" i="2"/>
  <c r="F449" i="2"/>
  <c r="G449" i="2"/>
  <c r="H449" i="2"/>
  <c r="I449" i="2"/>
  <c r="J449" i="2"/>
  <c r="K449" i="2"/>
  <c r="L449" i="2"/>
  <c r="M449" i="2"/>
  <c r="F450" i="2"/>
  <c r="G450" i="2"/>
  <c r="H450" i="2"/>
  <c r="I450" i="2"/>
  <c r="J450" i="2"/>
  <c r="K450" i="2"/>
  <c r="L450" i="2"/>
  <c r="M450" i="2"/>
  <c r="F451" i="2"/>
  <c r="G451" i="2"/>
  <c r="H451" i="2"/>
  <c r="I451" i="2"/>
  <c r="J451" i="2"/>
  <c r="K451" i="2"/>
  <c r="L451" i="2"/>
  <c r="M451" i="2"/>
  <c r="F452" i="2"/>
  <c r="G452" i="2"/>
  <c r="H452" i="2"/>
  <c r="I452" i="2"/>
  <c r="J452" i="2"/>
  <c r="K452" i="2"/>
  <c r="L452" i="2"/>
  <c r="M452" i="2"/>
  <c r="F453" i="2"/>
  <c r="G453" i="2"/>
  <c r="H453" i="2"/>
  <c r="I453" i="2"/>
  <c r="J453" i="2"/>
  <c r="K453" i="2"/>
  <c r="L453" i="2"/>
  <c r="M453" i="2"/>
  <c r="F454" i="2"/>
  <c r="G454" i="2"/>
  <c r="H454" i="2"/>
  <c r="I454" i="2"/>
  <c r="J454" i="2"/>
  <c r="K454" i="2"/>
  <c r="L454" i="2"/>
  <c r="M454" i="2"/>
  <c r="F455" i="2"/>
  <c r="G455" i="2"/>
  <c r="H455" i="2"/>
  <c r="I455" i="2"/>
  <c r="J455" i="2"/>
  <c r="K455" i="2"/>
  <c r="L455" i="2"/>
  <c r="M455" i="2"/>
  <c r="F456" i="2"/>
  <c r="G456" i="2"/>
  <c r="H456" i="2"/>
  <c r="I456" i="2"/>
  <c r="J456" i="2"/>
  <c r="K456" i="2"/>
  <c r="L456" i="2"/>
  <c r="M456" i="2"/>
  <c r="D442" i="2" l="1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Z3" i="2" l="1"/>
  <c r="Y3" i="2"/>
  <c r="X3" i="2"/>
  <c r="W3" i="2"/>
  <c r="V3" i="2"/>
  <c r="U3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C3" i="12"/>
  <c r="D3" i="12"/>
  <c r="E3" i="12" s="1"/>
  <c r="H3" i="12" s="1"/>
  <c r="D2" i="12"/>
  <c r="C2" i="12"/>
  <c r="E2" i="12" l="1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H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H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E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H767" i="11" s="1"/>
  <c r="A768" i="11"/>
  <c r="C768" i="11" s="1"/>
  <c r="B768" i="11"/>
  <c r="D768" i="11" s="1"/>
  <c r="A769" i="11"/>
  <c r="C769" i="11" s="1"/>
  <c r="B769" i="11"/>
  <c r="D769" i="11" s="1"/>
  <c r="E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F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E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F838" i="11" s="1"/>
  <c r="B838" i="11"/>
  <c r="D838" i="11" s="1"/>
  <c r="A839" i="11"/>
  <c r="B839" i="11"/>
  <c r="A840" i="11"/>
  <c r="C840" i="11" s="1"/>
  <c r="F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E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H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8" i="11"/>
  <c r="N952" i="11"/>
  <c r="L946" i="11"/>
  <c r="N942" i="11"/>
  <c r="N936" i="11"/>
  <c r="L932" i="11"/>
  <c r="L930" i="11"/>
  <c r="N920" i="11"/>
  <c r="N919" i="11"/>
  <c r="N916" i="11"/>
  <c r="N914" i="11"/>
  <c r="L914" i="11"/>
  <c r="L910" i="11"/>
  <c r="K906" i="11"/>
  <c r="N904" i="11"/>
  <c r="N899" i="11"/>
  <c r="N893" i="11"/>
  <c r="L882" i="11"/>
  <c r="M879" i="11"/>
  <c r="K869" i="11"/>
  <c r="N862" i="11"/>
  <c r="M860" i="11"/>
  <c r="L856" i="11"/>
  <c r="K854" i="11"/>
  <c r="M845" i="11"/>
  <c r="N836" i="11"/>
  <c r="M826" i="11"/>
  <c r="K820" i="11"/>
  <c r="K1001" i="11"/>
  <c r="M991" i="11"/>
  <c r="M987" i="11"/>
  <c r="L956" i="11"/>
  <c r="N954" i="11"/>
  <c r="N950" i="11"/>
  <c r="L950" i="11"/>
  <c r="L944" i="11"/>
  <c r="N943" i="11"/>
  <c r="N940" i="11"/>
  <c r="N938" i="11"/>
  <c r="L938" i="11"/>
  <c r="N934" i="11"/>
  <c r="N933" i="11"/>
  <c r="N929" i="11"/>
  <c r="N928" i="11"/>
  <c r="N927" i="11"/>
  <c r="N924" i="11"/>
  <c r="L924" i="11"/>
  <c r="L922" i="11"/>
  <c r="K920" i="11"/>
  <c r="N918" i="11"/>
  <c r="L913" i="11"/>
  <c r="N912" i="11"/>
  <c r="L912" i="11"/>
  <c r="M909" i="11"/>
  <c r="L907" i="11"/>
  <c r="L902" i="11"/>
  <c r="L897" i="11"/>
  <c r="N891" i="11"/>
  <c r="L891" i="11"/>
  <c r="M867" i="11"/>
  <c r="N865" i="11"/>
  <c r="L860" i="11"/>
  <c r="M856" i="11"/>
  <c r="K852" i="11"/>
  <c r="L846" i="11"/>
  <c r="M844" i="11"/>
  <c r="N838" i="11"/>
  <c r="K835" i="11"/>
  <c r="M834" i="11"/>
  <c r="K828" i="11"/>
  <c r="L826" i="11"/>
  <c r="N820" i="11"/>
  <c r="E869" i="11"/>
  <c r="F723" i="11"/>
  <c r="H78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B799" i="9"/>
  <c r="E799" i="9" s="1"/>
  <c r="A800" i="9"/>
  <c r="D800" i="9" s="1"/>
  <c r="B800" i="9"/>
  <c r="E800" i="9" s="1"/>
  <c r="A801" i="9"/>
  <c r="B801" i="9"/>
  <c r="E801" i="9" s="1"/>
  <c r="A802" i="9"/>
  <c r="B802" i="9"/>
  <c r="E802" i="9" s="1"/>
  <c r="A803" i="9"/>
  <c r="B803" i="9"/>
  <c r="E803" i="9" s="1"/>
  <c r="A804" i="9"/>
  <c r="G804" i="9" s="1"/>
  <c r="B804" i="9"/>
  <c r="E804" i="9" s="1"/>
  <c r="A805" i="9"/>
  <c r="B805" i="9"/>
  <c r="E805" i="9" s="1"/>
  <c r="A806" i="9"/>
  <c r="B806" i="9"/>
  <c r="E806" i="9" s="1"/>
  <c r="A807" i="9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791" i="9"/>
  <c r="C925" i="9"/>
  <c r="C910" i="9"/>
  <c r="C505" i="9"/>
  <c r="G505" i="9" s="1"/>
  <c r="C521" i="9"/>
  <c r="C999" i="9"/>
  <c r="C995" i="9"/>
  <c r="C987" i="9"/>
  <c r="C983" i="9"/>
  <c r="C979" i="9"/>
  <c r="C971" i="9"/>
  <c r="C967" i="9"/>
  <c r="C963" i="9"/>
  <c r="C955" i="9"/>
  <c r="C951" i="9"/>
  <c r="C947" i="9"/>
  <c r="C939" i="9"/>
  <c r="C935" i="9"/>
  <c r="C931" i="9"/>
  <c r="C913" i="9"/>
  <c r="C909" i="9"/>
  <c r="C905" i="9"/>
  <c r="C897" i="9"/>
  <c r="C893" i="9"/>
  <c r="C889" i="9"/>
  <c r="C881" i="9"/>
  <c r="C877" i="9"/>
  <c r="C873" i="9"/>
  <c r="C869" i="9"/>
  <c r="C865" i="9"/>
  <c r="C861" i="9"/>
  <c r="C857" i="9"/>
  <c r="C853" i="9"/>
  <c r="C849" i="9"/>
  <c r="C845" i="9"/>
  <c r="C841" i="9"/>
  <c r="C837" i="9"/>
  <c r="C833" i="9"/>
  <c r="C829" i="9"/>
  <c r="C825" i="9"/>
  <c r="C821" i="9"/>
  <c r="C817" i="9"/>
  <c r="C813" i="9"/>
  <c r="C809" i="9"/>
  <c r="C805" i="9"/>
  <c r="C801" i="9"/>
  <c r="C797" i="9"/>
  <c r="C793" i="9"/>
  <c r="C787" i="9"/>
  <c r="C783" i="9"/>
  <c r="C779" i="9"/>
  <c r="C775" i="9"/>
  <c r="C771" i="9"/>
  <c r="C767" i="9"/>
  <c r="C763" i="9"/>
  <c r="C759" i="9"/>
  <c r="C755" i="9"/>
  <c r="C751" i="9"/>
  <c r="C747" i="9"/>
  <c r="C743" i="9"/>
  <c r="C739" i="9"/>
  <c r="D739" i="9" s="1"/>
  <c r="C735" i="9"/>
  <c r="D735" i="9" s="1"/>
  <c r="C731" i="9"/>
  <c r="D731" i="9" s="1"/>
  <c r="C727" i="9"/>
  <c r="C723" i="9"/>
  <c r="C719" i="9"/>
  <c r="C715" i="9"/>
  <c r="C711" i="9"/>
  <c r="C707" i="9"/>
  <c r="C703" i="9"/>
  <c r="C699" i="9"/>
  <c r="C695" i="9"/>
  <c r="C691" i="9"/>
  <c r="C685" i="9"/>
  <c r="G685" i="9" s="1"/>
  <c r="C669" i="9"/>
  <c r="G669" i="9" s="1"/>
  <c r="C639" i="9"/>
  <c r="C577" i="9"/>
  <c r="G577" i="9" s="1"/>
  <c r="C553" i="9"/>
  <c r="D553" i="9" s="1"/>
  <c r="C537" i="9"/>
  <c r="G691" i="9"/>
  <c r="G695" i="9"/>
  <c r="G699" i="9"/>
  <c r="G703" i="9"/>
  <c r="G707" i="9"/>
  <c r="G711" i="9"/>
  <c r="G715" i="9"/>
  <c r="G719" i="9"/>
  <c r="G723" i="9"/>
  <c r="G727" i="9"/>
  <c r="G731" i="9"/>
  <c r="G735" i="9"/>
  <c r="G739" i="9"/>
  <c r="G743" i="9"/>
  <c r="G747" i="9"/>
  <c r="G751" i="9"/>
  <c r="G755" i="9"/>
  <c r="G759" i="9"/>
  <c r="G763" i="9"/>
  <c r="G767" i="9"/>
  <c r="G771" i="9"/>
  <c r="G775" i="9"/>
  <c r="G779" i="9"/>
  <c r="G783" i="9"/>
  <c r="G787" i="9"/>
  <c r="G791" i="9"/>
  <c r="G919" i="9"/>
  <c r="G795" i="9"/>
  <c r="G799" i="9"/>
  <c r="G803" i="9"/>
  <c r="G807" i="9"/>
  <c r="G809" i="9"/>
  <c r="G813" i="9"/>
  <c r="G817" i="9"/>
  <c r="G821" i="9"/>
  <c r="G825" i="9"/>
  <c r="G829" i="9"/>
  <c r="G833" i="9"/>
  <c r="G837" i="9"/>
  <c r="G841" i="9"/>
  <c r="G845" i="9"/>
  <c r="G849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7" i="9"/>
  <c r="G929" i="9"/>
  <c r="G931" i="9"/>
  <c r="G933" i="9"/>
  <c r="G935" i="9"/>
  <c r="G937" i="9"/>
  <c r="G941" i="9"/>
  <c r="G943" i="9"/>
  <c r="G945" i="9"/>
  <c r="G949" i="9"/>
  <c r="G951" i="9"/>
  <c r="G953" i="9"/>
  <c r="G957" i="9"/>
  <c r="G959" i="9"/>
  <c r="G961" i="9"/>
  <c r="G965" i="9"/>
  <c r="G967" i="9"/>
  <c r="G969" i="9"/>
  <c r="G973" i="9"/>
  <c r="G975" i="9"/>
  <c r="G977" i="9"/>
  <c r="G981" i="9"/>
  <c r="G983" i="9"/>
  <c r="G985" i="9"/>
  <c r="G989" i="9"/>
  <c r="G991" i="9"/>
  <c r="G993" i="9"/>
  <c r="G997" i="9"/>
  <c r="G999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K822" i="11" l="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J830" i="1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I708" i="11" s="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J801" i="11"/>
  <c r="K801" i="11" s="1"/>
  <c r="M801" i="11" s="1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M899" i="11"/>
  <c r="K899" i="11"/>
  <c r="C897" i="11"/>
  <c r="H897" i="11" s="1"/>
  <c r="M897" i="11"/>
  <c r="C895" i="11"/>
  <c r="M895" i="11"/>
  <c r="C893" i="11"/>
  <c r="E893" i="11" s="1"/>
  <c r="M893" i="11"/>
  <c r="C891" i="1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M939" i="11"/>
  <c r="K939" i="11"/>
  <c r="C933" i="11"/>
  <c r="M933" i="11"/>
  <c r="K933" i="11"/>
  <c r="C923" i="11"/>
  <c r="E923" i="11" s="1"/>
  <c r="M923" i="11"/>
  <c r="K923" i="11"/>
  <c r="C917" i="11"/>
  <c r="M917" i="11"/>
  <c r="K917" i="11"/>
  <c r="D900" i="11"/>
  <c r="N900" i="11"/>
  <c r="L900" i="11"/>
  <c r="D881" i="11"/>
  <c r="N881" i="11"/>
  <c r="D875" i="11"/>
  <c r="N875" i="11"/>
  <c r="L875" i="11"/>
  <c r="C868" i="1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H959" i="11" s="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J679" i="11" s="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F947" i="11" s="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F925" i="11" s="1"/>
  <c r="M925" i="11"/>
  <c r="K925" i="11"/>
  <c r="C921" i="11"/>
  <c r="F921" i="11" s="1"/>
  <c r="M921" i="11"/>
  <c r="K921" i="11"/>
  <c r="C913" i="11"/>
  <c r="M913" i="11"/>
  <c r="K913" i="11"/>
  <c r="D898" i="11"/>
  <c r="N898" i="11"/>
  <c r="L898" i="11"/>
  <c r="D894" i="11"/>
  <c r="E894" i="11" s="1"/>
  <c r="N894" i="11"/>
  <c r="L894" i="11"/>
  <c r="D890" i="11"/>
  <c r="N890" i="11"/>
  <c r="C866" i="11"/>
  <c r="H866" i="11" s="1"/>
  <c r="M866" i="11"/>
  <c r="K866" i="11"/>
  <c r="H809" i="11"/>
  <c r="J809" i="11" s="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C962" i="11"/>
  <c r="C960" i="11"/>
  <c r="E956" i="11"/>
  <c r="E938" i="11"/>
  <c r="E936" i="11"/>
  <c r="E934" i="11"/>
  <c r="F928" i="11"/>
  <c r="E918" i="11"/>
  <c r="H916" i="11"/>
  <c r="I916" i="11" s="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1" i="11"/>
  <c r="H941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T48" i="4" s="1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F948" i="11"/>
  <c r="H948" i="11"/>
  <c r="H945" i="11"/>
  <c r="H932" i="11"/>
  <c r="F932" i="11"/>
  <c r="H922" i="11"/>
  <c r="E922" i="11"/>
  <c r="H900" i="11"/>
  <c r="F900" i="11"/>
  <c r="C875" i="11"/>
  <c r="K875" i="11"/>
  <c r="M875" i="11"/>
  <c r="C861" i="11"/>
  <c r="F861" i="11" s="1"/>
  <c r="M861" i="11"/>
  <c r="K861" i="11"/>
  <c r="C855" i="1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I655" i="11" s="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E963" i="11"/>
  <c r="H963" i="11"/>
  <c r="F963" i="11"/>
  <c r="E955" i="11"/>
  <c r="F952" i="11"/>
  <c r="E952" i="11"/>
  <c r="H952" i="11"/>
  <c r="E946" i="11"/>
  <c r="H946" i="11"/>
  <c r="F946" i="11"/>
  <c r="H943" i="11"/>
  <c r="E931" i="11"/>
  <c r="H929" i="11"/>
  <c r="E929" i="11"/>
  <c r="F920" i="11"/>
  <c r="E920" i="11"/>
  <c r="H920" i="11"/>
  <c r="E914" i="11"/>
  <c r="F914" i="11"/>
  <c r="H914" i="11"/>
  <c r="C905" i="11"/>
  <c r="M905" i="11"/>
  <c r="K905" i="11"/>
  <c r="F895" i="11"/>
  <c r="H895" i="11"/>
  <c r="E895" i="11"/>
  <c r="F891" i="11"/>
  <c r="E891" i="11"/>
  <c r="H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27" i="11"/>
  <c r="E913" i="11"/>
  <c r="H913" i="11"/>
  <c r="H903" i="11"/>
  <c r="E899" i="11"/>
  <c r="F899" i="11"/>
  <c r="H899" i="11"/>
  <c r="F893" i="11"/>
  <c r="F890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57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E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892" i="1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H858" i="11"/>
  <c r="I858" i="11" s="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E978" i="11"/>
  <c r="E976" i="11"/>
  <c r="H958" i="11"/>
  <c r="F953" i="11"/>
  <c r="I953" i="11" s="1"/>
  <c r="E948" i="11"/>
  <c r="E940" i="11"/>
  <c r="F929" i="11"/>
  <c r="J929" i="11" s="1"/>
  <c r="H918" i="11"/>
  <c r="F913" i="11"/>
  <c r="E908" i="11"/>
  <c r="E900" i="1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J614" i="11" s="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E972" i="11"/>
  <c r="F969" i="11"/>
  <c r="E969" i="11"/>
  <c r="F968" i="11"/>
  <c r="H967" i="11"/>
  <c r="H912" i="11"/>
  <c r="E909" i="11"/>
  <c r="H907" i="11"/>
  <c r="H904" i="11"/>
  <c r="F904" i="11"/>
  <c r="E904" i="11"/>
  <c r="E882" i="11"/>
  <c r="H882" i="11"/>
  <c r="F882" i="11"/>
  <c r="H876" i="11"/>
  <c r="E876" i="11"/>
  <c r="F872" i="11"/>
  <c r="E871" i="11"/>
  <c r="F871" i="11"/>
  <c r="H871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H969" i="11"/>
  <c r="J708" i="11"/>
  <c r="F726" i="11"/>
  <c r="F738" i="11"/>
  <c r="E720" i="11"/>
  <c r="F728" i="11"/>
  <c r="J728" i="11" s="1"/>
  <c r="F798" i="11"/>
  <c r="I838" i="11"/>
  <c r="J838" i="11"/>
  <c r="J916" i="11"/>
  <c r="F701" i="11"/>
  <c r="I701" i="11" s="1"/>
  <c r="E337" i="9"/>
  <c r="G337" i="9"/>
  <c r="H810" i="11"/>
  <c r="E810" i="11"/>
  <c r="F810" i="11"/>
  <c r="I929" i="11"/>
  <c r="I425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J771" i="11"/>
  <c r="I771" i="11"/>
  <c r="H797" i="11"/>
  <c r="H807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E883" i="11"/>
  <c r="F883" i="11"/>
  <c r="H864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I744" i="11" s="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C983" i="11"/>
  <c r="K983" i="11"/>
  <c r="C980" i="11"/>
  <c r="M980" i="11"/>
  <c r="K980" i="11"/>
  <c r="H974" i="11"/>
  <c r="H906" i="11"/>
  <c r="F906" i="11"/>
  <c r="E866" i="11"/>
  <c r="F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E951" i="11"/>
  <c r="F951" i="11"/>
  <c r="E947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E917" i="11"/>
  <c r="H908" i="11"/>
  <c r="E898" i="11"/>
  <c r="E896" i="11"/>
  <c r="H896" i="11"/>
  <c r="H892" i="11"/>
  <c r="F892" i="11"/>
  <c r="E884" i="11"/>
  <c r="E881" i="11"/>
  <c r="E868" i="11"/>
  <c r="H868" i="11"/>
  <c r="F860" i="11"/>
  <c r="H860" i="11"/>
  <c r="E857" i="11"/>
  <c r="F855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I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N959" i="4" s="1"/>
  <c r="R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E909" i="4" s="1"/>
  <c r="H909" i="4"/>
  <c r="L906" i="4"/>
  <c r="P906" i="4" s="1"/>
  <c r="I906" i="4"/>
  <c r="N903" i="4"/>
  <c r="R903" i="4" s="1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P94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Q903" i="4"/>
  <c r="N985" i="4"/>
  <c r="R985" i="4" s="1"/>
  <c r="N884" i="4"/>
  <c r="N59" i="4"/>
  <c r="J979" i="4"/>
  <c r="M979" i="4"/>
  <c r="N979" i="4" s="1"/>
  <c r="R979" i="4" s="1"/>
  <c r="D956" i="4"/>
  <c r="E941" i="4"/>
  <c r="F946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I626" i="11" s="1"/>
  <c r="F563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J597" i="11" s="1"/>
  <c r="K597" i="11" s="1"/>
  <c r="M597" i="11" s="1"/>
  <c r="E597" i="11"/>
  <c r="H597" i="11"/>
  <c r="E584" i="11"/>
  <c r="F584" i="11"/>
  <c r="H584" i="11"/>
  <c r="F573" i="11"/>
  <c r="E573" i="11"/>
  <c r="H573" i="11"/>
  <c r="E560" i="11"/>
  <c r="F560" i="11"/>
  <c r="H560" i="11"/>
  <c r="J626" i="11"/>
  <c r="K626" i="11" s="1"/>
  <c r="M626" i="11" s="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J587" i="11"/>
  <c r="K587" i="11" s="1"/>
  <c r="M587" i="11" s="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665" i="11"/>
  <c r="L665" i="11" s="1"/>
  <c r="N665" i="11" s="1"/>
  <c r="J715" i="11"/>
  <c r="I728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D908" i="4"/>
  <c r="E908" i="4"/>
  <c r="F908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E985" i="4"/>
  <c r="N948" i="4"/>
  <c r="R948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02" i="4"/>
  <c r="E902" i="4"/>
  <c r="G910" i="4"/>
  <c r="D910" i="4"/>
  <c r="F910" i="4"/>
  <c r="E910" i="4"/>
  <c r="D872" i="4"/>
  <c r="F872" i="4"/>
  <c r="D880" i="4"/>
  <c r="F880" i="4"/>
  <c r="E880" i="4"/>
  <c r="F888" i="4"/>
  <c r="D888" i="4"/>
  <c r="F979" i="4"/>
  <c r="D959" i="4"/>
  <c r="R928" i="4"/>
  <c r="F975" i="4"/>
  <c r="E975" i="4"/>
  <c r="G975" i="4"/>
  <c r="G880" i="4"/>
  <c r="F940" i="4"/>
  <c r="D940" i="4"/>
  <c r="G961" i="4"/>
  <c r="F961" i="4"/>
  <c r="D961" i="4"/>
  <c r="D964" i="4"/>
  <c r="E964" i="4"/>
  <c r="F995" i="4"/>
  <c r="F812" i="4"/>
  <c r="D812" i="4"/>
  <c r="D939" i="4"/>
  <c r="E959" i="4"/>
  <c r="F878" i="4"/>
  <c r="G886" i="4"/>
  <c r="F886" i="4"/>
  <c r="G894" i="4"/>
  <c r="E894" i="4"/>
  <c r="F930" i="4"/>
  <c r="D930" i="4"/>
  <c r="F904" i="4"/>
  <c r="E904" i="4"/>
  <c r="D904" i="4"/>
  <c r="E967" i="4"/>
  <c r="F967" i="4"/>
  <c r="D967" i="4"/>
  <c r="G909" i="4"/>
  <c r="D909" i="4"/>
  <c r="F917" i="4"/>
  <c r="G917" i="4"/>
  <c r="G1001" i="4"/>
  <c r="E943" i="4"/>
  <c r="D943" i="4"/>
  <c r="G958" i="4"/>
  <c r="F958" i="4"/>
  <c r="E958" i="4"/>
  <c r="D984" i="4"/>
  <c r="F984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N998" i="4"/>
  <c r="R998" i="4" s="1"/>
  <c r="P997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N934" i="4" s="1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P923" i="4" s="1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P886" i="4"/>
  <c r="S886" i="4" s="1"/>
  <c r="U886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G126" i="5"/>
  <c r="F544" i="5"/>
  <c r="E544" i="5"/>
  <c r="Q696" i="4"/>
  <c r="Q700" i="4"/>
  <c r="N764" i="4"/>
  <c r="R764" i="4" s="1"/>
  <c r="Q348" i="4"/>
  <c r="S912" i="4"/>
  <c r="U912" i="4" s="1"/>
  <c r="Q916" i="4"/>
  <c r="F118" i="5"/>
  <c r="Q28" i="4"/>
  <c r="Q968" i="4"/>
  <c r="G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Q90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T603" i="4" s="1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G2" i="5"/>
  <c r="J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F948" i="4"/>
  <c r="D948" i="4"/>
  <c r="E948" i="4"/>
  <c r="F938" i="4"/>
  <c r="G938" i="4"/>
  <c r="E875" i="4"/>
  <c r="D875" i="4"/>
  <c r="F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E977" i="4"/>
  <c r="D914" i="4"/>
  <c r="F914" i="4"/>
  <c r="E914" i="4"/>
  <c r="E913" i="4"/>
  <c r="D913" i="4"/>
  <c r="G913" i="4"/>
  <c r="E881" i="4"/>
  <c r="D881" i="4"/>
  <c r="G881" i="4"/>
  <c r="E987" i="4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F913" i="4"/>
  <c r="D960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G112" i="5"/>
  <c r="F136" i="5"/>
  <c r="G136" i="5"/>
  <c r="Q698" i="4"/>
  <c r="Q714" i="4"/>
  <c r="P714" i="4"/>
  <c r="S714" i="4" s="1"/>
  <c r="U714" i="4" s="1"/>
  <c r="E71" i="5"/>
  <c r="E14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I160" i="5"/>
  <c r="F172" i="5"/>
  <c r="E153" i="5"/>
  <c r="G153" i="5"/>
  <c r="I153" i="5"/>
  <c r="E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T993" i="4"/>
  <c r="U985" i="4"/>
  <c r="P954" i="4"/>
  <c r="P916" i="4"/>
  <c r="R884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P610" i="4"/>
  <c r="P608" i="4"/>
  <c r="P606" i="4"/>
  <c r="N600" i="4"/>
  <c r="R600" i="4" s="1"/>
  <c r="P968" i="4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P822" i="4"/>
  <c r="S822" i="4" s="1"/>
  <c r="Q834" i="4"/>
  <c r="T834" i="4" s="1"/>
  <c r="P834" i="4"/>
  <c r="Q882" i="4"/>
  <c r="F40" i="5"/>
  <c r="G40" i="5"/>
  <c r="E47" i="5"/>
  <c r="I47" i="5"/>
  <c r="Q72" i="4"/>
  <c r="P72" i="4"/>
  <c r="S72" i="4" s="1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E157" i="5"/>
  <c r="E181" i="5"/>
  <c r="I814" i="5"/>
  <c r="F828" i="5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P959" i="4"/>
  <c r="F957" i="4"/>
  <c r="K957" i="4"/>
  <c r="H957" i="4"/>
  <c r="Q956" i="4"/>
  <c r="N953" i="4"/>
  <c r="R953" i="4" s="1"/>
  <c r="P953" i="4"/>
  <c r="Q952" i="4"/>
  <c r="P951" i="4"/>
  <c r="Q951" i="4"/>
  <c r="K949" i="4"/>
  <c r="AR949" i="4"/>
  <c r="H949" i="4"/>
  <c r="Q948" i="4"/>
  <c r="T948" i="4" s="1"/>
  <c r="V948" i="4" s="1"/>
  <c r="W948" i="4" s="1"/>
  <c r="Q946" i="4"/>
  <c r="Q945" i="4"/>
  <c r="N945" i="4"/>
  <c r="R945" i="4" s="1"/>
  <c r="P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53" i="5"/>
  <c r="I69" i="5"/>
  <c r="I75" i="5"/>
  <c r="I83" i="5"/>
  <c r="E83" i="5"/>
  <c r="I85" i="5"/>
  <c r="I101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N955" i="4"/>
  <c r="R955" i="4" s="1"/>
  <c r="Q943" i="4"/>
  <c r="N943" i="4"/>
  <c r="N939" i="4"/>
  <c r="R939" i="4" s="1"/>
  <c r="Q935" i="4"/>
  <c r="P935" i="4"/>
  <c r="Q931" i="4"/>
  <c r="N931" i="4"/>
  <c r="R931" i="4" s="1"/>
  <c r="P931" i="4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F165" i="5"/>
  <c r="D164" i="5"/>
  <c r="G164" i="5" s="1"/>
  <c r="D163" i="5"/>
  <c r="F163" i="5" s="1"/>
  <c r="E160" i="5"/>
  <c r="D158" i="5"/>
  <c r="G158" i="5" s="1"/>
  <c r="F157" i="5"/>
  <c r="D155" i="5"/>
  <c r="F155" i="5" s="1"/>
  <c r="D154" i="5"/>
  <c r="I154" i="5" s="1"/>
  <c r="F153" i="5"/>
  <c r="G152" i="5"/>
  <c r="E152" i="5"/>
  <c r="I152" i="5"/>
  <c r="D151" i="5"/>
  <c r="F151" i="5" s="1"/>
  <c r="D150" i="5"/>
  <c r="G150" i="5" s="1"/>
  <c r="D148" i="5"/>
  <c r="G148" i="5" s="1"/>
  <c r="D147" i="5"/>
  <c r="F147" i="5" s="1"/>
  <c r="E143" i="5"/>
  <c r="E142" i="5"/>
  <c r="E141" i="5"/>
  <c r="E140" i="5"/>
  <c r="E136" i="5"/>
  <c r="E131" i="5"/>
  <c r="E126" i="5"/>
  <c r="E124" i="5"/>
  <c r="E122" i="5"/>
  <c r="E120" i="5"/>
  <c r="G119" i="5"/>
  <c r="E115" i="5"/>
  <c r="E112" i="5"/>
  <c r="G109" i="5"/>
  <c r="D108" i="5"/>
  <c r="E108" i="5" s="1"/>
  <c r="D106" i="5"/>
  <c r="E106" i="5" s="1"/>
  <c r="D104" i="5"/>
  <c r="E104" i="5" s="1"/>
  <c r="D102" i="5"/>
  <c r="E102" i="5" s="1"/>
  <c r="F101" i="5"/>
  <c r="D100" i="5"/>
  <c r="F99" i="5"/>
  <c r="D98" i="5"/>
  <c r="I98" i="5" s="1"/>
  <c r="D96" i="5"/>
  <c r="F95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F77" i="5"/>
  <c r="D76" i="5"/>
  <c r="E76" i="5" s="1"/>
  <c r="D74" i="5"/>
  <c r="E74" i="5" s="1"/>
  <c r="D72" i="5"/>
  <c r="E72" i="5" s="1"/>
  <c r="F71" i="5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E40" i="5"/>
  <c r="D37" i="5"/>
  <c r="F37" i="5" s="1"/>
  <c r="D35" i="5"/>
  <c r="D34" i="5"/>
  <c r="E34" i="5" s="1"/>
  <c r="D32" i="5"/>
  <c r="E32" i="5" s="1"/>
  <c r="D30" i="5"/>
  <c r="E30" i="5" s="1"/>
  <c r="D28" i="5"/>
  <c r="I26" i="5"/>
  <c r="E26" i="5"/>
  <c r="E24" i="5"/>
  <c r="D21" i="5"/>
  <c r="D20" i="5"/>
  <c r="D18" i="5"/>
  <c r="D16" i="5"/>
  <c r="F16" i="5" s="1"/>
  <c r="D10" i="5"/>
  <c r="G8" i="5"/>
  <c r="I8" i="5"/>
  <c r="E8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R341" i="4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D141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E125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93" i="9"/>
  <c r="D93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127" i="5" l="1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V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U884" i="4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T888" i="4" s="1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E842" i="11"/>
  <c r="E850" i="11"/>
  <c r="F850" i="11"/>
  <c r="E856" i="11"/>
  <c r="H856" i="11"/>
  <c r="S935" i="4"/>
  <c r="F972" i="4"/>
  <c r="T935" i="4"/>
  <c r="G985" i="4"/>
  <c r="P871" i="4"/>
  <c r="S871" i="4" s="1"/>
  <c r="P878" i="4"/>
  <c r="P879" i="4"/>
  <c r="N913" i="4"/>
  <c r="R913" i="4" s="1"/>
  <c r="Q976" i="4"/>
  <c r="T976" i="4" s="1"/>
  <c r="Q991" i="4"/>
  <c r="D983" i="4"/>
  <c r="F931" i="4"/>
  <c r="E932" i="4"/>
  <c r="E951" i="4"/>
  <c r="P908" i="4"/>
  <c r="T946" i="4"/>
  <c r="S959" i="4"/>
  <c r="U959" i="4" s="1"/>
  <c r="T954" i="4"/>
  <c r="D876" i="4"/>
  <c r="F902" i="4"/>
  <c r="S910" i="4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W985" i="4" s="1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J937" i="11" s="1"/>
  <c r="F959" i="11"/>
  <c r="E959" i="11"/>
  <c r="H881" i="11"/>
  <c r="F881" i="11"/>
  <c r="H933" i="11"/>
  <c r="F933" i="11"/>
  <c r="E933" i="11"/>
  <c r="H885" i="11"/>
  <c r="E885" i="11"/>
  <c r="F853" i="11"/>
  <c r="E853" i="11"/>
  <c r="D16" i="9"/>
  <c r="G16" i="9"/>
  <c r="J609" i="11"/>
  <c r="I609" i="11"/>
  <c r="H979" i="11"/>
  <c r="E979" i="11"/>
  <c r="H971" i="11"/>
  <c r="F971" i="11"/>
  <c r="J971" i="11" s="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G130" i="9"/>
  <c r="E130" i="9"/>
  <c r="J978" i="11"/>
  <c r="I978" i="11"/>
  <c r="E960" i="11"/>
  <c r="H960" i="11"/>
  <c r="H890" i="11"/>
  <c r="J890" i="11" s="1"/>
  <c r="E890" i="11"/>
  <c r="E921" i="11"/>
  <c r="H921" i="1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I955" i="11" s="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I909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E952" i="4"/>
  <c r="N904" i="4"/>
  <c r="R904" i="4" s="1"/>
  <c r="P893" i="4"/>
  <c r="S893" i="4" s="1"/>
  <c r="S435" i="4"/>
  <c r="F999" i="4"/>
  <c r="S968" i="4"/>
  <c r="U968" i="4" s="1"/>
  <c r="P888" i="4"/>
  <c r="E912" i="4"/>
  <c r="D912" i="4"/>
  <c r="T412" i="4"/>
  <c r="T120" i="4"/>
  <c r="T147" i="4"/>
  <c r="T6" i="4"/>
  <c r="T107" i="4"/>
  <c r="S699" i="4"/>
  <c r="P939" i="4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S357" i="4"/>
  <c r="G425" i="5"/>
  <c r="T403" i="4"/>
  <c r="T417" i="4"/>
  <c r="F425" i="5"/>
  <c r="T290" i="4"/>
  <c r="S368" i="4"/>
  <c r="S190" i="4"/>
  <c r="U190" i="4" s="1"/>
  <c r="I103" i="11"/>
  <c r="I96" i="11"/>
  <c r="I921" i="11"/>
  <c r="I944" i="11"/>
  <c r="F960" i="11"/>
  <c r="J960" i="11" s="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U905" i="4" s="1"/>
  <c r="S995" i="4"/>
  <c r="U995" i="4" s="1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V531" i="4" s="1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V601" i="4" s="1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23" i="11"/>
  <c r="J946" i="11"/>
  <c r="I946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I599" i="11"/>
  <c r="J579" i="11"/>
  <c r="I497" i="11"/>
  <c r="J756" i="11"/>
  <c r="D320" i="9"/>
  <c r="F831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T890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U768" i="4" s="1"/>
  <c r="S829" i="4"/>
  <c r="U829" i="4" s="1"/>
  <c r="T850" i="4"/>
  <c r="I844" i="5"/>
  <c r="F778" i="5"/>
  <c r="I836" i="5"/>
  <c r="S786" i="4"/>
  <c r="V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W821" i="4"/>
  <c r="X821" i="4" s="1"/>
  <c r="Y821" i="4" s="1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V830" i="4"/>
  <c r="V884" i="4"/>
  <c r="W884" i="4" s="1"/>
  <c r="X884" i="4" s="1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V656" i="4"/>
  <c r="W656" i="4" s="1"/>
  <c r="T660" i="4"/>
  <c r="T664" i="4"/>
  <c r="V668" i="4"/>
  <c r="W668" i="4" s="1"/>
  <c r="T718" i="4"/>
  <c r="S737" i="4"/>
  <c r="S891" i="4"/>
  <c r="S913" i="4"/>
  <c r="V913" i="4" s="1"/>
  <c r="V928" i="4"/>
  <c r="S951" i="4"/>
  <c r="S953" i="4"/>
  <c r="U953" i="4" s="1"/>
  <c r="T960" i="4"/>
  <c r="S961" i="4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U612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V808" i="4" s="1"/>
  <c r="W808" i="4" s="1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40" i="4"/>
  <c r="U562" i="4"/>
  <c r="R673" i="4"/>
  <c r="S673" i="4"/>
  <c r="U695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V986" i="4" s="1"/>
  <c r="S992" i="4"/>
  <c r="U992" i="4" s="1"/>
  <c r="S994" i="4"/>
  <c r="S996" i="4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U861" i="4" s="1"/>
  <c r="S120" i="4"/>
  <c r="V120" i="4" s="1"/>
  <c r="S888" i="4"/>
  <c r="S154" i="4"/>
  <c r="U154" i="4" s="1"/>
  <c r="V886" i="4"/>
  <c r="W886" i="4" s="1"/>
  <c r="X886" i="4" s="1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V764" i="4" s="1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Y884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V179" i="4"/>
  <c r="R183" i="4"/>
  <c r="S183" i="4"/>
  <c r="T183" i="4"/>
  <c r="R927" i="4"/>
  <c r="U935" i="4"/>
  <c r="T943" i="4"/>
  <c r="T955" i="4"/>
  <c r="T967" i="4"/>
  <c r="R37" i="4"/>
  <c r="S37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V790" i="4"/>
  <c r="R807" i="4"/>
  <c r="S807" i="4"/>
  <c r="T811" i="4"/>
  <c r="R815" i="4"/>
  <c r="S815" i="4"/>
  <c r="R816" i="4"/>
  <c r="U818" i="4"/>
  <c r="V818" i="4"/>
  <c r="T819" i="4"/>
  <c r="T843" i="4"/>
  <c r="R859" i="4"/>
  <c r="R895" i="4"/>
  <c r="R911" i="4"/>
  <c r="T911" i="4"/>
  <c r="Q925" i="4"/>
  <c r="N925" i="4"/>
  <c r="R925" i="4" s="1"/>
  <c r="P925" i="4"/>
  <c r="D925" i="4"/>
  <c r="G933" i="4"/>
  <c r="E933" i="4"/>
  <c r="F933" i="4"/>
  <c r="Y948" i="4"/>
  <c r="X948" i="4"/>
  <c r="G949" i="4"/>
  <c r="E949" i="4"/>
  <c r="F949" i="4"/>
  <c r="U951" i="4"/>
  <c r="V951" i="4"/>
  <c r="Q957" i="4"/>
  <c r="N957" i="4"/>
  <c r="R957" i="4" s="1"/>
  <c r="D957" i="4"/>
  <c r="P957" i="4"/>
  <c r="V959" i="4"/>
  <c r="U961" i="4"/>
  <c r="N965" i="4"/>
  <c r="R965" i="4" s="1"/>
  <c r="P965" i="4"/>
  <c r="Q965" i="4"/>
  <c r="D965" i="4"/>
  <c r="R142" i="4"/>
  <c r="T142" i="4"/>
  <c r="T126" i="4"/>
  <c r="X912" i="4"/>
  <c r="R535" i="4"/>
  <c r="T535" i="4"/>
  <c r="S535" i="4"/>
  <c r="R740" i="4"/>
  <c r="T740" i="4"/>
  <c r="S54" i="4"/>
  <c r="R156" i="4"/>
  <c r="T156" i="4"/>
  <c r="S156" i="4"/>
  <c r="V658" i="4"/>
  <c r="U658" i="4"/>
  <c r="R698" i="4"/>
  <c r="S698" i="4"/>
  <c r="R702" i="4"/>
  <c r="S702" i="4"/>
  <c r="T702" i="4"/>
  <c r="U802" i="4"/>
  <c r="T816" i="4"/>
  <c r="V615" i="4"/>
  <c r="S791" i="4"/>
  <c r="U80" i="4"/>
  <c r="V638" i="4"/>
  <c r="W638" i="4" s="1"/>
  <c r="R978" i="4"/>
  <c r="T978" i="4"/>
  <c r="R974" i="4"/>
  <c r="T974" i="4"/>
  <c r="T182" i="4"/>
  <c r="R748" i="4"/>
  <c r="T748" i="4"/>
  <c r="S681" i="4"/>
  <c r="S927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V101" i="4"/>
  <c r="R111" i="4"/>
  <c r="S111" i="4"/>
  <c r="U115" i="4"/>
  <c r="R119" i="4"/>
  <c r="S119" i="4"/>
  <c r="T127" i="4"/>
  <c r="R135" i="4"/>
  <c r="S135" i="4"/>
  <c r="T143" i="4"/>
  <c r="Y727" i="4"/>
  <c r="AK727" i="4" s="1"/>
  <c r="T931" i="4"/>
  <c r="V931" i="4" s="1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47" i="4"/>
  <c r="V547" i="4"/>
  <c r="R558" i="4"/>
  <c r="S558" i="4"/>
  <c r="R584" i="4"/>
  <c r="S584" i="4"/>
  <c r="T584" i="4"/>
  <c r="R595" i="4"/>
  <c r="T595" i="4"/>
  <c r="U611" i="4"/>
  <c r="U623" i="4"/>
  <c r="T639" i="4"/>
  <c r="U665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V979" i="4"/>
  <c r="R980" i="4"/>
  <c r="T980" i="4"/>
  <c r="U986" i="4"/>
  <c r="U996" i="4"/>
  <c r="T151" i="4"/>
  <c r="U88" i="4"/>
  <c r="V88" i="4"/>
  <c r="V834" i="4"/>
  <c r="U822" i="4"/>
  <c r="V822" i="4"/>
  <c r="U838" i="4"/>
  <c r="U806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U557" i="4"/>
  <c r="T125" i="4"/>
  <c r="T688" i="4"/>
  <c r="S149" i="4"/>
  <c r="S104" i="4"/>
  <c r="S90" i="4"/>
  <c r="T690" i="4"/>
  <c r="T742" i="4"/>
  <c r="T758" i="4"/>
  <c r="S847" i="4"/>
  <c r="V614" i="4"/>
  <c r="V517" i="4"/>
  <c r="W517" i="4" s="1"/>
  <c r="S167" i="4"/>
  <c r="S716" i="4"/>
  <c r="U624" i="4"/>
  <c r="U594" i="4"/>
  <c r="Q2" i="4"/>
  <c r="P2" i="4"/>
  <c r="N2" i="4"/>
  <c r="R2" i="4" s="1"/>
  <c r="R16" i="4"/>
  <c r="T16" i="4"/>
  <c r="S7" i="4"/>
  <c r="T7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V586" i="4"/>
  <c r="R588" i="4"/>
  <c r="S588" i="4"/>
  <c r="S595" i="4"/>
  <c r="U601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V873" i="4"/>
  <c r="R875" i="4"/>
  <c r="T875" i="4"/>
  <c r="R891" i="4"/>
  <c r="T891" i="4"/>
  <c r="V897" i="4"/>
  <c r="U897" i="4"/>
  <c r="R907" i="4"/>
  <c r="U907" i="4" s="1"/>
  <c r="T907" i="4"/>
  <c r="U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V995" i="4"/>
  <c r="S999" i="4"/>
  <c r="U537" i="4"/>
  <c r="V537" i="4"/>
  <c r="S142" i="4"/>
  <c r="S126" i="4"/>
  <c r="T104" i="4"/>
  <c r="U100" i="4"/>
  <c r="U72" i="4"/>
  <c r="V72" i="4"/>
  <c r="U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V47" i="4" s="1"/>
  <c r="S158" i="4"/>
  <c r="U38" i="4"/>
  <c r="S431" i="4"/>
  <c r="U431" i="4" s="1"/>
  <c r="S457" i="4"/>
  <c r="S551" i="4"/>
  <c r="R618" i="4"/>
  <c r="S618" i="4"/>
  <c r="V643" i="4"/>
  <c r="V711" i="4"/>
  <c r="S743" i="4"/>
  <c r="S775" i="4"/>
  <c r="R940" i="4"/>
  <c r="U699" i="4"/>
  <c r="R934" i="4"/>
  <c r="U954" i="4"/>
  <c r="T991" i="4"/>
  <c r="U896" i="4"/>
  <c r="V896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655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U419" i="4"/>
  <c r="F461" i="5"/>
  <c r="G461" i="5"/>
  <c r="F487" i="5"/>
  <c r="E487" i="5"/>
  <c r="I487" i="5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R216" i="4"/>
  <c r="T216" i="4"/>
  <c r="R204" i="4"/>
  <c r="S204" i="4"/>
  <c r="R196" i="4"/>
  <c r="S196" i="4"/>
  <c r="R188" i="4"/>
  <c r="S188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3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V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K178" i="11"/>
  <c r="M178" i="11" s="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K83" i="11"/>
  <c r="M83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T484" i="4"/>
  <c r="S450" i="4"/>
  <c r="T404" i="4"/>
  <c r="U436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U526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91" i="4" l="1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T846" i="4"/>
  <c r="L37" i="11"/>
  <c r="N37" i="11" s="1"/>
  <c r="L140" i="11"/>
  <c r="N140" i="11" s="1"/>
  <c r="V134" i="4"/>
  <c r="V39" i="4"/>
  <c r="W39" i="4" s="1"/>
  <c r="X39" i="4" s="1"/>
  <c r="Y39" i="4" s="1"/>
  <c r="Z39" i="4" s="1"/>
  <c r="V170" i="4"/>
  <c r="V108" i="4"/>
  <c r="V166" i="4"/>
  <c r="U170" i="4"/>
  <c r="V77" i="4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U556" i="4"/>
  <c r="V499" i="4"/>
  <c r="V983" i="4"/>
  <c r="W983" i="4" s="1"/>
  <c r="X983" i="4" s="1"/>
  <c r="V464" i="4"/>
  <c r="V779" i="4"/>
  <c r="V641" i="4"/>
  <c r="S942" i="4"/>
  <c r="V526" i="4"/>
  <c r="S859" i="4"/>
  <c r="J847" i="11"/>
  <c r="V838" i="4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W38" i="4" s="1"/>
  <c r="X38" i="4" s="1"/>
  <c r="V102" i="4"/>
  <c r="V84" i="4"/>
  <c r="W84" i="4" s="1"/>
  <c r="V36" i="4"/>
  <c r="U91" i="4"/>
  <c r="W91" i="4" s="1"/>
  <c r="X91" i="4" s="1"/>
  <c r="Y91" i="4" s="1"/>
  <c r="V171" i="4"/>
  <c r="U136" i="4"/>
  <c r="W136" i="4" s="1"/>
  <c r="X136" i="4" s="1"/>
  <c r="V92" i="4"/>
  <c r="V190" i="4"/>
  <c r="W190" i="4" s="1"/>
  <c r="V44" i="4"/>
  <c r="V107" i="4"/>
  <c r="W107" i="4" s="1"/>
  <c r="X107" i="4" s="1"/>
  <c r="V66" i="4"/>
  <c r="V131" i="4"/>
  <c r="V147" i="4"/>
  <c r="Y985" i="4"/>
  <c r="X985" i="4"/>
  <c r="K172" i="11"/>
  <c r="M172" i="11" s="1"/>
  <c r="L101" i="11"/>
  <c r="N101" i="11" s="1"/>
  <c r="V538" i="4"/>
  <c r="V823" i="4"/>
  <c r="V968" i="4"/>
  <c r="V483" i="4"/>
  <c r="V784" i="4"/>
  <c r="V945" i="4"/>
  <c r="V392" i="4"/>
  <c r="V692" i="4"/>
  <c r="W692" i="4" s="1"/>
  <c r="X692" i="4" s="1"/>
  <c r="I890" i="11"/>
  <c r="I886" i="11"/>
  <c r="V661" i="4"/>
  <c r="S972" i="4"/>
  <c r="U972" i="4" s="1"/>
  <c r="V508" i="4"/>
  <c r="V987" i="4"/>
  <c r="V848" i="4"/>
  <c r="V648" i="4"/>
  <c r="W648" i="4" s="1"/>
  <c r="X648" i="4" s="1"/>
  <c r="V596" i="4"/>
  <c r="W596" i="4" s="1"/>
  <c r="R846" i="4"/>
  <c r="V750" i="4"/>
  <c r="V515" i="4"/>
  <c r="V284" i="4"/>
  <c r="S882" i="4"/>
  <c r="U882" i="4" s="1"/>
  <c r="I971" i="11"/>
  <c r="I877" i="11"/>
  <c r="J845" i="11"/>
  <c r="J955" i="11"/>
  <c r="V519" i="4"/>
  <c r="S880" i="4"/>
  <c r="U880" i="4" s="1"/>
  <c r="U376" i="4"/>
  <c r="V430" i="4"/>
  <c r="V756" i="4"/>
  <c r="U525" i="4"/>
  <c r="V532" i="4"/>
  <c r="V316" i="4"/>
  <c r="V879" i="4"/>
  <c r="Y886" i="4"/>
  <c r="V632" i="4"/>
  <c r="U97" i="4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W30" i="4" s="1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W59" i="4" s="1"/>
  <c r="X59" i="4" s="1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V129" i="4"/>
  <c r="W129" i="4" s="1"/>
  <c r="X129" i="4" s="1"/>
  <c r="V69" i="4"/>
  <c r="W69" i="4" s="1"/>
  <c r="X69" i="4" s="1"/>
  <c r="Y69" i="4" s="1"/>
  <c r="V22" i="4"/>
  <c r="V145" i="4"/>
  <c r="V140" i="4"/>
  <c r="W140" i="4" s="1"/>
  <c r="X140" i="4" s="1"/>
  <c r="U41" i="4"/>
  <c r="U120" i="4"/>
  <c r="W120" i="4" s="1"/>
  <c r="X120" i="4" s="1"/>
  <c r="Y120" i="4" s="1"/>
  <c r="V109" i="4"/>
  <c r="U22" i="4"/>
  <c r="U20" i="4"/>
  <c r="W20" i="4" s="1"/>
  <c r="X20" i="4" s="1"/>
  <c r="Y20" i="4" s="1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V89" i="4"/>
  <c r="U147" i="4"/>
  <c r="V178" i="4"/>
  <c r="V18" i="4"/>
  <c r="W18" i="4" s="1"/>
  <c r="X18" i="4" s="1"/>
  <c r="Y18" i="4" s="1"/>
  <c r="V26" i="4"/>
  <c r="W26" i="4" s="1"/>
  <c r="V6" i="4"/>
  <c r="W6" i="4" s="1"/>
  <c r="V79" i="4"/>
  <c r="V118" i="4"/>
  <c r="V27" i="4"/>
  <c r="W27" i="4" s="1"/>
  <c r="X27" i="4" s="1"/>
  <c r="Y27" i="4" s="1"/>
  <c r="V198" i="4"/>
  <c r="V19" i="4"/>
  <c r="W19" i="4" s="1"/>
  <c r="X19" i="4" s="1"/>
  <c r="Y19" i="4" s="1"/>
  <c r="V268" i="4"/>
  <c r="V374" i="4"/>
  <c r="V436" i="4"/>
  <c r="W409" i="4"/>
  <c r="X409" i="4" s="1"/>
  <c r="Y409" i="4" s="1"/>
  <c r="V258" i="4"/>
  <c r="W258" i="4" s="1"/>
  <c r="X258" i="4" s="1"/>
  <c r="Y258" i="4" s="1"/>
  <c r="V340" i="4"/>
  <c r="W340" i="4" s="1"/>
  <c r="V332" i="4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V984" i="4"/>
  <c r="V960" i="4"/>
  <c r="W960" i="4" s="1"/>
  <c r="V662" i="4"/>
  <c r="AJ884" i="4"/>
  <c r="AK884" i="4"/>
  <c r="AH884" i="4"/>
  <c r="AF884" i="4"/>
  <c r="AG884" i="4"/>
  <c r="AI884" i="4"/>
  <c r="Y944" i="4"/>
  <c r="AG912" i="4"/>
  <c r="W1000" i="4"/>
  <c r="T940" i="4"/>
  <c r="V810" i="4"/>
  <c r="V576" i="4"/>
  <c r="S997" i="4"/>
  <c r="S917" i="4"/>
  <c r="V492" i="4"/>
  <c r="V473" i="4"/>
  <c r="W473" i="4" s="1"/>
  <c r="V552" i="4"/>
  <c r="AI912" i="4"/>
  <c r="V549" i="4"/>
  <c r="AF985" i="4"/>
  <c r="AK985" i="4"/>
  <c r="V812" i="4"/>
  <c r="V941" i="4"/>
  <c r="V151" i="4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V437" i="4"/>
  <c r="W437" i="4" s="1"/>
  <c r="V953" i="4"/>
  <c r="V759" i="4"/>
  <c r="V741" i="4"/>
  <c r="V634" i="4"/>
  <c r="V854" i="4"/>
  <c r="T859" i="4"/>
  <c r="V583" i="4"/>
  <c r="W583" i="4" s="1"/>
  <c r="X583" i="4" s="1"/>
  <c r="V545" i="4"/>
  <c r="W545" i="4" s="1"/>
  <c r="V521" i="4"/>
  <c r="V606" i="4"/>
  <c r="V357" i="4"/>
  <c r="T880" i="4"/>
  <c r="V880" i="4" s="1"/>
  <c r="S872" i="4"/>
  <c r="S974" i="4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U997" i="4"/>
  <c r="V442" i="4"/>
  <c r="V458" i="4"/>
  <c r="V445" i="4"/>
  <c r="AF912" i="4"/>
  <c r="V51" i="4"/>
  <c r="W51" i="4" s="1"/>
  <c r="X51" i="4" s="1"/>
  <c r="Y51" i="4" s="1"/>
  <c r="V989" i="4"/>
  <c r="W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V635" i="4"/>
  <c r="V981" i="4"/>
  <c r="V768" i="4"/>
  <c r="T972" i="4"/>
  <c r="V972" i="4" s="1"/>
  <c r="W972" i="4" s="1"/>
  <c r="V472" i="4"/>
  <c r="V497" i="4"/>
  <c r="AK912" i="4"/>
  <c r="AJ912" i="4"/>
  <c r="V650" i="4"/>
  <c r="V787" i="4"/>
  <c r="U576" i="4"/>
  <c r="Y983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V997" i="4" s="1"/>
  <c r="W997" i="4" s="1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V242" i="4"/>
  <c r="V211" i="4"/>
  <c r="V215" i="4"/>
  <c r="W166" i="4"/>
  <c r="V172" i="4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V209" i="4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Y938" i="4"/>
  <c r="V311" i="4"/>
  <c r="W109" i="4"/>
  <c r="X109" i="4" s="1"/>
  <c r="Y109" i="4" s="1"/>
  <c r="V963" i="4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T958" i="4"/>
  <c r="V958" i="4" s="1"/>
  <c r="W958" i="4" s="1"/>
  <c r="V306" i="4"/>
  <c r="W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U874" i="4"/>
  <c r="V448" i="4"/>
  <c r="W448" i="4" s="1"/>
  <c r="X448" i="4" s="1"/>
  <c r="Y448" i="4" s="1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W408" i="4"/>
  <c r="W844" i="4"/>
  <c r="X844" i="4" s="1"/>
  <c r="Y844" i="4" s="1"/>
  <c r="W888" i="4"/>
  <c r="W812" i="4"/>
  <c r="W168" i="4"/>
  <c r="V150" i="4"/>
  <c r="W66" i="4"/>
  <c r="X66" i="4" s="1"/>
  <c r="Y66" i="4" s="1"/>
  <c r="V56" i="4"/>
  <c r="W101" i="4"/>
  <c r="W963" i="4"/>
  <c r="Y963" i="4" s="1"/>
  <c r="W147" i="4"/>
  <c r="X147" i="4" s="1"/>
  <c r="Y147" i="4" s="1"/>
  <c r="W139" i="4"/>
  <c r="W12" i="4"/>
  <c r="X12" i="4" s="1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X71" i="4" s="1"/>
  <c r="W905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W79" i="4"/>
  <c r="X79" i="4" s="1"/>
  <c r="W984" i="4"/>
  <c r="X984" i="4" s="1"/>
  <c r="W959" i="4"/>
  <c r="W951" i="4"/>
  <c r="W857" i="4"/>
  <c r="R936" i="4"/>
  <c r="S936" i="4"/>
  <c r="T930" i="4"/>
  <c r="W89" i="4"/>
  <c r="X89" i="4" s="1"/>
  <c r="Y89" i="4" s="1"/>
  <c r="S909" i="4"/>
  <c r="V903" i="4"/>
  <c r="W903" i="4" s="1"/>
  <c r="S930" i="4"/>
  <c r="U930" i="4" s="1"/>
  <c r="W386" i="4"/>
  <c r="X386" i="4" s="1"/>
  <c r="Y386" i="4" s="1"/>
  <c r="V359" i="4"/>
  <c r="W759" i="4"/>
  <c r="X759" i="4" s="1"/>
  <c r="W118" i="4"/>
  <c r="X118" i="4" s="1"/>
  <c r="W151" i="4"/>
  <c r="W931" i="4"/>
  <c r="T909" i="4"/>
  <c r="T877" i="4"/>
  <c r="R914" i="4"/>
  <c r="U914" i="4" s="1"/>
  <c r="T914" i="4"/>
  <c r="R906" i="4"/>
  <c r="S906" i="4"/>
  <c r="T936" i="4"/>
  <c r="W954" i="4"/>
  <c r="W922" i="4"/>
  <c r="W996" i="4"/>
  <c r="Y996" i="4" s="1"/>
  <c r="V380" i="4"/>
  <c r="S918" i="4"/>
  <c r="U918" i="4" s="1"/>
  <c r="V665" i="4"/>
  <c r="V106" i="4"/>
  <c r="W106" i="4" s="1"/>
  <c r="X106" i="4" s="1"/>
  <c r="Y106" i="4" s="1"/>
  <c r="W981" i="4"/>
  <c r="V891" i="4"/>
  <c r="W873" i="4"/>
  <c r="S42" i="4"/>
  <c r="U42" i="4" s="1"/>
  <c r="W547" i="4"/>
  <c r="X547" i="4" s="1"/>
  <c r="Y547" i="4" s="1"/>
  <c r="W131" i="4"/>
  <c r="X131" i="4" s="1"/>
  <c r="W879" i="4"/>
  <c r="W848" i="4"/>
  <c r="W880" i="4"/>
  <c r="S957" i="4"/>
  <c r="W97" i="4"/>
  <c r="X97" i="4" s="1"/>
  <c r="S892" i="4"/>
  <c r="U892" i="4" s="1"/>
  <c r="W88" i="4"/>
  <c r="W171" i="4"/>
  <c r="X171" i="4" s="1"/>
  <c r="Y171" i="4" s="1"/>
  <c r="W115" i="4"/>
  <c r="X115" i="4" s="1"/>
  <c r="Y115" i="4" s="1"/>
  <c r="S925" i="4"/>
  <c r="S966" i="4"/>
  <c r="V993" i="4"/>
  <c r="W993" i="4" s="1"/>
  <c r="W897" i="4"/>
  <c r="V875" i="4"/>
  <c r="T42" i="4"/>
  <c r="W8" i="4"/>
  <c r="W170" i="4"/>
  <c r="X170" i="4" s="1"/>
  <c r="Y170" i="4" s="1"/>
  <c r="W145" i="4"/>
  <c r="X145" i="4" s="1"/>
  <c r="S950" i="4"/>
  <c r="U950" i="4" s="1"/>
  <c r="T973" i="4"/>
  <c r="T966" i="4"/>
  <c r="S885" i="4"/>
  <c r="W40" i="4"/>
  <c r="X40" i="4" s="1"/>
  <c r="Y40" i="4" s="1"/>
  <c r="AG40" i="4" s="1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W249" i="4" s="1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W666" i="4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515" i="4"/>
  <c r="W623" i="4"/>
  <c r="X623" i="4" s="1"/>
  <c r="Y623" i="4" s="1"/>
  <c r="AC727" i="4"/>
  <c r="W48" i="4"/>
  <c r="X48" i="4" s="1"/>
  <c r="Y48" i="4" s="1"/>
  <c r="W935" i="4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06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W251" i="4" s="1"/>
  <c r="X251" i="4" s="1"/>
  <c r="Y251" i="4" s="1"/>
  <c r="V349" i="4"/>
  <c r="W349" i="4" s="1"/>
  <c r="X349" i="4" s="1"/>
  <c r="Y349" i="4" s="1"/>
  <c r="AA34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V994" i="4"/>
  <c r="W987" i="4"/>
  <c r="S949" i="4"/>
  <c r="S933" i="4"/>
  <c r="W913" i="4"/>
  <c r="X913" i="4" s="1"/>
  <c r="W614" i="4"/>
  <c r="AD727" i="4"/>
  <c r="AH68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V337" i="4"/>
  <c r="W337" i="4" s="1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W335" i="4" s="1"/>
  <c r="X335" i="4" s="1"/>
  <c r="X992" i="4"/>
  <c r="Y992" i="4"/>
  <c r="X752" i="4"/>
  <c r="X989" i="4"/>
  <c r="Y989" i="4"/>
  <c r="X941" i="4"/>
  <c r="Y941" i="4"/>
  <c r="AB776" i="4"/>
  <c r="AG776" i="4"/>
  <c r="AH776" i="4"/>
  <c r="AF776" i="4"/>
  <c r="AJ776" i="4"/>
  <c r="AK776" i="4"/>
  <c r="AI776" i="4"/>
  <c r="AH116" i="4"/>
  <c r="AI116" i="4"/>
  <c r="X151" i="4"/>
  <c r="Y151" i="4" s="1"/>
  <c r="Y931" i="4"/>
  <c r="X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974" i="4"/>
  <c r="V974" i="4"/>
  <c r="X888" i="4"/>
  <c r="AJ888" i="4" s="1"/>
  <c r="Y888" i="4"/>
  <c r="X950" i="4"/>
  <c r="Y954" i="4"/>
  <c r="X954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Y897" i="4"/>
  <c r="X897" i="4"/>
  <c r="Y873" i="4"/>
  <c r="X873" i="4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X8" i="4"/>
  <c r="Y8" i="4" s="1"/>
  <c r="V4" i="4"/>
  <c r="U4" i="4"/>
  <c r="V7" i="4"/>
  <c r="U7" i="4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U90" i="4"/>
  <c r="V90" i="4"/>
  <c r="U149" i="4"/>
  <c r="V149" i="4"/>
  <c r="U541" i="4"/>
  <c r="Y759" i="4"/>
  <c r="Z759" i="4" s="1"/>
  <c r="W968" i="4"/>
  <c r="V28" i="4"/>
  <c r="U28" i="4"/>
  <c r="V25" i="4"/>
  <c r="U25" i="4"/>
  <c r="W794" i="4"/>
  <c r="W798" i="4"/>
  <c r="W806" i="4"/>
  <c r="W838" i="4"/>
  <c r="W822" i="4"/>
  <c r="X834" i="4"/>
  <c r="Y834" i="4" s="1"/>
  <c r="U994" i="4"/>
  <c r="Y98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W117" i="4" s="1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77" i="4"/>
  <c r="W60" i="4"/>
  <c r="W696" i="4"/>
  <c r="U911" i="4"/>
  <c r="V911" i="4"/>
  <c r="W134" i="4"/>
  <c r="V58" i="4"/>
  <c r="U58" i="4"/>
  <c r="V681" i="4"/>
  <c r="U681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E985" i="4"/>
  <c r="AQ985" i="4" s="1"/>
  <c r="AC985" i="4"/>
  <c r="AV985" i="4"/>
  <c r="AB985" i="4"/>
  <c r="AD985" i="4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Y625" i="4"/>
  <c r="AB625" i="4" s="1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U56" i="4"/>
  <c r="W41" i="4"/>
  <c r="V37" i="4"/>
  <c r="U37" i="4"/>
  <c r="X935" i="4"/>
  <c r="Y935" i="4"/>
  <c r="U183" i="4"/>
  <c r="V183" i="4"/>
  <c r="V159" i="4"/>
  <c r="U159" i="4"/>
  <c r="U143" i="4"/>
  <c r="V143" i="4"/>
  <c r="X139" i="4"/>
  <c r="Y139" i="4" s="1"/>
  <c r="V64" i="4"/>
  <c r="U64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C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549" i="4"/>
  <c r="Y549" i="4" s="1"/>
  <c r="AB549" i="4" s="1"/>
  <c r="X958" i="4"/>
  <c r="Y958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AG888" i="4"/>
  <c r="AI888" i="4"/>
  <c r="AG954" i="4"/>
  <c r="U863" i="4"/>
  <c r="U743" i="4"/>
  <c r="V743" i="4"/>
  <c r="AI711" i="4"/>
  <c r="AG812" i="4"/>
  <c r="W608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E132" i="4"/>
  <c r="AB132" i="4"/>
  <c r="AC132" i="4"/>
  <c r="AE116" i="4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AA124" i="4"/>
  <c r="Z124" i="4"/>
  <c r="AL124" i="4" s="1"/>
  <c r="AR124" i="4" s="1"/>
  <c r="AE124" i="4"/>
  <c r="AB124" i="4"/>
  <c r="AD124" i="4"/>
  <c r="AC124" i="4"/>
  <c r="V177" i="4"/>
  <c r="U177" i="4"/>
  <c r="X519" i="4"/>
  <c r="Z845" i="4"/>
  <c r="AC845" i="4"/>
  <c r="AE845" i="4"/>
  <c r="Y922" i="4"/>
  <c r="X922" i="4"/>
  <c r="X88" i="4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AC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Y879" i="4"/>
  <c r="X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X880" i="4"/>
  <c r="Y880" i="4"/>
  <c r="X893" i="4"/>
  <c r="Y893" i="4"/>
  <c r="U871" i="4"/>
  <c r="V871" i="4"/>
  <c r="AG727" i="4"/>
  <c r="AH727" i="4"/>
  <c r="Y615" i="4"/>
  <c r="AF615" i="4" s="1"/>
  <c r="W918" i="4"/>
  <c r="W658" i="4"/>
  <c r="U156" i="4"/>
  <c r="V156" i="4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U925" i="4"/>
  <c r="V925" i="4"/>
  <c r="Y905" i="4"/>
  <c r="X905" i="4"/>
  <c r="U807" i="4"/>
  <c r="V807" i="4"/>
  <c r="X790" i="4"/>
  <c r="Y656" i="4"/>
  <c r="AC656" i="4" s="1"/>
  <c r="S157" i="4"/>
  <c r="AA152" i="4"/>
  <c r="U52" i="4"/>
  <c r="V52" i="4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E128" i="4"/>
  <c r="AA128" i="4"/>
  <c r="Z128" i="4"/>
  <c r="AB128" i="4"/>
  <c r="AC128" i="4"/>
  <c r="AO128" i="4" s="1"/>
  <c r="AU128" i="4" s="1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Z349" i="4"/>
  <c r="AC349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H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I418" i="4"/>
  <c r="AA418" i="4"/>
  <c r="T402" i="4"/>
  <c r="W397" i="4"/>
  <c r="AB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AA382" i="4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I358" i="4"/>
  <c r="X340" i="4"/>
  <c r="Y340" i="4" s="1"/>
  <c r="Z258" i="4"/>
  <c r="AB258" i="4"/>
  <c r="AD258" i="4"/>
  <c r="AA258" i="4"/>
  <c r="AC258" i="4"/>
  <c r="AE258" i="4"/>
  <c r="X306" i="4"/>
  <c r="Y306" i="4" s="1"/>
  <c r="AG228" i="4"/>
  <c r="X294" i="4"/>
  <c r="Y294" i="4" s="1"/>
  <c r="X274" i="4"/>
  <c r="Y274" i="4" s="1"/>
  <c r="AA274" i="4" s="1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D514" i="3"/>
  <c r="D551" i="3"/>
  <c r="D664" i="3"/>
  <c r="D966" i="3"/>
  <c r="D978" i="3"/>
  <c r="D840" i="3"/>
  <c r="D660" i="3"/>
  <c r="D874" i="3"/>
  <c r="D497" i="3"/>
  <c r="D779" i="3"/>
  <c r="D662" i="3"/>
  <c r="D787" i="3"/>
  <c r="D768" i="3"/>
  <c r="D957" i="3"/>
  <c r="D675" i="3"/>
  <c r="D953" i="3"/>
  <c r="D558" i="3"/>
  <c r="D649" i="3"/>
  <c r="D676" i="3"/>
  <c r="D593" i="3"/>
  <c r="D550" i="3"/>
  <c r="D969" i="3"/>
  <c r="D781" i="3"/>
  <c r="D403" i="3"/>
  <c r="D353" i="3"/>
  <c r="D882" i="3"/>
  <c r="D758" i="3"/>
  <c r="D802" i="3"/>
  <c r="D712" i="3"/>
  <c r="D370" i="3"/>
  <c r="D640" i="3"/>
  <c r="D488" i="3"/>
  <c r="D582" i="3"/>
  <c r="D714" i="3"/>
  <c r="D688" i="3"/>
  <c r="D506" i="3"/>
  <c r="D952" i="3"/>
  <c r="D528" i="3"/>
  <c r="D516" i="3"/>
  <c r="D905" i="3"/>
  <c r="D594" i="3"/>
  <c r="D635" i="3"/>
  <c r="D981" i="3"/>
  <c r="D706" i="3"/>
  <c r="D709" i="3"/>
  <c r="D760" i="3"/>
  <c r="D938" i="3"/>
  <c r="D778" i="3"/>
  <c r="D570" i="3"/>
  <c r="D680" i="3"/>
  <c r="D838" i="3"/>
  <c r="D630" i="3"/>
  <c r="D661" i="3"/>
  <c r="D332" i="3"/>
  <c r="D414" i="3"/>
  <c r="D450" i="3"/>
  <c r="D632" i="3"/>
  <c r="D711" i="3"/>
  <c r="D780" i="3"/>
  <c r="D318" i="3"/>
  <c r="D605" i="3"/>
  <c r="D746" i="3"/>
  <c r="D867" i="3"/>
  <c r="D511" i="3"/>
  <c r="D652" i="3"/>
  <c r="D694" i="3"/>
  <c r="D972" i="3"/>
  <c r="D715" i="3"/>
  <c r="D903" i="3"/>
  <c r="D765" i="3"/>
  <c r="D708" i="3"/>
  <c r="D835" i="3"/>
  <c r="D571" i="3"/>
  <c r="D495" i="3"/>
  <c r="D951" i="3"/>
  <c r="D574" i="3"/>
  <c r="D858" i="3"/>
  <c r="D713" i="3"/>
  <c r="D492" i="3"/>
  <c r="D967" i="3"/>
  <c r="D583" i="3"/>
  <c r="D485" i="3"/>
  <c r="D622" i="3"/>
  <c r="D298" i="3"/>
  <c r="D380" i="3"/>
  <c r="D427" i="3"/>
  <c r="D968" i="3"/>
  <c r="D736" i="3"/>
  <c r="D484" i="3"/>
  <c r="D914" i="3"/>
  <c r="D415" i="3"/>
  <c r="D805" i="3"/>
  <c r="D796" i="3"/>
  <c r="D772" i="3"/>
  <c r="D819" i="3"/>
  <c r="D487" i="3"/>
  <c r="D702" i="3"/>
  <c r="D505" i="3"/>
  <c r="D777" i="3"/>
  <c r="D482" i="3"/>
  <c r="D795" i="3"/>
  <c r="D740" i="3"/>
  <c r="D960" i="3"/>
  <c r="D759" i="3"/>
  <c r="D786" i="3"/>
  <c r="D518" i="3"/>
  <c r="D910" i="3"/>
  <c r="D842" i="3"/>
  <c r="D879" i="3"/>
  <c r="D793" i="3"/>
  <c r="D540" i="3"/>
  <c r="D993" i="3"/>
  <c r="D617" i="3"/>
  <c r="D918" i="3"/>
  <c r="D369" i="3"/>
  <c r="D386" i="3"/>
  <c r="D303" i="3"/>
  <c r="D725" i="3"/>
  <c r="D515" i="3"/>
  <c r="D924" i="3"/>
  <c r="D557" i="3"/>
  <c r="D322" i="3"/>
  <c r="D432" i="3"/>
  <c r="D945" i="3"/>
  <c r="D892" i="3"/>
  <c r="D470" i="3"/>
  <c r="D672" i="3"/>
  <c r="D536" i="3"/>
  <c r="D940" i="3"/>
  <c r="D654" i="3"/>
  <c r="D764" i="3"/>
  <c r="D541" i="3"/>
  <c r="D975" i="3"/>
  <c r="D575" i="3"/>
  <c r="D586" i="3"/>
  <c r="D459" i="3"/>
  <c r="D959" i="3"/>
  <c r="D747" i="3"/>
  <c r="D513" i="3"/>
  <c r="D638" i="3"/>
  <c r="D907" i="3"/>
  <c r="D734" i="3"/>
  <c r="D611" i="3"/>
  <c r="D695" i="3"/>
  <c r="D600" i="3"/>
  <c r="D448" i="3"/>
  <c r="D374" i="3"/>
  <c r="D407" i="3"/>
  <c r="D931" i="3"/>
  <c r="D481" i="3"/>
  <c r="D705" i="3"/>
  <c r="D479" i="3"/>
  <c r="D697" i="3"/>
  <c r="D884" i="3"/>
  <c r="D683" i="3"/>
  <c r="D870" i="3"/>
  <c r="D480" i="3"/>
  <c r="D1000" i="3"/>
  <c r="D501" i="3"/>
  <c r="D843" i="3"/>
  <c r="D619" i="3"/>
  <c r="D813" i="3"/>
  <c r="D679" i="3"/>
  <c r="D783" i="3"/>
  <c r="D915" i="3"/>
  <c r="D595" i="3"/>
  <c r="D767" i="3"/>
  <c r="D449" i="3"/>
  <c r="D861" i="3"/>
  <c r="D766" i="3"/>
  <c r="D452" i="3"/>
  <c r="D614" i="3"/>
  <c r="D868" i="3"/>
  <c r="D883" i="3"/>
  <c r="D989" i="3"/>
  <c r="D393" i="3"/>
  <c r="D331" i="3"/>
  <c r="D565" i="3"/>
  <c r="D556" i="3"/>
  <c r="D899" i="3"/>
  <c r="D755" i="3"/>
  <c r="D367" i="3"/>
  <c r="D522" i="3"/>
  <c r="D730" i="3"/>
  <c r="D911" i="3"/>
  <c r="D965" i="3"/>
  <c r="D678" i="3"/>
  <c r="D531" i="3"/>
  <c r="D806" i="3"/>
  <c r="D473" i="3"/>
  <c r="D812" i="3"/>
  <c r="D792" i="3"/>
  <c r="D538" i="3"/>
  <c r="D985" i="3"/>
  <c r="D590" i="3"/>
  <c r="D535" i="3"/>
  <c r="D753" i="3"/>
  <c r="D520" i="3"/>
  <c r="D510" i="3"/>
  <c r="D869" i="3"/>
  <c r="D745" i="3"/>
  <c r="D509" i="3"/>
  <c r="D644" i="3"/>
  <c r="D552" i="3"/>
  <c r="D584" i="3"/>
  <c r="D348" i="3"/>
  <c r="D335" i="3"/>
  <c r="D831" i="3"/>
  <c r="D800" i="3"/>
  <c r="D422" i="3"/>
  <c r="D529" i="3"/>
  <c r="D363" i="3"/>
  <c r="D606" i="3"/>
  <c r="D657" i="3"/>
  <c r="D581" i="3"/>
  <c r="D659" i="3"/>
  <c r="D512" i="3"/>
  <c r="D948" i="3"/>
  <c r="D526" i="3"/>
  <c r="D941" i="3"/>
  <c r="D839" i="3"/>
  <c r="D803" i="3"/>
  <c r="D881" i="3"/>
  <c r="D525" i="3"/>
  <c r="D499" i="3"/>
  <c r="D741" i="3"/>
  <c r="D763" i="3"/>
  <c r="D748" i="3"/>
  <c r="D625" i="3"/>
  <c r="D823" i="3"/>
  <c r="D785" i="3"/>
  <c r="D685" i="3"/>
  <c r="D855" i="3"/>
  <c r="D961" i="3"/>
  <c r="D549" i="3"/>
  <c r="D362" i="3"/>
  <c r="D917" i="3"/>
  <c r="D703" i="3"/>
  <c r="D461" i="3"/>
  <c r="D568" i="3"/>
  <c r="D428" i="3"/>
  <c r="D329" i="3"/>
  <c r="D311" i="3"/>
  <c r="D717" i="3"/>
  <c r="D750" i="3"/>
  <c r="D469" i="3"/>
  <c r="D992" i="3"/>
  <c r="D811" i="3"/>
  <c r="D739" i="3"/>
  <c r="D478" i="3"/>
  <c r="D834" i="3"/>
  <c r="D973" i="3"/>
  <c r="D848" i="3"/>
  <c r="D916" i="3"/>
  <c r="D850" i="3"/>
  <c r="D375" i="3"/>
  <c r="D463" i="3"/>
  <c r="D467" i="3"/>
  <c r="D699" i="3"/>
  <c r="D665" i="3"/>
  <c r="D486" i="3"/>
  <c r="D641" i="3"/>
  <c r="D723" i="3"/>
  <c r="D934" i="3"/>
  <c r="D613" i="3"/>
  <c r="D912" i="3"/>
  <c r="D421" i="3"/>
  <c r="D457" i="3"/>
  <c r="D738" i="3"/>
  <c r="D845" i="3"/>
  <c r="D893" i="3"/>
  <c r="D721" i="3"/>
  <c r="D297" i="3"/>
  <c r="D548" i="3"/>
  <c r="D468" i="3"/>
  <c r="D865" i="3"/>
  <c r="D474" i="3"/>
  <c r="D579" i="3"/>
  <c r="D887" i="3"/>
  <c r="D517" i="3"/>
  <c r="D996" i="3"/>
  <c r="D456" i="3"/>
  <c r="D471" i="3"/>
  <c r="D817" i="3"/>
  <c r="D328" i="3"/>
  <c r="D462" i="3"/>
  <c r="D794" i="3"/>
  <c r="D670" i="3"/>
  <c r="D608" i="3"/>
  <c r="D633" i="3"/>
  <c r="D844" i="3"/>
  <c r="D737" i="3"/>
  <c r="D534" i="3"/>
  <c r="D596" i="3"/>
  <c r="D773" i="3"/>
  <c r="D943" i="3"/>
  <c r="D500" i="3"/>
  <c r="D696" i="3"/>
  <c r="D942" i="3"/>
  <c r="D444" i="3"/>
  <c r="D650" i="3"/>
  <c r="D636" i="3"/>
  <c r="D314" i="3"/>
  <c r="D349" i="3"/>
  <c r="D872" i="3"/>
  <c r="D732" i="3"/>
  <c r="D319" i="3"/>
  <c r="D997" i="10"/>
  <c r="D672" i="10"/>
  <c r="D650" i="10"/>
  <c r="D954" i="10"/>
  <c r="D477" i="3"/>
  <c r="D612" i="3"/>
  <c r="D399" i="3"/>
  <c r="D598" i="10"/>
  <c r="D419" i="10"/>
  <c r="D881" i="10"/>
  <c r="D708" i="10"/>
  <c r="D623" i="3"/>
  <c r="D841" i="10"/>
  <c r="D535" i="10"/>
  <c r="D480" i="10"/>
  <c r="D488" i="10"/>
  <c r="D571" i="10"/>
  <c r="D425" i="10"/>
  <c r="D440" i="10"/>
  <c r="D489" i="10"/>
  <c r="D743" i="10"/>
  <c r="D629" i="3"/>
  <c r="D733" i="3"/>
  <c r="D689" i="3"/>
  <c r="D315" i="3"/>
  <c r="D731" i="10"/>
  <c r="D973" i="10"/>
  <c r="D618" i="10"/>
  <c r="D399" i="10"/>
  <c r="D788" i="3"/>
  <c r="D810" i="3"/>
  <c r="D304" i="3"/>
  <c r="D487" i="10"/>
  <c r="D685" i="10"/>
  <c r="D871" i="10"/>
  <c r="D343" i="10"/>
  <c r="D762" i="3"/>
  <c r="D758" i="10"/>
  <c r="D769" i="10"/>
  <c r="D515" i="10"/>
  <c r="D412" i="10"/>
  <c r="D579" i="10"/>
  <c r="D801" i="10"/>
  <c r="D561" i="10"/>
  <c r="D465" i="10"/>
  <c r="D982" i="3"/>
  <c r="D373" i="3"/>
  <c r="D464" i="3"/>
  <c r="D645" i="3"/>
  <c r="D412" i="3"/>
  <c r="D716" i="3"/>
  <c r="D530" i="3"/>
  <c r="D647" i="3"/>
  <c r="D801" i="3"/>
  <c r="D700" i="3"/>
  <c r="D591" i="3"/>
  <c r="D634" i="3"/>
  <c r="D877" i="3"/>
  <c r="D851" i="3"/>
  <c r="D562" i="3"/>
  <c r="D532" i="3"/>
  <c r="D998" i="3"/>
  <c r="D379" i="3"/>
  <c r="D674" i="3"/>
  <c r="D564" i="3"/>
  <c r="D441" i="3"/>
  <c r="D466" i="3"/>
  <c r="D775" i="3"/>
  <c r="D735" i="3"/>
  <c r="D453" i="3"/>
  <c r="D871" i="3"/>
  <c r="D825" i="3"/>
  <c r="D701" i="3"/>
  <c r="D553" i="3"/>
  <c r="D791" i="3"/>
  <c r="D849" i="3"/>
  <c r="D648" i="3"/>
  <c r="D371" i="3"/>
  <c r="D392" i="3"/>
  <c r="D820" i="3"/>
  <c r="D666" i="3"/>
  <c r="D977" i="3"/>
  <c r="D770" i="3"/>
  <c r="D719" i="3"/>
  <c r="D519" i="3"/>
  <c r="D710" i="3"/>
  <c r="D601" i="3"/>
  <c r="D983" i="3"/>
  <c r="D932" i="3"/>
  <c r="D797" i="3"/>
  <c r="D991" i="3"/>
  <c r="D587" i="3"/>
  <c r="D814" i="3"/>
  <c r="D401" i="3"/>
  <c r="D954" i="3"/>
  <c r="D984" i="3"/>
  <c r="D997" i="3"/>
  <c r="D618" i="3"/>
  <c r="D681" i="3"/>
  <c r="D919" i="3"/>
  <c r="D947" i="3"/>
  <c r="D651" i="3"/>
  <c r="D857" i="3"/>
  <c r="D955" i="3"/>
  <c r="D886" i="3"/>
  <c r="D663" i="3"/>
  <c r="D669" i="3"/>
  <c r="D400" i="3"/>
  <c r="D345" i="3"/>
  <c r="D592" i="3"/>
  <c r="D933" i="3"/>
  <c r="D408" i="3"/>
  <c r="D494" i="3"/>
  <c r="D946" i="3"/>
  <c r="D397" i="3"/>
  <c r="D391" i="10"/>
  <c r="D639" i="10"/>
  <c r="D866" i="10"/>
  <c r="D813" i="10"/>
  <c r="D642" i="3"/>
  <c r="D720" i="3"/>
  <c r="D426" i="3"/>
  <c r="D978" i="10"/>
  <c r="D496" i="10"/>
  <c r="D557" i="10"/>
  <c r="D519" i="10"/>
  <c r="D896" i="3"/>
  <c r="D326" i="3"/>
  <c r="D651" i="10"/>
  <c r="D952" i="10"/>
  <c r="D932" i="10"/>
  <c r="D851" i="10"/>
  <c r="D872" i="10"/>
  <c r="D373" i="10"/>
  <c r="D479" i="10"/>
  <c r="D595" i="10"/>
  <c r="D458" i="3"/>
  <c r="D436" i="3"/>
  <c r="D376" i="3"/>
  <c r="D890" i="3"/>
  <c r="D828" i="3"/>
  <c r="D372" i="3"/>
  <c r="D900" i="10"/>
  <c r="D445" i="10"/>
  <c r="D846" i="10"/>
  <c r="D308" i="10"/>
  <c r="D507" i="3"/>
  <c r="D929" i="3"/>
  <c r="D312" i="3"/>
  <c r="D647" i="10"/>
  <c r="D483" i="10"/>
  <c r="D422" i="10"/>
  <c r="D927" i="10"/>
  <c r="D729" i="3"/>
  <c r="D366" i="3"/>
  <c r="D493" i="10"/>
  <c r="D467" i="10"/>
  <c r="D890" i="10"/>
  <c r="D936" i="10"/>
  <c r="D470" i="10"/>
  <c r="D835" i="10"/>
  <c r="D638" i="10"/>
  <c r="D363" i="10"/>
  <c r="D346" i="10"/>
  <c r="D860" i="3"/>
  <c r="D307" i="3"/>
  <c r="D774" i="3"/>
  <c r="D937" i="3"/>
  <c r="D358" i="3"/>
  <c r="D677" i="3"/>
  <c r="D631" i="3"/>
  <c r="D769" i="3"/>
  <c r="D424" i="3"/>
  <c r="D472" i="3"/>
  <c r="D420" i="3"/>
  <c r="D889" i="3"/>
  <c r="D416" i="3"/>
  <c r="D585" i="3"/>
  <c r="D830" i="3"/>
  <c r="D784" i="3"/>
  <c r="D875" i="3"/>
  <c r="D909" i="3"/>
  <c r="D418" i="3"/>
  <c r="D624" i="3"/>
  <c r="D707" i="3"/>
  <c r="D904" i="3"/>
  <c r="D988" i="3"/>
  <c r="D546" i="3"/>
  <c r="D527" i="3"/>
  <c r="D743" i="3"/>
  <c r="D352" i="3"/>
  <c r="D862" i="3"/>
  <c r="D555" i="3"/>
  <c r="D894" i="3"/>
  <c r="D841" i="3"/>
  <c r="D913" i="3"/>
  <c r="D475" i="3"/>
  <c r="D752" i="3"/>
  <c r="D498" i="3"/>
  <c r="D446" i="3"/>
  <c r="D882" i="10"/>
  <c r="D825" i="10"/>
  <c r="D722" i="3"/>
  <c r="D826" i="3"/>
  <c r="D853" i="10"/>
  <c r="D764" i="10"/>
  <c r="D790" i="3"/>
  <c r="D792" i="10"/>
  <c r="D551" i="10"/>
  <c r="D293" i="10"/>
  <c r="D381" i="10"/>
  <c r="D451" i="3"/>
  <c r="D563" i="3"/>
  <c r="D706" i="10"/>
  <c r="D532" i="10"/>
  <c r="D610" i="3"/>
  <c r="D383" i="3"/>
  <c r="D436" i="10"/>
  <c r="D998" i="10"/>
  <c r="D684" i="3"/>
  <c r="D931" i="10"/>
  <c r="D543" i="10"/>
  <c r="D607" i="10"/>
  <c r="D783" i="10"/>
  <c r="D824" i="3"/>
  <c r="D344" i="3"/>
  <c r="D930" i="3"/>
  <c r="D295" i="3"/>
  <c r="D839" i="10"/>
  <c r="D641" i="10"/>
  <c r="D806" i="10"/>
  <c r="D805" i="10"/>
  <c r="D686" i="3"/>
  <c r="D921" i="3"/>
  <c r="D323" i="3"/>
  <c r="D747" i="10"/>
  <c r="D687" i="10"/>
  <c r="D712" i="10"/>
  <c r="D329" i="10"/>
  <c r="D637" i="3"/>
  <c r="D1000" i="10"/>
  <c r="D744" i="10"/>
  <c r="D429" i="10"/>
  <c r="D558" i="10"/>
  <c r="D950" i="10"/>
  <c r="D964" i="10"/>
  <c r="D348" i="10"/>
  <c r="D333" i="10"/>
  <c r="D577" i="3"/>
  <c r="D360" i="3"/>
  <c r="D569" i="3"/>
  <c r="D854" i="3"/>
  <c r="D440" i="3"/>
  <c r="D797" i="10"/>
  <c r="D971" i="10"/>
  <c r="D937" i="10"/>
  <c r="D562" i="10"/>
  <c r="D687" i="3"/>
  <c r="D999" i="3"/>
  <c r="D361" i="3"/>
  <c r="D820" i="10"/>
  <c r="D568" i="10"/>
  <c r="D460" i="10"/>
  <c r="D859" i="3"/>
  <c r="D659" i="10"/>
  <c r="D374" i="10"/>
  <c r="D928" i="3"/>
  <c r="D746" i="10"/>
  <c r="D894" i="10"/>
  <c r="D398" i="10"/>
  <c r="D613" i="10"/>
  <c r="D491" i="10"/>
  <c r="D320" i="10"/>
  <c r="D884" i="10"/>
  <c r="D727" i="10"/>
  <c r="D513" i="10"/>
  <c r="D405" i="10"/>
  <c r="D616" i="3"/>
  <c r="D342" i="3"/>
  <c r="D405" i="3"/>
  <c r="D863" i="10"/>
  <c r="D628" i="10"/>
  <c r="D600" i="10"/>
  <c r="D494" i="10"/>
  <c r="D350" i="3"/>
  <c r="D502" i="3"/>
  <c r="D799" i="10"/>
  <c r="D715" i="10"/>
  <c r="D634" i="10"/>
  <c r="D384" i="10"/>
  <c r="D862" i="10"/>
  <c r="D303" i="10"/>
  <c r="D524" i="10"/>
  <c r="D887" i="10"/>
  <c r="D865" i="10"/>
  <c r="D411" i="10"/>
  <c r="D883" i="10"/>
  <c r="D544" i="3"/>
  <c r="D356" i="10"/>
  <c r="D665" i="10"/>
  <c r="D336" i="10"/>
  <c r="D815" i="10"/>
  <c r="D393" i="10"/>
  <c r="D560" i="10"/>
  <c r="D732" i="10"/>
  <c r="D388" i="10"/>
  <c r="D854" i="10"/>
  <c r="D655" i="10"/>
  <c r="D962" i="10"/>
  <c r="D574" i="10"/>
  <c r="D371" i="10"/>
  <c r="D510" i="10"/>
  <c r="D446" i="10"/>
  <c r="D864" i="3"/>
  <c r="D394" i="3"/>
  <c r="D448" i="10"/>
  <c r="D930" i="10"/>
  <c r="D527" i="10"/>
  <c r="D901" i="10"/>
  <c r="D968" i="10"/>
  <c r="D987" i="3"/>
  <c r="D404" i="3"/>
  <c r="D430" i="10"/>
  <c r="D713" i="10"/>
  <c r="D347" i="3"/>
  <c r="D875" i="10"/>
  <c r="D646" i="10"/>
  <c r="D434" i="10"/>
  <c r="D852" i="10"/>
  <c r="D910" i="10"/>
  <c r="D682" i="10"/>
  <c r="D945" i="10"/>
  <c r="D594" i="10"/>
  <c r="D309" i="10"/>
  <c r="D799" i="3"/>
  <c r="D693" i="3"/>
  <c r="D845" i="10"/>
  <c r="D408" i="10"/>
  <c r="D332" i="10"/>
  <c r="D861" i="10"/>
  <c r="D502" i="10"/>
  <c r="D993" i="10"/>
  <c r="D935" i="10"/>
  <c r="D567" i="3"/>
  <c r="D933" i="10"/>
  <c r="D911" i="10"/>
  <c r="D341" i="10"/>
  <c r="D794" i="10"/>
  <c r="D576" i="3"/>
  <c r="D926" i="3"/>
  <c r="D523" i="10"/>
  <c r="D298" i="10"/>
  <c r="D1001" i="10"/>
  <c r="D526" i="10"/>
  <c r="D496" i="3"/>
  <c r="D680" i="10"/>
  <c r="D294" i="3"/>
  <c r="D656" i="10"/>
  <c r="D691" i="10"/>
  <c r="D509" i="10"/>
  <c r="D953" i="10"/>
  <c r="D991" i="10"/>
  <c r="D633" i="10"/>
  <c r="D899" i="10"/>
  <c r="D390" i="10"/>
  <c r="D407" i="10"/>
  <c r="D790" i="10"/>
  <c r="D951" i="10"/>
  <c r="D310" i="10"/>
  <c r="D304" i="10"/>
  <c r="D514" i="10"/>
  <c r="D782" i="3"/>
  <c r="D623" i="10"/>
  <c r="D590" i="10"/>
  <c r="D352" i="10"/>
  <c r="D365" i="10"/>
  <c r="D988" i="10"/>
  <c r="D787" i="10"/>
  <c r="D793" i="10"/>
  <c r="D413" i="10"/>
  <c r="D741" i="10"/>
  <c r="D728" i="10"/>
  <c r="D524" i="3"/>
  <c r="D970" i="10"/>
  <c r="D779" i="10"/>
  <c r="D379" i="10"/>
  <c r="D575" i="10"/>
  <c r="D750" i="10"/>
  <c r="D802" i="10"/>
  <c r="D486" i="10"/>
  <c r="D668" i="10"/>
  <c r="D873" i="10"/>
  <c r="D530" i="10"/>
  <c r="D967" i="10"/>
  <c r="D323" i="10"/>
  <c r="D836" i="3"/>
  <c r="D658" i="3"/>
  <c r="D809" i="3"/>
  <c r="D897" i="3"/>
  <c r="D698" i="3"/>
  <c r="D341" i="3"/>
  <c r="D628" i="3"/>
  <c r="D756" i="3"/>
  <c r="D667" i="3"/>
  <c r="D829" i="3"/>
  <c r="D749" i="3"/>
  <c r="D950" i="3"/>
  <c r="D816" i="3"/>
  <c r="D368" i="3"/>
  <c r="D559" i="3"/>
  <c r="D878" i="3"/>
  <c r="D724" i="3"/>
  <c r="D493" i="3"/>
  <c r="D963" i="3"/>
  <c r="D822" i="3"/>
  <c r="D504" i="3"/>
  <c r="D296" i="3"/>
  <c r="D483" i="3"/>
  <c r="D588" i="3"/>
  <c r="D902" i="3"/>
  <c r="D852" i="3"/>
  <c r="D818" i="3"/>
  <c r="D742" i="3"/>
  <c r="D598" i="3"/>
  <c r="D423" i="3"/>
  <c r="D620" i="3"/>
  <c r="D886" i="10"/>
  <c r="D773" i="10"/>
  <c r="D856" i="3"/>
  <c r="D325" i="3"/>
  <c r="D632" i="10"/>
  <c r="D544" i="10"/>
  <c r="D922" i="3"/>
  <c r="D671" i="10"/>
  <c r="D418" i="10"/>
  <c r="D960" i="10"/>
  <c r="D683" i="10"/>
  <c r="D626" i="3"/>
  <c r="D387" i="3"/>
  <c r="D639" i="3"/>
  <c r="D385" i="3"/>
  <c r="D733" i="10"/>
  <c r="D944" i="10"/>
  <c r="D837" i="3"/>
  <c r="D299" i="3"/>
  <c r="D892" i="10"/>
  <c r="D980" i="10"/>
  <c r="D566" i="3"/>
  <c r="D312" i="10"/>
  <c r="D939" i="10"/>
  <c r="D740" i="10"/>
  <c r="D981" i="10"/>
  <c r="D744" i="3"/>
  <c r="D396" i="3"/>
  <c r="D671" i="3"/>
  <c r="D419" i="3"/>
  <c r="D619" i="10"/>
  <c r="D947" i="10"/>
  <c r="D499" i="10"/>
  <c r="D327" i="10"/>
  <c r="D554" i="3"/>
  <c r="D964" i="3"/>
  <c r="D302" i="3"/>
  <c r="D406" i="10"/>
  <c r="D662" i="10"/>
  <c r="D984" i="10"/>
  <c r="D771" i="10"/>
  <c r="D609" i="3"/>
  <c r="D343" i="3"/>
  <c r="D528" i="10"/>
  <c r="D450" i="10"/>
  <c r="D603" i="10"/>
  <c r="D990" i="10"/>
  <c r="D605" i="10"/>
  <c r="D719" i="10"/>
  <c r="D640" i="10"/>
  <c r="D691" i="3"/>
  <c r="D431" i="3"/>
  <c r="D346" i="3"/>
  <c r="D789" i="3"/>
  <c r="D533" i="3"/>
  <c r="D321" i="3"/>
  <c r="D305" i="3"/>
  <c r="D753" i="10"/>
  <c r="D417" i="10"/>
  <c r="D435" i="10"/>
  <c r="D438" i="10"/>
  <c r="D990" i="3"/>
  <c r="D560" i="3"/>
  <c r="D411" i="3"/>
  <c r="D942" i="10"/>
  <c r="D658" i="10"/>
  <c r="D477" i="10"/>
  <c r="D995" i="3"/>
  <c r="D443" i="10"/>
  <c r="D582" i="10"/>
  <c r="D437" i="3"/>
  <c r="D920" i="10"/>
  <c r="D738" i="10"/>
  <c r="D599" i="10"/>
  <c r="D821" i="10"/>
  <c r="D739" i="10"/>
  <c r="D987" i="10"/>
  <c r="D556" i="10"/>
  <c r="D397" i="10"/>
  <c r="D898" i="10"/>
  <c r="D751" i="3"/>
  <c r="D425" i="3"/>
  <c r="D701" i="10"/>
  <c r="D697" i="10"/>
  <c r="D690" i="10"/>
  <c r="D508" i="10"/>
  <c r="D921" i="10"/>
  <c r="D914" i="10"/>
  <c r="D334" i="3"/>
  <c r="D468" i="10"/>
  <c r="D906" i="10"/>
  <c r="D498" i="10"/>
  <c r="D695" i="10"/>
  <c r="D669" i="10"/>
  <c r="D677" i="10"/>
  <c r="D934" i="10"/>
  <c r="D938" i="10"/>
  <c r="D525" i="10"/>
  <c r="D546" i="10"/>
  <c r="D621" i="3"/>
  <c r="D561" i="3"/>
  <c r="D723" i="10"/>
  <c r="D464" i="10"/>
  <c r="D916" i="10"/>
  <c r="D702" i="10"/>
  <c r="D593" i="10"/>
  <c r="D676" i="10"/>
  <c r="D667" i="10"/>
  <c r="D589" i="10"/>
  <c r="D508" i="3"/>
  <c r="D375" i="10"/>
  <c r="D717" i="10"/>
  <c r="D492" i="10"/>
  <c r="D459" i="10"/>
  <c r="D475" i="10"/>
  <c r="D926" i="10"/>
  <c r="D843" i="10"/>
  <c r="D918" i="10"/>
  <c r="D757" i="10"/>
  <c r="D776" i="10"/>
  <c r="D578" i="3"/>
  <c r="D547" i="10"/>
  <c r="D784" i="10"/>
  <c r="D842" i="10"/>
  <c r="D324" i="10"/>
  <c r="D339" i="10"/>
  <c r="D891" i="10"/>
  <c r="D878" i="10"/>
  <c r="D868" i="10"/>
  <c r="D903" i="10"/>
  <c r="D889" i="10"/>
  <c r="D432" i="10"/>
  <c r="D737" i="10"/>
  <c r="D735" i="10"/>
  <c r="D427" i="10"/>
  <c r="D754" i="10"/>
  <c r="D622" i="10"/>
  <c r="D359" i="10"/>
  <c r="D834" i="10"/>
  <c r="D361" i="10"/>
  <c r="D580" i="3"/>
  <c r="D430" i="3"/>
  <c r="D406" i="3"/>
  <c r="D768" i="10"/>
  <c r="D552" i="10"/>
  <c r="D539" i="10"/>
  <c r="D321" i="10"/>
  <c r="D833" i="3"/>
  <c r="D627" i="10"/>
  <c r="D976" i="10"/>
  <c r="D808" i="10"/>
  <c r="D295" i="10"/>
  <c r="D995" i="10"/>
  <c r="D615" i="10"/>
  <c r="D992" i="10"/>
  <c r="D325" i="10"/>
  <c r="D666" i="10"/>
  <c r="D458" i="10"/>
  <c r="D829" i="10"/>
  <c r="D824" i="10"/>
  <c r="D837" i="10"/>
  <c r="D624" i="10"/>
  <c r="D858" i="10"/>
  <c r="D317" i="10"/>
  <c r="D335" i="10"/>
  <c r="D534" i="10"/>
  <c r="D581" i="10"/>
  <c r="D372" i="10"/>
  <c r="D684" i="10"/>
  <c r="D311" i="10"/>
  <c r="D897" i="10"/>
  <c r="D700" i="10"/>
  <c r="D553" i="10"/>
  <c r="D657" i="10"/>
  <c r="D353" i="10"/>
  <c r="D850" i="10"/>
  <c r="D864" i="10"/>
  <c r="D604" i="10"/>
  <c r="D681" i="10"/>
  <c r="D649" i="10"/>
  <c r="D819" i="10"/>
  <c r="D307" i="10"/>
  <c r="D439" i="10"/>
  <c r="D380" i="10"/>
  <c r="D305" i="10"/>
  <c r="D497" i="10"/>
  <c r="D782" i="10"/>
  <c r="D870" i="10"/>
  <c r="D572" i="10"/>
  <c r="D521" i="10"/>
  <c r="D345" i="10"/>
  <c r="D609" i="10"/>
  <c r="D877" i="10"/>
  <c r="D704" i="10"/>
  <c r="D798" i="10"/>
  <c r="D506" i="10"/>
  <c r="D376" i="10"/>
  <c r="D983" i="10"/>
  <c r="D533" i="10"/>
  <c r="D601" i="10"/>
  <c r="D461" i="10"/>
  <c r="D999" i="10"/>
  <c r="D442" i="10"/>
  <c r="D390" i="3"/>
  <c r="D757" i="3"/>
  <c r="D939" i="3"/>
  <c r="D690" i="3"/>
  <c r="D357" i="3"/>
  <c r="D542" i="3"/>
  <c r="D873" i="3"/>
  <c r="D523" i="3"/>
  <c r="D888" i="3"/>
  <c r="D627" i="3"/>
  <c r="D761" i="3"/>
  <c r="D974" i="3"/>
  <c r="D808" i="3"/>
  <c r="D936" i="3"/>
  <c r="D718" i="3"/>
  <c r="D607" i="3"/>
  <c r="D815" i="3"/>
  <c r="D387" i="10"/>
  <c r="D490" i="3"/>
  <c r="D297" i="10"/>
  <c r="D382" i="3"/>
  <c r="D780" i="10"/>
  <c r="D720" i="10"/>
  <c r="D316" i="3"/>
  <c r="D359" i="3"/>
  <c r="D752" i="10"/>
  <c r="D941" i="10"/>
  <c r="D490" i="10"/>
  <c r="D301" i="10"/>
  <c r="D434" i="3"/>
  <c r="D682" i="3"/>
  <c r="D473" i="10"/>
  <c r="D541" i="10"/>
  <c r="D599" i="3"/>
  <c r="D389" i="3"/>
  <c r="D542" i="10"/>
  <c r="D788" i="10"/>
  <c r="D337" i="3"/>
  <c r="D481" i="10"/>
  <c r="D584" i="10"/>
  <c r="D586" i="10"/>
  <c r="D389" i="10"/>
  <c r="D388" i="3"/>
  <c r="D866" i="3"/>
  <c r="D612" i="10"/>
  <c r="D798" i="3"/>
  <c r="D537" i="10"/>
  <c r="D437" i="10"/>
  <c r="D384" i="3"/>
  <c r="D362" i="10"/>
  <c r="D791" i="10"/>
  <c r="D505" i="10"/>
  <c r="D913" i="10"/>
  <c r="D736" i="10"/>
  <c r="D472" i="10"/>
  <c r="D445" i="3"/>
  <c r="D580" i="10"/>
  <c r="D956" i="10"/>
  <c r="D452" i="10"/>
  <c r="D761" i="10"/>
  <c r="D409" i="10"/>
  <c r="D796" i="10"/>
  <c r="D760" i="10"/>
  <c r="D674" i="10"/>
  <c r="D469" i="10"/>
  <c r="D975" i="10"/>
  <c r="D944" i="3"/>
  <c r="D339" i="3"/>
  <c r="D566" i="10"/>
  <c r="D602" i="10"/>
  <c r="D818" i="10"/>
  <c r="D529" i="10"/>
  <c r="D559" i="10"/>
  <c r="D414" i="10"/>
  <c r="D570" i="10"/>
  <c r="D313" i="10"/>
  <c r="D340" i="10"/>
  <c r="D692" i="3"/>
  <c r="D756" i="10"/>
  <c r="D555" i="10"/>
  <c r="D902" i="10"/>
  <c r="D958" i="10"/>
  <c r="D447" i="3"/>
  <c r="D827" i="10"/>
  <c r="D661" i="10"/>
  <c r="D334" i="10"/>
  <c r="D309" i="3"/>
  <c r="D709" i="10"/>
  <c r="D675" i="10"/>
  <c r="D966" i="10"/>
  <c r="D423" i="10"/>
  <c r="D573" i="10"/>
  <c r="D449" i="10"/>
  <c r="D809" i="10"/>
  <c r="D917" i="10"/>
  <c r="D463" i="10"/>
  <c r="D588" i="10"/>
  <c r="D636" i="10"/>
  <c r="D576" i="10"/>
  <c r="D781" i="10"/>
  <c r="D957" i="10"/>
  <c r="D621" i="10"/>
  <c r="D721" i="10"/>
  <c r="D668" i="3"/>
  <c r="D663" i="10"/>
  <c r="D608" i="10"/>
  <c r="D724" i="10"/>
  <c r="D342" i="10"/>
  <c r="D327" i="3"/>
  <c r="D686" i="10"/>
  <c r="D751" i="10"/>
  <c r="D501" i="10"/>
  <c r="D722" i="10"/>
  <c r="D772" i="10"/>
  <c r="D979" i="3"/>
  <c r="D403" i="10"/>
  <c r="D977" i="10"/>
  <c r="D693" i="10"/>
  <c r="D955" i="10"/>
  <c r="D453" i="10"/>
  <c r="D402" i="10"/>
  <c r="D428" i="10"/>
  <c r="D876" i="3"/>
  <c r="D731" i="3"/>
  <c r="D976" i="3"/>
  <c r="D771" i="3"/>
  <c r="D923" i="3"/>
  <c r="D442" i="3"/>
  <c r="D655" i="3"/>
  <c r="D435" i="3"/>
  <c r="D457" i="10"/>
  <c r="D895" i="3"/>
  <c r="D704" i="3"/>
  <c r="D908" i="3"/>
  <c r="D330" i="3"/>
  <c r="D673" i="3"/>
  <c r="D602" i="3"/>
  <c r="D821" i="3"/>
  <c r="D489" i="3"/>
  <c r="D491" i="3"/>
  <c r="D572" i="3"/>
  <c r="D898" i="3"/>
  <c r="D460" i="3"/>
  <c r="D863" i="3"/>
  <c r="D962" i="3"/>
  <c r="D927" i="3"/>
  <c r="D1001" i="3"/>
  <c r="D885" i="3"/>
  <c r="D330" i="10"/>
  <c r="D832" i="3"/>
  <c r="D725" i="10"/>
  <c r="D377" i="3"/>
  <c r="D471" i="10"/>
  <c r="D317" i="3"/>
  <c r="D340" i="3"/>
  <c r="D985" i="10"/>
  <c r="D840" i="10"/>
  <c r="D611" i="10"/>
  <c r="D365" i="3"/>
  <c r="D417" i="3"/>
  <c r="D972" i="10"/>
  <c r="D896" i="10"/>
  <c r="D754" i="3"/>
  <c r="D462" i="10"/>
  <c r="D880" i="10"/>
  <c r="D507" i="10"/>
  <c r="D583" i="10"/>
  <c r="D610" i="10"/>
  <c r="D338" i="3"/>
  <c r="D643" i="3"/>
  <c r="D518" i="10"/>
  <c r="D785" i="10"/>
  <c r="D901" i="3"/>
  <c r="D293" i="3"/>
  <c r="D734" i="10"/>
  <c r="D777" i="10"/>
  <c r="D673" i="10"/>
  <c r="D789" i="10"/>
  <c r="D832" i="10"/>
  <c r="D800" i="10"/>
  <c r="D848" i="10"/>
  <c r="D349" i="10"/>
  <c r="D603" i="3"/>
  <c r="D394" i="10"/>
  <c r="D711" i="10"/>
  <c r="D652" i="10"/>
  <c r="D631" i="10"/>
  <c r="D355" i="10"/>
  <c r="D569" i="10"/>
  <c r="D358" i="10"/>
  <c r="D943" i="10"/>
  <c r="D642" i="10"/>
  <c r="D728" i="3"/>
  <c r="D645" i="10"/>
  <c r="D421" i="10"/>
  <c r="D925" i="3"/>
  <c r="D959" i="10"/>
  <c r="D833" i="10"/>
  <c r="D755" i="10"/>
  <c r="D679" i="10"/>
  <c r="D653" i="10"/>
  <c r="D324" i="3"/>
  <c r="D716" i="10"/>
  <c r="D847" i="10"/>
  <c r="D814" i="10"/>
  <c r="D386" i="10"/>
  <c r="D398" i="3"/>
  <c r="D859" i="10"/>
  <c r="D982" i="10"/>
  <c r="D908" i="10"/>
  <c r="D961" i="10"/>
  <c r="D364" i="3"/>
  <c r="D522" i="10"/>
  <c r="D500" i="10"/>
  <c r="D495" i="10"/>
  <c r="D893" i="10"/>
  <c r="D912" i="10"/>
  <c r="D516" i="10"/>
  <c r="D606" i="10"/>
  <c r="D689" i="10"/>
  <c r="D357" i="10"/>
  <c r="D567" i="10"/>
  <c r="D770" i="10"/>
  <c r="D447" i="10"/>
  <c r="D969" i="10"/>
  <c r="D838" i="10"/>
  <c r="D688" i="10"/>
  <c r="D520" i="10"/>
  <c r="D320" i="3"/>
  <c r="D905" i="10"/>
  <c r="D370" i="10"/>
  <c r="D949" i="10"/>
  <c r="D678" i="10"/>
  <c r="D625" i="10"/>
  <c r="D364" i="10"/>
  <c r="D617" i="10"/>
  <c r="D302" i="10"/>
  <c r="D319" i="10"/>
  <c r="D811" i="10"/>
  <c r="D762" i="10"/>
  <c r="D915" i="10"/>
  <c r="D438" i="3"/>
  <c r="D703" i="10"/>
  <c r="D426" i="10"/>
  <c r="D795" i="10"/>
  <c r="D699" i="10"/>
  <c r="D360" i="10"/>
  <c r="D366" i="10"/>
  <c r="D922" i="10"/>
  <c r="D920" i="3"/>
  <c r="D454" i="3"/>
  <c r="D727" i="3"/>
  <c r="D986" i="3"/>
  <c r="D900" i="3"/>
  <c r="D776" i="3"/>
  <c r="D537" i="3"/>
  <c r="D354" i="3"/>
  <c r="D381" i="3"/>
  <c r="D413" i="3"/>
  <c r="D880" i="3"/>
  <c r="D429" i="3"/>
  <c r="D958" i="3"/>
  <c r="D300" i="3"/>
  <c r="D536" i="10"/>
  <c r="D503" i="3"/>
  <c r="D545" i="3"/>
  <c r="D313" i="3"/>
  <c r="D856" i="10"/>
  <c r="D846" i="3"/>
  <c r="D511" i="10"/>
  <c r="D646" i="3"/>
  <c r="D554" i="10"/>
  <c r="D504" i="10"/>
  <c r="D310" i="3"/>
  <c r="D301" i="3"/>
  <c r="D830" i="10"/>
  <c r="D443" i="3"/>
  <c r="D424" i="10"/>
  <c r="D420" i="10"/>
  <c r="D888" i="10"/>
  <c r="D308" i="3"/>
  <c r="D654" i="10"/>
  <c r="D836" i="10"/>
  <c r="D367" i="10"/>
  <c r="D592" i="10"/>
  <c r="D994" i="10"/>
  <c r="D444" i="10"/>
  <c r="D333" i="3"/>
  <c r="D710" i="10"/>
  <c r="D322" i="10"/>
  <c r="D597" i="3"/>
  <c r="D401" i="10"/>
  <c r="D565" i="10"/>
  <c r="D564" i="10"/>
  <c r="D328" i="10"/>
  <c r="D956" i="3"/>
  <c r="D643" i="10"/>
  <c r="D474" i="10"/>
  <c r="D879" i="10"/>
  <c r="D395" i="10"/>
  <c r="D705" i="10"/>
  <c r="D485" i="10"/>
  <c r="D545" i="10"/>
  <c r="D344" i="10"/>
  <c r="D979" i="10"/>
  <c r="D354" i="10"/>
  <c r="D928" i="10"/>
  <c r="D730" i="10"/>
  <c r="D847" i="3"/>
  <c r="D454" i="10"/>
  <c r="D431" i="10"/>
  <c r="D648" i="10"/>
  <c r="D400" i="10"/>
  <c r="D484" i="10"/>
  <c r="D786" i="10"/>
  <c r="D385" i="10"/>
  <c r="D909" i="10"/>
  <c r="D616" i="10"/>
  <c r="D759" i="10"/>
  <c r="D338" i="10"/>
  <c r="D356" i="3"/>
  <c r="D919" i="10"/>
  <c r="D940" i="10"/>
  <c r="D396" i="10"/>
  <c r="D517" i="10"/>
  <c r="D512" i="10"/>
  <c r="D296" i="10"/>
  <c r="D637" i="10"/>
  <c r="D970" i="3"/>
  <c r="D455" i="3"/>
  <c r="D906" i="3"/>
  <c r="D949" i="3"/>
  <c r="D391" i="3"/>
  <c r="D433" i="10"/>
  <c r="D925" i="10"/>
  <c r="D547" i="3"/>
  <c r="D935" i="3"/>
  <c r="D314" i="10"/>
  <c r="D726" i="10"/>
  <c r="D827" i="3"/>
  <c r="D763" i="10"/>
  <c r="D891" i="3"/>
  <c r="D874" i="10"/>
  <c r="D315" i="10"/>
  <c r="D439" i="3"/>
  <c r="D433" i="3"/>
  <c r="D596" i="10"/>
  <c r="D336" i="3"/>
  <c r="D563" i="10"/>
  <c r="D817" i="10"/>
  <c r="D383" i="10"/>
  <c r="D804" i="3"/>
  <c r="D823" i="10"/>
  <c r="D620" i="10"/>
  <c r="D923" i="10"/>
  <c r="D441" i="10"/>
  <c r="D614" i="10"/>
  <c r="D597" i="10"/>
  <c r="D587" i="10"/>
  <c r="D749" i="10"/>
  <c r="D778" i="10"/>
  <c r="D766" i="10"/>
  <c r="D946" i="10"/>
  <c r="D895" i="10"/>
  <c r="D615" i="3"/>
  <c r="D694" i="10"/>
  <c r="D718" i="10"/>
  <c r="D904" i="10"/>
  <c r="D729" i="10"/>
  <c r="D316" i="10"/>
  <c r="D826" i="10"/>
  <c r="D765" i="10"/>
  <c r="D540" i="10"/>
  <c r="D331" i="10"/>
  <c r="D707" i="10"/>
  <c r="D963" i="10"/>
  <c r="D368" i="10"/>
  <c r="D415" i="10"/>
  <c r="D929" i="10"/>
  <c r="D876" i="10"/>
  <c r="D857" i="10"/>
  <c r="D696" i="10"/>
  <c r="D812" i="10"/>
  <c r="D742" i="10"/>
  <c r="D347" i="10"/>
  <c r="D577" i="10"/>
  <c r="D294" i="10"/>
  <c r="D822" i="10"/>
  <c r="D748" i="10"/>
  <c r="D326" i="10"/>
  <c r="D816" i="10"/>
  <c r="D948" i="10"/>
  <c r="D670" i="10"/>
  <c r="D828" i="10"/>
  <c r="D465" i="3"/>
  <c r="D409" i="3"/>
  <c r="D844" i="10"/>
  <c r="D869" i="10"/>
  <c r="D807" i="3"/>
  <c r="D774" i="10"/>
  <c r="D538" i="10"/>
  <c r="D521" i="3"/>
  <c r="D653" i="3"/>
  <c r="D849" i="10"/>
  <c r="D974" i="10"/>
  <c r="D478" i="10"/>
  <c r="D306" i="3"/>
  <c r="D629" i="10"/>
  <c r="D626" i="10"/>
  <c r="D924" i="10"/>
  <c r="D589" i="3"/>
  <c r="D503" i="10"/>
  <c r="D855" i="10"/>
  <c r="D807" i="10"/>
  <c r="D965" i="10"/>
  <c r="D351" i="10"/>
  <c r="D350" i="10"/>
  <c r="D451" i="10"/>
  <c r="D994" i="3"/>
  <c r="D971" i="3"/>
  <c r="D573" i="3"/>
  <c r="D853" i="3"/>
  <c r="D989" i="10"/>
  <c r="D482" i="10"/>
  <c r="D351" i="3"/>
  <c r="D803" i="10"/>
  <c r="D318" i="10"/>
  <c r="D550" i="10"/>
  <c r="D549" i="10"/>
  <c r="D395" i="3"/>
  <c r="D885" i="10"/>
  <c r="D548" i="10"/>
  <c r="D456" i="10"/>
  <c r="D980" i="3"/>
  <c r="D543" i="3"/>
  <c r="D392" i="10"/>
  <c r="D726" i="3"/>
  <c r="D404" i="10"/>
  <c r="D660" i="10"/>
  <c r="D578" i="10"/>
  <c r="D455" i="10"/>
  <c r="D299" i="10"/>
  <c r="D416" i="10"/>
  <c r="D337" i="10"/>
  <c r="D604" i="3"/>
  <c r="D860" i="10"/>
  <c r="D378" i="3"/>
  <c r="D767" i="10"/>
  <c r="D986" i="10"/>
  <c r="D698" i="10"/>
  <c r="D714" i="10"/>
  <c r="D831" i="10"/>
  <c r="D644" i="10"/>
  <c r="D410" i="10"/>
  <c r="D804" i="10"/>
  <c r="D539" i="3"/>
  <c r="D996" i="10"/>
  <c r="D656" i="3"/>
  <c r="D402" i="3"/>
  <c r="D867" i="10"/>
  <c r="D306" i="10"/>
  <c r="D907" i="10"/>
  <c r="D410" i="3"/>
  <c r="D745" i="10"/>
  <c r="D476" i="3"/>
  <c r="D591" i="10"/>
  <c r="D585" i="10"/>
  <c r="D378" i="10"/>
  <c r="D531" i="10"/>
  <c r="D476" i="10"/>
  <c r="D355" i="3"/>
  <c r="D775" i="10"/>
  <c r="D466" i="10"/>
  <c r="D664" i="10"/>
  <c r="D635" i="10"/>
  <c r="D382" i="10"/>
  <c r="D369" i="10"/>
  <c r="D630" i="10"/>
  <c r="D300" i="10"/>
  <c r="D377" i="10"/>
  <c r="D692" i="10"/>
  <c r="D810" i="10"/>
  <c r="D3" i="10"/>
  <c r="D2" i="10"/>
  <c r="D3" i="3"/>
  <c r="D2" i="3"/>
  <c r="D111" i="10"/>
  <c r="D42" i="10"/>
  <c r="D43" i="10"/>
  <c r="D16" i="10"/>
  <c r="D104" i="10"/>
  <c r="D38" i="10"/>
  <c r="D26" i="10"/>
  <c r="D57" i="10"/>
  <c r="D53" i="10"/>
  <c r="D49" i="10"/>
  <c r="D31" i="10"/>
  <c r="D14" i="10"/>
  <c r="D52" i="10"/>
  <c r="D48" i="10"/>
  <c r="D8" i="10"/>
  <c r="D107" i="10"/>
  <c r="D74" i="10"/>
  <c r="D7" i="10"/>
  <c r="D45" i="10"/>
  <c r="D71" i="10"/>
  <c r="D75" i="10"/>
  <c r="D109" i="10"/>
  <c r="D60" i="10"/>
  <c r="D85" i="10"/>
  <c r="D5" i="10"/>
  <c r="D91" i="10"/>
  <c r="D99" i="10"/>
  <c r="D120" i="10"/>
  <c r="D119" i="10"/>
  <c r="D123" i="10"/>
  <c r="D131" i="10"/>
  <c r="D122" i="10"/>
  <c r="D291" i="10"/>
  <c r="D268" i="10"/>
  <c r="D181" i="10"/>
  <c r="D206" i="10"/>
  <c r="D164" i="10"/>
  <c r="D196" i="10"/>
  <c r="D228" i="10"/>
  <c r="D180" i="10"/>
  <c r="D283" i="10"/>
  <c r="D234" i="10"/>
  <c r="D238" i="10"/>
  <c r="D260" i="10"/>
  <c r="D163" i="10"/>
  <c r="D288" i="10"/>
  <c r="D223" i="10"/>
  <c r="D192" i="10"/>
  <c r="D138" i="10"/>
  <c r="D247" i="10"/>
  <c r="D156" i="10"/>
  <c r="D287" i="10"/>
  <c r="D226" i="10"/>
  <c r="D149" i="10"/>
  <c r="D211" i="10"/>
  <c r="D214" i="10"/>
  <c r="D262" i="10"/>
  <c r="D271" i="10"/>
  <c r="D272" i="10"/>
  <c r="D216" i="10"/>
  <c r="D289" i="10"/>
  <c r="D229" i="10"/>
  <c r="D210" i="10"/>
  <c r="D249" i="10"/>
  <c r="D201" i="10"/>
  <c r="D282" i="10"/>
  <c r="D147" i="10"/>
  <c r="D235" i="10"/>
  <c r="D153" i="10"/>
  <c r="D144" i="10"/>
  <c r="D225" i="10"/>
  <c r="D237" i="10"/>
  <c r="D35" i="10"/>
  <c r="D9" i="10"/>
  <c r="D67" i="10"/>
  <c r="D97" i="10"/>
  <c r="D28" i="10"/>
  <c r="D12" i="10"/>
  <c r="D24" i="10"/>
  <c r="D19" i="10"/>
  <c r="D80" i="10"/>
  <c r="D87" i="10"/>
  <c r="D27" i="10"/>
  <c r="D100" i="10"/>
  <c r="D17" i="10"/>
  <c r="D34" i="10"/>
  <c r="D68" i="10"/>
  <c r="D92" i="10"/>
  <c r="D18" i="10"/>
  <c r="D98" i="10"/>
  <c r="D61" i="10"/>
  <c r="D22" i="10"/>
  <c r="D29" i="10"/>
  <c r="D36" i="10"/>
  <c r="D40" i="10"/>
  <c r="D46" i="10"/>
  <c r="D69" i="10"/>
  <c r="D47" i="10"/>
  <c r="D23" i="10"/>
  <c r="D79" i="10"/>
  <c r="D126" i="10"/>
  <c r="D133" i="10"/>
  <c r="D116" i="10"/>
  <c r="D130" i="10"/>
  <c r="D114" i="10"/>
  <c r="D269" i="10"/>
  <c r="D190" i="10"/>
  <c r="D172" i="10"/>
  <c r="D197" i="10"/>
  <c r="D146" i="10"/>
  <c r="D158" i="10"/>
  <c r="D199" i="10"/>
  <c r="D209" i="10"/>
  <c r="D264" i="10"/>
  <c r="D284" i="10"/>
  <c r="D270" i="10"/>
  <c r="D200" i="10"/>
  <c r="D168" i="10"/>
  <c r="D273" i="10"/>
  <c r="D188" i="10"/>
  <c r="D159" i="10"/>
  <c r="D254" i="10"/>
  <c r="D276" i="10"/>
  <c r="D218" i="10"/>
  <c r="D250" i="10"/>
  <c r="D141" i="10"/>
  <c r="D177" i="10"/>
  <c r="D219" i="10"/>
  <c r="D167" i="10"/>
  <c r="D278" i="10"/>
  <c r="D275" i="10"/>
  <c r="D243" i="10"/>
  <c r="D174" i="10"/>
  <c r="D230" i="10"/>
  <c r="D191" i="10"/>
  <c r="D207" i="10"/>
  <c r="D161" i="10"/>
  <c r="D187" i="10"/>
  <c r="D143" i="10"/>
  <c r="D140" i="10"/>
  <c r="D281" i="10"/>
  <c r="D160" i="10"/>
  <c r="D285" i="10"/>
  <c r="D239" i="10"/>
  <c r="D258" i="10"/>
  <c r="D94" i="10"/>
  <c r="D44" i="10"/>
  <c r="D58" i="10"/>
  <c r="D11" i="10"/>
  <c r="D64" i="10"/>
  <c r="D101" i="10"/>
  <c r="D108" i="10"/>
  <c r="D55" i="10"/>
  <c r="D32" i="10"/>
  <c r="D56" i="10"/>
  <c r="D51" i="10"/>
  <c r="D106" i="10"/>
  <c r="D84" i="10"/>
  <c r="D59" i="10"/>
  <c r="D4" i="10"/>
  <c r="D41" i="10"/>
  <c r="D112" i="10"/>
  <c r="D86" i="10"/>
  <c r="D103" i="10"/>
  <c r="D78" i="10"/>
  <c r="D82" i="10"/>
  <c r="D102" i="10"/>
  <c r="D66" i="10"/>
  <c r="D88" i="10"/>
  <c r="D6" i="10"/>
  <c r="D65" i="10"/>
  <c r="D96" i="10"/>
  <c r="D117" i="10"/>
  <c r="D124" i="10"/>
  <c r="D127" i="10"/>
  <c r="D115" i="10"/>
  <c r="D113" i="10"/>
  <c r="D132" i="10"/>
  <c r="D290" i="10"/>
  <c r="D198" i="10"/>
  <c r="D184" i="10"/>
  <c r="D208" i="10"/>
  <c r="D236" i="10"/>
  <c r="D175" i="10"/>
  <c r="D224" i="10"/>
  <c r="D139" i="10"/>
  <c r="D266" i="10"/>
  <c r="D256" i="10"/>
  <c r="D280" i="10"/>
  <c r="D220" i="10"/>
  <c r="D185" i="10"/>
  <c r="D242" i="10"/>
  <c r="D152" i="10"/>
  <c r="D150" i="10"/>
  <c r="D217" i="10"/>
  <c r="D155" i="10"/>
  <c r="D136" i="10"/>
  <c r="D231" i="10"/>
  <c r="D162" i="10"/>
  <c r="D203" i="10"/>
  <c r="D142" i="10"/>
  <c r="D135" i="10"/>
  <c r="D267" i="10"/>
  <c r="D241" i="10"/>
  <c r="D215" i="10"/>
  <c r="D151" i="10"/>
  <c r="D233" i="10"/>
  <c r="D173" i="10"/>
  <c r="D166" i="10"/>
  <c r="D176" i="10"/>
  <c r="D178" i="10"/>
  <c r="D246" i="10"/>
  <c r="D277" i="10"/>
  <c r="D232" i="10"/>
  <c r="D251" i="10"/>
  <c r="D195" i="10"/>
  <c r="D205" i="10"/>
  <c r="D20" i="10"/>
  <c r="D89" i="10"/>
  <c r="D70" i="10"/>
  <c r="D39" i="10"/>
  <c r="D63" i="10"/>
  <c r="D30" i="10"/>
  <c r="D33" i="10"/>
  <c r="D110" i="10"/>
  <c r="D81" i="10"/>
  <c r="D95" i="10"/>
  <c r="D21" i="10"/>
  <c r="D83" i="10"/>
  <c r="D77" i="10"/>
  <c r="D76" i="10"/>
  <c r="D62" i="10"/>
  <c r="D93" i="10"/>
  <c r="D15" i="10"/>
  <c r="D105" i="10"/>
  <c r="D72" i="10"/>
  <c r="D37" i="10"/>
  <c r="D10" i="10"/>
  <c r="D25" i="10"/>
  <c r="D50" i="10"/>
  <c r="D73" i="10"/>
  <c r="D13" i="10"/>
  <c r="D54" i="10"/>
  <c r="D90" i="10"/>
  <c r="D129" i="10"/>
  <c r="D128" i="10"/>
  <c r="D118" i="10"/>
  <c r="D121" i="10"/>
  <c r="D125" i="10"/>
  <c r="D274" i="10"/>
  <c r="D292" i="10"/>
  <c r="D189" i="10"/>
  <c r="D261" i="10"/>
  <c r="D157" i="10"/>
  <c r="D255" i="10"/>
  <c r="D148" i="10"/>
  <c r="D170" i="10"/>
  <c r="D137" i="10"/>
  <c r="D286" i="10"/>
  <c r="D253" i="10"/>
  <c r="D279" i="10"/>
  <c r="D193" i="10"/>
  <c r="D252" i="10"/>
  <c r="D222" i="10"/>
  <c r="D145" i="10"/>
  <c r="D169" i="10"/>
  <c r="D154" i="10"/>
  <c r="D240" i="10"/>
  <c r="D134" i="10"/>
  <c r="D259" i="10"/>
  <c r="D221" i="10"/>
  <c r="D179" i="10"/>
  <c r="D263" i="10"/>
  <c r="D244" i="10"/>
  <c r="D248" i="10"/>
  <c r="D245" i="10"/>
  <c r="D212" i="10"/>
  <c r="D171" i="10"/>
  <c r="D194" i="10"/>
  <c r="D183" i="10"/>
  <c r="D165" i="10"/>
  <c r="D265" i="10"/>
  <c r="D204" i="10"/>
  <c r="D186" i="10"/>
  <c r="D257" i="10"/>
  <c r="D202" i="10"/>
  <c r="D227" i="10"/>
  <c r="D182" i="10"/>
  <c r="D213" i="10"/>
  <c r="D38" i="3"/>
  <c r="D91" i="3"/>
  <c r="D24" i="3"/>
  <c r="D64" i="3"/>
  <c r="D29" i="3"/>
  <c r="D65" i="3"/>
  <c r="D60" i="3"/>
  <c r="D58" i="3"/>
  <c r="D32" i="3"/>
  <c r="D57" i="3"/>
  <c r="D39" i="3"/>
  <c r="D55" i="3"/>
  <c r="D41" i="3"/>
  <c r="D77" i="3"/>
  <c r="D88" i="3"/>
  <c r="D112" i="3"/>
  <c r="D35" i="3"/>
  <c r="D73" i="3"/>
  <c r="D89" i="3"/>
  <c r="D47" i="3"/>
  <c r="D81" i="3"/>
  <c r="D50" i="3"/>
  <c r="D61" i="3"/>
  <c r="D5" i="3"/>
  <c r="D33" i="3"/>
  <c r="D103" i="3"/>
  <c r="D85" i="3"/>
  <c r="D56" i="3"/>
  <c r="D122" i="3"/>
  <c r="D132" i="3"/>
  <c r="D118" i="3"/>
  <c r="D131" i="3"/>
  <c r="D117" i="3"/>
  <c r="D253" i="3"/>
  <c r="D273" i="3"/>
  <c r="D233" i="3"/>
  <c r="D219" i="3"/>
  <c r="D152" i="3"/>
  <c r="D187" i="3"/>
  <c r="D199" i="3"/>
  <c r="D197" i="3"/>
  <c r="D227" i="3"/>
  <c r="D137" i="3"/>
  <c r="D262" i="3"/>
  <c r="D250" i="3"/>
  <c r="D256" i="3"/>
  <c r="D221" i="3"/>
  <c r="D217" i="3"/>
  <c r="D160" i="3"/>
  <c r="D149" i="3"/>
  <c r="D138" i="3"/>
  <c r="D195" i="3"/>
  <c r="D158" i="3"/>
  <c r="D286" i="3"/>
  <c r="D239" i="3"/>
  <c r="D261" i="3"/>
  <c r="D257" i="3"/>
  <c r="D203" i="3"/>
  <c r="D140" i="3"/>
  <c r="D196" i="3"/>
  <c r="D228" i="3"/>
  <c r="D142" i="3"/>
  <c r="D176" i="3"/>
  <c r="D223" i="3"/>
  <c r="D290" i="3"/>
  <c r="D242" i="3"/>
  <c r="D276" i="3"/>
  <c r="D170" i="3"/>
  <c r="D218" i="3"/>
  <c r="D169" i="3"/>
  <c r="D144" i="3"/>
  <c r="D164" i="3"/>
  <c r="D222" i="3"/>
  <c r="D9" i="3"/>
  <c r="D107" i="3"/>
  <c r="D108" i="3"/>
  <c r="D8" i="3"/>
  <c r="D21" i="3"/>
  <c r="D23" i="3"/>
  <c r="D46" i="3"/>
  <c r="D87" i="3"/>
  <c r="D116" i="3"/>
  <c r="D119" i="3"/>
  <c r="D248" i="3"/>
  <c r="D193" i="3"/>
  <c r="D179" i="3"/>
  <c r="D238" i="3"/>
  <c r="D274" i="3"/>
  <c r="D186" i="3"/>
  <c r="D269" i="3"/>
  <c r="D259" i="3"/>
  <c r="D188" i="3"/>
  <c r="D181" i="3"/>
  <c r="D249" i="3"/>
  <c r="D231" i="3"/>
  <c r="D146" i="3"/>
  <c r="D167" i="3"/>
  <c r="D26" i="3"/>
  <c r="D45" i="3"/>
  <c r="D111" i="3"/>
  <c r="D31" i="3"/>
  <c r="D48" i="3"/>
  <c r="D43" i="3"/>
  <c r="D13" i="3"/>
  <c r="D59" i="3"/>
  <c r="D72" i="3"/>
  <c r="D7" i="3"/>
  <c r="D66" i="3"/>
  <c r="D100" i="3"/>
  <c r="D98" i="3"/>
  <c r="D15" i="3"/>
  <c r="D68" i="3"/>
  <c r="D75" i="3"/>
  <c r="D49" i="3"/>
  <c r="D69" i="3"/>
  <c r="D40" i="3"/>
  <c r="D51" i="3"/>
  <c r="D110" i="3"/>
  <c r="D30" i="3"/>
  <c r="D25" i="3"/>
  <c r="D54" i="3"/>
  <c r="D44" i="3"/>
  <c r="D11" i="3"/>
  <c r="D52" i="3"/>
  <c r="D10" i="3"/>
  <c r="D127" i="3"/>
  <c r="D130" i="3"/>
  <c r="D128" i="3"/>
  <c r="D121" i="3"/>
  <c r="D120" i="3"/>
  <c r="D287" i="3"/>
  <c r="D247" i="3"/>
  <c r="D289" i="3"/>
  <c r="D194" i="3"/>
  <c r="D263" i="3"/>
  <c r="D143" i="3"/>
  <c r="D168" i="3"/>
  <c r="D139" i="3"/>
  <c r="D153" i="3"/>
  <c r="D280" i="3"/>
  <c r="D254" i="3"/>
  <c r="D243" i="3"/>
  <c r="D284" i="3"/>
  <c r="D157" i="3"/>
  <c r="D198" i="3"/>
  <c r="D147" i="3"/>
  <c r="D175" i="3"/>
  <c r="D216" i="3"/>
  <c r="D180" i="3"/>
  <c r="D135" i="3"/>
  <c r="D264" i="3"/>
  <c r="D268" i="3"/>
  <c r="D285" i="3"/>
  <c r="D292" i="3"/>
  <c r="D200" i="3"/>
  <c r="D277" i="3"/>
  <c r="D174" i="3"/>
  <c r="D220" i="3"/>
  <c r="D237" i="3"/>
  <c r="D214" i="3"/>
  <c r="D136" i="3"/>
  <c r="D266" i="3"/>
  <c r="D245" i="3"/>
  <c r="D202" i="3"/>
  <c r="D183" i="3"/>
  <c r="D201" i="3"/>
  <c r="D151" i="3"/>
  <c r="D171" i="3"/>
  <c r="D148" i="3"/>
  <c r="D173" i="3"/>
  <c r="D53" i="3"/>
  <c r="D12" i="3"/>
  <c r="D42" i="3"/>
  <c r="D6" i="3"/>
  <c r="D22" i="3"/>
  <c r="D102" i="3"/>
  <c r="D74" i="3"/>
  <c r="D27" i="3"/>
  <c r="D84" i="3"/>
  <c r="D129" i="3"/>
  <c r="D115" i="3"/>
  <c r="D230" i="3"/>
  <c r="D224" i="3"/>
  <c r="D166" i="3"/>
  <c r="D156" i="3"/>
  <c r="D244" i="3"/>
  <c r="D172" i="3"/>
  <c r="D192" i="3"/>
  <c r="D279" i="3"/>
  <c r="D215" i="3"/>
  <c r="D191" i="3"/>
  <c r="D278" i="3"/>
  <c r="D207" i="3"/>
  <c r="D185" i="3"/>
  <c r="D71" i="3"/>
  <c r="D18" i="3"/>
  <c r="D62" i="3"/>
  <c r="D19" i="3"/>
  <c r="D67" i="3"/>
  <c r="D80" i="3"/>
  <c r="D94" i="3"/>
  <c r="D90" i="3"/>
  <c r="D86" i="3"/>
  <c r="D14" i="3"/>
  <c r="D99" i="3"/>
  <c r="D97" i="3"/>
  <c r="D63" i="3"/>
  <c r="D83" i="3"/>
  <c r="D93" i="3"/>
  <c r="D101" i="3"/>
  <c r="D34" i="3"/>
  <c r="D105" i="3"/>
  <c r="D28" i="3"/>
  <c r="D104" i="3"/>
  <c r="D106" i="3"/>
  <c r="D76" i="3"/>
  <c r="D109" i="3"/>
  <c r="D79" i="3"/>
  <c r="D17" i="3"/>
  <c r="D4" i="3"/>
  <c r="D92" i="3"/>
  <c r="D114" i="3"/>
  <c r="D133" i="3"/>
  <c r="D126" i="3"/>
  <c r="D123" i="3"/>
  <c r="D113" i="3"/>
  <c r="D246" i="3"/>
  <c r="D267" i="3"/>
  <c r="D258" i="3"/>
  <c r="D155" i="3"/>
  <c r="D255" i="3"/>
  <c r="D184" i="3"/>
  <c r="D150" i="3"/>
  <c r="D213" i="3"/>
  <c r="D189" i="3"/>
  <c r="D270" i="3"/>
  <c r="D252" i="3"/>
  <c r="D291" i="3"/>
  <c r="D265" i="3"/>
  <c r="D154" i="3"/>
  <c r="D229" i="3"/>
  <c r="D271" i="3"/>
  <c r="D163" i="3"/>
  <c r="D178" i="3"/>
  <c r="D283" i="3"/>
  <c r="D134" i="3"/>
  <c r="D236" i="3"/>
  <c r="D232" i="3"/>
  <c r="D251" i="3"/>
  <c r="D235" i="3"/>
  <c r="D182" i="3"/>
  <c r="D206" i="3"/>
  <c r="D165" i="3"/>
  <c r="D141" i="3"/>
  <c r="D210" i="3"/>
  <c r="D145" i="3"/>
  <c r="D260" i="3"/>
  <c r="D288" i="3"/>
  <c r="D241" i="3"/>
  <c r="D226" i="3"/>
  <c r="D159" i="3"/>
  <c r="D204" i="3"/>
  <c r="D209" i="3"/>
  <c r="D275" i="3"/>
  <c r="D205" i="3"/>
  <c r="D20" i="3"/>
  <c r="D16" i="3"/>
  <c r="D37" i="3"/>
  <c r="D78" i="3"/>
  <c r="D82" i="3"/>
  <c r="D95" i="3"/>
  <c r="D96" i="3"/>
  <c r="D70" i="3"/>
  <c r="D36" i="3"/>
  <c r="D125" i="3"/>
  <c r="D124" i="3"/>
  <c r="D272" i="3"/>
  <c r="D162" i="3"/>
  <c r="D161" i="3"/>
  <c r="D282" i="3"/>
  <c r="D190" i="3"/>
  <c r="D212" i="3"/>
  <c r="D211" i="3"/>
  <c r="D240" i="3"/>
  <c r="D177" i="3"/>
  <c r="D225" i="3"/>
  <c r="D234" i="3"/>
  <c r="D281" i="3"/>
  <c r="D208" i="3"/>
  <c r="Y140" i="4" l="1"/>
  <c r="AD140" i="4" s="1"/>
  <c r="AB106" i="4"/>
  <c r="Z106" i="4"/>
  <c r="AC116" i="4"/>
  <c r="AF116" i="4"/>
  <c r="AD106" i="4"/>
  <c r="AP106" i="4" s="1"/>
  <c r="AV106" i="4" s="1"/>
  <c r="AA106" i="4"/>
  <c r="AD116" i="4"/>
  <c r="Z116" i="4"/>
  <c r="AG116" i="4"/>
  <c r="AE106" i="4"/>
  <c r="AB116" i="4"/>
  <c r="AA116" i="4"/>
  <c r="W16" i="4"/>
  <c r="AK116" i="4"/>
  <c r="AQ116" i="4" s="1"/>
  <c r="AW116" i="4" s="1"/>
  <c r="AJ116" i="4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J954" i="4"/>
  <c r="AI985" i="4"/>
  <c r="AO985" i="4" s="1"/>
  <c r="AK5" i="4"/>
  <c r="AJ5" i="4"/>
  <c r="AP5" i="4" s="1"/>
  <c r="AV5" i="4" s="1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Q39" i="4" s="1"/>
  <c r="AW39" i="4" s="1"/>
  <c r="AB39" i="4"/>
  <c r="AA5" i="4"/>
  <c r="AM5" i="4" s="1"/>
  <c r="AS5" i="4" s="1"/>
  <c r="AI5" i="4"/>
  <c r="AI39" i="4"/>
  <c r="AO39" i="4" s="1"/>
  <c r="AU39" i="4" s="1"/>
  <c r="AC39" i="4"/>
  <c r="AG39" i="4"/>
  <c r="AD39" i="4"/>
  <c r="Z5" i="4"/>
  <c r="AL5" i="4" s="1"/>
  <c r="AR5" i="4" s="1"/>
  <c r="F5" i="4" s="1"/>
  <c r="J5" i="4" s="1"/>
  <c r="AG5" i="4"/>
  <c r="K54" i="3"/>
  <c r="J54" i="3"/>
  <c r="I54" i="3"/>
  <c r="F54" i="3"/>
  <c r="H54" i="3"/>
  <c r="K6" i="3"/>
  <c r="I6" i="3"/>
  <c r="J6" i="3"/>
  <c r="H6" i="3"/>
  <c r="F6" i="3"/>
  <c r="J118" i="3"/>
  <c r="K118" i="3"/>
  <c r="I118" i="3"/>
  <c r="F118" i="3"/>
  <c r="H118" i="3"/>
  <c r="K923" i="8"/>
  <c r="J923" i="8"/>
  <c r="K811" i="8"/>
  <c r="J811" i="8"/>
  <c r="K39" i="3"/>
  <c r="J39" i="3"/>
  <c r="I39" i="3"/>
  <c r="H39" i="3"/>
  <c r="F39" i="3"/>
  <c r="J119" i="3"/>
  <c r="K119" i="3"/>
  <c r="I119" i="3"/>
  <c r="H119" i="3"/>
  <c r="F119" i="3"/>
  <c r="J74" i="3"/>
  <c r="K74" i="3"/>
  <c r="I74" i="3"/>
  <c r="J743" i="8"/>
  <c r="K743" i="8"/>
  <c r="J787" i="8"/>
  <c r="K787" i="8"/>
  <c r="K281" i="3"/>
  <c r="J281" i="3"/>
  <c r="I281" i="3"/>
  <c r="J16" i="3"/>
  <c r="K16" i="3"/>
  <c r="I16" i="3"/>
  <c r="F16" i="3"/>
  <c r="H16" i="3"/>
  <c r="I142" i="3"/>
  <c r="J142" i="3"/>
  <c r="K142" i="3"/>
  <c r="F142" i="3"/>
  <c r="H142" i="3"/>
  <c r="K146" i="3"/>
  <c r="J146" i="3"/>
  <c r="I146" i="3"/>
  <c r="F146" i="3"/>
  <c r="H146" i="3"/>
  <c r="J956" i="8"/>
  <c r="K956" i="8"/>
  <c r="K813" i="8"/>
  <c r="J813" i="8"/>
  <c r="J390" i="3"/>
  <c r="K390" i="3"/>
  <c r="I390" i="3"/>
  <c r="K170" i="3"/>
  <c r="J170" i="3"/>
  <c r="I170" i="3"/>
  <c r="J75" i="3"/>
  <c r="I75" i="3"/>
  <c r="K75" i="3"/>
  <c r="F75" i="3"/>
  <c r="H75" i="3"/>
  <c r="K32" i="3"/>
  <c r="J32" i="3"/>
  <c r="I32" i="3"/>
  <c r="I165" i="3"/>
  <c r="K165" i="3"/>
  <c r="J165" i="3"/>
  <c r="H165" i="3"/>
  <c r="F165" i="3"/>
  <c r="J180" i="3"/>
  <c r="K180" i="3"/>
  <c r="I180" i="3"/>
  <c r="K700" i="8"/>
  <c r="J700" i="8"/>
  <c r="K694" i="8"/>
  <c r="J694" i="8"/>
  <c r="J256" i="3"/>
  <c r="K256" i="3"/>
  <c r="I256" i="3"/>
  <c r="J33" i="3"/>
  <c r="K33" i="3"/>
  <c r="I33" i="3"/>
  <c r="H33" i="3"/>
  <c r="F33" i="3"/>
  <c r="K69" i="3"/>
  <c r="I69" i="3"/>
  <c r="J69" i="3"/>
  <c r="H69" i="3"/>
  <c r="F69" i="3"/>
  <c r="J114" i="3"/>
  <c r="K114" i="3"/>
  <c r="I114" i="3"/>
  <c r="F114" i="3"/>
  <c r="H114" i="3"/>
  <c r="J997" i="8"/>
  <c r="K997" i="8"/>
  <c r="K968" i="8"/>
  <c r="J968" i="8"/>
  <c r="K796" i="8"/>
  <c r="J796" i="8"/>
  <c r="K181" i="3"/>
  <c r="J181" i="3"/>
  <c r="I181" i="3"/>
  <c r="H181" i="3"/>
  <c r="F181" i="3"/>
  <c r="J78" i="3"/>
  <c r="K78" i="3"/>
  <c r="I78" i="3"/>
  <c r="H78" i="3"/>
  <c r="F78" i="3"/>
  <c r="K117" i="3"/>
  <c r="J117" i="3"/>
  <c r="I117" i="3"/>
  <c r="F117" i="3"/>
  <c r="H117" i="3"/>
  <c r="K135" i="3"/>
  <c r="J135" i="3"/>
  <c r="I135" i="3"/>
  <c r="H135" i="3"/>
  <c r="F135" i="3"/>
  <c r="J122" i="3"/>
  <c r="K122" i="3"/>
  <c r="F122" i="3"/>
  <c r="H122" i="3"/>
  <c r="I122" i="3"/>
  <c r="K697" i="8"/>
  <c r="J697" i="8"/>
  <c r="K1000" i="8"/>
  <c r="J1000" i="8"/>
  <c r="J978" i="8"/>
  <c r="K978" i="8"/>
  <c r="J874" i="8"/>
  <c r="K874" i="8"/>
  <c r="J829" i="8"/>
  <c r="K829" i="8"/>
  <c r="K704" i="8"/>
  <c r="J704" i="8"/>
  <c r="K858" i="8"/>
  <c r="J858" i="8"/>
  <c r="J984" i="8"/>
  <c r="K984" i="8"/>
  <c r="J803" i="8"/>
  <c r="K803" i="8"/>
  <c r="J438" i="3"/>
  <c r="K438" i="3"/>
  <c r="I438" i="3"/>
  <c r="H979" i="3"/>
  <c r="J979" i="3"/>
  <c r="F979" i="3"/>
  <c r="K979" i="3"/>
  <c r="I979" i="3"/>
  <c r="K105" i="3"/>
  <c r="J105" i="3"/>
  <c r="F105" i="3"/>
  <c r="I105" i="3"/>
  <c r="H105" i="3"/>
  <c r="J751" i="8"/>
  <c r="K751" i="8"/>
  <c r="K916" i="8"/>
  <c r="J916" i="8"/>
  <c r="K143" i="3"/>
  <c r="J143" i="3"/>
  <c r="F143" i="3"/>
  <c r="I143" i="3"/>
  <c r="H143" i="3"/>
  <c r="K151" i="3"/>
  <c r="J151" i="3"/>
  <c r="I151" i="3"/>
  <c r="K49" i="3"/>
  <c r="J49" i="3"/>
  <c r="I49" i="3"/>
  <c r="J877" i="8"/>
  <c r="K877" i="8"/>
  <c r="K13" i="3"/>
  <c r="J13" i="3"/>
  <c r="I13" i="3"/>
  <c r="J150" i="3"/>
  <c r="K150" i="3"/>
  <c r="I150" i="3"/>
  <c r="J68" i="3"/>
  <c r="K68" i="3"/>
  <c r="I68" i="3"/>
  <c r="J99" i="3"/>
  <c r="K99" i="3"/>
  <c r="I99" i="3"/>
  <c r="K799" i="8"/>
  <c r="J799" i="8"/>
  <c r="K763" i="8"/>
  <c r="J763" i="8"/>
  <c r="J773" i="8"/>
  <c r="K773" i="8"/>
  <c r="J705" i="8"/>
  <c r="K705" i="8"/>
  <c r="J780" i="8"/>
  <c r="K780" i="8"/>
  <c r="J693" i="8"/>
  <c r="K693" i="8"/>
  <c r="I539" i="3"/>
  <c r="K539" i="3"/>
  <c r="J539" i="3"/>
  <c r="F539" i="3"/>
  <c r="H539" i="3"/>
  <c r="J878" i="8"/>
  <c r="K878" i="8"/>
  <c r="J25" i="3"/>
  <c r="K25" i="3"/>
  <c r="I25" i="3"/>
  <c r="J43" i="3"/>
  <c r="K43" i="3"/>
  <c r="F43" i="3"/>
  <c r="I43" i="3"/>
  <c r="H43" i="3"/>
  <c r="J158" i="3"/>
  <c r="K158" i="3"/>
  <c r="I158" i="3"/>
  <c r="K91" i="3"/>
  <c r="I91" i="3"/>
  <c r="F91" i="3"/>
  <c r="H91" i="3"/>
  <c r="J91" i="3"/>
  <c r="K812" i="8"/>
  <c r="J812" i="8"/>
  <c r="K723" i="8"/>
  <c r="J723" i="8"/>
  <c r="J971" i="8"/>
  <c r="K971" i="8"/>
  <c r="K930" i="8"/>
  <c r="J930" i="8"/>
  <c r="K524" i="3"/>
  <c r="J524" i="3"/>
  <c r="I524" i="3"/>
  <c r="K44" i="3"/>
  <c r="J44" i="3"/>
  <c r="I44" i="3"/>
  <c r="K729" i="8"/>
  <c r="J729" i="8"/>
  <c r="J10" i="3"/>
  <c r="K10" i="3"/>
  <c r="I10" i="3"/>
  <c r="I113" i="3"/>
  <c r="K113" i="3"/>
  <c r="J113" i="3"/>
  <c r="F113" i="3"/>
  <c r="H113" i="3"/>
  <c r="J4" i="3"/>
  <c r="I4" i="3"/>
  <c r="K4" i="3"/>
  <c r="F4" i="3"/>
  <c r="H4" i="3"/>
  <c r="J92" i="3"/>
  <c r="K92" i="3"/>
  <c r="I92" i="3"/>
  <c r="J742" i="8"/>
  <c r="K742" i="8"/>
  <c r="K752" i="8"/>
  <c r="J752" i="8"/>
  <c r="K847" i="3"/>
  <c r="J847" i="3"/>
  <c r="H847" i="3"/>
  <c r="F847" i="3"/>
  <c r="I847" i="3"/>
  <c r="J871" i="8"/>
  <c r="K871" i="8"/>
  <c r="J14" i="3"/>
  <c r="K14" i="3"/>
  <c r="I14" i="3"/>
  <c r="F14" i="3"/>
  <c r="H14" i="3"/>
  <c r="I15" i="3"/>
  <c r="K15" i="3"/>
  <c r="J15" i="3"/>
  <c r="H15" i="3"/>
  <c r="F15" i="3"/>
  <c r="J110" i="3"/>
  <c r="K110" i="3"/>
  <c r="I110" i="3"/>
  <c r="F110" i="3"/>
  <c r="H110" i="3"/>
  <c r="K111" i="3"/>
  <c r="J111" i="3"/>
  <c r="H111" i="3"/>
  <c r="I111" i="3"/>
  <c r="F111" i="3"/>
  <c r="J190" i="3"/>
  <c r="K190" i="3"/>
  <c r="I190" i="3"/>
  <c r="I31" i="3"/>
  <c r="K31" i="3"/>
  <c r="J31" i="3"/>
  <c r="F31" i="3"/>
  <c r="H31" i="3"/>
  <c r="J136" i="3"/>
  <c r="K136" i="3"/>
  <c r="I136" i="3"/>
  <c r="F136" i="3"/>
  <c r="H136" i="3"/>
  <c r="K176" i="3"/>
  <c r="I176" i="3"/>
  <c r="H176" i="3"/>
  <c r="F176" i="3"/>
  <c r="J176" i="3"/>
  <c r="J27" i="3"/>
  <c r="I27" i="3"/>
  <c r="K27" i="3"/>
  <c r="H27" i="3"/>
  <c r="F27" i="3"/>
  <c r="J72" i="3"/>
  <c r="K72" i="3"/>
  <c r="I72" i="3"/>
  <c r="K36" i="3"/>
  <c r="J36" i="3"/>
  <c r="H36" i="3"/>
  <c r="F36" i="3"/>
  <c r="I36" i="3"/>
  <c r="K108" i="3"/>
  <c r="J108" i="3"/>
  <c r="I108" i="3"/>
  <c r="K93" i="3"/>
  <c r="I93" i="3"/>
  <c r="J93" i="3"/>
  <c r="F93" i="3"/>
  <c r="H93" i="3"/>
  <c r="J794" i="8"/>
  <c r="K794" i="8"/>
  <c r="K788" i="8"/>
  <c r="J788" i="8"/>
  <c r="K760" i="8"/>
  <c r="J760" i="8"/>
  <c r="K783" i="8"/>
  <c r="J783" i="8"/>
  <c r="J989" i="8"/>
  <c r="K989" i="8"/>
  <c r="J327" i="3"/>
  <c r="K327" i="3"/>
  <c r="I327" i="3"/>
  <c r="J20" i="3"/>
  <c r="K20" i="3"/>
  <c r="I20" i="3"/>
  <c r="K11" i="3"/>
  <c r="I11" i="3"/>
  <c r="J11" i="3"/>
  <c r="F11" i="3"/>
  <c r="H11" i="3"/>
  <c r="K26" i="3"/>
  <c r="J26" i="3"/>
  <c r="I26" i="3"/>
  <c r="F26" i="3"/>
  <c r="H26" i="3"/>
  <c r="J80" i="3"/>
  <c r="K80" i="3"/>
  <c r="I80" i="3"/>
  <c r="K87" i="3"/>
  <c r="J87" i="3"/>
  <c r="I87" i="3"/>
  <c r="F87" i="3"/>
  <c r="H87" i="3"/>
  <c r="J162" i="3"/>
  <c r="I162" i="3"/>
  <c r="K162" i="3"/>
  <c r="H162" i="3"/>
  <c r="F162" i="3"/>
  <c r="J178" i="3"/>
  <c r="K178" i="3"/>
  <c r="I178" i="3"/>
  <c r="H178" i="3"/>
  <c r="F178" i="3"/>
  <c r="I71" i="3"/>
  <c r="K71" i="3"/>
  <c r="J71" i="3"/>
  <c r="F71" i="3"/>
  <c r="H71" i="3"/>
  <c r="J123" i="3"/>
  <c r="K123" i="3"/>
  <c r="I123" i="3"/>
  <c r="H123" i="3"/>
  <c r="F123" i="3"/>
  <c r="J98" i="3"/>
  <c r="K98" i="3"/>
  <c r="I98" i="3"/>
  <c r="H98" i="3"/>
  <c r="F98" i="3"/>
  <c r="I144" i="3"/>
  <c r="K144" i="3"/>
  <c r="J144" i="3"/>
  <c r="F144" i="3"/>
  <c r="H144" i="3"/>
  <c r="K731" i="8"/>
  <c r="J731" i="8"/>
  <c r="J949" i="8"/>
  <c r="K949" i="8"/>
  <c r="J725" i="8"/>
  <c r="K725" i="8"/>
  <c r="K964" i="8"/>
  <c r="J964" i="8"/>
  <c r="K929" i="8"/>
  <c r="J929" i="8"/>
  <c r="J206" i="3"/>
  <c r="K206" i="3"/>
  <c r="I206" i="3"/>
  <c r="F206" i="3"/>
  <c r="H206" i="3"/>
  <c r="J292" i="3"/>
  <c r="K292" i="3"/>
  <c r="I292" i="3"/>
  <c r="J782" i="3"/>
  <c r="I782" i="3"/>
  <c r="H782" i="3"/>
  <c r="K782" i="3"/>
  <c r="F782" i="3"/>
  <c r="K950" i="8"/>
  <c r="J950" i="8"/>
  <c r="J820" i="8"/>
  <c r="K820" i="8"/>
  <c r="K45" i="3"/>
  <c r="J45" i="3"/>
  <c r="I45" i="3"/>
  <c r="H45" i="3"/>
  <c r="F45" i="3"/>
  <c r="K48" i="3"/>
  <c r="J48" i="3"/>
  <c r="I48" i="3"/>
  <c r="J17" i="3"/>
  <c r="I17" i="3"/>
  <c r="K17" i="3"/>
  <c r="F17" i="3"/>
  <c r="H17" i="3"/>
  <c r="K60" i="3"/>
  <c r="J60" i="3"/>
  <c r="I60" i="3"/>
  <c r="J147" i="3"/>
  <c r="K147" i="3"/>
  <c r="I147" i="3"/>
  <c r="I153" i="3"/>
  <c r="K153" i="3"/>
  <c r="J153" i="3"/>
  <c r="F153" i="3"/>
  <c r="H153" i="3"/>
  <c r="J183" i="3"/>
  <c r="K183" i="3"/>
  <c r="I183" i="3"/>
  <c r="J160" i="3"/>
  <c r="I160" i="3"/>
  <c r="K160" i="3"/>
  <c r="H160" i="3"/>
  <c r="F160" i="3"/>
  <c r="I3" i="3"/>
  <c r="K3" i="3"/>
  <c r="J3" i="3"/>
  <c r="F3" i="3"/>
  <c r="H3" i="3"/>
  <c r="K103" i="3"/>
  <c r="J103" i="3"/>
  <c r="I103" i="3"/>
  <c r="F103" i="3"/>
  <c r="H103" i="3"/>
  <c r="K172" i="3"/>
  <c r="J172" i="3"/>
  <c r="I172" i="3"/>
  <c r="H172" i="3"/>
  <c r="F172" i="3"/>
  <c r="J805" i="8"/>
  <c r="K805" i="8"/>
  <c r="J708" i="8"/>
  <c r="K708" i="8"/>
  <c r="J952" i="8"/>
  <c r="K952" i="8"/>
  <c r="K906" i="8"/>
  <c r="J906" i="8"/>
  <c r="J865" i="8"/>
  <c r="K865" i="8"/>
  <c r="J791" i="8"/>
  <c r="K791" i="8"/>
  <c r="K851" i="8"/>
  <c r="J851" i="8"/>
  <c r="J203" i="3"/>
  <c r="K203" i="3"/>
  <c r="I203" i="3"/>
  <c r="J320" i="3"/>
  <c r="K320" i="3"/>
  <c r="I320" i="3"/>
  <c r="H320" i="3"/>
  <c r="F320" i="3"/>
  <c r="J668" i="3"/>
  <c r="K668" i="3"/>
  <c r="H668" i="3"/>
  <c r="F668" i="3"/>
  <c r="I59" i="3"/>
  <c r="J59" i="3"/>
  <c r="K59" i="3"/>
  <c r="F59" i="3"/>
  <c r="H59" i="3"/>
  <c r="J980" i="8"/>
  <c r="K980" i="8"/>
  <c r="J900" i="8"/>
  <c r="K900" i="8"/>
  <c r="K41" i="3"/>
  <c r="J41" i="3"/>
  <c r="I41" i="3"/>
  <c r="H128" i="3"/>
  <c r="I128" i="3"/>
  <c r="F128" i="3"/>
  <c r="J128" i="3"/>
  <c r="K128" i="3"/>
  <c r="K85" i="3"/>
  <c r="J85" i="3"/>
  <c r="I85" i="3"/>
  <c r="F85" i="3"/>
  <c r="H85" i="3"/>
  <c r="J37" i="3"/>
  <c r="K37" i="3"/>
  <c r="I37" i="3"/>
  <c r="J134" i="3"/>
  <c r="I134" i="3"/>
  <c r="K134" i="3"/>
  <c r="H134" i="3"/>
  <c r="F134" i="3"/>
  <c r="J140" i="3"/>
  <c r="K140" i="3"/>
  <c r="I140" i="3"/>
  <c r="H140" i="3"/>
  <c r="F140" i="3"/>
  <c r="K817" i="8"/>
  <c r="J817" i="8"/>
  <c r="K701" i="8"/>
  <c r="J701" i="8"/>
  <c r="K722" i="8"/>
  <c r="J722" i="8"/>
  <c r="K898" i="8"/>
  <c r="J898" i="8"/>
  <c r="J84" i="3"/>
  <c r="K84" i="3"/>
  <c r="I84" i="3"/>
  <c r="J56" i="3"/>
  <c r="K56" i="3"/>
  <c r="I56" i="3"/>
  <c r="J101" i="3"/>
  <c r="I101" i="3"/>
  <c r="K101" i="3"/>
  <c r="H101" i="3"/>
  <c r="F101" i="3"/>
  <c r="K992" i="8"/>
  <c r="J992" i="8"/>
  <c r="J839" i="8"/>
  <c r="K839" i="8"/>
  <c r="J954" i="8"/>
  <c r="K954" i="8"/>
  <c r="K70" i="3"/>
  <c r="J70" i="3"/>
  <c r="I70" i="3"/>
  <c r="I116" i="3"/>
  <c r="J116" i="3"/>
  <c r="K116" i="3"/>
  <c r="F116" i="3"/>
  <c r="H116" i="3"/>
  <c r="K138" i="3"/>
  <c r="J138" i="3"/>
  <c r="I138" i="3"/>
  <c r="H138" i="3"/>
  <c r="F138" i="3"/>
  <c r="J169" i="3"/>
  <c r="K169" i="3"/>
  <c r="I169" i="3"/>
  <c r="H169" i="3"/>
  <c r="F169" i="3"/>
  <c r="K970" i="8"/>
  <c r="J970" i="8"/>
  <c r="K958" i="8"/>
  <c r="J958" i="8"/>
  <c r="K38" i="3"/>
  <c r="J38" i="3"/>
  <c r="I38" i="3"/>
  <c r="H38" i="3"/>
  <c r="F38" i="3"/>
  <c r="J30" i="3"/>
  <c r="K30" i="3"/>
  <c r="I30" i="3"/>
  <c r="K58" i="3"/>
  <c r="J58" i="3"/>
  <c r="I58" i="3"/>
  <c r="H58" i="3"/>
  <c r="F58" i="3"/>
  <c r="I94" i="3"/>
  <c r="K94" i="3"/>
  <c r="J94" i="3"/>
  <c r="F94" i="3"/>
  <c r="H94" i="3"/>
  <c r="J692" i="8"/>
  <c r="K692" i="8"/>
  <c r="K766" i="8"/>
  <c r="J766" i="8"/>
  <c r="K782" i="8"/>
  <c r="J782" i="8"/>
  <c r="K294" i="3"/>
  <c r="J294" i="3"/>
  <c r="I294" i="3"/>
  <c r="H294" i="3"/>
  <c r="F294" i="3"/>
  <c r="K40" i="3"/>
  <c r="F40" i="3"/>
  <c r="I40" i="3"/>
  <c r="J40" i="3"/>
  <c r="H40" i="3"/>
  <c r="J28" i="3"/>
  <c r="K28" i="3"/>
  <c r="I28" i="3"/>
  <c r="J61" i="3"/>
  <c r="I61" i="3"/>
  <c r="K61" i="3"/>
  <c r="F61" i="3"/>
  <c r="H61" i="3"/>
  <c r="J51" i="3"/>
  <c r="K51" i="3"/>
  <c r="I51" i="3"/>
  <c r="F51" i="3"/>
  <c r="H51" i="3"/>
  <c r="J175" i="3"/>
  <c r="K175" i="3"/>
  <c r="I175" i="3"/>
  <c r="I141" i="3"/>
  <c r="K141" i="3"/>
  <c r="J141" i="3"/>
  <c r="F141" i="3"/>
  <c r="H141" i="3"/>
  <c r="K102" i="3"/>
  <c r="J102" i="3"/>
  <c r="I102" i="3"/>
  <c r="K52" i="3"/>
  <c r="J52" i="3"/>
  <c r="I52" i="3"/>
  <c r="K57" i="3"/>
  <c r="J57" i="3"/>
  <c r="F57" i="3"/>
  <c r="H57" i="3"/>
  <c r="I57" i="3"/>
  <c r="K29" i="3"/>
  <c r="J29" i="3"/>
  <c r="I29" i="3"/>
  <c r="H29" i="3"/>
  <c r="F29" i="3"/>
  <c r="K53" i="3"/>
  <c r="J53" i="3"/>
  <c r="I53" i="3"/>
  <c r="F53" i="3"/>
  <c r="H53" i="3"/>
  <c r="J89" i="3"/>
  <c r="K89" i="3"/>
  <c r="H89" i="3"/>
  <c r="I89" i="3"/>
  <c r="F89" i="3"/>
  <c r="K83" i="3"/>
  <c r="J83" i="3"/>
  <c r="I83" i="3"/>
  <c r="H83" i="3"/>
  <c r="F83" i="3"/>
  <c r="K771" i="8"/>
  <c r="J771" i="8"/>
  <c r="K827" i="8"/>
  <c r="J827" i="8"/>
  <c r="K859" i="8"/>
  <c r="J859" i="8"/>
  <c r="J496" i="3"/>
  <c r="I496" i="3"/>
  <c r="F496" i="3"/>
  <c r="K496" i="3"/>
  <c r="H496" i="3"/>
  <c r="J34" i="3"/>
  <c r="K34" i="3"/>
  <c r="I34" i="3"/>
  <c r="J9" i="3"/>
  <c r="K9" i="3"/>
  <c r="I9" i="3"/>
  <c r="K35" i="3"/>
  <c r="J35" i="3"/>
  <c r="I35" i="3"/>
  <c r="K129" i="3"/>
  <c r="J129" i="3"/>
  <c r="I129" i="3"/>
  <c r="F129" i="3"/>
  <c r="H129" i="3"/>
  <c r="K88" i="3"/>
  <c r="J88" i="3"/>
  <c r="I88" i="3"/>
  <c r="I154" i="3"/>
  <c r="K154" i="3"/>
  <c r="J154" i="3"/>
  <c r="F154" i="3"/>
  <c r="H154" i="3"/>
  <c r="J90" i="3"/>
  <c r="K90" i="3"/>
  <c r="I90" i="3"/>
  <c r="F90" i="3"/>
  <c r="H90" i="3"/>
  <c r="J133" i="3"/>
  <c r="K133" i="3"/>
  <c r="I133" i="3"/>
  <c r="H133" i="3"/>
  <c r="F133" i="3"/>
  <c r="J185" i="3"/>
  <c r="K185" i="3"/>
  <c r="I185" i="3"/>
  <c r="F157" i="3"/>
  <c r="J157" i="3"/>
  <c r="K157" i="3"/>
  <c r="H157" i="3"/>
  <c r="I157" i="3"/>
  <c r="J186" i="3"/>
  <c r="K186" i="3"/>
  <c r="I186" i="3"/>
  <c r="J966" i="8"/>
  <c r="K966" i="8"/>
  <c r="K838" i="8"/>
  <c r="J838" i="8"/>
  <c r="J825" i="8"/>
  <c r="K825" i="8"/>
  <c r="K1002" i="8"/>
  <c r="J1002" i="8"/>
  <c r="J706" i="8"/>
  <c r="K706" i="8"/>
  <c r="K830" i="8"/>
  <c r="J830" i="8"/>
  <c r="J910" i="8"/>
  <c r="K910" i="8"/>
  <c r="K219" i="3"/>
  <c r="J219" i="3"/>
  <c r="I219" i="3"/>
  <c r="K926" i="3"/>
  <c r="J926" i="3"/>
  <c r="I926" i="3"/>
  <c r="F926" i="3"/>
  <c r="H926" i="3"/>
  <c r="J918" i="8"/>
  <c r="K918" i="8"/>
  <c r="F576" i="3"/>
  <c r="I576" i="3"/>
  <c r="J576" i="3"/>
  <c r="H576" i="3"/>
  <c r="K576" i="3"/>
  <c r="K23" i="3"/>
  <c r="J23" i="3"/>
  <c r="I23" i="3"/>
  <c r="J8" i="3"/>
  <c r="K8" i="3"/>
  <c r="I8" i="3"/>
  <c r="F8" i="3"/>
  <c r="H8" i="3"/>
  <c r="J18" i="3"/>
  <c r="K18" i="3"/>
  <c r="I18" i="3"/>
  <c r="K171" i="3"/>
  <c r="J171" i="3"/>
  <c r="I171" i="3"/>
  <c r="J97" i="3"/>
  <c r="I97" i="3"/>
  <c r="K97" i="3"/>
  <c r="H97" i="3"/>
  <c r="F97" i="3"/>
  <c r="K127" i="3"/>
  <c r="J127" i="3"/>
  <c r="I127" i="3"/>
  <c r="H127" i="3"/>
  <c r="F127" i="3"/>
  <c r="K64" i="3"/>
  <c r="J64" i="3"/>
  <c r="I64" i="3"/>
  <c r="K125" i="3"/>
  <c r="J125" i="3"/>
  <c r="I125" i="3"/>
  <c r="H125" i="3"/>
  <c r="F125" i="3"/>
  <c r="I62" i="3"/>
  <c r="J62" i="3"/>
  <c r="K62" i="3"/>
  <c r="F62" i="3"/>
  <c r="H62" i="3"/>
  <c r="J156" i="3"/>
  <c r="K156" i="3"/>
  <c r="I156" i="3"/>
  <c r="H156" i="3"/>
  <c r="F156" i="3"/>
  <c r="J167" i="3"/>
  <c r="K167" i="3"/>
  <c r="I167" i="3"/>
  <c r="J730" i="8"/>
  <c r="K730" i="8"/>
  <c r="J993" i="8"/>
  <c r="K993" i="8"/>
  <c r="K810" i="8"/>
  <c r="J810" i="8"/>
  <c r="J795" i="8"/>
  <c r="K795" i="8"/>
  <c r="K749" i="8"/>
  <c r="J749" i="8"/>
  <c r="K996" i="8"/>
  <c r="J996" i="8"/>
  <c r="J913" i="8"/>
  <c r="K913" i="8"/>
  <c r="K912" i="8"/>
  <c r="J912" i="8"/>
  <c r="J905" i="8"/>
  <c r="K905" i="8"/>
  <c r="K880" i="8"/>
  <c r="J880" i="8"/>
  <c r="K809" i="8"/>
  <c r="J809" i="8"/>
  <c r="J934" i="8"/>
  <c r="K934" i="8"/>
  <c r="J894" i="8"/>
  <c r="K894" i="8"/>
  <c r="J244" i="3"/>
  <c r="K244" i="3"/>
  <c r="I244" i="3"/>
  <c r="K567" i="3"/>
  <c r="J567" i="3"/>
  <c r="I567" i="3"/>
  <c r="F567" i="3"/>
  <c r="H567" i="3"/>
  <c r="K182" i="3"/>
  <c r="J182" i="3"/>
  <c r="I182" i="3"/>
  <c r="K126" i="3"/>
  <c r="J126" i="3"/>
  <c r="I126" i="3"/>
  <c r="F126" i="3"/>
  <c r="H126" i="3"/>
  <c r="J808" i="8"/>
  <c r="K808" i="8"/>
  <c r="J977" i="8"/>
  <c r="K977" i="8"/>
  <c r="K936" i="8"/>
  <c r="J936" i="8"/>
  <c r="J994" i="8"/>
  <c r="K994" i="8"/>
  <c r="K719" i="8"/>
  <c r="J719" i="8"/>
  <c r="I833" i="3"/>
  <c r="J833" i="3"/>
  <c r="K833" i="3"/>
  <c r="F833" i="3"/>
  <c r="H833" i="3"/>
  <c r="J24" i="3"/>
  <c r="K24" i="3"/>
  <c r="I24" i="3"/>
  <c r="H24" i="3"/>
  <c r="F24" i="3"/>
  <c r="K12" i="3"/>
  <c r="J12" i="3"/>
  <c r="I12" i="3"/>
  <c r="F12" i="3"/>
  <c r="H12" i="3"/>
  <c r="I5" i="3"/>
  <c r="K5" i="3"/>
  <c r="J5" i="3"/>
  <c r="F5" i="3"/>
  <c r="H5" i="3"/>
  <c r="J67" i="3"/>
  <c r="F67" i="3"/>
  <c r="H67" i="3"/>
  <c r="K67" i="3"/>
  <c r="I67" i="3"/>
  <c r="H159" i="3"/>
  <c r="K159" i="3"/>
  <c r="J159" i="3"/>
  <c r="F159" i="3"/>
  <c r="I159" i="3"/>
  <c r="J79" i="3"/>
  <c r="I79" i="3"/>
  <c r="K79" i="3"/>
  <c r="F79" i="3"/>
  <c r="H79" i="3"/>
  <c r="J166" i="3"/>
  <c r="K166" i="3"/>
  <c r="I166" i="3"/>
  <c r="K145" i="3"/>
  <c r="J145" i="3"/>
  <c r="I145" i="3"/>
  <c r="H145" i="3"/>
  <c r="F145" i="3"/>
  <c r="K189" i="3"/>
  <c r="J189" i="3"/>
  <c r="I189" i="3"/>
  <c r="K152" i="3"/>
  <c r="I152" i="3"/>
  <c r="J152" i="3"/>
  <c r="F152" i="3"/>
  <c r="H152" i="3"/>
  <c r="K187" i="3"/>
  <c r="J187" i="3"/>
  <c r="I187" i="3"/>
  <c r="J3" i="8"/>
  <c r="K3" i="8"/>
  <c r="K967" i="8"/>
  <c r="J967" i="8"/>
  <c r="K862" i="8"/>
  <c r="J862" i="8"/>
  <c r="J823" i="8"/>
  <c r="K823" i="8"/>
  <c r="J695" i="8"/>
  <c r="K695" i="8"/>
  <c r="J710" i="8"/>
  <c r="K710" i="8"/>
  <c r="K769" i="8"/>
  <c r="J769" i="8"/>
  <c r="J846" i="8"/>
  <c r="K846" i="8"/>
  <c r="K941" i="8"/>
  <c r="J941" i="8"/>
  <c r="K832" i="8"/>
  <c r="J832" i="8"/>
  <c r="K218" i="3"/>
  <c r="J218" i="3"/>
  <c r="I218" i="3"/>
  <c r="I406" i="3"/>
  <c r="J406" i="3"/>
  <c r="K406" i="3"/>
  <c r="H406" i="3"/>
  <c r="F406" i="3"/>
  <c r="J693" i="3"/>
  <c r="K693" i="3"/>
  <c r="H693" i="3"/>
  <c r="F693" i="3"/>
  <c r="I693" i="3"/>
  <c r="K364" i="3"/>
  <c r="J364" i="3"/>
  <c r="I364" i="3"/>
  <c r="K309" i="3"/>
  <c r="J309" i="3"/>
  <c r="I309" i="3"/>
  <c r="J430" i="3"/>
  <c r="K430" i="3"/>
  <c r="I430" i="3"/>
  <c r="I799" i="3"/>
  <c r="K799" i="3"/>
  <c r="J799" i="3"/>
  <c r="F799" i="3"/>
  <c r="H799" i="3"/>
  <c r="K615" i="3"/>
  <c r="J615" i="3"/>
  <c r="I615" i="3"/>
  <c r="K956" i="3"/>
  <c r="F956" i="3"/>
  <c r="I956" i="3"/>
  <c r="J956" i="3"/>
  <c r="H956" i="3"/>
  <c r="J580" i="3"/>
  <c r="K580" i="3"/>
  <c r="I580" i="3"/>
  <c r="J104" i="3"/>
  <c r="K104" i="3"/>
  <c r="I104" i="3"/>
  <c r="K86" i="3"/>
  <c r="J86" i="3"/>
  <c r="I86" i="3"/>
  <c r="J81" i="3"/>
  <c r="K81" i="3"/>
  <c r="I81" i="3"/>
  <c r="K149" i="3"/>
  <c r="J149" i="3"/>
  <c r="I149" i="3"/>
  <c r="K4" i="8"/>
  <c r="J4" i="8"/>
  <c r="J962" i="8"/>
  <c r="K962" i="8"/>
  <c r="J856" i="8"/>
  <c r="K856" i="8"/>
  <c r="K835" i="8"/>
  <c r="J835" i="8"/>
  <c r="K946" i="8"/>
  <c r="J946" i="8"/>
  <c r="K909" i="8"/>
  <c r="J909" i="8"/>
  <c r="K896" i="8"/>
  <c r="J896" i="8"/>
  <c r="K911" i="8"/>
  <c r="J911" i="8"/>
  <c r="K755" i="8"/>
  <c r="J755" i="8"/>
  <c r="J853" i="8"/>
  <c r="K853" i="8"/>
  <c r="K715" i="8"/>
  <c r="J715" i="8"/>
  <c r="J983" i="8"/>
  <c r="K983" i="8"/>
  <c r="K736" i="8"/>
  <c r="J736" i="8"/>
  <c r="J947" i="8"/>
  <c r="K947" i="8"/>
  <c r="J738" i="8"/>
  <c r="K738" i="8"/>
  <c r="J860" i="8"/>
  <c r="K860" i="8"/>
  <c r="K828" i="8"/>
  <c r="J828" i="8"/>
  <c r="K876" i="8"/>
  <c r="J876" i="8"/>
  <c r="J890" i="8"/>
  <c r="K890" i="8"/>
  <c r="J216" i="3"/>
  <c r="K216" i="3"/>
  <c r="I216" i="3"/>
  <c r="J347" i="3"/>
  <c r="K347" i="3"/>
  <c r="I347" i="3"/>
  <c r="J398" i="3"/>
  <c r="K398" i="3"/>
  <c r="F398" i="3"/>
  <c r="H398" i="3"/>
  <c r="I398" i="3"/>
  <c r="K447" i="3"/>
  <c r="J447" i="3"/>
  <c r="I447" i="3"/>
  <c r="J904" i="8"/>
  <c r="K904" i="8"/>
  <c r="J714" i="8"/>
  <c r="K714" i="8"/>
  <c r="J767" i="8"/>
  <c r="K767" i="8"/>
  <c r="K869" i="8"/>
  <c r="J869" i="8"/>
  <c r="J959" i="8"/>
  <c r="K959" i="8"/>
  <c r="K879" i="8"/>
  <c r="J879" i="8"/>
  <c r="J404" i="3"/>
  <c r="K404" i="3"/>
  <c r="I404" i="3"/>
  <c r="J699" i="8"/>
  <c r="K699" i="8"/>
  <c r="J892" i="8"/>
  <c r="K892" i="8"/>
  <c r="I987" i="3"/>
  <c r="F987" i="3"/>
  <c r="K987" i="3"/>
  <c r="J987" i="3"/>
  <c r="H987" i="3"/>
  <c r="J7" i="3"/>
  <c r="K7" i="3"/>
  <c r="I7" i="3"/>
  <c r="J47" i="3"/>
  <c r="I47" i="3"/>
  <c r="K47" i="3"/>
  <c r="H47" i="3"/>
  <c r="F47" i="3"/>
  <c r="K22" i="3"/>
  <c r="J22" i="3"/>
  <c r="I22" i="3"/>
  <c r="F22" i="3"/>
  <c r="H22" i="3"/>
  <c r="I173" i="3"/>
  <c r="K173" i="3"/>
  <c r="J173" i="3"/>
  <c r="F173" i="3"/>
  <c r="H173" i="3"/>
  <c r="K96" i="3"/>
  <c r="J96" i="3"/>
  <c r="I96" i="3"/>
  <c r="K137" i="3"/>
  <c r="J137" i="3"/>
  <c r="H137" i="3"/>
  <c r="F137" i="3"/>
  <c r="I137" i="3"/>
  <c r="K76" i="3"/>
  <c r="J76" i="3"/>
  <c r="I76" i="3"/>
  <c r="J163" i="3"/>
  <c r="K163" i="3"/>
  <c r="I163" i="3"/>
  <c r="K73" i="3"/>
  <c r="J73" i="3"/>
  <c r="H73" i="3"/>
  <c r="F73" i="3"/>
  <c r="I73" i="3"/>
  <c r="J132" i="3"/>
  <c r="I132" i="3"/>
  <c r="K132" i="3"/>
  <c r="H132" i="3"/>
  <c r="F132" i="3"/>
  <c r="J815" i="8"/>
  <c r="K815" i="8"/>
  <c r="J903" i="8"/>
  <c r="K903" i="8"/>
  <c r="J969" i="8"/>
  <c r="K969" i="8"/>
  <c r="K779" i="8"/>
  <c r="J779" i="8"/>
  <c r="J902" i="8"/>
  <c r="K902" i="8"/>
  <c r="J848" i="8"/>
  <c r="K848" i="8"/>
  <c r="K843" i="8"/>
  <c r="J843" i="8"/>
  <c r="J987" i="8"/>
  <c r="K987" i="8"/>
  <c r="J785" i="8"/>
  <c r="K785" i="8"/>
  <c r="K931" i="8"/>
  <c r="J931" i="8"/>
  <c r="K717" i="8"/>
  <c r="J717" i="8"/>
  <c r="K757" i="8"/>
  <c r="J757" i="8"/>
  <c r="K237" i="3"/>
  <c r="J237" i="3"/>
  <c r="I237" i="3"/>
  <c r="K597" i="3"/>
  <c r="J597" i="3"/>
  <c r="I597" i="3"/>
  <c r="F597" i="3"/>
  <c r="H597" i="3"/>
  <c r="J257" i="3"/>
  <c r="K257" i="3"/>
  <c r="I257" i="3"/>
  <c r="K394" i="3"/>
  <c r="J394" i="3"/>
  <c r="I394" i="3"/>
  <c r="F394" i="3"/>
  <c r="H394" i="3"/>
  <c r="K324" i="3"/>
  <c r="J324" i="3"/>
  <c r="I324" i="3"/>
  <c r="F324" i="3"/>
  <c r="H324" i="3"/>
  <c r="K692" i="3"/>
  <c r="J692" i="3"/>
  <c r="F692" i="3"/>
  <c r="I692" i="3"/>
  <c r="H692" i="3"/>
  <c r="J578" i="3"/>
  <c r="I578" i="3"/>
  <c r="K578" i="3"/>
  <c r="H578" i="3"/>
  <c r="F578" i="3"/>
  <c r="H864" i="3"/>
  <c r="J864" i="3"/>
  <c r="K864" i="3"/>
  <c r="I864" i="3"/>
  <c r="F864" i="3"/>
  <c r="K589" i="3"/>
  <c r="J589" i="3"/>
  <c r="I589" i="3"/>
  <c r="K82" i="3"/>
  <c r="J82" i="3"/>
  <c r="I82" i="3"/>
  <c r="H82" i="3"/>
  <c r="F82" i="3"/>
  <c r="J100" i="3"/>
  <c r="K100" i="3"/>
  <c r="I100" i="3"/>
  <c r="K148" i="3"/>
  <c r="J148" i="3"/>
  <c r="I148" i="3"/>
  <c r="J107" i="3"/>
  <c r="I107" i="3"/>
  <c r="K107" i="3"/>
  <c r="F107" i="3"/>
  <c r="H107" i="3"/>
  <c r="J2" i="3"/>
  <c r="K2" i="3"/>
  <c r="I2" i="3"/>
  <c r="F2" i="3"/>
  <c r="H2" i="3"/>
  <c r="K777" i="8"/>
  <c r="J777" i="8"/>
  <c r="J758" i="8"/>
  <c r="K758" i="8"/>
  <c r="J919" i="8"/>
  <c r="K919" i="8"/>
  <c r="J844" i="8"/>
  <c r="K844" i="8"/>
  <c r="J925" i="8"/>
  <c r="K925" i="8"/>
  <c r="J927" i="8"/>
  <c r="K927" i="8"/>
  <c r="J750" i="8"/>
  <c r="K750" i="8"/>
  <c r="K711" i="8"/>
  <c r="J711" i="8"/>
  <c r="J963" i="8"/>
  <c r="K963" i="8"/>
  <c r="J756" i="8"/>
  <c r="K756" i="8"/>
  <c r="K776" i="8"/>
  <c r="J776" i="8"/>
  <c r="J718" i="8"/>
  <c r="K718" i="8"/>
  <c r="J855" i="8"/>
  <c r="K855" i="8"/>
  <c r="J834" i="8"/>
  <c r="K834" i="8"/>
  <c r="J220" i="3"/>
  <c r="K220" i="3"/>
  <c r="I220" i="3"/>
  <c r="J333" i="3"/>
  <c r="K333" i="3"/>
  <c r="I333" i="3"/>
  <c r="K508" i="3"/>
  <c r="J508" i="3"/>
  <c r="I508" i="3"/>
  <c r="H508" i="3"/>
  <c r="F508" i="3"/>
  <c r="J733" i="8"/>
  <c r="K733" i="8"/>
  <c r="J960" i="8"/>
  <c r="K960" i="8"/>
  <c r="K920" i="8"/>
  <c r="J920" i="8"/>
  <c r="K768" i="8"/>
  <c r="J768" i="8"/>
  <c r="K250" i="3"/>
  <c r="J250" i="3"/>
  <c r="I250" i="3"/>
  <c r="H925" i="3"/>
  <c r="K925" i="3"/>
  <c r="I925" i="3"/>
  <c r="F925" i="3"/>
  <c r="J925" i="3"/>
  <c r="K819" i="8"/>
  <c r="J819" i="8"/>
  <c r="J191" i="3"/>
  <c r="K191" i="3"/>
  <c r="I191" i="3"/>
  <c r="K21" i="3"/>
  <c r="J21" i="3"/>
  <c r="I21" i="3"/>
  <c r="K19" i="3"/>
  <c r="I19" i="3"/>
  <c r="J19" i="3"/>
  <c r="F19" i="3"/>
  <c r="H19" i="3"/>
  <c r="K50" i="3"/>
  <c r="J50" i="3"/>
  <c r="I50" i="3"/>
  <c r="H50" i="3"/>
  <c r="F50" i="3"/>
  <c r="K65" i="3"/>
  <c r="I65" i="3"/>
  <c r="J65" i="3"/>
  <c r="H65" i="3"/>
  <c r="F65" i="3"/>
  <c r="K121" i="3"/>
  <c r="J121" i="3"/>
  <c r="I121" i="3"/>
  <c r="H121" i="3"/>
  <c r="F121" i="3"/>
  <c r="F120" i="3"/>
  <c r="I120" i="3"/>
  <c r="J120" i="3"/>
  <c r="H120" i="3"/>
  <c r="K120" i="3"/>
  <c r="K188" i="3"/>
  <c r="J188" i="3"/>
  <c r="I188" i="3"/>
  <c r="K124" i="3"/>
  <c r="J124" i="3"/>
  <c r="I124" i="3"/>
  <c r="F124" i="3"/>
  <c r="H124" i="3"/>
  <c r="K184" i="3"/>
  <c r="I184" i="3"/>
  <c r="J184" i="3"/>
  <c r="F184" i="3"/>
  <c r="H184" i="3"/>
  <c r="J164" i="3"/>
  <c r="K164" i="3"/>
  <c r="I164" i="3"/>
  <c r="K703" i="8"/>
  <c r="J703" i="8"/>
  <c r="K816" i="8"/>
  <c r="J816" i="8"/>
  <c r="K917" i="8"/>
  <c r="J917" i="8"/>
  <c r="J995" i="8"/>
  <c r="K995" i="8"/>
  <c r="K724" i="8"/>
  <c r="J724" i="8"/>
  <c r="J339" i="3"/>
  <c r="K339" i="3"/>
  <c r="I339" i="3"/>
  <c r="J561" i="3"/>
  <c r="K561" i="3"/>
  <c r="I561" i="3"/>
  <c r="H561" i="3"/>
  <c r="F561" i="3"/>
  <c r="J259" i="3"/>
  <c r="K259" i="3"/>
  <c r="I259" i="3"/>
  <c r="K355" i="3"/>
  <c r="J355" i="3"/>
  <c r="I355" i="3"/>
  <c r="K378" i="3"/>
  <c r="I378" i="3"/>
  <c r="J378" i="3"/>
  <c r="F378" i="3"/>
  <c r="H378" i="3"/>
  <c r="K621" i="3"/>
  <c r="I621" i="3"/>
  <c r="J621" i="3"/>
  <c r="H621" i="3"/>
  <c r="F621" i="3"/>
  <c r="J544" i="3"/>
  <c r="F544" i="3"/>
  <c r="I544" i="3"/>
  <c r="K544" i="3"/>
  <c r="H544" i="3"/>
  <c r="J728" i="3"/>
  <c r="K728" i="3"/>
  <c r="I728" i="3"/>
  <c r="I944" i="3"/>
  <c r="K944" i="3"/>
  <c r="F944" i="3"/>
  <c r="J944" i="3"/>
  <c r="H944" i="3"/>
  <c r="I161" i="3"/>
  <c r="J161" i="3"/>
  <c r="K161" i="3"/>
  <c r="H161" i="3"/>
  <c r="F161" i="3"/>
  <c r="K155" i="3"/>
  <c r="J155" i="3"/>
  <c r="I155" i="3"/>
  <c r="H63" i="3"/>
  <c r="I63" i="3"/>
  <c r="J63" i="3"/>
  <c r="F63" i="3"/>
  <c r="K63" i="3"/>
  <c r="K112" i="3"/>
  <c r="H112" i="3"/>
  <c r="J112" i="3"/>
  <c r="I112" i="3"/>
  <c r="F112" i="3"/>
  <c r="J177" i="3"/>
  <c r="K177" i="3"/>
  <c r="I177" i="3"/>
  <c r="H177" i="3"/>
  <c r="F177" i="3"/>
  <c r="K884" i="8"/>
  <c r="J884" i="8"/>
  <c r="J976" i="8"/>
  <c r="K976" i="8"/>
  <c r="K866" i="8"/>
  <c r="J866" i="8"/>
  <c r="K944" i="8"/>
  <c r="J944" i="8"/>
  <c r="K939" i="8"/>
  <c r="J939" i="8"/>
  <c r="J888" i="8"/>
  <c r="K888" i="8"/>
  <c r="K935" i="8"/>
  <c r="J935" i="8"/>
  <c r="J861" i="8"/>
  <c r="K861" i="8"/>
  <c r="K863" i="8"/>
  <c r="J863" i="8"/>
  <c r="K761" i="8"/>
  <c r="J761" i="8"/>
  <c r="K696" i="8"/>
  <c r="J696" i="8"/>
  <c r="K924" i="8"/>
  <c r="J924" i="8"/>
  <c r="K837" i="8"/>
  <c r="J837" i="8"/>
  <c r="K797" i="8"/>
  <c r="J797" i="8"/>
  <c r="J907" i="8"/>
  <c r="K907" i="8"/>
  <c r="J251" i="3"/>
  <c r="K251" i="3"/>
  <c r="I251" i="3"/>
  <c r="J306" i="3"/>
  <c r="K306" i="3"/>
  <c r="I306" i="3"/>
  <c r="F306" i="3"/>
  <c r="H306" i="3"/>
  <c r="J604" i="3"/>
  <c r="K604" i="3"/>
  <c r="I604" i="3"/>
  <c r="K716" i="8"/>
  <c r="J716" i="8"/>
  <c r="K800" i="8"/>
  <c r="J800" i="8"/>
  <c r="J334" i="3"/>
  <c r="K334" i="3"/>
  <c r="H334" i="3"/>
  <c r="I334" i="3"/>
  <c r="F334" i="3"/>
  <c r="J502" i="3"/>
  <c r="K502" i="3"/>
  <c r="I502" i="3"/>
  <c r="J762" i="8"/>
  <c r="K762" i="8"/>
  <c r="J915" i="8"/>
  <c r="K915" i="8"/>
  <c r="K350" i="3"/>
  <c r="J350" i="3"/>
  <c r="H350" i="3"/>
  <c r="F350" i="3"/>
  <c r="I350" i="3"/>
  <c r="J46" i="3"/>
  <c r="I46" i="3"/>
  <c r="K46" i="3"/>
  <c r="F46" i="3"/>
  <c r="H46" i="3"/>
  <c r="K55" i="3"/>
  <c r="H55" i="3"/>
  <c r="J55" i="3"/>
  <c r="I55" i="3"/>
  <c r="F55" i="3"/>
  <c r="J42" i="3"/>
  <c r="I42" i="3"/>
  <c r="K42" i="3"/>
  <c r="F42" i="3"/>
  <c r="H42" i="3"/>
  <c r="K139" i="3"/>
  <c r="J139" i="3"/>
  <c r="I139" i="3"/>
  <c r="H139" i="3"/>
  <c r="F139" i="3"/>
  <c r="J174" i="3"/>
  <c r="K174" i="3"/>
  <c r="I174" i="3"/>
  <c r="K115" i="3"/>
  <c r="J115" i="3"/>
  <c r="H115" i="3"/>
  <c r="I115" i="3"/>
  <c r="F115" i="3"/>
  <c r="J168" i="3"/>
  <c r="K168" i="3"/>
  <c r="I168" i="3"/>
  <c r="H168" i="3"/>
  <c r="F168" i="3"/>
  <c r="K109" i="3"/>
  <c r="J109" i="3"/>
  <c r="I109" i="3"/>
  <c r="F109" i="3"/>
  <c r="H109" i="3"/>
  <c r="J77" i="3"/>
  <c r="K77" i="3"/>
  <c r="I77" i="3"/>
  <c r="H77" i="3"/>
  <c r="F77" i="3"/>
  <c r="K106" i="3"/>
  <c r="J106" i="3"/>
  <c r="I106" i="3"/>
  <c r="K131" i="3"/>
  <c r="J131" i="3"/>
  <c r="I131" i="3"/>
  <c r="F131" i="3"/>
  <c r="H131" i="3"/>
  <c r="J922" i="8"/>
  <c r="K922" i="8"/>
  <c r="J824" i="8"/>
  <c r="K824" i="8"/>
  <c r="J712" i="8"/>
  <c r="K712" i="8"/>
  <c r="J957" i="8"/>
  <c r="K957" i="8"/>
  <c r="J691" i="8"/>
  <c r="K691" i="8"/>
  <c r="J698" i="8"/>
  <c r="K698" i="8"/>
  <c r="J864" i="8"/>
  <c r="K864" i="8"/>
  <c r="K702" i="8"/>
  <c r="J702" i="8"/>
  <c r="J405" i="3"/>
  <c r="K405" i="3"/>
  <c r="I405" i="3"/>
  <c r="K804" i="3"/>
  <c r="I804" i="3"/>
  <c r="J804" i="3"/>
  <c r="H804" i="3"/>
  <c r="F804" i="3"/>
  <c r="J308" i="3"/>
  <c r="K308" i="3"/>
  <c r="I308" i="3"/>
  <c r="J425" i="3"/>
  <c r="K425" i="3"/>
  <c r="I425" i="3"/>
  <c r="F425" i="3"/>
  <c r="H425" i="3"/>
  <c r="K342" i="3"/>
  <c r="J342" i="3"/>
  <c r="I342" i="3"/>
  <c r="K603" i="3"/>
  <c r="J603" i="3"/>
  <c r="I603" i="3"/>
  <c r="K445" i="3"/>
  <c r="J445" i="3"/>
  <c r="I445" i="3"/>
  <c r="J751" i="3"/>
  <c r="K751" i="3"/>
  <c r="I751" i="3"/>
  <c r="F751" i="3"/>
  <c r="H751" i="3"/>
  <c r="J616" i="3"/>
  <c r="I616" i="3"/>
  <c r="K616" i="3"/>
  <c r="F616" i="3"/>
  <c r="H616" i="3"/>
  <c r="K95" i="3"/>
  <c r="J95" i="3"/>
  <c r="I95" i="3"/>
  <c r="H95" i="3"/>
  <c r="F95" i="3"/>
  <c r="J179" i="3"/>
  <c r="K179" i="3"/>
  <c r="I179" i="3"/>
  <c r="K66" i="3"/>
  <c r="I66" i="3"/>
  <c r="J66" i="3"/>
  <c r="F66" i="3"/>
  <c r="H66" i="3"/>
  <c r="K130" i="3"/>
  <c r="J130" i="3"/>
  <c r="F130" i="3"/>
  <c r="I130" i="3"/>
  <c r="H130" i="3"/>
  <c r="K899" i="8"/>
  <c r="J899" i="8"/>
  <c r="K889" i="8"/>
  <c r="J889" i="8"/>
  <c r="K728" i="8"/>
  <c r="J728" i="8"/>
  <c r="K737" i="8"/>
  <c r="J737" i="8"/>
  <c r="J988" i="8"/>
  <c r="K988" i="8"/>
  <c r="J885" i="8"/>
  <c r="K885" i="8"/>
  <c r="K849" i="8"/>
  <c r="J849" i="8"/>
  <c r="J914" i="8"/>
  <c r="K914" i="8"/>
  <c r="J740" i="8"/>
  <c r="K740" i="8"/>
  <c r="K822" i="8"/>
  <c r="J822" i="8"/>
  <c r="J801" i="8"/>
  <c r="K801" i="8"/>
  <c r="J975" i="8"/>
  <c r="K975" i="8"/>
  <c r="J739" i="8"/>
  <c r="K739" i="8"/>
  <c r="J895" i="8"/>
  <c r="K895" i="8"/>
  <c r="J833" i="8"/>
  <c r="K833" i="8"/>
  <c r="K792" i="8"/>
  <c r="J792" i="8"/>
  <c r="K921" i="8"/>
  <c r="J921" i="8"/>
  <c r="J747" i="8"/>
  <c r="K747" i="8"/>
  <c r="J818" i="8"/>
  <c r="K818" i="8"/>
  <c r="J271" i="3"/>
  <c r="K271" i="3"/>
  <c r="I271" i="3"/>
  <c r="H271" i="3"/>
  <c r="F271" i="3"/>
  <c r="K437" i="3"/>
  <c r="J437" i="3"/>
  <c r="H437" i="3"/>
  <c r="I437" i="3"/>
  <c r="F437" i="3"/>
  <c r="I928" i="3"/>
  <c r="F928" i="3"/>
  <c r="J928" i="3"/>
  <c r="H928" i="3"/>
  <c r="K928" i="3"/>
  <c r="J790" i="8"/>
  <c r="K790" i="8"/>
  <c r="K384" i="3"/>
  <c r="J384" i="3"/>
  <c r="I384" i="3"/>
  <c r="J995" i="3"/>
  <c r="F995" i="3"/>
  <c r="K995" i="3"/>
  <c r="I995" i="3"/>
  <c r="H995" i="3"/>
  <c r="J859" i="3"/>
  <c r="H859" i="3"/>
  <c r="F859" i="3"/>
  <c r="I859" i="3"/>
  <c r="K859" i="3"/>
  <c r="J778" i="8"/>
  <c r="K778" i="8"/>
  <c r="K850" i="8"/>
  <c r="J850" i="8"/>
  <c r="J821" i="8"/>
  <c r="K821" i="8"/>
  <c r="K735" i="8"/>
  <c r="J735" i="8"/>
  <c r="J943" i="8"/>
  <c r="K943" i="8"/>
  <c r="J223" i="3"/>
  <c r="K223" i="3"/>
  <c r="I223" i="3"/>
  <c r="J221" i="3"/>
  <c r="K221" i="3"/>
  <c r="I221" i="3"/>
  <c r="K258" i="3"/>
  <c r="J258" i="3"/>
  <c r="I258" i="3"/>
  <c r="K336" i="3"/>
  <c r="J336" i="3"/>
  <c r="I336" i="3"/>
  <c r="K443" i="3"/>
  <c r="J443" i="3"/>
  <c r="I443" i="3"/>
  <c r="K411" i="3"/>
  <c r="J411" i="3"/>
  <c r="I411" i="3"/>
  <c r="J361" i="3"/>
  <c r="K361" i="3"/>
  <c r="I361" i="3"/>
  <c r="K293" i="3"/>
  <c r="J293" i="3"/>
  <c r="I293" i="3"/>
  <c r="F798" i="3"/>
  <c r="K798" i="3"/>
  <c r="H798" i="3"/>
  <c r="J798" i="3"/>
  <c r="I798" i="3"/>
  <c r="K560" i="3"/>
  <c r="I560" i="3"/>
  <c r="J560" i="3"/>
  <c r="H560" i="3"/>
  <c r="F560" i="3"/>
  <c r="N993" i="2"/>
  <c r="F999" i="3"/>
  <c r="I999" i="3"/>
  <c r="O993" i="2"/>
  <c r="H999" i="3"/>
  <c r="J999" i="3"/>
  <c r="K999" i="3"/>
  <c r="J653" i="3"/>
  <c r="K653" i="3"/>
  <c r="I653" i="3"/>
  <c r="K726" i="3"/>
  <c r="J726" i="3"/>
  <c r="I726" i="3"/>
  <c r="H726" i="3"/>
  <c r="F726" i="3"/>
  <c r="F990" i="3"/>
  <c r="K990" i="3"/>
  <c r="H990" i="3"/>
  <c r="I990" i="3"/>
  <c r="J990" i="3"/>
  <c r="K687" i="3"/>
  <c r="J687" i="3"/>
  <c r="I687" i="3"/>
  <c r="H687" i="3"/>
  <c r="F687" i="3"/>
  <c r="K901" i="3"/>
  <c r="J901" i="3"/>
  <c r="I901" i="3"/>
  <c r="F901" i="3"/>
  <c r="H901" i="3"/>
  <c r="K831" i="8"/>
  <c r="J831" i="8"/>
  <c r="K938" i="8"/>
  <c r="J938" i="8"/>
  <c r="J786" i="8"/>
  <c r="K786" i="8"/>
  <c r="K972" i="8"/>
  <c r="J972" i="8"/>
  <c r="J754" i="8"/>
  <c r="K754" i="8"/>
  <c r="K798" i="8"/>
  <c r="J798" i="8"/>
  <c r="J194" i="3"/>
  <c r="K194" i="3"/>
  <c r="I194" i="3"/>
  <c r="J211" i="3"/>
  <c r="K211" i="3"/>
  <c r="F211" i="3"/>
  <c r="H211" i="3"/>
  <c r="I211" i="3"/>
  <c r="K265" i="3"/>
  <c r="J265" i="3"/>
  <c r="I265" i="3"/>
  <c r="J305" i="3"/>
  <c r="K305" i="3"/>
  <c r="I305" i="3"/>
  <c r="J440" i="3"/>
  <c r="K440" i="3"/>
  <c r="I440" i="3"/>
  <c r="K433" i="3"/>
  <c r="J433" i="3"/>
  <c r="I433" i="3"/>
  <c r="J301" i="3"/>
  <c r="K301" i="3"/>
  <c r="I301" i="3"/>
  <c r="J321" i="3"/>
  <c r="K321" i="3"/>
  <c r="I321" i="3"/>
  <c r="I854" i="3"/>
  <c r="J854" i="3"/>
  <c r="F854" i="3"/>
  <c r="H854" i="3"/>
  <c r="K854" i="3"/>
  <c r="K643" i="3"/>
  <c r="J643" i="3"/>
  <c r="I643" i="3"/>
  <c r="F643" i="3"/>
  <c r="H643" i="3"/>
  <c r="K866" i="3"/>
  <c r="H866" i="3"/>
  <c r="J866" i="3"/>
  <c r="I866" i="3"/>
  <c r="F866" i="3"/>
  <c r="J533" i="3"/>
  <c r="I533" i="3"/>
  <c r="K533" i="3"/>
  <c r="F533" i="3"/>
  <c r="H533" i="3"/>
  <c r="K569" i="3"/>
  <c r="J569" i="3"/>
  <c r="I569" i="3"/>
  <c r="H569" i="3"/>
  <c r="F569" i="3"/>
  <c r="K521" i="3"/>
  <c r="I521" i="3"/>
  <c r="J521" i="3"/>
  <c r="H521" i="3"/>
  <c r="F521" i="3"/>
  <c r="I543" i="3"/>
  <c r="K543" i="3"/>
  <c r="J543" i="3"/>
  <c r="H543" i="3"/>
  <c r="F543" i="3"/>
  <c r="J789" i="3"/>
  <c r="I789" i="3"/>
  <c r="K789" i="3"/>
  <c r="H789" i="3"/>
  <c r="F789" i="3"/>
  <c r="J225" i="3"/>
  <c r="K225" i="3"/>
  <c r="I225" i="3"/>
  <c r="K202" i="3"/>
  <c r="J202" i="3"/>
  <c r="I202" i="3"/>
  <c r="K210" i="3"/>
  <c r="J210" i="3"/>
  <c r="I210" i="3"/>
  <c r="J238" i="3"/>
  <c r="K238" i="3"/>
  <c r="I238" i="3"/>
  <c r="K277" i="3"/>
  <c r="J277" i="3"/>
  <c r="I277" i="3"/>
  <c r="J276" i="3"/>
  <c r="K276" i="3"/>
  <c r="I276" i="3"/>
  <c r="I346" i="3"/>
  <c r="K346" i="3"/>
  <c r="J346" i="3"/>
  <c r="H346" i="3"/>
  <c r="F346" i="3"/>
  <c r="K289" i="3"/>
  <c r="J289" i="3"/>
  <c r="I289" i="3"/>
  <c r="K439" i="3"/>
  <c r="J439" i="3"/>
  <c r="I439" i="3"/>
  <c r="J310" i="3"/>
  <c r="K310" i="3"/>
  <c r="I310" i="3"/>
  <c r="J431" i="3"/>
  <c r="K431" i="3"/>
  <c r="I431" i="3"/>
  <c r="J360" i="3"/>
  <c r="K360" i="3"/>
  <c r="I360" i="3"/>
  <c r="H360" i="3"/>
  <c r="F360" i="3"/>
  <c r="K199" i="3"/>
  <c r="J199" i="3"/>
  <c r="I199" i="3"/>
  <c r="K338" i="3"/>
  <c r="J338" i="3"/>
  <c r="F338" i="3"/>
  <c r="I338" i="3"/>
  <c r="H338" i="3"/>
  <c r="J388" i="3"/>
  <c r="K388" i="3"/>
  <c r="I388" i="3"/>
  <c r="K291" i="3"/>
  <c r="J291" i="3"/>
  <c r="I291" i="3"/>
  <c r="H291" i="3"/>
  <c r="F291" i="3"/>
  <c r="J577" i="3"/>
  <c r="I577" i="3"/>
  <c r="K577" i="3"/>
  <c r="F577" i="3"/>
  <c r="H577" i="3"/>
  <c r="K476" i="3"/>
  <c r="J476" i="3"/>
  <c r="I476" i="3"/>
  <c r="J980" i="3"/>
  <c r="I980" i="3"/>
  <c r="F980" i="3"/>
  <c r="K980" i="3"/>
  <c r="H980" i="3"/>
  <c r="K691" i="3"/>
  <c r="J691" i="3"/>
  <c r="F691" i="3"/>
  <c r="H691" i="3"/>
  <c r="J720" i="8"/>
  <c r="K720" i="8"/>
  <c r="K965" i="8"/>
  <c r="J965" i="8"/>
  <c r="J951" i="8"/>
  <c r="K951" i="8"/>
  <c r="J991" i="8"/>
  <c r="K991" i="8"/>
  <c r="J875" i="8"/>
  <c r="K875" i="8"/>
  <c r="J745" i="8"/>
  <c r="K745" i="8"/>
  <c r="K746" i="8"/>
  <c r="J746" i="8"/>
  <c r="K1001" i="8"/>
  <c r="J1001" i="8"/>
  <c r="K229" i="3"/>
  <c r="J229" i="3"/>
  <c r="I229" i="3"/>
  <c r="J255" i="3"/>
  <c r="K255" i="3"/>
  <c r="I255" i="3"/>
  <c r="H255" i="3"/>
  <c r="F255" i="3"/>
  <c r="J337" i="3"/>
  <c r="K337" i="3"/>
  <c r="I337" i="3"/>
  <c r="K343" i="3"/>
  <c r="J343" i="3"/>
  <c r="I343" i="3"/>
  <c r="K637" i="3"/>
  <c r="J637" i="3"/>
  <c r="I637" i="3"/>
  <c r="K891" i="3"/>
  <c r="F891" i="3"/>
  <c r="I891" i="3"/>
  <c r="J891" i="3"/>
  <c r="H891" i="3"/>
  <c r="J646" i="3"/>
  <c r="K646" i="3"/>
  <c r="I646" i="3"/>
  <c r="H646" i="3"/>
  <c r="F646" i="3"/>
  <c r="J609" i="3"/>
  <c r="K609" i="3"/>
  <c r="I609" i="3"/>
  <c r="F609" i="3"/>
  <c r="H609" i="3"/>
  <c r="J881" i="8"/>
  <c r="K881" i="8"/>
  <c r="K789" i="8"/>
  <c r="J789" i="8"/>
  <c r="J772" i="8"/>
  <c r="K772" i="8"/>
  <c r="K713" i="8"/>
  <c r="J713" i="8"/>
  <c r="K775" i="8"/>
  <c r="J775" i="8"/>
  <c r="J886" i="8"/>
  <c r="K886" i="8"/>
  <c r="J985" i="8"/>
  <c r="K985" i="8"/>
  <c r="J748" i="8"/>
  <c r="K748" i="8"/>
  <c r="J764" i="8"/>
  <c r="K764" i="8"/>
  <c r="K215" i="3"/>
  <c r="J215" i="3"/>
  <c r="I215" i="3"/>
  <c r="K241" i="3"/>
  <c r="J241" i="3"/>
  <c r="I241" i="3"/>
  <c r="J274" i="3"/>
  <c r="K274" i="3"/>
  <c r="I274" i="3"/>
  <c r="K389" i="3"/>
  <c r="J389" i="3"/>
  <c r="I389" i="3"/>
  <c r="J302" i="3"/>
  <c r="K302" i="3"/>
  <c r="I302" i="3"/>
  <c r="K323" i="3"/>
  <c r="J323" i="3"/>
  <c r="I323" i="3"/>
  <c r="K410" i="3"/>
  <c r="J410" i="3"/>
  <c r="F410" i="3"/>
  <c r="I410" i="3"/>
  <c r="H410" i="3"/>
  <c r="K395" i="3"/>
  <c r="J395" i="3"/>
  <c r="I395" i="3"/>
  <c r="H964" i="3"/>
  <c r="K964" i="3"/>
  <c r="I964" i="3"/>
  <c r="F964" i="3"/>
  <c r="J964" i="3"/>
  <c r="K921" i="3"/>
  <c r="J921" i="3"/>
  <c r="I921" i="3"/>
  <c r="H921" i="3"/>
  <c r="F921" i="3"/>
  <c r="I754" i="3"/>
  <c r="J754" i="3"/>
  <c r="K754" i="3"/>
  <c r="F754" i="3"/>
  <c r="H754" i="3"/>
  <c r="K599" i="3"/>
  <c r="J599" i="3"/>
  <c r="I599" i="3"/>
  <c r="J554" i="3"/>
  <c r="K554" i="3"/>
  <c r="I554" i="3"/>
  <c r="H554" i="3"/>
  <c r="F554" i="3"/>
  <c r="J686" i="3"/>
  <c r="K686" i="3"/>
  <c r="I686" i="3"/>
  <c r="K827" i="3"/>
  <c r="I827" i="3"/>
  <c r="H827" i="3"/>
  <c r="J827" i="3"/>
  <c r="F827" i="3"/>
  <c r="I846" i="3"/>
  <c r="F846" i="3"/>
  <c r="H846" i="3"/>
  <c r="J846" i="3"/>
  <c r="K846" i="3"/>
  <c r="J806" i="8"/>
  <c r="K806" i="8"/>
  <c r="K897" i="8"/>
  <c r="J897" i="8"/>
  <c r="K807" i="8"/>
  <c r="J807" i="8"/>
  <c r="K908" i="8"/>
  <c r="J908" i="8"/>
  <c r="J948" i="8"/>
  <c r="K948" i="8"/>
  <c r="J973" i="8"/>
  <c r="K973" i="8"/>
  <c r="K840" i="8"/>
  <c r="J840" i="8"/>
  <c r="K727" i="8"/>
  <c r="J727" i="8"/>
  <c r="J857" i="8"/>
  <c r="K857" i="8"/>
  <c r="J224" i="3"/>
  <c r="K224" i="3"/>
  <c r="I224" i="3"/>
  <c r="J248" i="3"/>
  <c r="K248" i="3"/>
  <c r="I248" i="3"/>
  <c r="K262" i="3"/>
  <c r="J262" i="3"/>
  <c r="I262" i="3"/>
  <c r="F262" i="3"/>
  <c r="H262" i="3"/>
  <c r="K419" i="3"/>
  <c r="J419" i="3"/>
  <c r="I419" i="3"/>
  <c r="J295" i="3"/>
  <c r="I295" i="3"/>
  <c r="K295" i="3"/>
  <c r="F295" i="3"/>
  <c r="H295" i="3"/>
  <c r="J358" i="3"/>
  <c r="K358" i="3"/>
  <c r="I358" i="3"/>
  <c r="H358" i="3"/>
  <c r="F358" i="3"/>
  <c r="K412" i="3"/>
  <c r="J412" i="3"/>
  <c r="I412" i="3"/>
  <c r="K417" i="3"/>
  <c r="J417" i="3"/>
  <c r="I417" i="3"/>
  <c r="K682" i="3"/>
  <c r="J682" i="3"/>
  <c r="I682" i="3"/>
  <c r="F937" i="3"/>
  <c r="I937" i="3"/>
  <c r="H937" i="3"/>
  <c r="J937" i="3"/>
  <c r="K937" i="3"/>
  <c r="K645" i="3"/>
  <c r="J645" i="3"/>
  <c r="F645" i="3"/>
  <c r="I645" i="3"/>
  <c r="H645" i="3"/>
  <c r="J671" i="3"/>
  <c r="K671" i="3"/>
  <c r="H671" i="3"/>
  <c r="F671" i="3"/>
  <c r="I671" i="3"/>
  <c r="I930" i="3"/>
  <c r="K930" i="3"/>
  <c r="H930" i="3"/>
  <c r="F930" i="3"/>
  <c r="J930" i="3"/>
  <c r="F774" i="3"/>
  <c r="J774" i="3"/>
  <c r="H774" i="3"/>
  <c r="I774" i="3"/>
  <c r="K774" i="3"/>
  <c r="K464" i="3"/>
  <c r="J464" i="3"/>
  <c r="I464" i="3"/>
  <c r="I807" i="3"/>
  <c r="K807" i="3"/>
  <c r="J807" i="3"/>
  <c r="F807" i="3"/>
  <c r="H807" i="3"/>
  <c r="K222" i="3"/>
  <c r="I222" i="3"/>
  <c r="J222" i="3"/>
  <c r="H222" i="3"/>
  <c r="F222" i="3"/>
  <c r="K204" i="3"/>
  <c r="J204" i="3"/>
  <c r="I204" i="3"/>
  <c r="K196" i="3"/>
  <c r="J196" i="3"/>
  <c r="I196" i="3"/>
  <c r="K249" i="3"/>
  <c r="J249" i="3"/>
  <c r="I249" i="3"/>
  <c r="K267" i="3"/>
  <c r="J267" i="3"/>
  <c r="I267" i="3"/>
  <c r="J282" i="3"/>
  <c r="K282" i="3"/>
  <c r="I282" i="3"/>
  <c r="J396" i="3"/>
  <c r="K396" i="3"/>
  <c r="I396" i="3"/>
  <c r="K344" i="3"/>
  <c r="J344" i="3"/>
  <c r="I344" i="3"/>
  <c r="K307" i="3"/>
  <c r="J307" i="3"/>
  <c r="I307" i="3"/>
  <c r="K373" i="3"/>
  <c r="J373" i="3"/>
  <c r="I373" i="3"/>
  <c r="F373" i="3"/>
  <c r="H373" i="3"/>
  <c r="K365" i="3"/>
  <c r="J365" i="3"/>
  <c r="I365" i="3"/>
  <c r="K434" i="3"/>
  <c r="J434" i="3"/>
  <c r="I434" i="3"/>
  <c r="K860" i="3"/>
  <c r="I860" i="3"/>
  <c r="F860" i="3"/>
  <c r="J860" i="3"/>
  <c r="H860" i="3"/>
  <c r="H982" i="3"/>
  <c r="K982" i="3"/>
  <c r="J982" i="3"/>
  <c r="I982" i="3"/>
  <c r="F982" i="3"/>
  <c r="K744" i="3"/>
  <c r="I744" i="3"/>
  <c r="J744" i="3"/>
  <c r="H744" i="3"/>
  <c r="F744" i="3"/>
  <c r="K824" i="3"/>
  <c r="J824" i="3"/>
  <c r="I824" i="3"/>
  <c r="H824" i="3"/>
  <c r="F824" i="3"/>
  <c r="K982" i="8"/>
  <c r="J982" i="8"/>
  <c r="J784" i="8"/>
  <c r="K784" i="8"/>
  <c r="K802" i="8"/>
  <c r="J802" i="8"/>
  <c r="J836" i="8"/>
  <c r="K836" i="8"/>
  <c r="J741" i="8"/>
  <c r="K741" i="8"/>
  <c r="J870" i="8"/>
  <c r="K870" i="8"/>
  <c r="K937" i="8"/>
  <c r="J937" i="8"/>
  <c r="J940" i="8"/>
  <c r="K940" i="8"/>
  <c r="K891" i="8"/>
  <c r="J891" i="8"/>
  <c r="K770" i="8"/>
  <c r="J770" i="8"/>
  <c r="J759" i="8"/>
  <c r="K759" i="8"/>
  <c r="J932" i="8"/>
  <c r="K932" i="8"/>
  <c r="K232" i="3"/>
  <c r="J232" i="3"/>
  <c r="I232" i="3"/>
  <c r="K275" i="3"/>
  <c r="J275" i="3"/>
  <c r="I275" i="3"/>
  <c r="H275" i="3"/>
  <c r="F275" i="3"/>
  <c r="K313" i="3"/>
  <c r="J313" i="3"/>
  <c r="I313" i="3"/>
  <c r="K366" i="3"/>
  <c r="J366" i="3"/>
  <c r="I366" i="3"/>
  <c r="H762" i="3"/>
  <c r="K762" i="3"/>
  <c r="J762" i="3"/>
  <c r="I762" i="3"/>
  <c r="F762" i="3"/>
  <c r="J566" i="3"/>
  <c r="K566" i="3"/>
  <c r="I566" i="3"/>
  <c r="J684" i="3"/>
  <c r="K684" i="3"/>
  <c r="I684" i="3"/>
  <c r="J729" i="3"/>
  <c r="I729" i="3"/>
  <c r="K729" i="3"/>
  <c r="H729" i="3"/>
  <c r="F729" i="3"/>
  <c r="J841" i="8"/>
  <c r="K841" i="8"/>
  <c r="K942" i="8"/>
  <c r="J942" i="8"/>
  <c r="J928" i="8"/>
  <c r="K928" i="8"/>
  <c r="J872" i="8"/>
  <c r="K872" i="8"/>
  <c r="J981" i="8"/>
  <c r="K981" i="8"/>
  <c r="J999" i="8"/>
  <c r="K999" i="8"/>
  <c r="J845" i="8"/>
  <c r="K845" i="8"/>
  <c r="K893" i="8"/>
  <c r="J893" i="8"/>
  <c r="J228" i="3"/>
  <c r="K228" i="3"/>
  <c r="I228" i="3"/>
  <c r="K247" i="3"/>
  <c r="J247" i="3"/>
  <c r="I247" i="3"/>
  <c r="K263" i="3"/>
  <c r="J263" i="3"/>
  <c r="I263" i="3"/>
  <c r="J284" i="3"/>
  <c r="K284" i="3"/>
  <c r="I284" i="3"/>
  <c r="K312" i="3"/>
  <c r="J312" i="3"/>
  <c r="I312" i="3"/>
  <c r="K304" i="3"/>
  <c r="J304" i="3"/>
  <c r="I304" i="3"/>
  <c r="K299" i="3"/>
  <c r="J299" i="3"/>
  <c r="I299" i="3"/>
  <c r="K383" i="3"/>
  <c r="J383" i="3"/>
  <c r="I383" i="3"/>
  <c r="K929" i="3"/>
  <c r="H929" i="3"/>
  <c r="J929" i="3"/>
  <c r="F929" i="3"/>
  <c r="I929" i="3"/>
  <c r="K810" i="3"/>
  <c r="I810" i="3"/>
  <c r="J810" i="3"/>
  <c r="H810" i="3"/>
  <c r="F810" i="3"/>
  <c r="K935" i="3"/>
  <c r="I935" i="3"/>
  <c r="F935" i="3"/>
  <c r="J935" i="3"/>
  <c r="H935" i="3"/>
  <c r="I545" i="3"/>
  <c r="K545" i="3"/>
  <c r="J545" i="3"/>
  <c r="H545" i="3"/>
  <c r="F545" i="3"/>
  <c r="I507" i="3"/>
  <c r="K507" i="3"/>
  <c r="J507" i="3"/>
  <c r="F507" i="3"/>
  <c r="H507" i="3"/>
  <c r="J788" i="3"/>
  <c r="K788" i="3"/>
  <c r="I788" i="3"/>
  <c r="K837" i="3"/>
  <c r="J837" i="3"/>
  <c r="H837" i="3"/>
  <c r="I837" i="3"/>
  <c r="F837" i="3"/>
  <c r="J610" i="3"/>
  <c r="K610" i="3"/>
  <c r="I610" i="3"/>
  <c r="J986" i="8"/>
  <c r="K986" i="8"/>
  <c r="J753" i="8"/>
  <c r="K753" i="8"/>
  <c r="K847" i="8"/>
  <c r="J847" i="8"/>
  <c r="K945" i="8"/>
  <c r="J945" i="8"/>
  <c r="J974" i="8"/>
  <c r="K974" i="8"/>
  <c r="K804" i="8"/>
  <c r="J804" i="8"/>
  <c r="J901" i="8"/>
  <c r="K901" i="8"/>
  <c r="J732" i="8"/>
  <c r="K732" i="8"/>
  <c r="J734" i="8"/>
  <c r="K734" i="8"/>
  <c r="K707" i="8"/>
  <c r="J707" i="8"/>
  <c r="J227" i="3"/>
  <c r="K227" i="3"/>
  <c r="I227" i="3"/>
  <c r="K242" i="3"/>
  <c r="J242" i="3"/>
  <c r="I242" i="3"/>
  <c r="I273" i="3"/>
  <c r="K273" i="3"/>
  <c r="J273" i="3"/>
  <c r="F273" i="3"/>
  <c r="H273" i="3"/>
  <c r="J340" i="3"/>
  <c r="K340" i="3"/>
  <c r="I340" i="3"/>
  <c r="H340" i="3"/>
  <c r="F340" i="3"/>
  <c r="K359" i="3"/>
  <c r="J359" i="3"/>
  <c r="I359" i="3"/>
  <c r="J372" i="3"/>
  <c r="K372" i="3"/>
  <c r="I372" i="3"/>
  <c r="H372" i="3"/>
  <c r="F372" i="3"/>
  <c r="K315" i="3"/>
  <c r="J315" i="3"/>
  <c r="I315" i="3"/>
  <c r="J385" i="3"/>
  <c r="K385" i="3"/>
  <c r="I385" i="3"/>
  <c r="H563" i="3"/>
  <c r="F563" i="3"/>
  <c r="J563" i="3"/>
  <c r="K563" i="3"/>
  <c r="I563" i="3"/>
  <c r="J828" i="3"/>
  <c r="K828" i="3"/>
  <c r="I828" i="3"/>
  <c r="F828" i="3"/>
  <c r="H828" i="3"/>
  <c r="J689" i="3"/>
  <c r="K689" i="3"/>
  <c r="I689" i="3"/>
  <c r="K547" i="3"/>
  <c r="J547" i="3"/>
  <c r="I547" i="3"/>
  <c r="F547" i="3"/>
  <c r="H547" i="3"/>
  <c r="J503" i="3"/>
  <c r="K503" i="3"/>
  <c r="I503" i="3"/>
  <c r="K890" i="3"/>
  <c r="H890" i="3"/>
  <c r="I890" i="3"/>
  <c r="F890" i="3"/>
  <c r="J890" i="3"/>
  <c r="J733" i="3"/>
  <c r="I733" i="3"/>
  <c r="K733" i="3"/>
  <c r="H733" i="3"/>
  <c r="F733" i="3"/>
  <c r="J639" i="3"/>
  <c r="K639" i="3"/>
  <c r="I639" i="3"/>
  <c r="K201" i="3"/>
  <c r="J201" i="3"/>
  <c r="I201" i="3"/>
  <c r="J200" i="3"/>
  <c r="K200" i="3"/>
  <c r="I200" i="3"/>
  <c r="K245" i="3"/>
  <c r="J245" i="3"/>
  <c r="I245" i="3"/>
  <c r="J234" i="3"/>
  <c r="K234" i="3"/>
  <c r="I234" i="3"/>
  <c r="K272" i="3"/>
  <c r="J272" i="3"/>
  <c r="I272" i="3"/>
  <c r="J317" i="3"/>
  <c r="K317" i="3"/>
  <c r="I317" i="3"/>
  <c r="J316" i="3"/>
  <c r="K316" i="3"/>
  <c r="I316" i="3"/>
  <c r="J376" i="3"/>
  <c r="K376" i="3"/>
  <c r="I376" i="3"/>
  <c r="J288" i="3"/>
  <c r="K288" i="3"/>
  <c r="I288" i="3"/>
  <c r="K387" i="3"/>
  <c r="J387" i="3"/>
  <c r="I387" i="3"/>
  <c r="J285" i="3"/>
  <c r="K285" i="3"/>
  <c r="I285" i="3"/>
  <c r="J436" i="3"/>
  <c r="K436" i="3"/>
  <c r="I436" i="3"/>
  <c r="K268" i="3"/>
  <c r="J268" i="3"/>
  <c r="I268" i="3"/>
  <c r="K409" i="3"/>
  <c r="J409" i="3"/>
  <c r="I409" i="3"/>
  <c r="H409" i="3"/>
  <c r="F409" i="3"/>
  <c r="J351" i="3"/>
  <c r="K351" i="3"/>
  <c r="I351" i="3"/>
  <c r="J458" i="3"/>
  <c r="K458" i="3"/>
  <c r="I458" i="3"/>
  <c r="K629" i="3"/>
  <c r="I629" i="3"/>
  <c r="J629" i="3"/>
  <c r="F629" i="3"/>
  <c r="H629" i="3"/>
  <c r="J626" i="3"/>
  <c r="K626" i="3"/>
  <c r="I626" i="3"/>
  <c r="J451" i="3"/>
  <c r="K451" i="3"/>
  <c r="I451" i="3"/>
  <c r="J744" i="8"/>
  <c r="K744" i="8"/>
  <c r="K721" i="8"/>
  <c r="J721" i="8"/>
  <c r="K926" i="8"/>
  <c r="J926" i="8"/>
  <c r="K961" i="8"/>
  <c r="J961" i="8"/>
  <c r="K873" i="8"/>
  <c r="J873" i="8"/>
  <c r="J781" i="8"/>
  <c r="K781" i="8"/>
  <c r="K852" i="8"/>
  <c r="J852" i="8"/>
  <c r="J933" i="8"/>
  <c r="K933" i="8"/>
  <c r="J868" i="8"/>
  <c r="K868" i="8"/>
  <c r="J953" i="8"/>
  <c r="K953" i="8"/>
  <c r="K793" i="8"/>
  <c r="J793" i="8"/>
  <c r="J842" i="8"/>
  <c r="K842" i="8"/>
  <c r="K208" i="3"/>
  <c r="J208" i="3"/>
  <c r="I208" i="3"/>
  <c r="J377" i="3"/>
  <c r="K377" i="3"/>
  <c r="I377" i="3"/>
  <c r="I382" i="3"/>
  <c r="K382" i="3"/>
  <c r="J382" i="3"/>
  <c r="F382" i="3"/>
  <c r="H382" i="3"/>
  <c r="J326" i="3"/>
  <c r="K326" i="3"/>
  <c r="I326" i="3"/>
  <c r="K623" i="3"/>
  <c r="J623" i="3"/>
  <c r="I623" i="3"/>
  <c r="K922" i="3"/>
  <c r="F922" i="3"/>
  <c r="I922" i="3"/>
  <c r="J922" i="3"/>
  <c r="H922" i="3"/>
  <c r="J790" i="3"/>
  <c r="K790" i="3"/>
  <c r="H790" i="3"/>
  <c r="F790" i="3"/>
  <c r="I790" i="3"/>
  <c r="K896" i="3"/>
  <c r="J896" i="3"/>
  <c r="F896" i="3"/>
  <c r="H896" i="3"/>
  <c r="I896" i="3"/>
  <c r="K709" i="8"/>
  <c r="J709" i="8"/>
  <c r="J882" i="8"/>
  <c r="K882" i="8"/>
  <c r="J765" i="8"/>
  <c r="K765" i="8"/>
  <c r="J726" i="8"/>
  <c r="K726" i="8"/>
  <c r="J854" i="8"/>
  <c r="K854" i="8"/>
  <c r="J979" i="8"/>
  <c r="K979" i="8"/>
  <c r="K197" i="3"/>
  <c r="J197" i="3"/>
  <c r="I197" i="3"/>
  <c r="K239" i="3"/>
  <c r="J239" i="3"/>
  <c r="I239" i="3"/>
  <c r="K283" i="3"/>
  <c r="J283" i="3"/>
  <c r="I283" i="3"/>
  <c r="K413" i="3"/>
  <c r="J413" i="3"/>
  <c r="I413" i="3"/>
  <c r="J426" i="3"/>
  <c r="K426" i="3"/>
  <c r="I426" i="3"/>
  <c r="J399" i="3"/>
  <c r="K399" i="3"/>
  <c r="H399" i="3"/>
  <c r="I399" i="3"/>
  <c r="F399" i="3"/>
  <c r="J325" i="3"/>
  <c r="K325" i="3"/>
  <c r="I325" i="3"/>
  <c r="I826" i="3"/>
  <c r="K826" i="3"/>
  <c r="J826" i="3"/>
  <c r="H826" i="3"/>
  <c r="F826" i="3"/>
  <c r="J720" i="3"/>
  <c r="K720" i="3"/>
  <c r="I720" i="3"/>
  <c r="H720" i="3"/>
  <c r="F720" i="3"/>
  <c r="K612" i="3"/>
  <c r="J612" i="3"/>
  <c r="I612" i="3"/>
  <c r="K832" i="3"/>
  <c r="I832" i="3"/>
  <c r="J832" i="3"/>
  <c r="F832" i="3"/>
  <c r="H832" i="3"/>
  <c r="K490" i="3"/>
  <c r="J490" i="3"/>
  <c r="I490" i="3"/>
  <c r="K642" i="3"/>
  <c r="J642" i="3"/>
  <c r="I642" i="3"/>
  <c r="H642" i="3"/>
  <c r="F642" i="3"/>
  <c r="J477" i="3"/>
  <c r="K477" i="3"/>
  <c r="I477" i="3"/>
  <c r="H856" i="3"/>
  <c r="I856" i="3"/>
  <c r="F856" i="3"/>
  <c r="J856" i="3"/>
  <c r="K856" i="3"/>
  <c r="I722" i="3"/>
  <c r="J722" i="3"/>
  <c r="K722" i="3"/>
  <c r="H722" i="3"/>
  <c r="F722" i="3"/>
  <c r="K814" i="8"/>
  <c r="J814" i="8"/>
  <c r="J955" i="8"/>
  <c r="K955" i="8"/>
  <c r="J990" i="8"/>
  <c r="K990" i="8"/>
  <c r="J867" i="8"/>
  <c r="K867" i="8"/>
  <c r="J774" i="8"/>
  <c r="K774" i="8"/>
  <c r="K826" i="8"/>
  <c r="J826" i="8"/>
  <c r="J998" i="8"/>
  <c r="K998" i="8"/>
  <c r="K887" i="8"/>
  <c r="J887" i="8"/>
  <c r="J883" i="8"/>
  <c r="K883" i="8"/>
  <c r="K192" i="3"/>
  <c r="J192" i="3"/>
  <c r="I192" i="3"/>
  <c r="K252" i="3"/>
  <c r="J252" i="3"/>
  <c r="I252" i="3"/>
  <c r="J279" i="3"/>
  <c r="K279" i="3"/>
  <c r="I279" i="3"/>
  <c r="H279" i="3"/>
  <c r="F279" i="3"/>
  <c r="K391" i="3"/>
  <c r="J391" i="3"/>
  <c r="I391" i="3"/>
  <c r="J381" i="3"/>
  <c r="K381" i="3"/>
  <c r="I381" i="3"/>
  <c r="F381" i="3"/>
  <c r="H381" i="3"/>
  <c r="J397" i="3"/>
  <c r="K397" i="3"/>
  <c r="I397" i="3"/>
  <c r="K319" i="3"/>
  <c r="J319" i="3"/>
  <c r="I319" i="3"/>
  <c r="J620" i="3"/>
  <c r="I620" i="3"/>
  <c r="K620" i="3"/>
  <c r="H620" i="3"/>
  <c r="F620" i="3"/>
  <c r="I446" i="3"/>
  <c r="J446" i="3"/>
  <c r="K446" i="3"/>
  <c r="F446" i="3"/>
  <c r="H446" i="3"/>
  <c r="J946" i="3"/>
  <c r="H946" i="3"/>
  <c r="F946" i="3"/>
  <c r="K946" i="3"/>
  <c r="I946" i="3"/>
  <c r="J732" i="3"/>
  <c r="K732" i="3"/>
  <c r="I732" i="3"/>
  <c r="H885" i="3"/>
  <c r="F885" i="3"/>
  <c r="K885" i="3"/>
  <c r="I885" i="3"/>
  <c r="J885" i="3"/>
  <c r="I815" i="3"/>
  <c r="J815" i="3"/>
  <c r="K815" i="3"/>
  <c r="F815" i="3"/>
  <c r="H815" i="3"/>
  <c r="J494" i="3"/>
  <c r="K494" i="3"/>
  <c r="I494" i="3"/>
  <c r="J872" i="3"/>
  <c r="K872" i="3"/>
  <c r="H872" i="3"/>
  <c r="F872" i="3"/>
  <c r="I872" i="3"/>
  <c r="K231" i="3"/>
  <c r="J231" i="3"/>
  <c r="I231" i="3"/>
  <c r="J207" i="3"/>
  <c r="K207" i="3"/>
  <c r="I207" i="3"/>
  <c r="J233" i="3"/>
  <c r="K233" i="3"/>
  <c r="I233" i="3"/>
  <c r="K236" i="3"/>
  <c r="J236" i="3"/>
  <c r="I236" i="3"/>
  <c r="J260" i="3"/>
  <c r="K260" i="3"/>
  <c r="I260" i="3"/>
  <c r="J254" i="3"/>
  <c r="K254" i="3"/>
  <c r="I254" i="3"/>
  <c r="J349" i="3"/>
  <c r="K349" i="3"/>
  <c r="I349" i="3"/>
  <c r="K311" i="3"/>
  <c r="J311" i="3"/>
  <c r="I311" i="3"/>
  <c r="K432" i="3"/>
  <c r="J432" i="3"/>
  <c r="I432" i="3"/>
  <c r="K300" i="3"/>
  <c r="J300" i="3"/>
  <c r="I300" i="3"/>
  <c r="K435" i="3"/>
  <c r="J435" i="3"/>
  <c r="I435" i="3"/>
  <c r="K329" i="3"/>
  <c r="J329" i="3"/>
  <c r="I329" i="3"/>
  <c r="K322" i="3"/>
  <c r="J322" i="3"/>
  <c r="I322" i="3"/>
  <c r="J408" i="3"/>
  <c r="K408" i="3"/>
  <c r="I408" i="3"/>
  <c r="J314" i="3"/>
  <c r="K314" i="3"/>
  <c r="I314" i="3"/>
  <c r="J428" i="3"/>
  <c r="K428" i="3"/>
  <c r="I428" i="3"/>
  <c r="J557" i="3"/>
  <c r="K557" i="3"/>
  <c r="I557" i="3"/>
  <c r="H557" i="3"/>
  <c r="F557" i="3"/>
  <c r="J423" i="3"/>
  <c r="K423" i="3"/>
  <c r="I423" i="3"/>
  <c r="K498" i="3"/>
  <c r="J498" i="3"/>
  <c r="I498" i="3"/>
  <c r="J568" i="3"/>
  <c r="I568" i="3"/>
  <c r="K568" i="3"/>
  <c r="H568" i="3"/>
  <c r="F568" i="3"/>
  <c r="F924" i="3"/>
  <c r="H924" i="3"/>
  <c r="J924" i="3"/>
  <c r="K924" i="3"/>
  <c r="I924" i="3"/>
  <c r="J933" i="3"/>
  <c r="H933" i="3"/>
  <c r="F933" i="3"/>
  <c r="I933" i="3"/>
  <c r="K933" i="3"/>
  <c r="K636" i="3"/>
  <c r="J636" i="3"/>
  <c r="I636" i="3"/>
  <c r="J461" i="3"/>
  <c r="K461" i="3"/>
  <c r="I461" i="3"/>
  <c r="K515" i="3"/>
  <c r="I515" i="3"/>
  <c r="J515" i="3"/>
  <c r="J1001" i="3"/>
  <c r="H1001" i="3"/>
  <c r="I1001" i="3"/>
  <c r="K1001" i="3"/>
  <c r="N995" i="2"/>
  <c r="O995" i="2"/>
  <c r="F1001" i="3"/>
  <c r="J607" i="3"/>
  <c r="K607" i="3"/>
  <c r="I607" i="3"/>
  <c r="J703" i="3"/>
  <c r="I703" i="3"/>
  <c r="K703" i="3"/>
  <c r="H703" i="3"/>
  <c r="F703" i="3"/>
  <c r="J725" i="3"/>
  <c r="K725" i="3"/>
  <c r="I725" i="3"/>
  <c r="H725" i="3"/>
  <c r="F725" i="3"/>
  <c r="K592" i="3"/>
  <c r="I592" i="3"/>
  <c r="J592" i="3"/>
  <c r="K650" i="3"/>
  <c r="J650" i="3"/>
  <c r="I650" i="3"/>
  <c r="J917" i="3"/>
  <c r="H917" i="3"/>
  <c r="F917" i="3"/>
  <c r="I917" i="3"/>
  <c r="K917" i="3"/>
  <c r="J214" i="3"/>
  <c r="K214" i="3"/>
  <c r="I214" i="3"/>
  <c r="K230" i="3"/>
  <c r="J230" i="3"/>
  <c r="I230" i="3"/>
  <c r="J209" i="3"/>
  <c r="K209" i="3"/>
  <c r="I209" i="3"/>
  <c r="K243" i="3"/>
  <c r="J243" i="3"/>
  <c r="I243" i="3"/>
  <c r="J261" i="3"/>
  <c r="K261" i="3"/>
  <c r="I261" i="3"/>
  <c r="K264" i="3"/>
  <c r="J264" i="3"/>
  <c r="I264" i="3"/>
  <c r="K303" i="3"/>
  <c r="J303" i="3"/>
  <c r="I303" i="3"/>
  <c r="J345" i="3"/>
  <c r="K345" i="3"/>
  <c r="I345" i="3"/>
  <c r="K444" i="3"/>
  <c r="I444" i="3"/>
  <c r="J444" i="3"/>
  <c r="J362" i="3"/>
  <c r="K362" i="3"/>
  <c r="I362" i="3"/>
  <c r="I386" i="3"/>
  <c r="K386" i="3"/>
  <c r="H386" i="3"/>
  <c r="J386" i="3"/>
  <c r="F386" i="3"/>
  <c r="J356" i="3"/>
  <c r="K356" i="3"/>
  <c r="I356" i="3"/>
  <c r="J354" i="3"/>
  <c r="K354" i="3"/>
  <c r="I354" i="3"/>
  <c r="J287" i="3"/>
  <c r="K287" i="3"/>
  <c r="I287" i="3"/>
  <c r="K369" i="3"/>
  <c r="I369" i="3"/>
  <c r="J369" i="3"/>
  <c r="K400" i="3"/>
  <c r="J400" i="3"/>
  <c r="I400" i="3"/>
  <c r="H942" i="3"/>
  <c r="I942" i="3"/>
  <c r="F942" i="3"/>
  <c r="K942" i="3"/>
  <c r="J942" i="3"/>
  <c r="K549" i="3"/>
  <c r="J549" i="3"/>
  <c r="I549" i="3"/>
  <c r="H549" i="3"/>
  <c r="F549" i="3"/>
  <c r="F918" i="3"/>
  <c r="K918" i="3"/>
  <c r="I918" i="3"/>
  <c r="H918" i="3"/>
  <c r="J918" i="3"/>
  <c r="J598" i="3"/>
  <c r="K598" i="3"/>
  <c r="I598" i="3"/>
  <c r="K752" i="3"/>
  <c r="J752" i="3"/>
  <c r="I752" i="3"/>
  <c r="H961" i="3"/>
  <c r="K961" i="3"/>
  <c r="F961" i="3"/>
  <c r="J961" i="3"/>
  <c r="I961" i="3"/>
  <c r="K617" i="3"/>
  <c r="I617" i="3"/>
  <c r="J617" i="3"/>
  <c r="H617" i="3"/>
  <c r="F617" i="3"/>
  <c r="J669" i="3"/>
  <c r="K669" i="3"/>
  <c r="I669" i="3"/>
  <c r="J696" i="3"/>
  <c r="K696" i="3"/>
  <c r="I696" i="3"/>
  <c r="I855" i="3"/>
  <c r="J855" i="3"/>
  <c r="H855" i="3"/>
  <c r="F855" i="3"/>
  <c r="K855" i="3"/>
  <c r="F993" i="3"/>
  <c r="H993" i="3"/>
  <c r="J993" i="3"/>
  <c r="K993" i="3"/>
  <c r="I993" i="3"/>
  <c r="F927" i="3"/>
  <c r="J927" i="3"/>
  <c r="I927" i="3"/>
  <c r="H927" i="3"/>
  <c r="K927" i="3"/>
  <c r="K718" i="3"/>
  <c r="J718" i="3"/>
  <c r="I718" i="3"/>
  <c r="K685" i="3"/>
  <c r="J685" i="3"/>
  <c r="F685" i="3"/>
  <c r="I685" i="3"/>
  <c r="H685" i="3"/>
  <c r="I540" i="3"/>
  <c r="J540" i="3"/>
  <c r="H540" i="3"/>
  <c r="F540" i="3"/>
  <c r="K540" i="3"/>
  <c r="K663" i="3"/>
  <c r="J663" i="3"/>
  <c r="I663" i="3"/>
  <c r="J500" i="3"/>
  <c r="K500" i="3"/>
  <c r="I500" i="3"/>
  <c r="I785" i="3"/>
  <c r="K785" i="3"/>
  <c r="F785" i="3"/>
  <c r="J785" i="3"/>
  <c r="H785" i="3"/>
  <c r="J793" i="3"/>
  <c r="K793" i="3"/>
  <c r="I793" i="3"/>
  <c r="I742" i="3"/>
  <c r="K742" i="3"/>
  <c r="H742" i="3"/>
  <c r="F742" i="3"/>
  <c r="J742" i="3"/>
  <c r="I475" i="3"/>
  <c r="K475" i="3"/>
  <c r="F475" i="3"/>
  <c r="H475" i="3"/>
  <c r="J475" i="3"/>
  <c r="J823" i="3"/>
  <c r="I823" i="3"/>
  <c r="K823" i="3"/>
  <c r="I879" i="3"/>
  <c r="F879" i="3"/>
  <c r="K879" i="3"/>
  <c r="H879" i="3"/>
  <c r="J879" i="3"/>
  <c r="H886" i="3"/>
  <c r="J886" i="3"/>
  <c r="K886" i="3"/>
  <c r="I886" i="3"/>
  <c r="F886" i="3"/>
  <c r="K943" i="3"/>
  <c r="H943" i="3"/>
  <c r="I943" i="3"/>
  <c r="F943" i="3"/>
  <c r="J943" i="3"/>
  <c r="I625" i="3"/>
  <c r="J625" i="3"/>
  <c r="F625" i="3"/>
  <c r="H625" i="3"/>
  <c r="K625" i="3"/>
  <c r="I842" i="3"/>
  <c r="K842" i="3"/>
  <c r="J842" i="3"/>
  <c r="H842" i="3"/>
  <c r="F842" i="3"/>
  <c r="H853" i="3"/>
  <c r="F853" i="3"/>
  <c r="J853" i="3"/>
  <c r="I853" i="3"/>
  <c r="K853" i="3"/>
  <c r="K655" i="3"/>
  <c r="I655" i="3"/>
  <c r="J655" i="3"/>
  <c r="F655" i="3"/>
  <c r="H655" i="3"/>
  <c r="K748" i="3"/>
  <c r="J748" i="3"/>
  <c r="I748" i="3"/>
  <c r="F910" i="3"/>
  <c r="H910" i="3"/>
  <c r="J910" i="3"/>
  <c r="K910" i="3"/>
  <c r="I910" i="3"/>
  <c r="H955" i="3"/>
  <c r="I955" i="3"/>
  <c r="F955" i="3"/>
  <c r="K955" i="3"/>
  <c r="J955" i="3"/>
  <c r="K773" i="3"/>
  <c r="J773" i="3"/>
  <c r="I773" i="3"/>
  <c r="H773" i="3"/>
  <c r="F773" i="3"/>
  <c r="K763" i="3"/>
  <c r="J763" i="3"/>
  <c r="H763" i="3"/>
  <c r="I763" i="3"/>
  <c r="F763" i="3"/>
  <c r="J518" i="3"/>
  <c r="I518" i="3"/>
  <c r="K518" i="3"/>
  <c r="H518" i="3"/>
  <c r="F518" i="3"/>
  <c r="K818" i="3"/>
  <c r="J818" i="3"/>
  <c r="I818" i="3"/>
  <c r="F913" i="3"/>
  <c r="H913" i="3"/>
  <c r="I913" i="3"/>
  <c r="J913" i="3"/>
  <c r="K913" i="3"/>
  <c r="I741" i="3"/>
  <c r="K741" i="3"/>
  <c r="J741" i="3"/>
  <c r="H741" i="3"/>
  <c r="F741" i="3"/>
  <c r="J786" i="3"/>
  <c r="K786" i="3"/>
  <c r="I786" i="3"/>
  <c r="H786" i="3"/>
  <c r="F786" i="3"/>
  <c r="F857" i="3"/>
  <c r="H857" i="3"/>
  <c r="J857" i="3"/>
  <c r="I857" i="3"/>
  <c r="K857" i="3"/>
  <c r="K596" i="3"/>
  <c r="J596" i="3"/>
  <c r="I596" i="3"/>
  <c r="H596" i="3"/>
  <c r="F596" i="3"/>
  <c r="J499" i="3"/>
  <c r="K499" i="3"/>
  <c r="I499" i="3"/>
  <c r="J759" i="3"/>
  <c r="K759" i="3"/>
  <c r="I759" i="3"/>
  <c r="F759" i="3"/>
  <c r="H759" i="3"/>
  <c r="H962" i="3"/>
  <c r="K962" i="3"/>
  <c r="F962" i="3"/>
  <c r="I962" i="3"/>
  <c r="J962" i="3"/>
  <c r="K936" i="3"/>
  <c r="I936" i="3"/>
  <c r="J936" i="3"/>
  <c r="H936" i="3"/>
  <c r="F936" i="3"/>
  <c r="J525" i="3"/>
  <c r="I525" i="3"/>
  <c r="F525" i="3"/>
  <c r="H525" i="3"/>
  <c r="K525" i="3"/>
  <c r="K960" i="3"/>
  <c r="I960" i="3"/>
  <c r="H960" i="3"/>
  <c r="J960" i="3"/>
  <c r="F960" i="3"/>
  <c r="J651" i="3"/>
  <c r="K651" i="3"/>
  <c r="I651" i="3"/>
  <c r="H651" i="3"/>
  <c r="F651" i="3"/>
  <c r="J534" i="3"/>
  <c r="K534" i="3"/>
  <c r="I534" i="3"/>
  <c r="J881" i="3"/>
  <c r="F881" i="3"/>
  <c r="H881" i="3"/>
  <c r="I881" i="3"/>
  <c r="K881" i="3"/>
  <c r="I740" i="3"/>
  <c r="K740" i="3"/>
  <c r="F740" i="3"/>
  <c r="J740" i="3"/>
  <c r="H740" i="3"/>
  <c r="K852" i="3"/>
  <c r="F852" i="3"/>
  <c r="J852" i="3"/>
  <c r="I852" i="3"/>
  <c r="H852" i="3"/>
  <c r="J841" i="3"/>
  <c r="I841" i="3"/>
  <c r="K841" i="3"/>
  <c r="H841" i="3"/>
  <c r="F841" i="3"/>
  <c r="K803" i="3"/>
  <c r="J803" i="3"/>
  <c r="I803" i="3"/>
  <c r="H803" i="3"/>
  <c r="F803" i="3"/>
  <c r="K795" i="3"/>
  <c r="I795" i="3"/>
  <c r="F795" i="3"/>
  <c r="J795" i="3"/>
  <c r="H795" i="3"/>
  <c r="H947" i="3"/>
  <c r="J947" i="3"/>
  <c r="K947" i="3"/>
  <c r="F947" i="3"/>
  <c r="I947" i="3"/>
  <c r="J737" i="3"/>
  <c r="K737" i="3"/>
  <c r="I737" i="3"/>
  <c r="F737" i="3"/>
  <c r="H737" i="3"/>
  <c r="I839" i="3"/>
  <c r="J839" i="3"/>
  <c r="H839" i="3"/>
  <c r="F839" i="3"/>
  <c r="K839" i="3"/>
  <c r="K482" i="3"/>
  <c r="I482" i="3"/>
  <c r="F482" i="3"/>
  <c r="J482" i="3"/>
  <c r="H482" i="3"/>
  <c r="F949" i="3"/>
  <c r="K949" i="3"/>
  <c r="J949" i="3"/>
  <c r="I949" i="3"/>
  <c r="H949" i="3"/>
  <c r="J537" i="3"/>
  <c r="I537" i="3"/>
  <c r="K537" i="3"/>
  <c r="H537" i="3"/>
  <c r="F537" i="3"/>
  <c r="K941" i="3"/>
  <c r="F941" i="3"/>
  <c r="I941" i="3"/>
  <c r="H941" i="3"/>
  <c r="J941" i="3"/>
  <c r="J777" i="3"/>
  <c r="I777" i="3"/>
  <c r="K777" i="3"/>
  <c r="F919" i="3"/>
  <c r="I919" i="3"/>
  <c r="K919" i="3"/>
  <c r="H919" i="3"/>
  <c r="J919" i="3"/>
  <c r="H844" i="3"/>
  <c r="K844" i="3"/>
  <c r="F844" i="3"/>
  <c r="J844" i="3"/>
  <c r="I844" i="3"/>
  <c r="I526" i="3"/>
  <c r="K526" i="3"/>
  <c r="F526" i="3"/>
  <c r="J526" i="3"/>
  <c r="H526" i="3"/>
  <c r="K505" i="3"/>
  <c r="J505" i="3"/>
  <c r="H505" i="3"/>
  <c r="I505" i="3"/>
  <c r="F505" i="3"/>
  <c r="K902" i="3"/>
  <c r="H902" i="3"/>
  <c r="I902" i="3"/>
  <c r="J902" i="3"/>
  <c r="F902" i="3"/>
  <c r="I894" i="3"/>
  <c r="J894" i="3"/>
  <c r="K894" i="3"/>
  <c r="F894" i="3"/>
  <c r="H894" i="3"/>
  <c r="K948" i="3"/>
  <c r="J948" i="3"/>
  <c r="I948" i="3"/>
  <c r="H948" i="3"/>
  <c r="F948" i="3"/>
  <c r="J702" i="3"/>
  <c r="I702" i="3"/>
  <c r="K702" i="3"/>
  <c r="J681" i="3"/>
  <c r="K681" i="3"/>
  <c r="I633" i="3"/>
  <c r="K633" i="3"/>
  <c r="F633" i="3"/>
  <c r="J633" i="3"/>
  <c r="H633" i="3"/>
  <c r="J512" i="3"/>
  <c r="K512" i="3"/>
  <c r="I512" i="3"/>
  <c r="K487" i="3"/>
  <c r="J487" i="3"/>
  <c r="I487" i="3"/>
  <c r="J863" i="3"/>
  <c r="I863" i="3"/>
  <c r="K863" i="3"/>
  <c r="F863" i="3"/>
  <c r="H863" i="3"/>
  <c r="I808" i="3"/>
  <c r="K808" i="3"/>
  <c r="J808" i="3"/>
  <c r="H808" i="3"/>
  <c r="F808" i="3"/>
  <c r="K659" i="3"/>
  <c r="I659" i="3"/>
  <c r="H659" i="3"/>
  <c r="F659" i="3"/>
  <c r="J659" i="3"/>
  <c r="K819" i="3"/>
  <c r="J819" i="3"/>
  <c r="I819" i="3"/>
  <c r="J618" i="3"/>
  <c r="K618" i="3"/>
  <c r="F618" i="3"/>
  <c r="H618" i="3"/>
  <c r="I618" i="3"/>
  <c r="K608" i="3"/>
  <c r="F608" i="3"/>
  <c r="J608" i="3"/>
  <c r="H608" i="3"/>
  <c r="I608" i="3"/>
  <c r="K581" i="3"/>
  <c r="J581" i="3"/>
  <c r="I581" i="3"/>
  <c r="K772" i="3"/>
  <c r="J772" i="3"/>
  <c r="I772" i="3"/>
  <c r="I588" i="3"/>
  <c r="K588" i="3"/>
  <c r="J588" i="3"/>
  <c r="K555" i="3"/>
  <c r="J555" i="3"/>
  <c r="H555" i="3"/>
  <c r="F555" i="3"/>
  <c r="I555" i="3"/>
  <c r="J657" i="3"/>
  <c r="H657" i="3"/>
  <c r="K657" i="3"/>
  <c r="F657" i="3"/>
  <c r="J796" i="3"/>
  <c r="K796" i="3"/>
  <c r="I796" i="3"/>
  <c r="I997" i="3"/>
  <c r="H997" i="3"/>
  <c r="F997" i="3"/>
  <c r="K997" i="3"/>
  <c r="J997" i="3"/>
  <c r="J670" i="3"/>
  <c r="K670" i="3"/>
  <c r="I670" i="3"/>
  <c r="I606" i="3"/>
  <c r="K606" i="3"/>
  <c r="H606" i="3"/>
  <c r="J606" i="3"/>
  <c r="F606" i="3"/>
  <c r="J805" i="3"/>
  <c r="F805" i="3"/>
  <c r="K805" i="3"/>
  <c r="I805" i="3"/>
  <c r="H805" i="3"/>
  <c r="I958" i="3"/>
  <c r="K958" i="3"/>
  <c r="F958" i="3"/>
  <c r="H958" i="3"/>
  <c r="J958" i="3"/>
  <c r="K442" i="3"/>
  <c r="I442" i="3"/>
  <c r="J442" i="3"/>
  <c r="F442" i="3"/>
  <c r="H442" i="3"/>
  <c r="K363" i="3"/>
  <c r="J363" i="3"/>
  <c r="I363" i="3"/>
  <c r="K415" i="3"/>
  <c r="J415" i="3"/>
  <c r="I415" i="3"/>
  <c r="F984" i="3"/>
  <c r="I984" i="3"/>
  <c r="K984" i="3"/>
  <c r="J984" i="3"/>
  <c r="H984" i="3"/>
  <c r="J794" i="3"/>
  <c r="H794" i="3"/>
  <c r="I794" i="3"/>
  <c r="F794" i="3"/>
  <c r="K794" i="3"/>
  <c r="J529" i="3"/>
  <c r="K529" i="3"/>
  <c r="I529" i="3"/>
  <c r="F529" i="3"/>
  <c r="H529" i="3"/>
  <c r="F914" i="3"/>
  <c r="K914" i="3"/>
  <c r="J914" i="3"/>
  <c r="I914" i="3"/>
  <c r="H914" i="3"/>
  <c r="J483" i="3"/>
  <c r="K483" i="3"/>
  <c r="I483" i="3"/>
  <c r="F862" i="3"/>
  <c r="H862" i="3"/>
  <c r="J862" i="3"/>
  <c r="I862" i="3"/>
  <c r="K862" i="3"/>
  <c r="I422" i="3"/>
  <c r="J422" i="3"/>
  <c r="H422" i="3"/>
  <c r="F422" i="3"/>
  <c r="K422" i="3"/>
  <c r="J484" i="3"/>
  <c r="K484" i="3"/>
  <c r="I484" i="3"/>
  <c r="K954" i="3"/>
  <c r="I954" i="3"/>
  <c r="J954" i="3"/>
  <c r="H954" i="3"/>
  <c r="F954" i="3"/>
  <c r="I462" i="3"/>
  <c r="J462" i="3"/>
  <c r="K462" i="3"/>
  <c r="H462" i="3"/>
  <c r="F462" i="3"/>
  <c r="K800" i="3"/>
  <c r="J800" i="3"/>
  <c r="I800" i="3"/>
  <c r="I736" i="3"/>
  <c r="J736" i="3"/>
  <c r="K736" i="3"/>
  <c r="H736" i="3"/>
  <c r="F736" i="3"/>
  <c r="K460" i="3"/>
  <c r="J460" i="3"/>
  <c r="I460" i="3"/>
  <c r="J974" i="3"/>
  <c r="F974" i="3"/>
  <c r="K974" i="3"/>
  <c r="H974" i="3"/>
  <c r="I974" i="3"/>
  <c r="J831" i="3"/>
  <c r="K831" i="3"/>
  <c r="I831" i="3"/>
  <c r="F831" i="3"/>
  <c r="H831" i="3"/>
  <c r="H968" i="3"/>
  <c r="J968" i="3"/>
  <c r="I968" i="3"/>
  <c r="F968" i="3"/>
  <c r="K968" i="3"/>
  <c r="J226" i="3"/>
  <c r="I226" i="3"/>
  <c r="K226" i="3"/>
  <c r="K205" i="3"/>
  <c r="J205" i="3"/>
  <c r="I205" i="3"/>
  <c r="K212" i="3"/>
  <c r="J212" i="3"/>
  <c r="I212" i="3"/>
  <c r="K240" i="3"/>
  <c r="J240" i="3"/>
  <c r="I240" i="3"/>
  <c r="K266" i="3"/>
  <c r="I266" i="3"/>
  <c r="J266" i="3"/>
  <c r="J278" i="3"/>
  <c r="K278" i="3"/>
  <c r="I278" i="3"/>
  <c r="K427" i="3"/>
  <c r="J427" i="3"/>
  <c r="I427" i="3"/>
  <c r="K296" i="3"/>
  <c r="J296" i="3"/>
  <c r="I296" i="3"/>
  <c r="J352" i="3"/>
  <c r="K352" i="3"/>
  <c r="I352" i="3"/>
  <c r="H352" i="3"/>
  <c r="F352" i="3"/>
  <c r="J335" i="3"/>
  <c r="K335" i="3"/>
  <c r="I335" i="3"/>
  <c r="K380" i="3"/>
  <c r="I380" i="3"/>
  <c r="J380" i="3"/>
  <c r="K401" i="3"/>
  <c r="J401" i="3"/>
  <c r="I401" i="3"/>
  <c r="I328" i="3"/>
  <c r="K328" i="3"/>
  <c r="H328" i="3"/>
  <c r="J328" i="3"/>
  <c r="F328" i="3"/>
  <c r="K348" i="3"/>
  <c r="J348" i="3"/>
  <c r="I348" i="3"/>
  <c r="K298" i="3"/>
  <c r="J298" i="3"/>
  <c r="H298" i="3"/>
  <c r="I298" i="3"/>
  <c r="F298" i="3"/>
  <c r="J402" i="3"/>
  <c r="K402" i="3"/>
  <c r="I402" i="3"/>
  <c r="H402" i="3"/>
  <c r="F402" i="3"/>
  <c r="K776" i="3"/>
  <c r="J776" i="3"/>
  <c r="I776" i="3"/>
  <c r="J584" i="3"/>
  <c r="K584" i="3"/>
  <c r="I584" i="3"/>
  <c r="K622" i="3"/>
  <c r="J622" i="3"/>
  <c r="I622" i="3"/>
  <c r="I814" i="3"/>
  <c r="J814" i="3"/>
  <c r="H814" i="3"/>
  <c r="F814" i="3"/>
  <c r="K814" i="3"/>
  <c r="J817" i="3"/>
  <c r="K817" i="3"/>
  <c r="H817" i="3"/>
  <c r="F817" i="3"/>
  <c r="I817" i="3"/>
  <c r="K552" i="3"/>
  <c r="I552" i="3"/>
  <c r="H552" i="3"/>
  <c r="F552" i="3"/>
  <c r="J552" i="3"/>
  <c r="J485" i="3"/>
  <c r="K485" i="3"/>
  <c r="I485" i="3"/>
  <c r="F485" i="3"/>
  <c r="H485" i="3"/>
  <c r="K504" i="3"/>
  <c r="I504" i="3"/>
  <c r="J504" i="3"/>
  <c r="H504" i="3"/>
  <c r="F504" i="3"/>
  <c r="J743" i="3"/>
  <c r="I743" i="3"/>
  <c r="K743" i="3"/>
  <c r="K644" i="3"/>
  <c r="I644" i="3"/>
  <c r="J644" i="3"/>
  <c r="K583" i="3"/>
  <c r="J583" i="3"/>
  <c r="I583" i="3"/>
  <c r="K587" i="3"/>
  <c r="J587" i="3"/>
  <c r="I587" i="3"/>
  <c r="F587" i="3"/>
  <c r="H587" i="3"/>
  <c r="J471" i="3"/>
  <c r="K471" i="3"/>
  <c r="I471" i="3"/>
  <c r="J509" i="3"/>
  <c r="I509" i="3"/>
  <c r="K509" i="3"/>
  <c r="H509" i="3"/>
  <c r="F509" i="3"/>
  <c r="F967" i="3"/>
  <c r="K967" i="3"/>
  <c r="H967" i="3"/>
  <c r="I967" i="3"/>
  <c r="J967" i="3"/>
  <c r="H898" i="3"/>
  <c r="J898" i="3"/>
  <c r="F898" i="3"/>
  <c r="I898" i="3"/>
  <c r="K898" i="3"/>
  <c r="J761" i="3"/>
  <c r="K761" i="3"/>
  <c r="I761" i="3"/>
  <c r="K745" i="3"/>
  <c r="J745" i="3"/>
  <c r="I745" i="3"/>
  <c r="H745" i="3"/>
  <c r="F745" i="3"/>
  <c r="K492" i="3"/>
  <c r="I492" i="3"/>
  <c r="H492" i="3"/>
  <c r="F492" i="3"/>
  <c r="J492" i="3"/>
  <c r="K991" i="3"/>
  <c r="F991" i="3"/>
  <c r="J991" i="3"/>
  <c r="H991" i="3"/>
  <c r="I991" i="3"/>
  <c r="J456" i="3"/>
  <c r="K456" i="3"/>
  <c r="I456" i="3"/>
  <c r="F869" i="3"/>
  <c r="H869" i="3"/>
  <c r="I869" i="3"/>
  <c r="K869" i="3"/>
  <c r="J869" i="3"/>
  <c r="J713" i="3"/>
  <c r="K713" i="3"/>
  <c r="I713" i="3"/>
  <c r="K822" i="3"/>
  <c r="J822" i="3"/>
  <c r="I822" i="3"/>
  <c r="H822" i="3"/>
  <c r="F822" i="3"/>
  <c r="J527" i="3"/>
  <c r="K527" i="3"/>
  <c r="I527" i="3"/>
  <c r="H527" i="3"/>
  <c r="F527" i="3"/>
  <c r="J510" i="3"/>
  <c r="I510" i="3"/>
  <c r="K510" i="3"/>
  <c r="H510" i="3"/>
  <c r="F510" i="3"/>
  <c r="H858" i="3"/>
  <c r="K858" i="3"/>
  <c r="I858" i="3"/>
  <c r="F858" i="3"/>
  <c r="J858" i="3"/>
  <c r="K797" i="3"/>
  <c r="I797" i="3"/>
  <c r="J797" i="3"/>
  <c r="F797" i="3"/>
  <c r="H797" i="3"/>
  <c r="K996" i="3"/>
  <c r="F996" i="3"/>
  <c r="I996" i="3"/>
  <c r="J996" i="3"/>
  <c r="H996" i="3"/>
  <c r="J520" i="3"/>
  <c r="K520" i="3"/>
  <c r="I520" i="3"/>
  <c r="F520" i="3"/>
  <c r="H520" i="3"/>
  <c r="K574" i="3"/>
  <c r="J574" i="3"/>
  <c r="I574" i="3"/>
  <c r="K573" i="3"/>
  <c r="J573" i="3"/>
  <c r="F573" i="3"/>
  <c r="H573" i="3"/>
  <c r="I573" i="3"/>
  <c r="K923" i="3"/>
  <c r="I923" i="3"/>
  <c r="F923" i="3"/>
  <c r="H923" i="3"/>
  <c r="J923" i="3"/>
  <c r="J753" i="3"/>
  <c r="K753" i="3"/>
  <c r="I753" i="3"/>
  <c r="F753" i="3"/>
  <c r="H753" i="3"/>
  <c r="F951" i="3"/>
  <c r="I951" i="3"/>
  <c r="H951" i="3"/>
  <c r="J951" i="3"/>
  <c r="K951" i="3"/>
  <c r="H932" i="3"/>
  <c r="K932" i="3"/>
  <c r="F932" i="3"/>
  <c r="J932" i="3"/>
  <c r="I932" i="3"/>
  <c r="K517" i="3"/>
  <c r="J517" i="3"/>
  <c r="I517" i="3"/>
  <c r="F517" i="3"/>
  <c r="H517" i="3"/>
  <c r="K535" i="3"/>
  <c r="J535" i="3"/>
  <c r="H535" i="3"/>
  <c r="I535" i="3"/>
  <c r="F535" i="3"/>
  <c r="J495" i="3"/>
  <c r="K495" i="3"/>
  <c r="I495" i="3"/>
  <c r="H963" i="3"/>
  <c r="K963" i="3"/>
  <c r="I963" i="3"/>
  <c r="J963" i="3"/>
  <c r="F963" i="3"/>
  <c r="K546" i="3"/>
  <c r="I546" i="3"/>
  <c r="H546" i="3"/>
  <c r="F546" i="3"/>
  <c r="J546" i="3"/>
  <c r="K590" i="3"/>
  <c r="I590" i="3"/>
  <c r="H590" i="3"/>
  <c r="F590" i="3"/>
  <c r="J590" i="3"/>
  <c r="K571" i="3"/>
  <c r="J571" i="3"/>
  <c r="I571" i="3"/>
  <c r="K983" i="3"/>
  <c r="J983" i="3"/>
  <c r="F983" i="3"/>
  <c r="I983" i="3"/>
  <c r="H983" i="3"/>
  <c r="J887" i="3"/>
  <c r="I887" i="3"/>
  <c r="H887" i="3"/>
  <c r="F887" i="3"/>
  <c r="K887" i="3"/>
  <c r="J985" i="3"/>
  <c r="F985" i="3"/>
  <c r="I985" i="3"/>
  <c r="K985" i="3"/>
  <c r="H985" i="3"/>
  <c r="K835" i="3"/>
  <c r="I835" i="3"/>
  <c r="J835" i="3"/>
  <c r="F835" i="3"/>
  <c r="H835" i="3"/>
  <c r="K572" i="3"/>
  <c r="J572" i="3"/>
  <c r="I572" i="3"/>
  <c r="F572" i="3"/>
  <c r="H572" i="3"/>
  <c r="J627" i="3"/>
  <c r="K627" i="3"/>
  <c r="I627" i="3"/>
  <c r="I538" i="3"/>
  <c r="K538" i="3"/>
  <c r="J538" i="3"/>
  <c r="H538" i="3"/>
  <c r="F538" i="3"/>
  <c r="J708" i="3"/>
  <c r="K708" i="3"/>
  <c r="H708" i="3"/>
  <c r="F708" i="3"/>
  <c r="I708" i="3"/>
  <c r="J601" i="3"/>
  <c r="K601" i="3"/>
  <c r="H601" i="3"/>
  <c r="I601" i="3"/>
  <c r="F601" i="3"/>
  <c r="J579" i="3"/>
  <c r="F579" i="3"/>
  <c r="K579" i="3"/>
  <c r="I579" i="3"/>
  <c r="H579" i="3"/>
  <c r="J792" i="3"/>
  <c r="K792" i="3"/>
  <c r="I792" i="3"/>
  <c r="K765" i="3"/>
  <c r="I765" i="3"/>
  <c r="H765" i="3"/>
  <c r="J765" i="3"/>
  <c r="F765" i="3"/>
  <c r="K493" i="3"/>
  <c r="J493" i="3"/>
  <c r="I493" i="3"/>
  <c r="I988" i="3"/>
  <c r="F988" i="3"/>
  <c r="K988" i="3"/>
  <c r="H988" i="3"/>
  <c r="J988" i="3"/>
  <c r="K812" i="3"/>
  <c r="H812" i="3"/>
  <c r="I812" i="3"/>
  <c r="J812" i="3"/>
  <c r="F812" i="3"/>
  <c r="I903" i="3"/>
  <c r="J903" i="3"/>
  <c r="F903" i="3"/>
  <c r="K903" i="3"/>
  <c r="H903" i="3"/>
  <c r="I710" i="3"/>
  <c r="K710" i="3"/>
  <c r="J710" i="3"/>
  <c r="F710" i="3"/>
  <c r="H710" i="3"/>
  <c r="I474" i="3"/>
  <c r="K474" i="3"/>
  <c r="J474" i="3"/>
  <c r="F474" i="3"/>
  <c r="H474" i="3"/>
  <c r="J473" i="3"/>
  <c r="K473" i="3"/>
  <c r="I473" i="3"/>
  <c r="J715" i="3"/>
  <c r="K715" i="3"/>
  <c r="I715" i="3"/>
  <c r="F715" i="3"/>
  <c r="H715" i="3"/>
  <c r="K906" i="3"/>
  <c r="F906" i="3"/>
  <c r="J906" i="3"/>
  <c r="H906" i="3"/>
  <c r="I906" i="3"/>
  <c r="I900" i="3"/>
  <c r="K900" i="3"/>
  <c r="J900" i="3"/>
  <c r="H900" i="3"/>
  <c r="F900" i="3"/>
  <c r="I806" i="3"/>
  <c r="K806" i="3"/>
  <c r="F806" i="3"/>
  <c r="H806" i="3"/>
  <c r="J806" i="3"/>
  <c r="K972" i="3"/>
  <c r="F972" i="3"/>
  <c r="H972" i="3"/>
  <c r="I972" i="3"/>
  <c r="J972" i="3"/>
  <c r="I519" i="3"/>
  <c r="K519" i="3"/>
  <c r="J519" i="3"/>
  <c r="H519" i="3"/>
  <c r="F519" i="3"/>
  <c r="H865" i="3"/>
  <c r="J865" i="3"/>
  <c r="K865" i="3"/>
  <c r="I865" i="3"/>
  <c r="F865" i="3"/>
  <c r="K531" i="3"/>
  <c r="J531" i="3"/>
  <c r="I531" i="3"/>
  <c r="H531" i="3"/>
  <c r="F531" i="3"/>
  <c r="K694" i="3"/>
  <c r="J694" i="3"/>
  <c r="I694" i="3"/>
  <c r="F694" i="3"/>
  <c r="H694" i="3"/>
  <c r="I724" i="3"/>
  <c r="J724" i="3"/>
  <c r="K724" i="3"/>
  <c r="F724" i="3"/>
  <c r="H724" i="3"/>
  <c r="H904" i="3"/>
  <c r="I904" i="3"/>
  <c r="F904" i="3"/>
  <c r="K904" i="3"/>
  <c r="J904" i="3"/>
  <c r="K678" i="3"/>
  <c r="F678" i="3"/>
  <c r="J678" i="3"/>
  <c r="I678" i="3"/>
  <c r="H678" i="3"/>
  <c r="K652" i="3"/>
  <c r="I652" i="3"/>
  <c r="J652" i="3"/>
  <c r="I719" i="3"/>
  <c r="J719" i="3"/>
  <c r="H719" i="3"/>
  <c r="K719" i="3"/>
  <c r="F719" i="3"/>
  <c r="J468" i="3"/>
  <c r="K468" i="3"/>
  <c r="I468" i="3"/>
  <c r="H965" i="3"/>
  <c r="K965" i="3"/>
  <c r="I965" i="3"/>
  <c r="J965" i="3"/>
  <c r="F965" i="3"/>
  <c r="J511" i="3"/>
  <c r="H511" i="3"/>
  <c r="F511" i="3"/>
  <c r="K511" i="3"/>
  <c r="I511" i="3"/>
  <c r="J491" i="3"/>
  <c r="I491" i="3"/>
  <c r="F491" i="3"/>
  <c r="H491" i="3"/>
  <c r="K491" i="3"/>
  <c r="K888" i="3"/>
  <c r="J888" i="3"/>
  <c r="F888" i="3"/>
  <c r="I888" i="3"/>
  <c r="H888" i="3"/>
  <c r="J911" i="3"/>
  <c r="I911" i="3"/>
  <c r="H911" i="3"/>
  <c r="F911" i="3"/>
  <c r="K911" i="3"/>
  <c r="H867" i="3"/>
  <c r="K867" i="3"/>
  <c r="J867" i="3"/>
  <c r="F867" i="3"/>
  <c r="I867" i="3"/>
  <c r="J770" i="3"/>
  <c r="F770" i="3"/>
  <c r="K770" i="3"/>
  <c r="H770" i="3"/>
  <c r="I770" i="3"/>
  <c r="I548" i="3"/>
  <c r="H548" i="3"/>
  <c r="K548" i="3"/>
  <c r="J548" i="3"/>
  <c r="F548" i="3"/>
  <c r="K730" i="3"/>
  <c r="I730" i="3"/>
  <c r="J730" i="3"/>
  <c r="I746" i="3"/>
  <c r="H746" i="3"/>
  <c r="F746" i="3"/>
  <c r="K746" i="3"/>
  <c r="J746" i="3"/>
  <c r="J878" i="3"/>
  <c r="K878" i="3"/>
  <c r="I878" i="3"/>
  <c r="H878" i="3"/>
  <c r="F878" i="3"/>
  <c r="I707" i="3"/>
  <c r="F707" i="3"/>
  <c r="K707" i="3"/>
  <c r="J707" i="3"/>
  <c r="H707" i="3"/>
  <c r="J522" i="3"/>
  <c r="K522" i="3"/>
  <c r="I522" i="3"/>
  <c r="I605" i="3"/>
  <c r="H605" i="3"/>
  <c r="J605" i="3"/>
  <c r="F605" i="3"/>
  <c r="K605" i="3"/>
  <c r="J977" i="3"/>
  <c r="K977" i="3"/>
  <c r="H977" i="3"/>
  <c r="I977" i="3"/>
  <c r="F977" i="3"/>
  <c r="J297" i="3"/>
  <c r="K297" i="3"/>
  <c r="I297" i="3"/>
  <c r="J367" i="3"/>
  <c r="K367" i="3"/>
  <c r="I367" i="3"/>
  <c r="I318" i="3"/>
  <c r="J318" i="3"/>
  <c r="K318" i="3"/>
  <c r="H318" i="3"/>
  <c r="F318" i="3"/>
  <c r="J429" i="3"/>
  <c r="K429" i="3"/>
  <c r="I429" i="3"/>
  <c r="K771" i="3"/>
  <c r="J771" i="3"/>
  <c r="I771" i="3"/>
  <c r="F771" i="3"/>
  <c r="H771" i="3"/>
  <c r="J755" i="3"/>
  <c r="K755" i="3"/>
  <c r="I755" i="3"/>
  <c r="F755" i="3"/>
  <c r="H755" i="3"/>
  <c r="J780" i="3"/>
  <c r="K780" i="3"/>
  <c r="I780" i="3"/>
  <c r="K666" i="3"/>
  <c r="J666" i="3"/>
  <c r="H666" i="3"/>
  <c r="F666" i="3"/>
  <c r="H721" i="3"/>
  <c r="K721" i="3"/>
  <c r="F721" i="3"/>
  <c r="J721" i="3"/>
  <c r="I721" i="3"/>
  <c r="K899" i="3"/>
  <c r="H899" i="3"/>
  <c r="F899" i="3"/>
  <c r="J899" i="3"/>
  <c r="I899" i="3"/>
  <c r="K711" i="3"/>
  <c r="J711" i="3"/>
  <c r="F711" i="3"/>
  <c r="I711" i="3"/>
  <c r="H711" i="3"/>
  <c r="J559" i="3"/>
  <c r="F559" i="3"/>
  <c r="K559" i="3"/>
  <c r="H559" i="3"/>
  <c r="I559" i="3"/>
  <c r="J624" i="3"/>
  <c r="K624" i="3"/>
  <c r="I624" i="3"/>
  <c r="K556" i="3"/>
  <c r="J556" i="3"/>
  <c r="I556" i="3"/>
  <c r="K632" i="3"/>
  <c r="J632" i="3"/>
  <c r="I632" i="3"/>
  <c r="H820" i="3"/>
  <c r="J820" i="3"/>
  <c r="F820" i="3"/>
  <c r="K820" i="3"/>
  <c r="I820" i="3"/>
  <c r="K893" i="3"/>
  <c r="H893" i="3"/>
  <c r="I893" i="3"/>
  <c r="J893" i="3"/>
  <c r="F893" i="3"/>
  <c r="I565" i="3"/>
  <c r="K565" i="3"/>
  <c r="H565" i="3"/>
  <c r="J565" i="3"/>
  <c r="F565" i="3"/>
  <c r="K450" i="3"/>
  <c r="J450" i="3"/>
  <c r="I450" i="3"/>
  <c r="K489" i="3"/>
  <c r="J489" i="3"/>
  <c r="I489" i="3"/>
  <c r="F489" i="3"/>
  <c r="H489" i="3"/>
  <c r="J213" i="3"/>
  <c r="K213" i="3"/>
  <c r="I213" i="3"/>
  <c r="K198" i="3"/>
  <c r="J198" i="3"/>
  <c r="I198" i="3"/>
  <c r="J193" i="3"/>
  <c r="K193" i="3"/>
  <c r="I193" i="3"/>
  <c r="K235" i="3"/>
  <c r="J235" i="3"/>
  <c r="I235" i="3"/>
  <c r="K253" i="3"/>
  <c r="J253" i="3"/>
  <c r="I253" i="3"/>
  <c r="J280" i="3"/>
  <c r="K280" i="3"/>
  <c r="H280" i="3"/>
  <c r="I280" i="3"/>
  <c r="K392" i="3"/>
  <c r="J392" i="3"/>
  <c r="I392" i="3"/>
  <c r="J290" i="3"/>
  <c r="K290" i="3"/>
  <c r="I290" i="3"/>
  <c r="K331" i="3"/>
  <c r="J331" i="3"/>
  <c r="I331" i="3"/>
  <c r="K414" i="3"/>
  <c r="J414" i="3"/>
  <c r="I414" i="3"/>
  <c r="K368" i="3"/>
  <c r="J368" i="3"/>
  <c r="I368" i="3"/>
  <c r="K418" i="3"/>
  <c r="J418" i="3"/>
  <c r="I418" i="3"/>
  <c r="F418" i="3"/>
  <c r="H418" i="3"/>
  <c r="K393" i="3"/>
  <c r="J393" i="3"/>
  <c r="I393" i="3"/>
  <c r="H393" i="3"/>
  <c r="F393" i="3"/>
  <c r="K332" i="3"/>
  <c r="J332" i="3"/>
  <c r="I332" i="3"/>
  <c r="K371" i="3"/>
  <c r="J371" i="3"/>
  <c r="I371" i="3"/>
  <c r="K845" i="3"/>
  <c r="I845" i="3"/>
  <c r="F845" i="3"/>
  <c r="J845" i="3"/>
  <c r="H845" i="3"/>
  <c r="J989" i="3"/>
  <c r="I989" i="3"/>
  <c r="F989" i="3"/>
  <c r="H989" i="3"/>
  <c r="K989" i="3"/>
  <c r="J661" i="3"/>
  <c r="K661" i="3"/>
  <c r="H661" i="3"/>
  <c r="F661" i="3"/>
  <c r="J465" i="3"/>
  <c r="K465" i="3"/>
  <c r="I465" i="3"/>
  <c r="H465" i="3"/>
  <c r="F465" i="3"/>
  <c r="K986" i="3"/>
  <c r="I986" i="3"/>
  <c r="H986" i="3"/>
  <c r="J986" i="3"/>
  <c r="F986" i="3"/>
  <c r="K883" i="3"/>
  <c r="H883" i="3"/>
  <c r="I883" i="3"/>
  <c r="F883" i="3"/>
  <c r="J883" i="3"/>
  <c r="I630" i="3"/>
  <c r="J630" i="3"/>
  <c r="K630" i="3"/>
  <c r="F630" i="3"/>
  <c r="H630" i="3"/>
  <c r="K648" i="3"/>
  <c r="J648" i="3"/>
  <c r="H648" i="3"/>
  <c r="I648" i="3"/>
  <c r="F648" i="3"/>
  <c r="I738" i="3"/>
  <c r="J738" i="3"/>
  <c r="K738" i="3"/>
  <c r="F738" i="3"/>
  <c r="H738" i="3"/>
  <c r="K868" i="3"/>
  <c r="J868" i="3"/>
  <c r="F868" i="3"/>
  <c r="H868" i="3"/>
  <c r="I868" i="3"/>
  <c r="I838" i="3"/>
  <c r="J838" i="3"/>
  <c r="K838" i="3"/>
  <c r="H838" i="3"/>
  <c r="F838" i="3"/>
  <c r="F816" i="3"/>
  <c r="H816" i="3"/>
  <c r="I816" i="3"/>
  <c r="K816" i="3"/>
  <c r="J816" i="3"/>
  <c r="F909" i="3"/>
  <c r="I909" i="3"/>
  <c r="H909" i="3"/>
  <c r="J909" i="3"/>
  <c r="K909" i="3"/>
  <c r="J614" i="3"/>
  <c r="I614" i="3"/>
  <c r="H614" i="3"/>
  <c r="K614" i="3"/>
  <c r="F614" i="3"/>
  <c r="J680" i="3"/>
  <c r="K680" i="3"/>
  <c r="I680" i="3"/>
  <c r="H849" i="3"/>
  <c r="J849" i="3"/>
  <c r="I849" i="3"/>
  <c r="K849" i="3"/>
  <c r="F849" i="3"/>
  <c r="J457" i="3"/>
  <c r="K457" i="3"/>
  <c r="I457" i="3"/>
  <c r="J452" i="3"/>
  <c r="I452" i="3"/>
  <c r="K452" i="3"/>
  <c r="H570" i="3"/>
  <c r="I570" i="3"/>
  <c r="F570" i="3"/>
  <c r="J570" i="3"/>
  <c r="K570" i="3"/>
  <c r="I821" i="3"/>
  <c r="J821" i="3"/>
  <c r="K821" i="3"/>
  <c r="H821" i="3"/>
  <c r="F821" i="3"/>
  <c r="I523" i="3"/>
  <c r="K523" i="3"/>
  <c r="J523" i="3"/>
  <c r="H523" i="3"/>
  <c r="F523" i="3"/>
  <c r="F766" i="3"/>
  <c r="H766" i="3"/>
  <c r="J766" i="3"/>
  <c r="K766" i="3"/>
  <c r="I766" i="3"/>
  <c r="F778" i="3"/>
  <c r="J778" i="3"/>
  <c r="H778" i="3"/>
  <c r="K778" i="3"/>
  <c r="I778" i="3"/>
  <c r="I791" i="3"/>
  <c r="J791" i="3"/>
  <c r="F791" i="3"/>
  <c r="K791" i="3"/>
  <c r="H791" i="3"/>
  <c r="J421" i="3"/>
  <c r="I421" i="3"/>
  <c r="K421" i="3"/>
  <c r="J861" i="3"/>
  <c r="F861" i="3"/>
  <c r="H861" i="3"/>
  <c r="K861" i="3"/>
  <c r="I861" i="3"/>
  <c r="K938" i="3"/>
  <c r="F938" i="3"/>
  <c r="I938" i="3"/>
  <c r="H938" i="3"/>
  <c r="J938" i="3"/>
  <c r="J950" i="3"/>
  <c r="H950" i="3"/>
  <c r="K950" i="3"/>
  <c r="I950" i="3"/>
  <c r="F950" i="3"/>
  <c r="K875" i="3"/>
  <c r="J875" i="3"/>
  <c r="I875" i="3"/>
  <c r="H875" i="3"/>
  <c r="F875" i="3"/>
  <c r="K449" i="3"/>
  <c r="J449" i="3"/>
  <c r="I449" i="3"/>
  <c r="K760" i="3"/>
  <c r="J760" i="3"/>
  <c r="I760" i="3"/>
  <c r="J553" i="3"/>
  <c r="I553" i="3"/>
  <c r="K553" i="3"/>
  <c r="F553" i="3"/>
  <c r="H553" i="3"/>
  <c r="J912" i="3"/>
  <c r="F912" i="3"/>
  <c r="I912" i="3"/>
  <c r="K912" i="3"/>
  <c r="H912" i="3"/>
  <c r="K767" i="3"/>
  <c r="J767" i="3"/>
  <c r="I767" i="3"/>
  <c r="H767" i="3"/>
  <c r="F767" i="3"/>
  <c r="K709" i="3"/>
  <c r="I709" i="3"/>
  <c r="H709" i="3"/>
  <c r="J709" i="3"/>
  <c r="F709" i="3"/>
  <c r="J971" i="3"/>
  <c r="I971" i="3"/>
  <c r="H971" i="3"/>
  <c r="F971" i="3"/>
  <c r="K971" i="3"/>
  <c r="J976" i="3"/>
  <c r="F976" i="3"/>
  <c r="K976" i="3"/>
  <c r="H976" i="3"/>
  <c r="I976" i="3"/>
  <c r="J595" i="3"/>
  <c r="I595" i="3"/>
  <c r="K595" i="3"/>
  <c r="K706" i="3"/>
  <c r="J706" i="3"/>
  <c r="I706" i="3"/>
  <c r="H706" i="3"/>
  <c r="F706" i="3"/>
  <c r="I701" i="3"/>
  <c r="J701" i="3"/>
  <c r="K701" i="3"/>
  <c r="H701" i="3"/>
  <c r="F701" i="3"/>
  <c r="K613" i="3"/>
  <c r="I613" i="3"/>
  <c r="J613" i="3"/>
  <c r="H613" i="3"/>
  <c r="F613" i="3"/>
  <c r="I915" i="3"/>
  <c r="J915" i="3"/>
  <c r="K915" i="3"/>
  <c r="F915" i="3"/>
  <c r="H915" i="3"/>
  <c r="K981" i="3"/>
  <c r="F981" i="3"/>
  <c r="H981" i="3"/>
  <c r="J981" i="3"/>
  <c r="I981" i="3"/>
  <c r="I749" i="3"/>
  <c r="J749" i="3"/>
  <c r="H749" i="3"/>
  <c r="F749" i="3"/>
  <c r="K749" i="3"/>
  <c r="J784" i="3"/>
  <c r="I784" i="3"/>
  <c r="K784" i="3"/>
  <c r="K783" i="3"/>
  <c r="I783" i="3"/>
  <c r="J783" i="3"/>
  <c r="F783" i="3"/>
  <c r="H783" i="3"/>
  <c r="K635" i="3"/>
  <c r="I635" i="3"/>
  <c r="J635" i="3"/>
  <c r="K825" i="3"/>
  <c r="J825" i="3"/>
  <c r="I825" i="3"/>
  <c r="H934" i="3"/>
  <c r="K934" i="3"/>
  <c r="F934" i="3"/>
  <c r="I934" i="3"/>
  <c r="J934" i="3"/>
  <c r="J679" i="3"/>
  <c r="K679" i="3"/>
  <c r="I679" i="3"/>
  <c r="H679" i="3"/>
  <c r="F679" i="3"/>
  <c r="J594" i="3"/>
  <c r="K594" i="3"/>
  <c r="I594" i="3"/>
  <c r="K602" i="3"/>
  <c r="J602" i="3"/>
  <c r="I602" i="3"/>
  <c r="H602" i="3"/>
  <c r="F602" i="3"/>
  <c r="J873" i="3"/>
  <c r="I873" i="3"/>
  <c r="H873" i="3"/>
  <c r="K873" i="3"/>
  <c r="F873" i="3"/>
  <c r="J813" i="3"/>
  <c r="I813" i="3"/>
  <c r="H813" i="3"/>
  <c r="F813" i="3"/>
  <c r="K813" i="3"/>
  <c r="H905" i="3"/>
  <c r="K905" i="3"/>
  <c r="J905" i="3"/>
  <c r="I905" i="3"/>
  <c r="F905" i="3"/>
  <c r="J871" i="3"/>
  <c r="I871" i="3"/>
  <c r="K871" i="3"/>
  <c r="F871" i="3"/>
  <c r="H871" i="3"/>
  <c r="J723" i="3"/>
  <c r="I723" i="3"/>
  <c r="H723" i="3"/>
  <c r="F723" i="3"/>
  <c r="K723" i="3"/>
  <c r="K619" i="3"/>
  <c r="J619" i="3"/>
  <c r="I619" i="3"/>
  <c r="J516" i="3"/>
  <c r="K516" i="3"/>
  <c r="I516" i="3"/>
  <c r="J829" i="3"/>
  <c r="K829" i="3"/>
  <c r="I829" i="3"/>
  <c r="H829" i="3"/>
  <c r="F829" i="3"/>
  <c r="J830" i="3"/>
  <c r="I830" i="3"/>
  <c r="K830" i="3"/>
  <c r="I843" i="3"/>
  <c r="F843" i="3"/>
  <c r="K843" i="3"/>
  <c r="J843" i="3"/>
  <c r="H843" i="3"/>
  <c r="I528" i="3"/>
  <c r="J528" i="3"/>
  <c r="K528" i="3"/>
  <c r="F528" i="3"/>
  <c r="H528" i="3"/>
  <c r="J453" i="3"/>
  <c r="K453" i="3"/>
  <c r="I453" i="3"/>
  <c r="H453" i="3"/>
  <c r="F453" i="3"/>
  <c r="J641" i="3"/>
  <c r="I641" i="3"/>
  <c r="K641" i="3"/>
  <c r="F641" i="3"/>
  <c r="H641" i="3"/>
  <c r="I501" i="3"/>
  <c r="J501" i="3"/>
  <c r="K501" i="3"/>
  <c r="F501" i="3"/>
  <c r="H501" i="3"/>
  <c r="F952" i="3"/>
  <c r="I952" i="3"/>
  <c r="H952" i="3"/>
  <c r="J952" i="3"/>
  <c r="K952" i="3"/>
  <c r="K455" i="3"/>
  <c r="J455" i="3"/>
  <c r="I455" i="3"/>
  <c r="K727" i="3"/>
  <c r="J727" i="3"/>
  <c r="I727" i="3"/>
  <c r="H727" i="3"/>
  <c r="F727" i="3"/>
  <c r="H1000" i="3"/>
  <c r="F1000" i="3"/>
  <c r="I1000" i="3"/>
  <c r="O994" i="2"/>
  <c r="K1000" i="3"/>
  <c r="J1000" i="3"/>
  <c r="N994" i="2"/>
  <c r="K506" i="3"/>
  <c r="J506" i="3"/>
  <c r="H506" i="3"/>
  <c r="I506" i="3"/>
  <c r="F506" i="3"/>
  <c r="K735" i="3"/>
  <c r="J735" i="3"/>
  <c r="I735" i="3"/>
  <c r="K486" i="3"/>
  <c r="I486" i="3"/>
  <c r="F486" i="3"/>
  <c r="J486" i="3"/>
  <c r="H486" i="3"/>
  <c r="K480" i="3"/>
  <c r="J480" i="3"/>
  <c r="I480" i="3"/>
  <c r="K688" i="3"/>
  <c r="J688" i="3"/>
  <c r="I688" i="3"/>
  <c r="H688" i="3"/>
  <c r="F688" i="3"/>
  <c r="K667" i="3"/>
  <c r="J667" i="3"/>
  <c r="I667" i="3"/>
  <c r="K585" i="3"/>
  <c r="J585" i="3"/>
  <c r="I585" i="3"/>
  <c r="F585" i="3"/>
  <c r="H585" i="3"/>
  <c r="H870" i="3"/>
  <c r="F870" i="3"/>
  <c r="K870" i="3"/>
  <c r="J870" i="3"/>
  <c r="I870" i="3"/>
  <c r="J714" i="3"/>
  <c r="K714" i="3"/>
  <c r="I714" i="3"/>
  <c r="K775" i="3"/>
  <c r="I775" i="3"/>
  <c r="J775" i="3"/>
  <c r="H775" i="3"/>
  <c r="F775" i="3"/>
  <c r="K665" i="3"/>
  <c r="J665" i="3"/>
  <c r="I665" i="3"/>
  <c r="K683" i="3"/>
  <c r="J683" i="3"/>
  <c r="H683" i="3"/>
  <c r="F683" i="3"/>
  <c r="K582" i="3"/>
  <c r="I582" i="3"/>
  <c r="J582" i="3"/>
  <c r="J673" i="3"/>
  <c r="K673" i="3"/>
  <c r="K542" i="3"/>
  <c r="F542" i="3"/>
  <c r="I542" i="3"/>
  <c r="H542" i="3"/>
  <c r="J542" i="3"/>
  <c r="F884" i="3"/>
  <c r="J884" i="3"/>
  <c r="K884" i="3"/>
  <c r="H884" i="3"/>
  <c r="I884" i="3"/>
  <c r="J488" i="3"/>
  <c r="K488" i="3"/>
  <c r="I488" i="3"/>
  <c r="J466" i="3"/>
  <c r="I466" i="3"/>
  <c r="K466" i="3"/>
  <c r="K699" i="3"/>
  <c r="I699" i="3"/>
  <c r="F699" i="3"/>
  <c r="H699" i="3"/>
  <c r="J699" i="3"/>
  <c r="J697" i="3"/>
  <c r="K697" i="3"/>
  <c r="I697" i="3"/>
  <c r="K640" i="3"/>
  <c r="I640" i="3"/>
  <c r="J640" i="3"/>
  <c r="J756" i="3"/>
  <c r="K756" i="3"/>
  <c r="I756" i="3"/>
  <c r="K416" i="3"/>
  <c r="J416" i="3"/>
  <c r="I416" i="3"/>
  <c r="J286" i="3"/>
  <c r="K286" i="3"/>
  <c r="I286" i="3"/>
  <c r="J370" i="3"/>
  <c r="K370" i="3"/>
  <c r="I370" i="3"/>
  <c r="H370" i="3"/>
  <c r="F370" i="3"/>
  <c r="J441" i="3"/>
  <c r="K441" i="3"/>
  <c r="I441" i="3"/>
  <c r="F441" i="3"/>
  <c r="H441" i="3"/>
  <c r="K467" i="3"/>
  <c r="J467" i="3"/>
  <c r="I467" i="3"/>
  <c r="K479" i="3"/>
  <c r="J479" i="3"/>
  <c r="I479" i="3"/>
  <c r="J712" i="3"/>
  <c r="K712" i="3"/>
  <c r="I712" i="3"/>
  <c r="K880" i="3"/>
  <c r="H880" i="3"/>
  <c r="I880" i="3"/>
  <c r="J880" i="3"/>
  <c r="F880" i="3"/>
  <c r="J731" i="3"/>
  <c r="K731" i="3"/>
  <c r="I731" i="3"/>
  <c r="F731" i="3"/>
  <c r="H731" i="3"/>
  <c r="K705" i="3"/>
  <c r="I705" i="3"/>
  <c r="J705" i="3"/>
  <c r="I802" i="3"/>
  <c r="K802" i="3"/>
  <c r="J802" i="3"/>
  <c r="H802" i="3"/>
  <c r="F802" i="3"/>
  <c r="J564" i="3"/>
  <c r="K564" i="3"/>
  <c r="I564" i="3"/>
  <c r="K463" i="3"/>
  <c r="J463" i="3"/>
  <c r="I463" i="3"/>
  <c r="J481" i="3"/>
  <c r="I481" i="3"/>
  <c r="F481" i="3"/>
  <c r="K481" i="3"/>
  <c r="H481" i="3"/>
  <c r="H758" i="3"/>
  <c r="J758" i="3"/>
  <c r="I758" i="3"/>
  <c r="F758" i="3"/>
  <c r="K758" i="3"/>
  <c r="K628" i="3"/>
  <c r="J628" i="3"/>
  <c r="I628" i="3"/>
  <c r="F889" i="3"/>
  <c r="H889" i="3"/>
  <c r="I889" i="3"/>
  <c r="K889" i="3"/>
  <c r="J889" i="3"/>
  <c r="F931" i="3"/>
  <c r="K931" i="3"/>
  <c r="H931" i="3"/>
  <c r="I931" i="3"/>
  <c r="J931" i="3"/>
  <c r="I882" i="3"/>
  <c r="H882" i="3"/>
  <c r="J882" i="3"/>
  <c r="F882" i="3"/>
  <c r="K882" i="3"/>
  <c r="K674" i="3"/>
  <c r="J674" i="3"/>
  <c r="I674" i="3"/>
  <c r="H674" i="3"/>
  <c r="F674" i="3"/>
  <c r="J217" i="3"/>
  <c r="K217" i="3"/>
  <c r="I217" i="3"/>
  <c r="J195" i="3"/>
  <c r="I195" i="3"/>
  <c r="F195" i="3"/>
  <c r="K195" i="3"/>
  <c r="H195" i="3"/>
  <c r="J246" i="3"/>
  <c r="I246" i="3"/>
  <c r="K246" i="3"/>
  <c r="J270" i="3"/>
  <c r="K270" i="3"/>
  <c r="I270" i="3"/>
  <c r="J269" i="3"/>
  <c r="H269" i="3"/>
  <c r="K269" i="3"/>
  <c r="I269" i="3"/>
  <c r="J330" i="3"/>
  <c r="K330" i="3"/>
  <c r="I330" i="3"/>
  <c r="K357" i="3"/>
  <c r="I357" i="3"/>
  <c r="F357" i="3"/>
  <c r="J357" i="3"/>
  <c r="H357" i="3"/>
  <c r="K407" i="3"/>
  <c r="J407" i="3"/>
  <c r="I407" i="3"/>
  <c r="K353" i="3"/>
  <c r="J353" i="3"/>
  <c r="I353" i="3"/>
  <c r="K379" i="3"/>
  <c r="J379" i="3"/>
  <c r="I379" i="3"/>
  <c r="K375" i="3"/>
  <c r="J375" i="3"/>
  <c r="I375" i="3"/>
  <c r="J374" i="3"/>
  <c r="I374" i="3"/>
  <c r="K374" i="3"/>
  <c r="J403" i="3"/>
  <c r="K403" i="3"/>
  <c r="I403" i="3"/>
  <c r="K341" i="3"/>
  <c r="I341" i="3"/>
  <c r="F341" i="3"/>
  <c r="J341" i="3"/>
  <c r="H341" i="3"/>
  <c r="J420" i="3"/>
  <c r="K420" i="3"/>
  <c r="I420" i="3"/>
  <c r="J448" i="3"/>
  <c r="K448" i="3"/>
  <c r="I448" i="3"/>
  <c r="I781" i="3"/>
  <c r="J781" i="3"/>
  <c r="F781" i="3"/>
  <c r="H781" i="3"/>
  <c r="K781" i="3"/>
  <c r="K998" i="3"/>
  <c r="H998" i="3"/>
  <c r="I998" i="3"/>
  <c r="F998" i="3"/>
  <c r="J998" i="3"/>
  <c r="I850" i="3"/>
  <c r="J850" i="3"/>
  <c r="F850" i="3"/>
  <c r="H850" i="3"/>
  <c r="K850" i="3"/>
  <c r="I600" i="3"/>
  <c r="J600" i="3"/>
  <c r="K600" i="3"/>
  <c r="F600" i="3"/>
  <c r="H600" i="3"/>
  <c r="I969" i="3"/>
  <c r="F969" i="3"/>
  <c r="H969" i="3"/>
  <c r="K969" i="3"/>
  <c r="J969" i="3"/>
  <c r="K656" i="3"/>
  <c r="J656" i="3"/>
  <c r="F656" i="3"/>
  <c r="H656" i="3"/>
  <c r="J454" i="3"/>
  <c r="H454" i="3"/>
  <c r="K454" i="3"/>
  <c r="F454" i="3"/>
  <c r="I454" i="3"/>
  <c r="J695" i="3"/>
  <c r="K695" i="3"/>
  <c r="F695" i="3"/>
  <c r="H695" i="3"/>
  <c r="I695" i="3"/>
  <c r="J550" i="3"/>
  <c r="I550" i="3"/>
  <c r="K550" i="3"/>
  <c r="F550" i="3"/>
  <c r="H550" i="3"/>
  <c r="J532" i="3"/>
  <c r="K532" i="3"/>
  <c r="I532" i="3"/>
  <c r="H532" i="3"/>
  <c r="F532" i="3"/>
  <c r="J916" i="3"/>
  <c r="I916" i="3"/>
  <c r="H916" i="3"/>
  <c r="F916" i="3"/>
  <c r="K916" i="3"/>
  <c r="K611" i="3"/>
  <c r="J611" i="3"/>
  <c r="I611" i="3"/>
  <c r="I593" i="3"/>
  <c r="K593" i="3"/>
  <c r="F593" i="3"/>
  <c r="H593" i="3"/>
  <c r="J593" i="3"/>
  <c r="J698" i="3"/>
  <c r="K698" i="3"/>
  <c r="I698" i="3"/>
  <c r="J472" i="3"/>
  <c r="I472" i="3"/>
  <c r="K472" i="3"/>
  <c r="H734" i="3"/>
  <c r="F734" i="3"/>
  <c r="J734" i="3"/>
  <c r="I734" i="3"/>
  <c r="K734" i="3"/>
  <c r="K676" i="3"/>
  <c r="J676" i="3"/>
  <c r="F676" i="3"/>
  <c r="H676" i="3"/>
  <c r="I562" i="3"/>
  <c r="K562" i="3"/>
  <c r="F562" i="3"/>
  <c r="H562" i="3"/>
  <c r="J562" i="3"/>
  <c r="K848" i="3"/>
  <c r="H848" i="3"/>
  <c r="I848" i="3"/>
  <c r="F848" i="3"/>
  <c r="J848" i="3"/>
  <c r="I907" i="3"/>
  <c r="K907" i="3"/>
  <c r="H907" i="3"/>
  <c r="F907" i="3"/>
  <c r="J907" i="3"/>
  <c r="K649" i="3"/>
  <c r="J649" i="3"/>
  <c r="H649" i="3"/>
  <c r="F649" i="3"/>
  <c r="I649" i="3"/>
  <c r="F908" i="3"/>
  <c r="H908" i="3"/>
  <c r="K908" i="3"/>
  <c r="J908" i="3"/>
  <c r="I908" i="3"/>
  <c r="J690" i="3"/>
  <c r="K690" i="3"/>
  <c r="F690" i="3"/>
  <c r="H690" i="3"/>
  <c r="I690" i="3"/>
  <c r="J638" i="3"/>
  <c r="K638" i="3"/>
  <c r="I638" i="3"/>
  <c r="J558" i="3"/>
  <c r="K558" i="3"/>
  <c r="I558" i="3"/>
  <c r="J851" i="3"/>
  <c r="K851" i="3"/>
  <c r="H851" i="3"/>
  <c r="F851" i="3"/>
  <c r="I851" i="3"/>
  <c r="F973" i="3"/>
  <c r="J973" i="3"/>
  <c r="K973" i="3"/>
  <c r="I973" i="3"/>
  <c r="H973" i="3"/>
  <c r="K513" i="3"/>
  <c r="J513" i="3"/>
  <c r="I513" i="3"/>
  <c r="F953" i="3"/>
  <c r="J953" i="3"/>
  <c r="K953" i="3"/>
  <c r="I953" i="3"/>
  <c r="H953" i="3"/>
  <c r="I897" i="3"/>
  <c r="F897" i="3"/>
  <c r="K897" i="3"/>
  <c r="H897" i="3"/>
  <c r="J897" i="3"/>
  <c r="J424" i="3"/>
  <c r="K424" i="3"/>
  <c r="I424" i="3"/>
  <c r="J747" i="3"/>
  <c r="K747" i="3"/>
  <c r="I747" i="3"/>
  <c r="F747" i="3"/>
  <c r="H747" i="3"/>
  <c r="J675" i="3"/>
  <c r="K675" i="3"/>
  <c r="F675" i="3"/>
  <c r="H675" i="3"/>
  <c r="K877" i="3"/>
  <c r="I877" i="3"/>
  <c r="H877" i="3"/>
  <c r="J877" i="3"/>
  <c r="F877" i="3"/>
  <c r="K834" i="3"/>
  <c r="J834" i="3"/>
  <c r="I834" i="3"/>
  <c r="F959" i="3"/>
  <c r="J959" i="3"/>
  <c r="I959" i="3"/>
  <c r="H959" i="3"/>
  <c r="K959" i="3"/>
  <c r="H957" i="3"/>
  <c r="J957" i="3"/>
  <c r="K957" i="3"/>
  <c r="F957" i="3"/>
  <c r="I957" i="3"/>
  <c r="I994" i="3"/>
  <c r="H994" i="3"/>
  <c r="F994" i="3"/>
  <c r="K994" i="3"/>
  <c r="J994" i="3"/>
  <c r="F920" i="3"/>
  <c r="I920" i="3"/>
  <c r="H920" i="3"/>
  <c r="J920" i="3"/>
  <c r="K920" i="3"/>
  <c r="K459" i="3"/>
  <c r="J459" i="3"/>
  <c r="I459" i="3"/>
  <c r="J768" i="3"/>
  <c r="K768" i="3"/>
  <c r="I768" i="3"/>
  <c r="K634" i="3"/>
  <c r="J634" i="3"/>
  <c r="I634" i="3"/>
  <c r="J478" i="3"/>
  <c r="K478" i="3"/>
  <c r="H478" i="3"/>
  <c r="I478" i="3"/>
  <c r="F478" i="3"/>
  <c r="J586" i="3"/>
  <c r="K586" i="3"/>
  <c r="I586" i="3"/>
  <c r="K787" i="3"/>
  <c r="I787" i="3"/>
  <c r="J787" i="3"/>
  <c r="H787" i="3"/>
  <c r="F787" i="3"/>
  <c r="J809" i="3"/>
  <c r="K809" i="3"/>
  <c r="I809" i="3"/>
  <c r="H809" i="3"/>
  <c r="F809" i="3"/>
  <c r="J769" i="3"/>
  <c r="K769" i="3"/>
  <c r="F769" i="3"/>
  <c r="I769" i="3"/>
  <c r="H769" i="3"/>
  <c r="I575" i="3"/>
  <c r="J575" i="3"/>
  <c r="K575" i="3"/>
  <c r="F575" i="3"/>
  <c r="H575" i="3"/>
  <c r="K662" i="3"/>
  <c r="J662" i="3"/>
  <c r="F662" i="3"/>
  <c r="H662" i="3"/>
  <c r="I662" i="3"/>
  <c r="J591" i="3"/>
  <c r="I591" i="3"/>
  <c r="H591" i="3"/>
  <c r="K591" i="3"/>
  <c r="F591" i="3"/>
  <c r="J739" i="3"/>
  <c r="K739" i="3"/>
  <c r="I739" i="3"/>
  <c r="F975" i="3"/>
  <c r="K975" i="3"/>
  <c r="I975" i="3"/>
  <c r="J975" i="3"/>
  <c r="H975" i="3"/>
  <c r="I779" i="3"/>
  <c r="J779" i="3"/>
  <c r="K779" i="3"/>
  <c r="F779" i="3"/>
  <c r="H779" i="3"/>
  <c r="J704" i="3"/>
  <c r="I704" i="3"/>
  <c r="F704" i="3"/>
  <c r="K704" i="3"/>
  <c r="H704" i="3"/>
  <c r="J939" i="3"/>
  <c r="F939" i="3"/>
  <c r="H939" i="3"/>
  <c r="K939" i="3"/>
  <c r="I939" i="3"/>
  <c r="I541" i="3"/>
  <c r="K541" i="3"/>
  <c r="F541" i="3"/>
  <c r="J541" i="3"/>
  <c r="H541" i="3"/>
  <c r="J497" i="3"/>
  <c r="I497" i="3"/>
  <c r="H497" i="3"/>
  <c r="F497" i="3"/>
  <c r="K497" i="3"/>
  <c r="J700" i="3"/>
  <c r="K700" i="3"/>
  <c r="I700" i="3"/>
  <c r="K811" i="3"/>
  <c r="J811" i="3"/>
  <c r="I811" i="3"/>
  <c r="K764" i="3"/>
  <c r="J764" i="3"/>
  <c r="I764" i="3"/>
  <c r="I874" i="3"/>
  <c r="J874" i="3"/>
  <c r="F874" i="3"/>
  <c r="K874" i="3"/>
  <c r="H874" i="3"/>
  <c r="J658" i="3"/>
  <c r="K658" i="3"/>
  <c r="I658" i="3"/>
  <c r="K631" i="3"/>
  <c r="J631" i="3"/>
  <c r="I631" i="3"/>
  <c r="K654" i="3"/>
  <c r="J654" i="3"/>
  <c r="H654" i="3"/>
  <c r="I654" i="3"/>
  <c r="F654" i="3"/>
  <c r="J660" i="3"/>
  <c r="K660" i="3"/>
  <c r="I660" i="3"/>
  <c r="I801" i="3"/>
  <c r="J801" i="3"/>
  <c r="K801" i="3"/>
  <c r="F801" i="3"/>
  <c r="H801" i="3"/>
  <c r="K992" i="3"/>
  <c r="I992" i="3"/>
  <c r="J992" i="3"/>
  <c r="F992" i="3"/>
  <c r="H992" i="3"/>
  <c r="K940" i="3"/>
  <c r="J940" i="3"/>
  <c r="I940" i="3"/>
  <c r="F940" i="3"/>
  <c r="H940" i="3"/>
  <c r="K840" i="3"/>
  <c r="J840" i="3"/>
  <c r="I840" i="3"/>
  <c r="F970" i="3"/>
  <c r="I970" i="3"/>
  <c r="K970" i="3"/>
  <c r="J970" i="3"/>
  <c r="H970" i="3"/>
  <c r="H876" i="3"/>
  <c r="J876" i="3"/>
  <c r="I876" i="3"/>
  <c r="F876" i="3"/>
  <c r="K876" i="3"/>
  <c r="K536" i="3"/>
  <c r="H536" i="3"/>
  <c r="J536" i="3"/>
  <c r="I536" i="3"/>
  <c r="F536" i="3"/>
  <c r="I978" i="3"/>
  <c r="H978" i="3"/>
  <c r="F978" i="3"/>
  <c r="K978" i="3"/>
  <c r="J978" i="3"/>
  <c r="K647" i="3"/>
  <c r="J647" i="3"/>
  <c r="I647" i="3"/>
  <c r="I469" i="3"/>
  <c r="H469" i="3"/>
  <c r="K469" i="3"/>
  <c r="J469" i="3"/>
  <c r="F469" i="3"/>
  <c r="K672" i="3"/>
  <c r="J672" i="3"/>
  <c r="F672" i="3"/>
  <c r="I672" i="3"/>
  <c r="H672" i="3"/>
  <c r="H966" i="3"/>
  <c r="I966" i="3"/>
  <c r="F966" i="3"/>
  <c r="J966" i="3"/>
  <c r="K966" i="3"/>
  <c r="I836" i="3"/>
  <c r="H836" i="3"/>
  <c r="F836" i="3"/>
  <c r="J836" i="3"/>
  <c r="K836" i="3"/>
  <c r="J677" i="3"/>
  <c r="K677" i="3"/>
  <c r="F677" i="3"/>
  <c r="H677" i="3"/>
  <c r="K470" i="3"/>
  <c r="J470" i="3"/>
  <c r="I470" i="3"/>
  <c r="I664" i="3"/>
  <c r="J664" i="3"/>
  <c r="K664" i="3"/>
  <c r="K530" i="3"/>
  <c r="I530" i="3"/>
  <c r="F530" i="3"/>
  <c r="J530" i="3"/>
  <c r="H530" i="3"/>
  <c r="J750" i="3"/>
  <c r="H750" i="3"/>
  <c r="K750" i="3"/>
  <c r="I750" i="3"/>
  <c r="F750" i="3"/>
  <c r="J892" i="3"/>
  <c r="H892" i="3"/>
  <c r="I892" i="3"/>
  <c r="K892" i="3"/>
  <c r="F892" i="3"/>
  <c r="I551" i="3"/>
  <c r="H551" i="3"/>
  <c r="K551" i="3"/>
  <c r="F551" i="3"/>
  <c r="J551" i="3"/>
  <c r="J895" i="3"/>
  <c r="F895" i="3"/>
  <c r="K895" i="3"/>
  <c r="H895" i="3"/>
  <c r="I895" i="3"/>
  <c r="J757" i="3"/>
  <c r="F757" i="3"/>
  <c r="I757" i="3"/>
  <c r="H757" i="3"/>
  <c r="K757" i="3"/>
  <c r="I945" i="3"/>
  <c r="K945" i="3"/>
  <c r="F945" i="3"/>
  <c r="H945" i="3"/>
  <c r="J945" i="3"/>
  <c r="J514" i="3"/>
  <c r="K514" i="3"/>
  <c r="I514" i="3"/>
  <c r="K716" i="3"/>
  <c r="J716" i="3"/>
  <c r="I716" i="3"/>
  <c r="I717" i="3"/>
  <c r="H717" i="3"/>
  <c r="F717" i="3"/>
  <c r="J717" i="3"/>
  <c r="K717" i="3"/>
  <c r="W172" i="4"/>
  <c r="X172" i="4" s="1"/>
  <c r="W44" i="4"/>
  <c r="X44" i="4" s="1"/>
  <c r="X190" i="4"/>
  <c r="Y190" i="4" s="1"/>
  <c r="AE190" i="4" s="1"/>
  <c r="AF873" i="4"/>
  <c r="AG985" i="4"/>
  <c r="AM985" i="4" s="1"/>
  <c r="AJ985" i="4"/>
  <c r="AP985" i="4" s="1"/>
  <c r="AH985" i="4"/>
  <c r="AN985" i="4" s="1"/>
  <c r="AN128" i="4"/>
  <c r="AT128" i="4" s="1"/>
  <c r="AL132" i="4"/>
  <c r="AR132" i="4" s="1"/>
  <c r="E132" i="4" s="1"/>
  <c r="I132" i="4" s="1"/>
  <c r="AL128" i="4"/>
  <c r="AR128" i="4" s="1"/>
  <c r="G128" i="4" s="1"/>
  <c r="AH152" i="4"/>
  <c r="AB152" i="4"/>
  <c r="W162" i="4"/>
  <c r="X162" i="4" s="1"/>
  <c r="V42" i="4"/>
  <c r="W42" i="4" s="1"/>
  <c r="X42" i="4" s="1"/>
  <c r="Y9" i="4"/>
  <c r="AJ9" i="4" s="1"/>
  <c r="AE241" i="4"/>
  <c r="AQ241" i="4" s="1"/>
  <c r="AW241" i="4" s="1"/>
  <c r="AB241" i="4"/>
  <c r="Z270" i="4"/>
  <c r="AK270" i="4"/>
  <c r="AJ241" i="4"/>
  <c r="AK241" i="4"/>
  <c r="AC241" i="4"/>
  <c r="AO241" i="4" s="1"/>
  <c r="AU241" i="4" s="1"/>
  <c r="AF241" i="4"/>
  <c r="AA270" i="4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28" i="4"/>
  <c r="AV128" i="4" s="1"/>
  <c r="AK152" i="4"/>
  <c r="AC152" i="4"/>
  <c r="AE152" i="4"/>
  <c r="AN124" i="4"/>
  <c r="AT124" i="4" s="1"/>
  <c r="AP132" i="4"/>
  <c r="AV132" i="4" s="1"/>
  <c r="AE250" i="4"/>
  <c r="AD228" i="4"/>
  <c r="AF250" i="4"/>
  <c r="AJ152" i="4"/>
  <c r="AI152" i="4"/>
  <c r="AO152" i="4" s="1"/>
  <c r="AU152" i="4" s="1"/>
  <c r="AD152" i="4"/>
  <c r="AQ124" i="4"/>
  <c r="AW124" i="4" s="1"/>
  <c r="AA228" i="4"/>
  <c r="AG250" i="4"/>
  <c r="AF152" i="4"/>
  <c r="AG152" i="4"/>
  <c r="AM152" i="4" s="1"/>
  <c r="AS152" i="4" s="1"/>
  <c r="Z152" i="4"/>
  <c r="AP116" i="4"/>
  <c r="AV116" i="4" s="1"/>
  <c r="AQ128" i="4"/>
  <c r="AW128" i="4" s="1"/>
  <c r="Y24" i="4"/>
  <c r="AA24" i="4" s="1"/>
  <c r="AG96" i="4"/>
  <c r="AD96" i="4"/>
  <c r="AO124" i="4"/>
  <c r="AU124" i="4" s="1"/>
  <c r="AM124" i="4"/>
  <c r="AS124" i="4" s="1"/>
  <c r="AN116" i="4"/>
  <c r="AT116" i="4" s="1"/>
  <c r="AO116" i="4"/>
  <c r="AU116" i="4" s="1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AP241" i="4" s="1"/>
  <c r="AV241" i="4" s="1"/>
  <c r="Y180" i="4"/>
  <c r="Z180" i="4" s="1"/>
  <c r="V185" i="4"/>
  <c r="X997" i="4"/>
  <c r="Y997" i="4"/>
  <c r="Y972" i="4"/>
  <c r="X972" i="4"/>
  <c r="X671" i="4"/>
  <c r="Y671" i="4"/>
  <c r="AL465" i="4"/>
  <c r="AR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E648" i="4" s="1"/>
  <c r="I648" i="4" s="1"/>
  <c r="AQ467" i="4"/>
  <c r="AW467" i="4" s="1"/>
  <c r="AJ935" i="4"/>
  <c r="AN241" i="4"/>
  <c r="AT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I970" i="4"/>
  <c r="AO970" i="4" s="1"/>
  <c r="AF970" i="4"/>
  <c r="AL970" i="4" s="1"/>
  <c r="AJ992" i="4"/>
  <c r="G648" i="4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B845" i="4"/>
  <c r="AN845" i="4" s="1"/>
  <c r="AT845" i="4" s="1"/>
  <c r="AG759" i="4"/>
  <c r="AK759" i="4"/>
  <c r="AM116" i="4"/>
  <c r="AS116" i="4" s="1"/>
  <c r="AG711" i="4"/>
  <c r="AK711" i="4"/>
  <c r="AH954" i="4"/>
  <c r="AK888" i="4"/>
  <c r="F269" i="3"/>
  <c r="AO5" i="4"/>
  <c r="AU5" i="4" s="1"/>
  <c r="AA970" i="4"/>
  <c r="AU970" i="4"/>
  <c r="F280" i="3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992" i="4"/>
  <c r="AA845" i="4"/>
  <c r="AD845" i="4"/>
  <c r="AP124" i="4"/>
  <c r="AV124" i="4" s="1"/>
  <c r="AJ759" i="4"/>
  <c r="AF759" i="4"/>
  <c r="AM709" i="4"/>
  <c r="AS709" i="4" s="1"/>
  <c r="AJ711" i="4"/>
  <c r="AF711" i="4"/>
  <c r="AF888" i="4"/>
  <c r="AV970" i="4"/>
  <c r="AT970" i="4"/>
  <c r="AS970" i="4"/>
  <c r="AG941" i="4"/>
  <c r="AC599" i="4"/>
  <c r="AK687" i="4"/>
  <c r="W994" i="4"/>
  <c r="V956" i="4"/>
  <c r="W956" i="4" s="1"/>
  <c r="AH599" i="4"/>
  <c r="Y445" i="4"/>
  <c r="AH652" i="4"/>
  <c r="AI652" i="4"/>
  <c r="AB652" i="4"/>
  <c r="Y854" i="4"/>
  <c r="W770" i="4"/>
  <c r="Y770" i="4" s="1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O96" i="4" s="1"/>
  <c r="AU96" i="4" s="1"/>
  <c r="AB96" i="4"/>
  <c r="AH759" i="4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F99" i="3"/>
  <c r="H99" i="3"/>
  <c r="AG995" i="4"/>
  <c r="AI369" i="4"/>
  <c r="AH873" i="4"/>
  <c r="AK995" i="4"/>
  <c r="AF812" i="4"/>
  <c r="AK950" i="4"/>
  <c r="AI950" i="4"/>
  <c r="AF599" i="4"/>
  <c r="AL599" i="4" s="1"/>
  <c r="AR599" i="4" s="1"/>
  <c r="AK106" i="4"/>
  <c r="AF106" i="4"/>
  <c r="AL106" i="4" s="1"/>
  <c r="AR106" i="4" s="1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M106" i="4" s="1"/>
  <c r="AS106" i="4" s="1"/>
  <c r="AB599" i="4"/>
  <c r="AN599" i="4" s="1"/>
  <c r="AT599" i="4" s="1"/>
  <c r="AH694" i="4"/>
  <c r="AN694" i="4" s="1"/>
  <c r="AT694" i="4" s="1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H996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AF954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W894" i="4"/>
  <c r="X894" i="4" s="1"/>
  <c r="V892" i="4"/>
  <c r="W892" i="4" s="1"/>
  <c r="AJ694" i="4"/>
  <c r="AP694" i="4" s="1"/>
  <c r="AV694" i="4" s="1"/>
  <c r="AI959" i="4"/>
  <c r="W974" i="4"/>
  <c r="Y974" i="4" s="1"/>
  <c r="W855" i="4"/>
  <c r="W885" i="4"/>
  <c r="W988" i="4"/>
  <c r="V898" i="4"/>
  <c r="W898" i="4" s="1"/>
  <c r="Y898" i="4" s="1"/>
  <c r="AG694" i="4"/>
  <c r="AM694" i="4" s="1"/>
  <c r="AS694" i="4" s="1"/>
  <c r="W657" i="4"/>
  <c r="U962" i="4"/>
  <c r="W962" i="4" s="1"/>
  <c r="Y946" i="4"/>
  <c r="X946" i="4"/>
  <c r="AA350" i="4"/>
  <c r="W965" i="4"/>
  <c r="X965" i="4" s="1"/>
  <c r="W911" i="4"/>
  <c r="W955" i="4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F648" i="4"/>
  <c r="J648" i="4" s="1"/>
  <c r="Y654" i="4"/>
  <c r="AA654" i="4" s="1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B612" i="4"/>
  <c r="AN612" i="4" s="1"/>
  <c r="AT612" i="4" s="1"/>
  <c r="W633" i="4"/>
  <c r="X579" i="4"/>
  <c r="Y579" i="4" s="1"/>
  <c r="AC579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C661" i="4"/>
  <c r="AO661" i="4" s="1"/>
  <c r="AU661" i="4" s="1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M781" i="4"/>
  <c r="AS781" i="4" s="1"/>
  <c r="AP805" i="4"/>
  <c r="AV805" i="4" s="1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G660" i="4"/>
  <c r="AK660" i="4"/>
  <c r="AQ660" i="4" s="1"/>
  <c r="AW660" i="4" s="1"/>
  <c r="Z669" i="4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P625" i="4" s="1"/>
  <c r="AV625" i="4" s="1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137" i="4" s="1"/>
  <c r="X877" i="4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AA601" i="4"/>
  <c r="W859" i="4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N333" i="4" s="1"/>
  <c r="AT333" i="4" s="1"/>
  <c r="AJ308" i="4"/>
  <c r="AP308" i="4" s="1"/>
  <c r="AV30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105" i="4"/>
  <c r="X105" i="4" s="1"/>
  <c r="Y105" i="4" s="1"/>
  <c r="W21" i="4"/>
  <c r="X21" i="4" s="1"/>
  <c r="Y21" i="4" s="1"/>
  <c r="W87" i="4"/>
  <c r="X87" i="4" s="1"/>
  <c r="W141" i="4"/>
  <c r="X141" i="4" s="1"/>
  <c r="W173" i="4"/>
  <c r="X173" i="4" s="1"/>
  <c r="W967" i="4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L562" i="4" s="1"/>
  <c r="AR562" i="4" s="1"/>
  <c r="AK562" i="4"/>
  <c r="AJ562" i="4"/>
  <c r="Y597" i="4"/>
  <c r="AD597" i="4" s="1"/>
  <c r="AN207" i="4"/>
  <c r="AT207" i="4" s="1"/>
  <c r="AE336" i="4"/>
  <c r="AD336" i="4"/>
  <c r="AH336" i="4"/>
  <c r="AC191" i="4"/>
  <c r="AF191" i="4"/>
  <c r="AL191" i="4" s="1"/>
  <c r="AR191" i="4" s="1"/>
  <c r="AK191" i="4"/>
  <c r="AH562" i="4"/>
  <c r="Y422" i="4"/>
  <c r="AA422" i="4" s="1"/>
  <c r="X657" i="4"/>
  <c r="Y657" i="4" s="1"/>
  <c r="AP255" i="4"/>
  <c r="AV255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E531" i="4"/>
  <c r="D648" i="4"/>
  <c r="H648" i="4" s="1"/>
  <c r="AM543" i="4"/>
  <c r="AS543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A759" i="4"/>
  <c r="AD759" i="4"/>
  <c r="W689" i="4"/>
  <c r="W744" i="4"/>
  <c r="AB582" i="4"/>
  <c r="AN582" i="4" s="1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W686" i="4"/>
  <c r="W824" i="4"/>
  <c r="W919" i="4"/>
  <c r="Y919" i="4" s="1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AE663" i="4"/>
  <c r="Z663" i="4"/>
  <c r="W871" i="4"/>
  <c r="W720" i="4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X975" i="4"/>
  <c r="Y975" i="4"/>
  <c r="AP419" i="4"/>
  <c r="AV419" i="4" s="1"/>
  <c r="AB615" i="4"/>
  <c r="AG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K695" i="4"/>
  <c r="Z695" i="4"/>
  <c r="AL695" i="4" s="1"/>
  <c r="AR695" i="4" s="1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E124" i="4"/>
  <c r="I124" i="4" s="1"/>
  <c r="D124" i="4"/>
  <c r="H124" i="4" s="1"/>
  <c r="F124" i="4"/>
  <c r="J124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AC48" i="4"/>
  <c r="Z48" i="4"/>
  <c r="AD48" i="4"/>
  <c r="AE48" i="4"/>
  <c r="AA48" i="4"/>
  <c r="AB48" i="4"/>
  <c r="AG654" i="4"/>
  <c r="AI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L661" i="4"/>
  <c r="AR661" i="4" s="1"/>
  <c r="AP661" i="4"/>
  <c r="AV661" i="4" s="1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D132" i="4"/>
  <c r="H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B24" i="4"/>
  <c r="AJ24" i="4"/>
  <c r="Z24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B139" i="4"/>
  <c r="AA139" i="4"/>
  <c r="Z139" i="4"/>
  <c r="AL139" i="4" s="1"/>
  <c r="AR139" i="4" s="1"/>
  <c r="AD139" i="4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AF911" i="4" s="1"/>
  <c r="X60" i="4"/>
  <c r="AL727" i="4"/>
  <c r="AR727" i="4" s="1"/>
  <c r="AN727" i="4"/>
  <c r="AT727" i="4" s="1"/>
  <c r="AK963" i="4"/>
  <c r="AF963" i="4"/>
  <c r="AJ963" i="4"/>
  <c r="X6" i="4"/>
  <c r="AI15" i="4"/>
  <c r="AK15" i="4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B996" i="4"/>
  <c r="AN996" i="4" s="1"/>
  <c r="AU996" i="4"/>
  <c r="AT996" i="4"/>
  <c r="AC996" i="4"/>
  <c r="AA996" i="4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W28" i="4"/>
  <c r="AM759" i="4"/>
  <c r="AS759" i="4" s="1"/>
  <c r="AN759" i="4"/>
  <c r="AT759" i="4" s="1"/>
  <c r="AP759" i="4"/>
  <c r="AV759" i="4" s="1"/>
  <c r="AE823" i="4"/>
  <c r="AB557" i="4"/>
  <c r="AN557" i="4" s="1"/>
  <c r="AT557" i="4" s="1"/>
  <c r="AE557" i="4"/>
  <c r="AA557" i="4"/>
  <c r="AM557" i="4" s="1"/>
  <c r="AS557" i="4" s="1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N39" i="4"/>
  <c r="AT39" i="4" s="1"/>
  <c r="Y97" i="4"/>
  <c r="Z97" i="4" s="1"/>
  <c r="D128" i="4"/>
  <c r="H128" i="4" s="1"/>
  <c r="AI725" i="4"/>
  <c r="AF725" i="4"/>
  <c r="AK725" i="4"/>
  <c r="AH725" i="4"/>
  <c r="AG725" i="4"/>
  <c r="AM725" i="4" s="1"/>
  <c r="AS725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AN615" i="4"/>
  <c r="AT615" i="4" s="1"/>
  <c r="AM663" i="4"/>
  <c r="AS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Z880" i="4"/>
  <c r="AE880" i="4"/>
  <c r="AQ880" i="4" s="1"/>
  <c r="AS880" i="4"/>
  <c r="AW880" i="4"/>
  <c r="AC880" i="4"/>
  <c r="AB880" i="4"/>
  <c r="AV880" i="4"/>
  <c r="AA880" i="4"/>
  <c r="AD880" i="4"/>
  <c r="AU880" i="4"/>
  <c r="AT880" i="4"/>
  <c r="AC848" i="4"/>
  <c r="Z848" i="4"/>
  <c r="AA848" i="4"/>
  <c r="AD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B11" i="4"/>
  <c r="W14" i="4"/>
  <c r="Z15" i="4"/>
  <c r="AB15" i="4"/>
  <c r="AC15" i="4"/>
  <c r="AE15" i="4"/>
  <c r="AA15" i="4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B22" i="4"/>
  <c r="AD59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F116" i="4"/>
  <c r="J116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U969" i="4"/>
  <c r="V969" i="4"/>
  <c r="X999" i="4"/>
  <c r="Y999" i="4"/>
  <c r="AC100" i="4"/>
  <c r="Y72" i="4"/>
  <c r="AB72" i="4" s="1"/>
  <c r="Y991" i="4"/>
  <c r="X991" i="4"/>
  <c r="AK803" i="4"/>
  <c r="AG803" i="4"/>
  <c r="AD38" i="4"/>
  <c r="AA646" i="4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AG978" i="4"/>
  <c r="AH978" i="4"/>
  <c r="W971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Z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H97" i="4"/>
  <c r="AC123" i="4"/>
  <c r="Z123" i="4"/>
  <c r="AD123" i="4"/>
  <c r="AE123" i="4"/>
  <c r="AA123" i="4"/>
  <c r="AB123" i="4"/>
  <c r="AB147" i="4"/>
  <c r="AN147" i="4" s="1"/>
  <c r="AT147" i="4" s="1"/>
  <c r="AA147" i="4"/>
  <c r="Z147" i="4"/>
  <c r="AL147" i="4" s="1"/>
  <c r="AR147" i="4" s="1"/>
  <c r="AE147" i="4"/>
  <c r="AD147" i="4"/>
  <c r="AC147" i="4"/>
  <c r="AE179" i="4"/>
  <c r="Z179" i="4"/>
  <c r="AB179" i="4"/>
  <c r="AC179" i="4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K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B164" i="4"/>
  <c r="Z164" i="4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AL886" i="4"/>
  <c r="AO886" i="4"/>
  <c r="AM886" i="4"/>
  <c r="X34" i="4"/>
  <c r="X681" i="4"/>
  <c r="AJ572" i="4"/>
  <c r="AG572" i="4"/>
  <c r="AI572" i="4"/>
  <c r="AJ879" i="4"/>
  <c r="AI879" i="4"/>
  <c r="AF879" i="4"/>
  <c r="AI911" i="4"/>
  <c r="X696" i="4"/>
  <c r="X77" i="4"/>
  <c r="Y77" i="4" s="1"/>
  <c r="W93" i="4"/>
  <c r="AK101" i="4"/>
  <c r="AG101" i="4"/>
  <c r="AA115" i="4"/>
  <c r="AE115" i="4"/>
  <c r="AD115" i="4"/>
  <c r="AP115" i="4" s="1"/>
  <c r="AV115" i="4" s="1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16" i="4"/>
  <c r="Y16" i="4" s="1"/>
  <c r="AH15" i="4"/>
  <c r="AF15" i="4"/>
  <c r="AJ15" i="4"/>
  <c r="X26" i="4"/>
  <c r="Y26" i="4" s="1"/>
  <c r="Z31" i="4"/>
  <c r="AD31" i="4"/>
  <c r="AP31" i="4" s="1"/>
  <c r="AV31" i="4" s="1"/>
  <c r="AC31" i="4"/>
  <c r="AB31" i="4"/>
  <c r="AN31" i="4" s="1"/>
  <c r="AT31" i="4" s="1"/>
  <c r="AE31" i="4"/>
  <c r="AA31" i="4"/>
  <c r="W65" i="4"/>
  <c r="Z91" i="4"/>
  <c r="AC91" i="4"/>
  <c r="AB91" i="4"/>
  <c r="AE91" i="4"/>
  <c r="AD91" i="4"/>
  <c r="AA91" i="4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94" i="4"/>
  <c r="AJ994" i="4"/>
  <c r="AG994" i="4"/>
  <c r="AI994" i="4"/>
  <c r="AK994" i="4"/>
  <c r="AH994" i="4"/>
  <c r="AJ88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22" i="4"/>
  <c r="X968" i="4"/>
  <c r="Y968" i="4"/>
  <c r="AO759" i="4"/>
  <c r="AU759" i="4" s="1"/>
  <c r="AQ759" i="4"/>
  <c r="AW759" i="4" s="1"/>
  <c r="AL759" i="4"/>
  <c r="AR759" i="4" s="1"/>
  <c r="AL557" i="4"/>
  <c r="AR557" i="4" s="1"/>
  <c r="W90" i="4"/>
  <c r="AB726" i="4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592" i="4"/>
  <c r="V2" i="4"/>
  <c r="U2" i="4"/>
  <c r="AD170" i="4"/>
  <c r="AC170" i="4"/>
  <c r="AO170" i="4" s="1"/>
  <c r="AU170" i="4" s="1"/>
  <c r="Z170" i="4"/>
  <c r="AE170" i="4"/>
  <c r="AB170" i="4"/>
  <c r="AN170" i="4" s="1"/>
  <c r="AT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Q66" i="4" s="1"/>
  <c r="AW66" i="4" s="1"/>
  <c r="AD66" i="4"/>
  <c r="AB66" i="4"/>
  <c r="Z66" i="4"/>
  <c r="AA66" i="4"/>
  <c r="AM66" i="4" s="1"/>
  <c r="AS66" i="4" s="1"/>
  <c r="AC66" i="4"/>
  <c r="Y71" i="4"/>
  <c r="AA71" i="4" s="1"/>
  <c r="W95" i="4"/>
  <c r="W98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J100" i="4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A521" i="4"/>
  <c r="AM521" i="4" s="1"/>
  <c r="AS521" i="4" s="1"/>
  <c r="Z521" i="4"/>
  <c r="AL521" i="4" s="1"/>
  <c r="AR521" i="4" s="1"/>
  <c r="AB521" i="4"/>
  <c r="AN521" i="4" s="1"/>
  <c r="AT521" i="4" s="1"/>
  <c r="AD521" i="4"/>
  <c r="AK795" i="4"/>
  <c r="AK38" i="4"/>
  <c r="AA102" i="4"/>
  <c r="Z102" i="4"/>
  <c r="AB102" i="4"/>
  <c r="AD102" i="4"/>
  <c r="AE102" i="4"/>
  <c r="AC102" i="4"/>
  <c r="X603" i="4"/>
  <c r="Y603" i="4" s="1"/>
  <c r="AJ603" i="4" s="1"/>
  <c r="W618" i="4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K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AC896" i="4"/>
  <c r="Z896" i="4"/>
  <c r="AB896" i="4"/>
  <c r="AA896" i="4"/>
  <c r="AD896" i="4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AS919" i="4"/>
  <c r="AU919" i="4"/>
  <c r="AV919" i="4"/>
  <c r="AT919" i="4"/>
  <c r="AW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N776" i="4"/>
  <c r="AT776" i="4" s="1"/>
  <c r="AB69" i="4"/>
  <c r="AA69" i="4"/>
  <c r="AE69" i="4"/>
  <c r="AQ69" i="4" s="1"/>
  <c r="AW69" i="4" s="1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Q755" i="4" s="1"/>
  <c r="AW755" i="4" s="1"/>
  <c r="AB755" i="4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D769" i="4"/>
  <c r="H769" i="4" s="1"/>
  <c r="Y825" i="4"/>
  <c r="Z825" i="4" s="1"/>
  <c r="AC793" i="4"/>
  <c r="AB793" i="4"/>
  <c r="AD793" i="4"/>
  <c r="AC833" i="4"/>
  <c r="AB833" i="4"/>
  <c r="AD833" i="4"/>
  <c r="AO797" i="4"/>
  <c r="AU797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G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O223" i="4"/>
  <c r="AU223" i="4" s="1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Q223" i="4"/>
  <c r="AW223" i="4" s="1"/>
  <c r="AO356" i="4"/>
  <c r="AU356" i="4" s="1"/>
  <c r="AL207" i="4"/>
  <c r="AR207" i="4" s="1"/>
  <c r="G207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F433" i="4"/>
  <c r="J433" i="4" s="1"/>
  <c r="G433" i="4"/>
  <c r="AL419" i="4"/>
  <c r="AR419" i="4" s="1"/>
  <c r="AQ419" i="4"/>
  <c r="AW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E395" i="4"/>
  <c r="AD395" i="4"/>
  <c r="AP395" i="4" s="1"/>
  <c r="AV395" i="4" s="1"/>
  <c r="AC395" i="4"/>
  <c r="AT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N376" i="4" s="1"/>
  <c r="AT376" i="4" s="1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O378" i="4"/>
  <c r="AU378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D258" i="4"/>
  <c r="H258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AE314" i="4"/>
  <c r="AI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Z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X454" i="4"/>
  <c r="Y454" i="4" s="1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D448" i="4"/>
  <c r="AP448" i="4" s="1"/>
  <c r="AV448" i="4" s="1"/>
  <c r="AE448" i="4"/>
  <c r="AQ448" i="4" s="1"/>
  <c r="AW448" i="4" s="1"/>
  <c r="AG22" i="4" l="1"/>
  <c r="AC22" i="4"/>
  <c r="AD22" i="4"/>
  <c r="AF59" i="4"/>
  <c r="AQ106" i="4"/>
  <c r="AW106" i="4" s="1"/>
  <c r="AQ102" i="4"/>
  <c r="AW102" i="4" s="1"/>
  <c r="AP92" i="4"/>
  <c r="AV92" i="4" s="1"/>
  <c r="AN66" i="4"/>
  <c r="AT66" i="4" s="1"/>
  <c r="AH22" i="4"/>
  <c r="AN91" i="4"/>
  <c r="AT91" i="4" s="1"/>
  <c r="AN123" i="4"/>
  <c r="AT123" i="4" s="1"/>
  <c r="AF148" i="4"/>
  <c r="AA22" i="4"/>
  <c r="AE22" i="4"/>
  <c r="AJ22" i="4"/>
  <c r="AP102" i="4"/>
  <c r="AV102" i="4" s="1"/>
  <c r="AK59" i="4"/>
  <c r="AQ179" i="4"/>
  <c r="AW179" i="4" s="1"/>
  <c r="AG148" i="4"/>
  <c r="AE59" i="4"/>
  <c r="Z22" i="4"/>
  <c r="AF22" i="4"/>
  <c r="AK22" i="4"/>
  <c r="AL250" i="4"/>
  <c r="AR250" i="4" s="1"/>
  <c r="G250" i="4" s="1"/>
  <c r="AM253" i="4"/>
  <c r="AS253" i="4" s="1"/>
  <c r="AA253" i="4"/>
  <c r="AP139" i="4"/>
  <c r="AV139" i="4" s="1"/>
  <c r="AF180" i="4"/>
  <c r="AL180" i="4" s="1"/>
  <c r="AR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AE244" i="4"/>
  <c r="F132" i="4"/>
  <c r="J132" i="4" s="1"/>
  <c r="G132" i="4"/>
  <c r="AP20" i="4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G562" i="4"/>
  <c r="F562" i="4"/>
  <c r="J562" i="4" s="1"/>
  <c r="Z919" i="4"/>
  <c r="AC919" i="4"/>
  <c r="AA919" i="4"/>
  <c r="AI919" i="4"/>
  <c r="AG919" i="4"/>
  <c r="AD919" i="4"/>
  <c r="AJ919" i="4"/>
  <c r="AE919" i="4"/>
  <c r="AK919" i="4"/>
  <c r="AB919" i="4"/>
  <c r="AF919" i="4"/>
  <c r="AH919" i="4"/>
  <c r="AO447" i="4"/>
  <c r="AU447" i="4" s="1"/>
  <c r="F418" i="4"/>
  <c r="J418" i="4" s="1"/>
  <c r="AO896" i="4"/>
  <c r="AI646" i="4"/>
  <c r="AM996" i="4"/>
  <c r="AG996" i="4"/>
  <c r="AD350" i="4"/>
  <c r="AH896" i="4"/>
  <c r="X770" i="4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N896" i="4"/>
  <c r="AG651" i="4"/>
  <c r="AF891" i="4"/>
  <c r="AI956" i="4"/>
  <c r="AJ860" i="4"/>
  <c r="AH823" i="4"/>
  <c r="AN823" i="4" s="1"/>
  <c r="AT823" i="4" s="1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B44" i="4"/>
  <c r="AI44" i="4"/>
  <c r="AM120" i="4"/>
  <c r="AS120" i="4" s="1"/>
  <c r="AM115" i="4"/>
  <c r="AS115" i="4" s="1"/>
  <c r="AM39" i="4"/>
  <c r="AS39" i="4" s="1"/>
  <c r="AN5" i="4"/>
  <c r="AT5" i="4" s="1"/>
  <c r="AN27" i="4"/>
  <c r="AT27" i="4" s="1"/>
  <c r="D5" i="4"/>
  <c r="H5" i="4" s="1"/>
  <c r="AL31" i="4"/>
  <c r="AR31" i="4" s="1"/>
  <c r="AN152" i="4"/>
  <c r="AT152" i="4" s="1"/>
  <c r="AO191" i="4"/>
  <c r="AU191" i="4" s="1"/>
  <c r="AC59" i="4"/>
  <c r="AA59" i="4"/>
  <c r="AE136" i="4"/>
  <c r="AJ59" i="4"/>
  <c r="AA180" i="4"/>
  <c r="AB59" i="4"/>
  <c r="AD136" i="4"/>
  <c r="AI59" i="4"/>
  <c r="AO163" i="4"/>
  <c r="AU163" i="4" s="1"/>
  <c r="AG61" i="4"/>
  <c r="AG136" i="4"/>
  <c r="AM147" i="4"/>
  <c r="AS147" i="4" s="1"/>
  <c r="Z59" i="4"/>
  <c r="AN36" i="4"/>
  <c r="AT36" i="4" s="1"/>
  <c r="AH59" i="4"/>
  <c r="AG24" i="4"/>
  <c r="AM24" i="4" s="1"/>
  <c r="AS24" i="4" s="1"/>
  <c r="AK24" i="4"/>
  <c r="AE24" i="4"/>
  <c r="AH24" i="4"/>
  <c r="AC24" i="4"/>
  <c r="AF24" i="4"/>
  <c r="AQ152" i="4"/>
  <c r="AW152" i="4" s="1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AQ164" i="4"/>
  <c r="AW164" i="4" s="1"/>
  <c r="AO123" i="4"/>
  <c r="AU123" i="4" s="1"/>
  <c r="Z100" i="4"/>
  <c r="AD174" i="4"/>
  <c r="AP18" i="4"/>
  <c r="AV18" i="4" s="1"/>
  <c r="E128" i="4"/>
  <c r="I128" i="4" s="1"/>
  <c r="AN69" i="4"/>
  <c r="AT69" i="4" s="1"/>
  <c r="AL27" i="4"/>
  <c r="AR27" i="4" s="1"/>
  <c r="AN163" i="4"/>
  <c r="AT163" i="4" s="1"/>
  <c r="AH10" i="4"/>
  <c r="AD100" i="4"/>
  <c r="AP100" i="4" s="1"/>
  <c r="AV100" i="4" s="1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I451" i="4"/>
  <c r="AO451" i="4" s="1"/>
  <c r="AU451" i="4" s="1"/>
  <c r="AJ451" i="4"/>
  <c r="E467" i="4"/>
  <c r="I467" i="4" s="1"/>
  <c r="AA451" i="4"/>
  <c r="AF639" i="4"/>
  <c r="AL639" i="4" s="1"/>
  <c r="AR639" i="4" s="1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J891" i="4"/>
  <c r="AH891" i="4"/>
  <c r="AO818" i="4"/>
  <c r="AU818" i="4" s="1"/>
  <c r="Z654" i="4"/>
  <c r="AQ147" i="4"/>
  <c r="AW147" i="4" s="1"/>
  <c r="AB646" i="4"/>
  <c r="AJ803" i="4"/>
  <c r="AG967" i="4"/>
  <c r="AH955" i="4"/>
  <c r="AB136" i="4"/>
  <c r="Y965" i="4"/>
  <c r="X974" i="4"/>
  <c r="AO36" i="4"/>
  <c r="AU36" i="4" s="1"/>
  <c r="AF651" i="4"/>
  <c r="AJ651" i="4"/>
  <c r="AB654" i="4"/>
  <c r="X943" i="4"/>
  <c r="AD943" i="4" s="1"/>
  <c r="AK654" i="4"/>
  <c r="E562" i="4"/>
  <c r="I562" i="4" s="1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P639" i="4" s="1"/>
  <c r="AV639" i="4" s="1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J91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Q22" i="4"/>
  <c r="AW22" i="4" s="1"/>
  <c r="AH967" i="4"/>
  <c r="AN527" i="4"/>
  <c r="AT527" i="4" s="1"/>
  <c r="AF955" i="4"/>
  <c r="AQ848" i="4"/>
  <c r="AW848" i="4" s="1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W904" i="4"/>
  <c r="X904" i="4" s="1"/>
  <c r="AA405" i="4"/>
  <c r="AM405" i="4" s="1"/>
  <c r="AS405" i="4" s="1"/>
  <c r="AL376" i="4"/>
  <c r="AR376" i="4" s="1"/>
  <c r="AK192" i="4"/>
  <c r="AH451" i="4"/>
  <c r="Y420" i="4"/>
  <c r="AD420" i="4" s="1"/>
  <c r="AK451" i="4"/>
  <c r="AL395" i="4"/>
  <c r="AR395" i="4" s="1"/>
  <c r="AI639" i="4"/>
  <c r="AO639" i="4" s="1"/>
  <c r="AU639" i="4" s="1"/>
  <c r="AK639" i="4"/>
  <c r="AE639" i="4"/>
  <c r="AI684" i="4"/>
  <c r="AE684" i="4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Z832" i="4"/>
  <c r="AJ775" i="4"/>
  <c r="AG646" i="4"/>
  <c r="AM646" i="4" s="1"/>
  <c r="AS646" i="4" s="1"/>
  <c r="AI795" i="4"/>
  <c r="AG72" i="4"/>
  <c r="AL170" i="4"/>
  <c r="AR170" i="4" s="1"/>
  <c r="D170" i="4" s="1"/>
  <c r="H170" i="4" s="1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AO646" i="4" s="1"/>
  <c r="AU646" i="4" s="1"/>
  <c r="Z646" i="4"/>
  <c r="AH803" i="4"/>
  <c r="AF803" i="4"/>
  <c r="AP623" i="4"/>
  <c r="AV623" i="4" s="1"/>
  <c r="AL527" i="4"/>
  <c r="AR527" i="4" s="1"/>
  <c r="G527" i="4" s="1"/>
  <c r="AC136" i="4"/>
  <c r="AA136" i="4"/>
  <c r="AM136" i="4" s="1"/>
  <c r="AS136" i="4" s="1"/>
  <c r="AI651" i="4"/>
  <c r="AC654" i="4"/>
  <c r="AO654" i="4" s="1"/>
  <c r="AU654" i="4" s="1"/>
  <c r="AJ654" i="4"/>
  <c r="AO695" i="4"/>
  <c r="AU695" i="4" s="1"/>
  <c r="AN596" i="4"/>
  <c r="AT596" i="4" s="1"/>
  <c r="AL152" i="4"/>
  <c r="AR152" i="4" s="1"/>
  <c r="G152" i="4" s="1"/>
  <c r="AP152" i="4"/>
  <c r="AV152" i="4" s="1"/>
  <c r="AE9" i="4"/>
  <c r="AQ8" i="4"/>
  <c r="AW8" i="4" s="1"/>
  <c r="E5" i="4"/>
  <c r="I5" i="4" s="1"/>
  <c r="AN8" i="4"/>
  <c r="AT8" i="4" s="1"/>
  <c r="G5" i="4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E174" i="4"/>
  <c r="AL22" i="4"/>
  <c r="AR22" i="4" s="1"/>
  <c r="E22" i="4" s="1"/>
  <c r="I22" i="4" s="1"/>
  <c r="AF100" i="4"/>
  <c r="AK136" i="4"/>
  <c r="AQ136" i="4" s="1"/>
  <c r="AW136" i="4" s="1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44" i="4"/>
  <c r="AK148" i="4"/>
  <c r="AB148" i="4"/>
  <c r="AE148" i="4"/>
  <c r="AQ15" i="4"/>
  <c r="AW15" i="4" s="1"/>
  <c r="AC44" i="4"/>
  <c r="AO44" i="4" s="1"/>
  <c r="AU44" i="4" s="1"/>
  <c r="AF136" i="4"/>
  <c r="AL136" i="4" s="1"/>
  <c r="AR136" i="4" s="1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AP66" i="4"/>
  <c r="AV66" i="4" s="1"/>
  <c r="AP27" i="4"/>
  <c r="AV27" i="4" s="1"/>
  <c r="AG11" i="4"/>
  <c r="AP171" i="4"/>
  <c r="AV171" i="4" s="1"/>
  <c r="AK107" i="4"/>
  <c r="AH44" i="4"/>
  <c r="AJ148" i="4"/>
  <c r="AI148" i="4"/>
  <c r="AC148" i="4"/>
  <c r="AE11" i="4"/>
  <c r="Z44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M9" i="4" s="1"/>
  <c r="AS9" i="4" s="1"/>
  <c r="D241" i="4"/>
  <c r="H241" i="4" s="1"/>
  <c r="E241" i="4"/>
  <c r="I241" i="4" s="1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Q170" i="4"/>
  <c r="AW170" i="4" s="1"/>
  <c r="AI174" i="4"/>
  <c r="AO115" i="4"/>
  <c r="AU115" i="4" s="1"/>
  <c r="AG180" i="4"/>
  <c r="AM180" i="4" s="1"/>
  <c r="AS180" i="4" s="1"/>
  <c r="Z174" i="4"/>
  <c r="AB174" i="4"/>
  <c r="AN174" i="4" s="1"/>
  <c r="AT174" i="4" s="1"/>
  <c r="AM15" i="4"/>
  <c r="AS15" i="4" s="1"/>
  <c r="AJ174" i="4"/>
  <c r="AP174" i="4" s="1"/>
  <c r="AV174" i="4" s="1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L113" i="4" s="1"/>
  <c r="AR113" i="4" s="1"/>
  <c r="F113" i="4" s="1"/>
  <c r="J113" i="4" s="1"/>
  <c r="AM170" i="4"/>
  <c r="AS170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N960" i="4" s="1"/>
  <c r="AV960" i="4"/>
  <c r="AK956" i="4"/>
  <c r="AB322" i="4"/>
  <c r="Z405" i="4"/>
  <c r="AD405" i="4"/>
  <c r="AP405" i="4" s="1"/>
  <c r="AV405" i="4" s="1"/>
  <c r="AI405" i="4"/>
  <c r="AK405" i="4"/>
  <c r="AE405" i="4"/>
  <c r="AQ405" i="4" s="1"/>
  <c r="AW405" i="4" s="1"/>
  <c r="X917" i="4"/>
  <c r="Y917" i="4"/>
  <c r="X872" i="4"/>
  <c r="Y872" i="4"/>
  <c r="Y904" i="4"/>
  <c r="AA437" i="4"/>
  <c r="AK437" i="4"/>
  <c r="AJ437" i="4"/>
  <c r="AD437" i="4"/>
  <c r="AG437" i="4"/>
  <c r="AM437" i="4" s="1"/>
  <c r="AS437" i="4" s="1"/>
  <c r="AF437" i="4"/>
  <c r="Z437" i="4"/>
  <c r="AL437" i="4" s="1"/>
  <c r="AR437" i="4" s="1"/>
  <c r="F437" i="4" s="1"/>
  <c r="J437" i="4" s="1"/>
  <c r="AH437" i="4"/>
  <c r="AI437" i="4"/>
  <c r="AO437" i="4" s="1"/>
  <c r="AU437" i="4" s="1"/>
  <c r="AB437" i="4"/>
  <c r="AE437" i="4"/>
  <c r="AQ437" i="4" s="1"/>
  <c r="AW437" i="4" s="1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N405" i="4"/>
  <c r="AT405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G241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N11" i="4" s="1"/>
  <c r="AT11" i="4" s="1"/>
  <c r="AO139" i="4"/>
  <c r="AU139" i="4" s="1"/>
  <c r="AF230" i="4"/>
  <c r="F241" i="4"/>
  <c r="J241" i="4" s="1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M11" i="4" s="1"/>
  <c r="AS11" i="4" s="1"/>
  <c r="AD10" i="4"/>
  <c r="AL36" i="4"/>
  <c r="AR36" i="4" s="1"/>
  <c r="D36" i="4" s="1"/>
  <c r="H36" i="4" s="1"/>
  <c r="AL358" i="4"/>
  <c r="AR358" i="4" s="1"/>
  <c r="AM350" i="4"/>
  <c r="AS350" i="4" s="1"/>
  <c r="AQ369" i="4"/>
  <c r="AW369" i="4" s="1"/>
  <c r="AN350" i="4"/>
  <c r="AT350" i="4" s="1"/>
  <c r="AL333" i="4"/>
  <c r="AR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L322" i="4" s="1"/>
  <c r="AR322" i="4" s="1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F933" i="4"/>
  <c r="AI933" i="4"/>
  <c r="AJ933" i="4"/>
  <c r="AH933" i="4"/>
  <c r="AG933" i="4"/>
  <c r="AK933" i="4"/>
  <c r="AG943" i="4"/>
  <c r="Y962" i="4"/>
  <c r="X962" i="4"/>
  <c r="AN343" i="4"/>
  <c r="AT343" i="4" s="1"/>
  <c r="AJ118" i="4"/>
  <c r="AF131" i="4"/>
  <c r="AL59" i="4"/>
  <c r="AR59" i="4" s="1"/>
  <c r="D59" i="4" s="1"/>
  <c r="H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N365" i="4" s="1"/>
  <c r="AT365" i="4" s="1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E451" i="4" s="1"/>
  <c r="I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P310" i="4" s="1"/>
  <c r="AV310" i="4" s="1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X906" i="4" s="1"/>
  <c r="AB962" i="4"/>
  <c r="AE962" i="4"/>
  <c r="AC962" i="4"/>
  <c r="AF962" i="4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P513" i="4"/>
  <c r="AV513" i="4" s="1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AB783" i="4"/>
  <c r="AK967" i="4"/>
  <c r="W866" i="4"/>
  <c r="X866" i="4" s="1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O958" i="4"/>
  <c r="AN958" i="4"/>
  <c r="AQ59" i="4"/>
  <c r="AW59" i="4" s="1"/>
  <c r="AP118" i="4"/>
  <c r="AV11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L107" i="4"/>
  <c r="AR107" i="4" s="1"/>
  <c r="E107" i="4" s="1"/>
  <c r="I107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L587" i="4" s="1"/>
  <c r="AR587" i="4" s="1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P191" i="4"/>
  <c r="AV191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M17" i="4" s="1"/>
  <c r="AS17" i="4" s="1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V898" i="4"/>
  <c r="AI898" i="4"/>
  <c r="AS898" i="4"/>
  <c r="AW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E587" i="4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D109" i="4"/>
  <c r="H109" i="4" s="1"/>
  <c r="E160" i="4"/>
  <c r="I160" i="4" s="1"/>
  <c r="G160" i="4"/>
  <c r="F160" i="4"/>
  <c r="J160" i="4" s="1"/>
  <c r="D160" i="4"/>
  <c r="H160" i="4" s="1"/>
  <c r="E641" i="4"/>
  <c r="I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G22" i="4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F48" i="4"/>
  <c r="J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170" i="4"/>
  <c r="E170" i="4"/>
  <c r="I170" i="4" s="1"/>
  <c r="F828" i="4"/>
  <c r="J828" i="4" s="1"/>
  <c r="G59" i="4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102" i="4"/>
  <c r="H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G8" i="4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G91" i="4"/>
  <c r="E31" i="4"/>
  <c r="I31" i="4" s="1"/>
  <c r="D31" i="4"/>
  <c r="H31" i="4" s="1"/>
  <c r="F31" i="4"/>
  <c r="J31" i="4" s="1"/>
  <c r="G31" i="4"/>
  <c r="E163" i="4"/>
  <c r="I163" i="4" s="1"/>
  <c r="AL632" i="4"/>
  <c r="AR632" i="4" s="1"/>
  <c r="AN632" i="4"/>
  <c r="AT632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F147" i="4"/>
  <c r="J147" i="4" s="1"/>
  <c r="G147" i="4"/>
  <c r="E147" i="4"/>
  <c r="I147" i="4" s="1"/>
  <c r="D147" i="4"/>
  <c r="H147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P958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E18" i="4"/>
  <c r="I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L44" i="4"/>
  <c r="AR44" i="4" s="1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E36" i="4"/>
  <c r="I36" i="4" s="1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N12" i="4" s="1"/>
  <c r="AT12" i="4" s="1"/>
  <c r="E24" i="4"/>
  <c r="I24" i="4" s="1"/>
  <c r="F24" i="4"/>
  <c r="J24" i="4" s="1"/>
  <c r="G24" i="4"/>
  <c r="D24" i="4"/>
  <c r="H24" i="4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E943" i="4"/>
  <c r="Z943" i="4"/>
  <c r="AT943" i="4"/>
  <c r="AB101" i="4"/>
  <c r="AA101" i="4"/>
  <c r="AM101" i="4" s="1"/>
  <c r="AS101" i="4" s="1"/>
  <c r="AD101" i="4"/>
  <c r="AO879" i="4"/>
  <c r="AQ879" i="4"/>
  <c r="AL879" i="4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E152" i="4"/>
  <c r="I152" i="4" s="1"/>
  <c r="AJ52" i="4"/>
  <c r="AI52" i="4"/>
  <c r="AM48" i="4"/>
  <c r="AS48" i="4" s="1"/>
  <c r="AJ127" i="4"/>
  <c r="AI127" i="4"/>
  <c r="AN97" i="4"/>
  <c r="AT97" i="4" s="1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L321" i="4" s="1"/>
  <c r="AR321" i="4" s="1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N934" i="4" s="1"/>
  <c r="AE934" i="4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D171" i="4"/>
  <c r="H171" i="4" s="1"/>
  <c r="AH101" i="4"/>
  <c r="X93" i="4"/>
  <c r="Y93" i="4" s="1"/>
  <c r="Z85" i="4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M788" i="4" s="1"/>
  <c r="AS788" i="4" s="1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Q38" i="4" s="1"/>
  <c r="AW38" i="4" s="1"/>
  <c r="AE82" i="4"/>
  <c r="AD82" i="4"/>
  <c r="AA82" i="4"/>
  <c r="AM82" i="4" s="1"/>
  <c r="AC82" i="4"/>
  <c r="Z82" i="4"/>
  <c r="AB82" i="4"/>
  <c r="AN82" i="4" s="1"/>
  <c r="AT82" i="4" s="1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A49" i="4"/>
  <c r="AE32" i="4"/>
  <c r="AD32" i="4"/>
  <c r="AB32" i="4"/>
  <c r="AA32" i="4"/>
  <c r="AM32" i="4" s="1"/>
  <c r="AS32" i="4" s="1"/>
  <c r="AC32" i="4"/>
  <c r="Z32" i="4"/>
  <c r="AL174" i="4"/>
  <c r="AR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I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O136" i="4"/>
  <c r="AU136" i="4" s="1"/>
  <c r="AP136" i="4"/>
  <c r="AV136" i="4" s="1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O756" i="4" s="1"/>
  <c r="AU756" i="4" s="1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P974" i="4" s="1"/>
  <c r="AV974" i="4"/>
  <c r="AW974" i="4"/>
  <c r="AU974" i="4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M114" i="4" s="1"/>
  <c r="AS114" i="4" s="1"/>
  <c r="AE114" i="4"/>
  <c r="Z114" i="4"/>
  <c r="AG113" i="4"/>
  <c r="AJ113" i="4"/>
  <c r="AD71" i="4"/>
  <c r="AP71" i="4" s="1"/>
  <c r="AV71" i="4" s="1"/>
  <c r="AC71" i="4"/>
  <c r="AE71" i="4"/>
  <c r="AB71" i="4"/>
  <c r="AN71" i="4" s="1"/>
  <c r="AT71" i="4" s="1"/>
  <c r="AE55" i="4"/>
  <c r="AA55" i="4"/>
  <c r="AD55" i="4"/>
  <c r="AC55" i="4"/>
  <c r="Z55" i="4"/>
  <c r="AB55" i="4"/>
  <c r="AF46" i="4"/>
  <c r="AK46" i="4"/>
  <c r="AI46" i="4"/>
  <c r="AF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Q611" i="4" s="1"/>
  <c r="AW611" i="4" s="1"/>
  <c r="AL602" i="4"/>
  <c r="AR602" i="4" s="1"/>
  <c r="Y533" i="4"/>
  <c r="AC533" i="4" s="1"/>
  <c r="AA145" i="4"/>
  <c r="AE145" i="4"/>
  <c r="AQ145" i="4" s="1"/>
  <c r="AW145" i="4" s="1"/>
  <c r="Z145" i="4"/>
  <c r="AF129" i="4"/>
  <c r="AL129" i="4" s="1"/>
  <c r="AR129" i="4" s="1"/>
  <c r="AK129" i="4"/>
  <c r="Y117" i="4"/>
  <c r="AC117" i="4" s="1"/>
  <c r="AD70" i="4"/>
  <c r="AC70" i="4"/>
  <c r="Z70" i="4"/>
  <c r="AL70" i="4" s="1"/>
  <c r="AE70" i="4"/>
  <c r="AQ70" i="4" s="1"/>
  <c r="AW70" i="4" s="1"/>
  <c r="AB70" i="4"/>
  <c r="AA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Y662" i="4"/>
  <c r="AC662" i="4" s="1"/>
  <c r="AG791" i="4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A12" i="4"/>
  <c r="AE12" i="4"/>
  <c r="AQ12" i="4" s="1"/>
  <c r="AW12" i="4" s="1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D182" i="4"/>
  <c r="Z182" i="4"/>
  <c r="AL182" i="4" s="1"/>
  <c r="AR182" i="4" s="1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Q747" i="4" s="1"/>
  <c r="AW747" i="4" s="1"/>
  <c r="AC747" i="4"/>
  <c r="AO747" i="4" s="1"/>
  <c r="AU747" i="4" s="1"/>
  <c r="Z747" i="4"/>
  <c r="Z731" i="4"/>
  <c r="AD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D705" i="4"/>
  <c r="AE705" i="4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Q942" i="4" s="1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AN922" i="4"/>
  <c r="AO922" i="4"/>
  <c r="AM922" i="4"/>
  <c r="AC88" i="4"/>
  <c r="AE88" i="4"/>
  <c r="AD88" i="4"/>
  <c r="AP88" i="4" s="1"/>
  <c r="AV88" i="4" s="1"/>
  <c r="AB967" i="4"/>
  <c r="AN967" i="4" s="1"/>
  <c r="AD967" i="4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Z720" i="4"/>
  <c r="AL720" i="4" s="1"/>
  <c r="AR720" i="4" s="1"/>
  <c r="AA720" i="4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P185" i="4" s="1"/>
  <c r="AV185" i="4" s="1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M21" i="4" s="1"/>
  <c r="AS21" i="4" s="1"/>
  <c r="AB21" i="4"/>
  <c r="AE21" i="4"/>
  <c r="AC17" i="4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O97" i="4" s="1"/>
  <c r="AU97" i="4" s="1"/>
  <c r="AB35" i="4"/>
  <c r="AA35" i="4"/>
  <c r="AE35" i="4"/>
  <c r="Z35" i="4"/>
  <c r="AC35" i="4"/>
  <c r="AO35" i="4" s="1"/>
  <c r="AU35" i="4" s="1"/>
  <c r="AD35" i="4"/>
  <c r="Y33" i="4"/>
  <c r="Z33" i="4" s="1"/>
  <c r="Z23" i="4"/>
  <c r="AD23" i="4"/>
  <c r="AP23" i="4" s="1"/>
  <c r="AV23" i="4" s="1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L43" i="4" s="1"/>
  <c r="AR43" i="4" s="1"/>
  <c r="AE43" i="4"/>
  <c r="AQ43" i="4" s="1"/>
  <c r="AW43" i="4" s="1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M891" i="4" s="1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39" i="4"/>
  <c r="AW639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75" i="4"/>
  <c r="I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G451" i="4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I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I291" i="4"/>
  <c r="Y361" i="4"/>
  <c r="AA361" i="4" s="1"/>
  <c r="AF295" i="4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N225" i="4" l="1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I908" i="4" s="1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P770" i="4" s="1"/>
  <c r="AV770" i="4" s="1"/>
  <c r="AA770" i="4"/>
  <c r="AM770" i="4" s="1"/>
  <c r="AS770" i="4" s="1"/>
  <c r="AP268" i="4"/>
  <c r="AV268" i="4" s="1"/>
  <c r="AL731" i="4"/>
  <c r="AR731" i="4" s="1"/>
  <c r="AM895" i="4"/>
  <c r="AN740" i="4"/>
  <c r="AT740" i="4" s="1"/>
  <c r="AM752" i="4"/>
  <c r="AS752" i="4" s="1"/>
  <c r="AL744" i="4"/>
  <c r="AR744" i="4" s="1"/>
  <c r="AN949" i="4"/>
  <c r="AQ666" i="4"/>
  <c r="AW666" i="4" s="1"/>
  <c r="AL842" i="4"/>
  <c r="AR842" i="4" s="1"/>
  <c r="AK980" i="4"/>
  <c r="AO225" i="4"/>
  <c r="AU225" i="4" s="1"/>
  <c r="AG949" i="4"/>
  <c r="AM949" i="4" s="1"/>
  <c r="AQ980" i="4"/>
  <c r="E437" i="4"/>
  <c r="I437" i="4" s="1"/>
  <c r="AI980" i="4"/>
  <c r="AO980" i="4" s="1"/>
  <c r="AN770" i="4"/>
  <c r="AT770" i="4" s="1"/>
  <c r="AO671" i="4"/>
  <c r="AU671" i="4" s="1"/>
  <c r="AN44" i="4"/>
  <c r="AT44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AL61" i="4"/>
  <c r="AR61" i="4" s="1"/>
  <c r="AO17" i="4"/>
  <c r="AU17" i="4" s="1"/>
  <c r="D144" i="4"/>
  <c r="H144" i="4" s="1"/>
  <c r="AL104" i="4"/>
  <c r="AR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F170" i="4"/>
  <c r="J170" i="4" s="1"/>
  <c r="E66" i="4"/>
  <c r="I66" i="4" s="1"/>
  <c r="F69" i="4"/>
  <c r="J69" i="4" s="1"/>
  <c r="F22" i="4"/>
  <c r="J22" i="4" s="1"/>
  <c r="AQ9" i="4"/>
  <c r="AW9" i="4" s="1"/>
  <c r="AK172" i="4"/>
  <c r="AD172" i="4"/>
  <c r="AP172" i="4" s="1"/>
  <c r="AV172" i="4" s="1"/>
  <c r="AH172" i="4"/>
  <c r="AN172" i="4" s="1"/>
  <c r="AT172" i="4" s="1"/>
  <c r="AC172" i="4"/>
  <c r="AO172" i="4" s="1"/>
  <c r="AU172" i="4" s="1"/>
  <c r="AA172" i="4"/>
  <c r="AE172" i="4"/>
  <c r="AQ172" i="4" s="1"/>
  <c r="AW172" i="4" s="1"/>
  <c r="AG172" i="4"/>
  <c r="AN55" i="4"/>
  <c r="AT55" i="4" s="1"/>
  <c r="AN114" i="4"/>
  <c r="AT114" i="4" s="1"/>
  <c r="D22" i="4"/>
  <c r="H22" i="4" s="1"/>
  <c r="AM97" i="4"/>
  <c r="AS97" i="4" s="1"/>
  <c r="AO142" i="4"/>
  <c r="AU142" i="4" s="1"/>
  <c r="AO50" i="4"/>
  <c r="AU50" i="4" s="1"/>
  <c r="AQ44" i="4"/>
  <c r="AW44" i="4" s="1"/>
  <c r="AM38" i="4"/>
  <c r="AS38" i="4" s="1"/>
  <c r="G66" i="4"/>
  <c r="AQ148" i="4"/>
  <c r="AW148" i="4" s="1"/>
  <c r="AL100" i="4"/>
  <c r="AR100" i="4" s="1"/>
  <c r="AN437" i="4"/>
  <c r="AT437" i="4" s="1"/>
  <c r="AM832" i="4"/>
  <c r="AS832" i="4" s="1"/>
  <c r="AL684" i="4"/>
  <c r="AR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F587" i="4"/>
  <c r="J587" i="4" s="1"/>
  <c r="D587" i="4"/>
  <c r="H587" i="4" s="1"/>
  <c r="E587" i="4"/>
  <c r="I587" i="4" s="1"/>
  <c r="G587" i="4"/>
  <c r="F664" i="4"/>
  <c r="J664" i="4" s="1"/>
  <c r="G664" i="4"/>
  <c r="D664" i="4"/>
  <c r="H664" i="4" s="1"/>
  <c r="E664" i="4"/>
  <c r="I664" i="4" s="1"/>
  <c r="D405" i="4"/>
  <c r="H405" i="4" s="1"/>
  <c r="G684" i="4"/>
  <c r="D684" i="4"/>
  <c r="H684" i="4" s="1"/>
  <c r="F684" i="4"/>
  <c r="J684" i="4" s="1"/>
  <c r="E684" i="4"/>
  <c r="I684" i="4" s="1"/>
  <c r="G639" i="4"/>
  <c r="F639" i="4"/>
  <c r="J639" i="4" s="1"/>
  <c r="E639" i="4"/>
  <c r="I639" i="4" s="1"/>
  <c r="D639" i="4"/>
  <c r="H639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M937" i="4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F842" i="4"/>
  <c r="J842" i="4" s="1"/>
  <c r="AO674" i="4"/>
  <c r="AU674" i="4" s="1"/>
  <c r="D437" i="4"/>
  <c r="H437" i="4" s="1"/>
  <c r="G350" i="4"/>
  <c r="AH943" i="4"/>
  <c r="AL646" i="4"/>
  <c r="AR646" i="4" s="1"/>
  <c r="AH974" i="4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D152" i="4"/>
  <c r="H152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G842" i="4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M791" i="4"/>
  <c r="AS791" i="4" s="1"/>
  <c r="AO784" i="4"/>
  <c r="AU784" i="4" s="1"/>
  <c r="AM145" i="4"/>
  <c r="AS145" i="4" s="1"/>
  <c r="AO25" i="4"/>
  <c r="AU25" i="4" s="1"/>
  <c r="Z149" i="4"/>
  <c r="AL122" i="4"/>
  <c r="AR122" i="4" s="1"/>
  <c r="AN974" i="4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D100" i="4"/>
  <c r="H100" i="4" s="1"/>
  <c r="G100" i="4"/>
  <c r="E100" i="4"/>
  <c r="I100" i="4" s="1"/>
  <c r="F100" i="4"/>
  <c r="J100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O174" i="4"/>
  <c r="AU174" i="4" s="1"/>
  <c r="D262" i="4"/>
  <c r="H262" i="4" s="1"/>
  <c r="F262" i="4"/>
  <c r="J262" i="4" s="1"/>
  <c r="G262" i="4"/>
  <c r="AM105" i="4"/>
  <c r="AS105" i="4" s="1"/>
  <c r="AO105" i="4"/>
  <c r="AU105" i="4" s="1"/>
  <c r="AL23" i="4"/>
  <c r="AR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AM55" i="4"/>
  <c r="AS55" i="4" s="1"/>
  <c r="AL114" i="4"/>
  <c r="AR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Q917" i="4" s="1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P904" i="4" s="1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E59" i="4"/>
  <c r="I59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F59" i="4"/>
  <c r="J59" i="4" s="1"/>
  <c r="D641" i="4"/>
  <c r="H641" i="4" s="1"/>
  <c r="AQ890" i="4"/>
  <c r="AO924" i="4"/>
  <c r="AG678" i="4"/>
  <c r="F422" i="4"/>
  <c r="J422" i="4" s="1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G413" i="4"/>
  <c r="E413" i="4"/>
  <c r="I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M411" i="4" s="1"/>
  <c r="AS411" i="4" s="1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N734" i="4" s="1"/>
  <c r="AT734" i="4" s="1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G619" i="4"/>
  <c r="AM619" i="4" s="1"/>
  <c r="AS619" i="4" s="1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F76" i="4"/>
  <c r="J76" i="4" s="1"/>
  <c r="D76" i="4"/>
  <c r="H76" i="4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E185" i="4"/>
  <c r="I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A819" i="4"/>
  <c r="AM819" i="4" s="1"/>
  <c r="AS819" i="4" s="1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O64" i="4" s="1"/>
  <c r="AU64" i="4" s="1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A146" i="4"/>
  <c r="AB175" i="4"/>
  <c r="AD175" i="4"/>
  <c r="AD685" i="4"/>
  <c r="Z685" i="4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A758" i="4"/>
  <c r="Z758" i="4"/>
  <c r="AL758" i="4" s="1"/>
  <c r="AR758" i="4" s="1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Z173" i="4"/>
  <c r="AB173" i="4"/>
  <c r="AN173" i="4" s="1"/>
  <c r="AT173" i="4" s="1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P45" i="4" s="1"/>
  <c r="AV45" i="4" s="1"/>
  <c r="AC45" i="4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O811" i="4" s="1"/>
  <c r="AU811" i="4" s="1"/>
  <c r="AE811" i="4"/>
  <c r="AQ811" i="4" s="1"/>
  <c r="AW811" i="4" s="1"/>
  <c r="AD819" i="4"/>
  <c r="AP819" i="4" s="1"/>
  <c r="AV819" i="4" s="1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Q137" i="4" s="1"/>
  <c r="AW137" i="4" s="1"/>
  <c r="AD137" i="4"/>
  <c r="AP137" i="4" s="1"/>
  <c r="AV137" i="4" s="1"/>
  <c r="AD146" i="4"/>
  <c r="AE146" i="4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Z126" i="4"/>
  <c r="AL126" i="4" s="1"/>
  <c r="AR126" i="4" s="1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L361" i="4" s="1"/>
  <c r="AR361" i="4" s="1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N361" i="4" s="1"/>
  <c r="AT361" i="4" s="1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E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172" i="4" l="1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AJ868" i="4"/>
  <c r="AO904" i="4"/>
  <c r="AS908" i="4"/>
  <c r="AT908" i="4"/>
  <c r="Z908" i="4"/>
  <c r="AW908" i="4"/>
  <c r="AA908" i="4"/>
  <c r="AB908" i="4"/>
  <c r="AD908" i="4"/>
  <c r="AC908" i="4"/>
  <c r="AO908" i="4" s="1"/>
  <c r="AE908" i="4"/>
  <c r="AV908" i="4"/>
  <c r="AU908" i="4"/>
  <c r="AJ908" i="4"/>
  <c r="AF908" i="4"/>
  <c r="AH908" i="4"/>
  <c r="AN908" i="4" s="1"/>
  <c r="AG908" i="4"/>
  <c r="AM908" i="4" s="1"/>
  <c r="AK908" i="4"/>
  <c r="AQ908" i="4" s="1"/>
  <c r="AN943" i="4"/>
  <c r="AL42" i="4"/>
  <c r="AR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L916" i="4" s="1"/>
  <c r="AJ916" i="4"/>
  <c r="AP916" i="4" s="1"/>
  <c r="AH916" i="4"/>
  <c r="AG916" i="4"/>
  <c r="AK916" i="4"/>
  <c r="AL391" i="4"/>
  <c r="AR391" i="4" s="1"/>
  <c r="AL551" i="4"/>
  <c r="AR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G539" i="4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E159" i="4"/>
  <c r="I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E173" i="4"/>
  <c r="I173" i="4" s="1"/>
  <c r="G87" i="4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Q68" i="4" l="1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216" i="4" l="1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<sst xmlns="http://schemas.openxmlformats.org/spreadsheetml/2006/main" count="1570" uniqueCount="453">
  <si>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</si>
  <si>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</si>
  <si>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</si>
  <si>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</si>
  <si>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</si>
  <si>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</si>
  <si>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</si>
  <si>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</si>
  <si>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</si>
  <si>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</si>
  <si>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</si>
  <si>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</si>
  <si>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</si>
  <si>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</si>
  <si>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</si>
  <si>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</si>
  <si>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</si>
  <si>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</si>
  <si>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</si>
  <si>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</si>
  <si>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</si>
  <si>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</si>
  <si>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</si>
  <si>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</si>
  <si>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</si>
  <si>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</si>
  <si>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</si>
  <si>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</si>
  <si>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</si>
  <si>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</si>
  <si>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</si>
  <si>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</si>
  <si>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</si>
  <si>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</si>
  <si>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</si>
  <si>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</si>
  <si>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</si>
  <si>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</si>
  <si>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</si>
  <si>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</si>
  <si>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</si>
  <si>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</si>
  <si>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</si>
  <si>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</si>
  <si>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</si>
  <si>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</si>
  <si>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</si>
  <si>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</si>
  <si>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</si>
  <si>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</si>
  <si>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</si>
  <si>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</si>
  <si>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</si>
  <si>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</si>
  <si>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</si>
  <si>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</si>
  <si>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</si>
  <si>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</si>
  <si>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</si>
  <si>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</si>
  <si>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</si>
  <si>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</si>
  <si>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</si>
  <si>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</si>
  <si>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</si>
  <si>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</si>
  <si>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</si>
  <si>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</si>
  <si>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SC2</t>
  </si>
  <si>
    <t>Accrington</t>
  </si>
  <si>
    <t>Cheltenham</t>
  </si>
  <si>
    <t>Fleetwood Town</t>
  </si>
  <si>
    <t>Lincoln</t>
  </si>
  <si>
    <t>Milton Keynes Dons</t>
  </si>
  <si>
    <t>Rochdale</t>
  </si>
  <si>
    <t>Oldham</t>
  </si>
  <si>
    <t>Tranmere</t>
  </si>
  <si>
    <t>Aldershot</t>
  </si>
  <si>
    <t>Woking</t>
  </si>
  <si>
    <t>Dover Athletic</t>
  </si>
  <si>
    <t>Dag and Red</t>
  </si>
  <si>
    <t>Altrincham</t>
  </si>
  <si>
    <t>Torquay</t>
  </si>
  <si>
    <t>Bromley</t>
  </si>
  <si>
    <t>Dunfermline</t>
  </si>
  <si>
    <t>Queens Park</t>
  </si>
  <si>
    <t>Sunderland</t>
  </si>
  <si>
    <t>E2</t>
  </si>
  <si>
    <t>E3</t>
  </si>
  <si>
    <t>EC</t>
  </si>
  <si>
    <t>SC1</t>
  </si>
  <si>
    <t>Halifax</t>
  </si>
  <si>
    <t>Maidenhead</t>
  </si>
  <si>
    <t>Solihull</t>
  </si>
  <si>
    <t>Tondela</t>
  </si>
  <si>
    <t>Gil Vicente</t>
  </si>
  <si>
    <t>Maritimo</t>
  </si>
  <si>
    <t>Vizela</t>
  </si>
  <si>
    <t>Moreirense</t>
  </si>
  <si>
    <t>Estoril</t>
  </si>
  <si>
    <t>Ipswich</t>
  </si>
  <si>
    <t>Wycombe</t>
  </si>
  <si>
    <t>Oxford</t>
  </si>
  <si>
    <t>Sutton</t>
  </si>
  <si>
    <t>Colchester</t>
  </si>
  <si>
    <t>Stevenage</t>
  </si>
  <si>
    <t>Famalicao</t>
  </si>
  <si>
    <t>Belenenses</t>
  </si>
  <si>
    <t>Guimaraes</t>
  </si>
  <si>
    <t>Boavista</t>
  </si>
  <si>
    <t>Sp Lisbon</t>
  </si>
  <si>
    <t>Portimonense</t>
  </si>
  <si>
    <t>Inverness C</t>
  </si>
  <si>
    <t>Pacos Ferreira</t>
  </si>
  <si>
    <t>Santa Clara</t>
  </si>
  <si>
    <t>Arouca</t>
  </si>
  <si>
    <t>Sp Braga</t>
  </si>
  <si>
    <t>Porto</t>
  </si>
  <si>
    <t>Benfica</t>
  </si>
  <si>
    <t>P1</t>
  </si>
  <si>
    <t>Burton</t>
  </si>
  <si>
    <t>Gillingham</t>
  </si>
  <si>
    <t>Bradford</t>
  </si>
  <si>
    <t>Crawley Town</t>
  </si>
  <si>
    <t>Scunthorpe</t>
  </si>
  <si>
    <t>Carlisle</t>
  </si>
  <si>
    <t>Northampton</t>
  </si>
  <si>
    <t>Walsall</t>
  </si>
  <si>
    <t>Newport County</t>
  </si>
  <si>
    <t>Kings Lynn</t>
  </si>
  <si>
    <t>Doncaster</t>
  </si>
  <si>
    <t>Weymouth</t>
  </si>
  <si>
    <t>Southend</t>
  </si>
  <si>
    <t>Falkirk</t>
  </si>
  <si>
    <t>Clyde</t>
  </si>
  <si>
    <t>East Fife</t>
  </si>
  <si>
    <t>Cowdenbeath</t>
  </si>
  <si>
    <t>Stranraer</t>
  </si>
  <si>
    <t>Getafe</t>
  </si>
  <si>
    <t>Real Madrid</t>
  </si>
  <si>
    <t>Ath Madrid</t>
  </si>
  <si>
    <t>Vallecano</t>
  </si>
  <si>
    <t>Elche</t>
  </si>
  <si>
    <t>Granada</t>
  </si>
  <si>
    <t>Alaves</t>
  </si>
  <si>
    <t>Sociedad</t>
  </si>
  <si>
    <t>Betis</t>
  </si>
  <si>
    <t>Celta</t>
  </si>
  <si>
    <t>Mallorca</t>
  </si>
  <si>
    <t>Barcelona</t>
  </si>
  <si>
    <t>Almeria</t>
  </si>
  <si>
    <t>Cartagena</t>
  </si>
  <si>
    <t>Valladolid</t>
  </si>
  <si>
    <t>Leganes</t>
  </si>
  <si>
    <t>Sp Gijon</t>
  </si>
  <si>
    <t>Lugo</t>
  </si>
  <si>
    <t>Huesca</t>
  </si>
  <si>
    <t>Girona</t>
  </si>
  <si>
    <t>Mirandes</t>
  </si>
  <si>
    <t>Zaragoza</t>
  </si>
  <si>
    <t>Fuenlabrada</t>
  </si>
  <si>
    <t>Ibiza</t>
  </si>
  <si>
    <t>Tenerife</t>
  </si>
  <si>
    <t>Las Palmas</t>
  </si>
  <si>
    <t>Villarreal</t>
  </si>
  <si>
    <t>Levante</t>
  </si>
  <si>
    <t>Osasuna</t>
  </si>
  <si>
    <t>Ath Bilbao</t>
  </si>
  <si>
    <t>Cadiz</t>
  </si>
  <si>
    <t>Sevilla</t>
  </si>
  <si>
    <t>Alcorcon</t>
  </si>
  <si>
    <t>Malaga</t>
  </si>
  <si>
    <t>Valencia</t>
  </si>
  <si>
    <t>Espanol</t>
  </si>
  <si>
    <t>Oviedo</t>
  </si>
  <si>
    <t>Ponferradina</t>
  </si>
  <si>
    <t>Burgos</t>
  </si>
  <si>
    <t>Amorebieta</t>
  </si>
  <si>
    <t>Eibar</t>
  </si>
  <si>
    <t>Sociedad B</t>
  </si>
  <si>
    <t>SC3</t>
  </si>
  <si>
    <t>SP1</t>
  </si>
  <si>
    <t>SP2</t>
  </si>
  <si>
    <t>Bayern Munich</t>
  </si>
  <si>
    <t>Mgladbach</t>
  </si>
  <si>
    <t>Bordeaux</t>
  </si>
  <si>
    <t>Marseille</t>
  </si>
  <si>
    <t>Trabzonspor</t>
  </si>
  <si>
    <t>Yeni Malatyaspor</t>
  </si>
  <si>
    <t>Freiburg</t>
  </si>
  <si>
    <t>Bielefeld</t>
  </si>
  <si>
    <t>Greuther Furth</t>
  </si>
  <si>
    <t>Stuttgart</t>
  </si>
  <si>
    <t>Hoffenheim</t>
  </si>
  <si>
    <t>Augsburg</t>
  </si>
  <si>
    <t>Leverkusen</t>
  </si>
  <si>
    <t>Union Berlin</t>
  </si>
  <si>
    <t>RB Leipzig</t>
  </si>
  <si>
    <t>Mainz</t>
  </si>
  <si>
    <t>Ein Frankfurt</t>
  </si>
  <si>
    <t>Dortmund</t>
  </si>
  <si>
    <t>Salford</t>
  </si>
  <si>
    <t>Lens</t>
  </si>
  <si>
    <t>Rennes</t>
  </si>
  <si>
    <t>Le Havre</t>
  </si>
  <si>
    <t>Sochaux</t>
  </si>
  <si>
    <t>Bastia</t>
  </si>
  <si>
    <t>Quevilly Rouen</t>
  </si>
  <si>
    <t>Dijon</t>
  </si>
  <si>
    <t>Grenoble</t>
  </si>
  <si>
    <t>Rodez</t>
  </si>
  <si>
    <t>Guingamp</t>
  </si>
  <si>
    <t>OFI Crete</t>
  </si>
  <si>
    <t>Giannina</t>
  </si>
  <si>
    <t>Gaziantep</t>
  </si>
  <si>
    <t>Karagumruk</t>
  </si>
  <si>
    <t>Alanyaspor</t>
  </si>
  <si>
    <t>Buyuksehyr</t>
  </si>
  <si>
    <t>Kasimpasa</t>
  </si>
  <si>
    <t>Hatayspor</t>
  </si>
  <si>
    <t>Galatasaray</t>
  </si>
  <si>
    <t>Giresunspor</t>
  </si>
  <si>
    <t>Hertha</t>
  </si>
  <si>
    <t>FC Koln</t>
  </si>
  <si>
    <t>Bochum</t>
  </si>
  <si>
    <t>Wolfsburg</t>
  </si>
  <si>
    <t>Brest</t>
  </si>
  <si>
    <t>Nice</t>
  </si>
  <si>
    <t>Clermont</t>
  </si>
  <si>
    <t>Reims</t>
  </si>
  <si>
    <t>Metz</t>
  </si>
  <si>
    <t>Strasbourg</t>
  </si>
  <si>
    <t>Nantes</t>
  </si>
  <si>
    <t>Monaco</t>
  </si>
  <si>
    <t>Lyon</t>
  </si>
  <si>
    <t>Paris SG</t>
  </si>
  <si>
    <t>Ionikos</t>
  </si>
  <si>
    <t>Apollon</t>
  </si>
  <si>
    <t>Volos NFC</t>
  </si>
  <si>
    <t>Panathinaikos</t>
  </si>
  <si>
    <t>AEK</t>
  </si>
  <si>
    <t>PAOK</t>
  </si>
  <si>
    <t>Olympiakos</t>
  </si>
  <si>
    <t>Asteras Tripolis</t>
  </si>
  <si>
    <t>Empoli</t>
  </si>
  <si>
    <t>Sassuolo</t>
  </si>
  <si>
    <t>Venezia</t>
  </si>
  <si>
    <t>Milan</t>
  </si>
  <si>
    <t>Napoli</t>
  </si>
  <si>
    <t>Sampdoria</t>
  </si>
  <si>
    <t>Genoa</t>
  </si>
  <si>
    <t>Spezia</t>
  </si>
  <si>
    <t>Roma</t>
  </si>
  <si>
    <t>Juventus</t>
  </si>
  <si>
    <t>Inter</t>
  </si>
  <si>
    <t>Lazio</t>
  </si>
  <si>
    <t>Verona</t>
  </si>
  <si>
    <t>Salernitana</t>
  </si>
  <si>
    <t>Konyaspor</t>
  </si>
  <si>
    <t>Sivasspor</t>
  </si>
  <si>
    <t>Goztep</t>
  </si>
  <si>
    <t>Antalyaspor</t>
  </si>
  <si>
    <t>Kayserispor</t>
  </si>
  <si>
    <t>Altay</t>
  </si>
  <si>
    <t>Rizespor</t>
  </si>
  <si>
    <t>Besiktas</t>
  </si>
  <si>
    <t>Toulouse</t>
  </si>
  <si>
    <t>Fenerbahce</t>
  </si>
  <si>
    <t>Ad. Demirspor</t>
  </si>
  <si>
    <t>D1</t>
  </si>
  <si>
    <t>F1</t>
  </si>
  <si>
    <t>T1</t>
  </si>
  <si>
    <t>F2</t>
  </si>
  <si>
    <t>G1</t>
  </si>
  <si>
    <t>I1</t>
  </si>
  <si>
    <t>Southampton</t>
  </si>
  <si>
    <t>Brentford</t>
  </si>
  <si>
    <t>Reading</t>
  </si>
  <si>
    <t>Fulham</t>
  </si>
  <si>
    <t>AFC Wimbledon</t>
  </si>
  <si>
    <t>Bolton</t>
  </si>
  <si>
    <t>Mansfield</t>
  </si>
  <si>
    <t>Swindon</t>
  </si>
  <si>
    <t>Forest Green</t>
  </si>
  <si>
    <t>Stockport</t>
  </si>
  <si>
    <t>Boreham Wood</t>
  </si>
  <si>
    <t>Wealdstone</t>
  </si>
  <si>
    <t>Grimsby</t>
  </si>
  <si>
    <t>Yeovil</t>
  </si>
  <si>
    <t>Cagliari</t>
  </si>
  <si>
    <t>Bologna</t>
  </si>
  <si>
    <t>West Ham</t>
  </si>
  <si>
    <t>Norwich</t>
  </si>
  <si>
    <t>Crewe</t>
  </si>
  <si>
    <t>Charlton</t>
  </si>
  <si>
    <t>Panetolikos</t>
  </si>
  <si>
    <t>Benevento</t>
  </si>
  <si>
    <t>Monza</t>
  </si>
  <si>
    <t>Lecce</t>
  </si>
  <si>
    <t>Vicenza</t>
  </si>
  <si>
    <t>E0</t>
  </si>
  <si>
    <t>E1</t>
  </si>
  <si>
    <t>I2</t>
  </si>
  <si>
    <t>Gent</t>
  </si>
  <si>
    <t>Kortrijk</t>
  </si>
  <si>
    <t>Dresden</t>
  </si>
  <si>
    <t>Hamburg</t>
  </si>
  <si>
    <t>Hansa Rostock</t>
  </si>
  <si>
    <t>Hannover</t>
  </si>
  <si>
    <t>Brighton</t>
  </si>
  <si>
    <t>Crystal Palace</t>
  </si>
  <si>
    <t>Ternana</t>
  </si>
  <si>
    <t>Ascoli</t>
  </si>
  <si>
    <t>Zwolle</t>
  </si>
  <si>
    <t>Willem II</t>
  </si>
  <si>
    <t>Oud-Heverlee Leuven</t>
  </si>
  <si>
    <t>Mechelen</t>
  </si>
  <si>
    <t>Seraing</t>
  </si>
  <si>
    <t>St. Gilloise</t>
  </si>
  <si>
    <t>Club Brugge</t>
  </si>
  <si>
    <t>St Truiden</t>
  </si>
  <si>
    <t>Nurnberg</t>
  </si>
  <si>
    <t>Paderborn</t>
  </si>
  <si>
    <t>St Pauli</t>
  </si>
  <si>
    <t>Erzgebirge Aue</t>
  </si>
  <si>
    <t>Werder Bremen</t>
  </si>
  <si>
    <t>Fortuna Dusseldorf</t>
  </si>
  <si>
    <t>Darmstadt</t>
  </si>
  <si>
    <t>Karlsruhe</t>
  </si>
  <si>
    <t>Man City</t>
  </si>
  <si>
    <t>Chelsea</t>
  </si>
  <si>
    <t>Newcastle</t>
  </si>
  <si>
    <t>Watford</t>
  </si>
  <si>
    <t>Everton</t>
  </si>
  <si>
    <t>Wolves</t>
  </si>
  <si>
    <t>Aston Villa</t>
  </si>
  <si>
    <t>Man United</t>
  </si>
  <si>
    <t>Cardiff</t>
  </si>
  <si>
    <t>Blackburn</t>
  </si>
  <si>
    <t>Luton</t>
  </si>
  <si>
    <t>Bournemouth</t>
  </si>
  <si>
    <t>Derby</t>
  </si>
  <si>
    <t>Sheffield United</t>
  </si>
  <si>
    <t>Bristol City</t>
  </si>
  <si>
    <t>Huddersfield</t>
  </si>
  <si>
    <t>Swansea</t>
  </si>
  <si>
    <t>Middlesbrough</t>
  </si>
  <si>
    <t>Millwall</t>
  </si>
  <si>
    <t>Nottm Forest</t>
  </si>
  <si>
    <t>Peterboro</t>
  </si>
  <si>
    <t>Coventry</t>
  </si>
  <si>
    <t>Preston</t>
  </si>
  <si>
    <t>Birmingham</t>
  </si>
  <si>
    <t>QPR</t>
  </si>
  <si>
    <t>West Brom</t>
  </si>
  <si>
    <t>Morecambe</t>
  </si>
  <si>
    <t>Shrewsbury</t>
  </si>
  <si>
    <t>Wigan</t>
  </si>
  <si>
    <t>Rotherham</t>
  </si>
  <si>
    <t>Cambridge</t>
  </si>
  <si>
    <t>Portsmouth</t>
  </si>
  <si>
    <t>Sheffield Weds</t>
  </si>
  <si>
    <t>Plymouth</t>
  </si>
  <si>
    <t>Harrogate</t>
  </si>
  <si>
    <t>Bristol Rvs</t>
  </si>
  <si>
    <t>Hartlepool</t>
  </si>
  <si>
    <t>Barrow</t>
  </si>
  <si>
    <t>Exeter</t>
  </si>
  <si>
    <t>Port Vale</t>
  </si>
  <si>
    <t>Chesterfield</t>
  </si>
  <si>
    <t>St Etienne</t>
  </si>
  <si>
    <t>Amiens</t>
  </si>
  <si>
    <t>Caen</t>
  </si>
  <si>
    <t>Lamia</t>
  </si>
  <si>
    <t>Aris</t>
  </si>
  <si>
    <t>Torino</t>
  </si>
  <si>
    <t>Udinese</t>
  </si>
  <si>
    <t>Cittadella</t>
  </si>
  <si>
    <t>Cosenza</t>
  </si>
  <si>
    <t>Cremonese</t>
  </si>
  <si>
    <t>Como</t>
  </si>
  <si>
    <t>Parma</t>
  </si>
  <si>
    <t>Crotone</t>
  </si>
  <si>
    <t>Reggina</t>
  </si>
  <si>
    <t>Brescia</t>
  </si>
  <si>
    <t>Pisa</t>
  </si>
  <si>
    <t>Frosinone</t>
  </si>
  <si>
    <t>Nijmegen</t>
  </si>
  <si>
    <t>Heracles</t>
  </si>
  <si>
    <t>Feyenoord</t>
  </si>
  <si>
    <t>Vitesse</t>
  </si>
  <si>
    <t>Twente</t>
  </si>
  <si>
    <t>Heerenveen</t>
  </si>
  <si>
    <t>Go Ahead Eagles</t>
  </si>
  <si>
    <t>Waalwijk</t>
  </si>
  <si>
    <t>Antwerp</t>
  </si>
  <si>
    <t>Charleroi</t>
  </si>
  <si>
    <t>Eupen</t>
  </si>
  <si>
    <t>Cercle Brugge</t>
  </si>
  <si>
    <t>Anderlecht</t>
  </si>
  <si>
    <t>Standard</t>
  </si>
  <si>
    <t>Genk</t>
  </si>
  <si>
    <t>Beerschot VA</t>
  </si>
  <si>
    <t>Heidenheim</t>
  </si>
  <si>
    <t>Ingolstadt</t>
  </si>
  <si>
    <t>Sandhausen</t>
  </si>
  <si>
    <t>Regensburg</t>
  </si>
  <si>
    <t>Schalke 04</t>
  </si>
  <si>
    <t>Holstein Kiel</t>
  </si>
  <si>
    <t>Liverpool</t>
  </si>
  <si>
    <t>Leeds</t>
  </si>
  <si>
    <t>Tottenham</t>
  </si>
  <si>
    <t>Arsenal</t>
  </si>
  <si>
    <t>Hull</t>
  </si>
  <si>
    <t>Stoke</t>
  </si>
  <si>
    <t>Lorient</t>
  </si>
  <si>
    <t>Angers</t>
  </si>
  <si>
    <t>Montpellier</t>
  </si>
  <si>
    <t>Troyes</t>
  </si>
  <si>
    <t>Lille</t>
  </si>
  <si>
    <t>Atromitos</t>
  </si>
  <si>
    <t>Atalanta</t>
  </si>
  <si>
    <t>Perugia</t>
  </si>
  <si>
    <t>Pordenone</t>
  </si>
  <si>
    <t>Spal</t>
  </si>
  <si>
    <t>Alessandria</t>
  </si>
  <si>
    <t>Utrecht</t>
  </si>
  <si>
    <t>Ajax</t>
  </si>
  <si>
    <t>Cambuur</t>
  </si>
  <si>
    <t>Sparta Rotterdam</t>
  </si>
  <si>
    <t>Groningen</t>
  </si>
  <si>
    <t>PSV Eindhoven</t>
  </si>
  <si>
    <t>For Sittard</t>
  </si>
  <si>
    <t>AZ Alkmaar</t>
  </si>
  <si>
    <t>Fiorentina</t>
  </si>
  <si>
    <t>B1</t>
  </si>
  <si>
    <t>D2</t>
  </si>
  <si>
    <t>N1</t>
  </si>
  <si>
    <t>Oostende</t>
  </si>
  <si>
    <t>Barnsley</t>
  </si>
  <si>
    <t>Blackpool</t>
  </si>
  <si>
    <t>Leyton Orient</t>
  </si>
  <si>
    <t>Wrexham</t>
  </si>
  <si>
    <t>Dunkerque</t>
  </si>
  <si>
    <t>Niort</t>
  </si>
  <si>
    <t>Waregem</t>
  </si>
  <si>
    <t>Burnley</t>
  </si>
  <si>
    <t>Leicester</t>
  </si>
  <si>
    <t>Ajaccio</t>
  </si>
  <si>
    <t>21/01/2022</t>
  </si>
  <si>
    <t>22/01/2022</t>
  </si>
  <si>
    <t>23/01/2022</t>
  </si>
  <si>
    <t>24/01/2022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</si>
</sst>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5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1.056895036351561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1.0502857379813271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1.0427733349764023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1.0512150176064545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1.0500631329117833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1.0633504678478547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1.0567919280515341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1.0584574108458336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1.047073470420135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1.0510694237812139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1.0529232824658912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1.0502857379813271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1.0557597764789854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1.0669478732554383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1.0717975665577553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1.0681458983010155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1.0716502370068346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1.049459408292031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1.0502857379813271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1.077339368604181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1.0602395532056077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1.0518980699471303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1.0557821208912506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1.0420112422030368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1.0483511839381512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1.0509930436304777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1.0497253316960662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1.0480730539288112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1.0567919280515341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1.0626784802592908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1.0605174007793741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1.0809206296153473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1.046349494759292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1.0523293923701496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1.050186013602848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1.0512150176064545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1.0420112422030368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1.0399586640868308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1.051738571938915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1.0522559150967761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1.0437075600663159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1.0543819242504819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1.0475615653703467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1.0671330848711666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1.0648207184922545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1.0671330848711666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1.0674111222252509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1.0743649055710818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1.070599000893548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1.0633092374354824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1.0626247827424988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1.0717975665577553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1.0729832486866209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1.0626247827424988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1.0743649055710818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1.0703838499014962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1.070599000893548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1.0709171136039117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1.0688052819193437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1.0681458983010155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1.0757988792885387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1.0724395508015951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1.0671330848711666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1.0716502370068346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1.0679524935128775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1.0752646071356513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1.0743649055710818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1.0717975665577553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1.0900737919216201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1.0655103519273617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1.0671330848711666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1.0633092374354824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1.0720588896370926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1.1128611182419321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1.0688052819193437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1.0867843482259465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1.0505862061664459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1.0513726059103246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1.0725172100503928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1.0708425290899795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1.0741642971961383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1.0718059866104521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1.0750214632810238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1.0731597749042656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1.0857132283031086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1.0893511984442428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1.0602107487113226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1.0910517144367282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1.0614462748260522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1.0459631209894389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1.0424343751332963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1.042106143326367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1.050305669221034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1.051738571938915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1.04299513543169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1.0499964535568072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1.0420112422030368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1.0669245644072398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1.0420112422030368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1.0420112422030368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1.0494125025023127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1.0475615653703467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1.0466503691020506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1.0844960009352391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1.0713419446858048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1.083062374338202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1.0710498142971454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1.0584574108458336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1.0569383568656741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1.0540333908812936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1.0503245504598744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1.0636410008450974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1.0687383201888139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1.0629444687848131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1.0490547245227648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1.0431976029859278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1.047073470420135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1.0431976029859278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1.0741047977005509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1.0731630982443801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1.076236811713688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1.0718059866104521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1.0608381246291672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1.0861031392672655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1.041304204002425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1.0844960009352391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1.0511368361869355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1.0571615895212632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1.0567609363032806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1.0503245504598744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1.0503245504598744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1.0606212727063642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1.0556315371027907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1.0605174007793741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1.0509354515449301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1.059214380982872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1.0500631329117833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1.0695045288795901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1.0891284064959676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1.0779991982647916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1.0816643032522224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1.0806907986103451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1.0567609363032806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1.0829585650925788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1.0548923717759795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1.0572141669010744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1.0661456946180494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1.0503245504598744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1.056895036351561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1.0449864577049268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1.048153965543114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1.0460060256260135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1.0494125025023127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1.0466503691020506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1.0437075600663159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1.0557821208912506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1.0538644213740753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1.048153965543114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1.0661767993513469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1.0569028949649302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1.0776377700712103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1.0628364693383345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1.0588161259487125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1.0584574108458336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1.0674919964665432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1.0689662376712907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1.0675140074300833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1.0696235692694445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1.0658734026705068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1.0502085589023142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1.0449864577049268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1.0421804198806015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1.0457565564423787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1.0502085589023142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1.0437075600663159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1.0569028949649302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1.0760414968176915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1.0877663493834375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1.0668028349405521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1.0653550983353486</v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1.0340348667918535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5.8359991543306151</v>
      </c>
      <c r="I2" s="6">
        <f>IF('Log_working_3-way'!$D2="","",'True_Odds_Calculator_3-way'!O3/'True_Odds_Calculator_3-way'!B3-1)</f>
        <v>5.0706039311476996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3.471872825045752E-2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1.0358796789075071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28.812412918811923</v>
      </c>
      <c r="I3" s="6">
        <f>IF('Log_working_3-way'!$D3="","",'True_Odds_Calculator_3-way'!O4/'True_Odds_Calculator_3-way'!B4-1)</f>
        <v>6.7078918778887484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3.5280090038890544E-2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1.0263716418775162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14.938656696112327</v>
      </c>
      <c r="I4" s="6">
        <f>IF('Log_working_3-way'!$D4="","",'True_Odds_Calculator_3-way'!O5/'True_Odds_Calculator_3-way'!B5-1)</f>
        <v>7.313682042107974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2.8381788228424742E-2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1.0276561385115905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17.686327653189252</v>
      </c>
      <c r="I5" s="6">
        <f>IF('Log_working_3-way'!$D5="","",'True_Odds_Calculator_3-way'!O6/'True_Odds_Calculator_3-way'!B6-1)</f>
        <v>6.5792738735010596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2.9452579917396582E-2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1.0334670719630838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21.119528420104835</v>
      </c>
      <c r="I6" s="6">
        <f>IF('Log_working_3-way'!$D6="","",'True_Odds_Calculator_3-way'!O7/'True_Odds_Calculator_3-way'!B7-1)</f>
        <v>6.7538791011772776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3.4979062217548096E-2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1.0596538594682547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43.679594513440861</v>
      </c>
      <c r="I7" s="6">
        <f>IF('Log_working_3-way'!$D7="","",'True_Odds_Calculator_3-way'!O8/'True_Odds_Calculator_3-way'!B8-1)</f>
        <v>3.7452479105972234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4.9989764194806385E-2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1.0489666311310992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48.102260851394313</v>
      </c>
      <c r="I8" s="6">
        <f>IF('Log_working_3-way'!$D8="","",'True_Odds_Calculator_3-way'!O9/'True_Odds_Calculator_3-way'!B9-1)</f>
        <v>2.5729163193161901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3.9064337947211536E-2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1.0340575152427296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24.15231846913936</v>
      </c>
      <c r="I9" s="6">
        <f>IF('Log_working_3-way'!$D9="","",'True_Odds_Calculator_3-way'!O10/'True_Odds_Calculator_3-way'!B10-1)</f>
        <v>6.0580822959127651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3.4927278111574811E-2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1.0249711708419464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11.6889952274229</v>
      </c>
      <c r="I10" s="6">
        <f>IF('Log_working_3-way'!$D10="","",'True_Odds_Calculator_3-way'!O11/'True_Odds_Calculator_3-way'!B11-1)</f>
        <v>9.1969388130092025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2.7101179218822935E-2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1.0483107888479217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-0.41453969366186993</v>
      </c>
      <c r="I11" s="6">
        <f>IF('Log_working_3-way'!$D11="","",'True_Odds_Calculator_3-way'!O12/'True_Odds_Calculator_3-way'!B12-1)</f>
        <v>2.1320580999326326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3.2810411224711178E-2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1.0247723902396557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14.095903466784947</v>
      </c>
      <c r="I12" s="6">
        <f>IF('Log_working_3-way'!$D12="","",'True_Odds_Calculator_3-way'!O13/'True_Odds_Calculator_3-way'!B13-1)</f>
        <v>9.0694503578653833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2.6770675512482134E-2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1.0307811031428362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8.3956054140499461</v>
      </c>
      <c r="I13" s="6">
        <f>IF('Log_working_3-way'!$D13="","",'True_Odds_Calculator_3-way'!O14/'True_Odds_Calculator_3-way'!B14-1)</f>
        <v>7.4742531552564753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3.291638281007625E-2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1.0282051141552966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19.437650807602068</v>
      </c>
      <c r="I14" s="6">
        <f>IF('Log_working_3-way'!$D14="","",'True_Odds_Calculator_3-way'!O15/'True_Odds_Calculator_3-way'!B15-1)</f>
        <v>9.8642958913265062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2.9570376250734887E-2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1.0478135979024241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24.602826320134881</v>
      </c>
      <c r="I15" s="6">
        <f>IF('Log_working_3-way'!$D15="","",'True_Odds_Calculator_3-way'!O16/'True_Odds_Calculator_3-way'!B16-1)</f>
        <v>6.8298181262773214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4.8570105339695413E-2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1.0423478455353952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8.8350540895554062</v>
      </c>
      <c r="I16" s="6">
        <f>IF('Log_working_3-way'!$D16="","",'True_Odds_Calculator_3-way'!O17/'True_Odds_Calculator_3-way'!B17-1)</f>
        <v>5.8445158947473574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4.451350422341549E-2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1.0460570512534413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27.550099917171003</v>
      </c>
      <c r="I17" s="6">
        <f>IF('Log_working_3-way'!$D17="","",'True_Odds_Calculator_3-way'!O18/'True_Odds_Calculator_3-way'!B18-1)</f>
        <v>5.4170467403563833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4.5900060329262748E-2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1.0428314517915187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7.2784189044984018</v>
      </c>
      <c r="I18" s="6">
        <f>IF('Log_working_3-way'!$D18="","",'True_Odds_Calculator_3-way'!O19/'True_Odds_Calculator_3-way'!B19-1)</f>
        <v>6.812124288653183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4.4948211842876562E-2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1.0339246195065186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22.914655037579514</v>
      </c>
      <c r="I19" s="6">
        <f>IF('Log_working_3-way'!$D19="","",'True_Odds_Calculator_3-way'!O20/'True_Odds_Calculator_3-way'!B20-1)</f>
        <v>7.2604560221371504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3.5008137845345066E-2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1.0356514164632522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3.2446916426282195</v>
      </c>
      <c r="I20" s="6">
        <f>IF('Log_working_3-way'!$D20="","",'True_Odds_Calculator_3-way'!O21/'True_Odds_Calculator_3-way'!B21-1)</f>
        <v>6.5355828840825492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3.542130224026252E-2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1.0336046589941275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9.2517829899832993</v>
      </c>
      <c r="I21" s="6">
        <f>IF('Log_working_3-way'!$D21="","",'True_Odds_Calculator_3-way'!O22/'True_Odds_Calculator_3-way'!B22-1)</f>
        <v>4.3493165122377064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3.4960665958959636E-2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1.0473089757492187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44.772542686098966</v>
      </c>
      <c r="I22" s="6">
        <f>IF('Log_working_3-way'!$D22="","",'True_Odds_Calculator_3-way'!O23/'True_Odds_Calculator_3-way'!B23-1)</f>
        <v>3.7524331356801515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3.9103857740341086E-2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1.0305376316807486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16.992431147505126</v>
      </c>
      <c r="I23" s="6">
        <f>IF('Log_working_3-way'!$D23="","",'True_Odds_Calculator_3-way'!O24/'True_Odds_Calculator_3-way'!B24-1)</f>
        <v>7.5780241468547676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3.2604898158823392E-2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1.0318313701548512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7.4164628647520505</v>
      </c>
      <c r="I24" s="6">
        <f>IF('Log_working_3-way'!$D24="","",'True_Odds_Calculator_3-way'!O25/'True_Odds_Calculator_3-way'!B25-1)</f>
        <v>7.7224912198700544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3.3882042265833689E-2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1.0259390525277301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9.458817019156907</v>
      </c>
      <c r="I25" s="6">
        <f>IF('Log_working_3-way'!$D25="","",'True_Odds_Calculator_3-way'!O26/'True_Odds_Calculator_3-way'!B26-1)</f>
        <v>6.807874657585498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2.7821638105853141E-2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1.0298557585225816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4.0610033942258017</v>
      </c>
      <c r="I26" s="6">
        <f>IF('Log_working_3-way'!$D26="","",'True_Odds_Calculator_3-way'!O27/'True_Odds_Calculator_3-way'!B27-1)</f>
        <v>5.6189225856189253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2.9947648567770768E-2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1.0261829028923783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7.6692139171756644</v>
      </c>
      <c r="I27" s="6">
        <f>IF('Log_working_3-way'!$D27="","",'True_Odds_Calculator_3-way'!O28/'True_Odds_Calculator_3-way'!B28-1)</f>
        <v>6.8968720371996906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2.7852192031296408E-2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1.0311929888916251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3.4668224659753726</v>
      </c>
      <c r="I28" s="6">
        <f>IF('Log_working_3-way'!$D28="","",'True_Odds_Calculator_3-way'!O29/'True_Odds_Calculator_3-way'!B29-1)</f>
        <v>5.7529277812139146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3.0930705267478764E-2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1.0302352210366834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11.176966923611079</v>
      </c>
      <c r="I29" s="6">
        <f>IF('Log_working_3-way'!$D29="","",'True_Odds_Calculator_3-way'!O30/'True_Odds_Calculator_3-way'!B30-1)</f>
        <v>8.1679159065869573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3.26726071406922E-2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1.0303248847236706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8.7589438093545606</v>
      </c>
      <c r="I30" s="6">
        <f>IF('Log_working_3-way'!$D30="","",'True_Odds_Calculator_3-way'!O31/'True_Odds_Calculator_3-way'!B31-1)</f>
        <v>9.0115920997839805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3.2704513222020726E-2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1.032688022825198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22.470708195491522</v>
      </c>
      <c r="I31" s="6">
        <f>IF('Log_working_3-way'!$D31="","",'True_Odds_Calculator_3-way'!O32/'True_Odds_Calculator_3-way'!B32-1)</f>
        <v>5.9892792087814328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3.3907605772196536E-2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1.0335999577215225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24.956435886609359</v>
      </c>
      <c r="I32" s="6">
        <f>IF('Log_working_3-way'!$D32="","",'True_Odds_Calculator_3-way'!O33/'True_Odds_Calculator_3-way'!B33-1)</f>
        <v>5.5228624074232542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3.4285231176423014E-2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1.0697621188994657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-8.7324637088135648E-2</v>
      </c>
      <c r="I33" s="6">
        <f>IF('Log_working_3-way'!$D33="","",'True_Odds_Calculator_3-way'!O34/'True_Odds_Calculator_3-way'!B34-1)</f>
        <v>1.5008672795445972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4.6965583192713822E-2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1.0249407257153973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13.51642207775738</v>
      </c>
      <c r="I34" s="6">
        <f>IF('Log_working_3-way'!$D34="","",'True_Odds_Calculator_3-way'!O35/'True_Odds_Calculator_3-way'!B35-1)</f>
        <v>7.3254344020215001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2.6930102668228484E-2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1.0267100716980995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23.330803036356372</v>
      </c>
      <c r="I35" s="6">
        <f>IF('Log_working_3-way'!$D35="","",'True_Odds_Calculator_3-way'!O36/'True_Odds_Calculator_3-way'!B36-1)</f>
        <v>7.620607651770257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2.7504105090311981E-2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1.0294850178823407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28.657979018536238</v>
      </c>
      <c r="I36" s="6">
        <f>IF('Log_working_3-way'!$D36="","",'True_Odds_Calculator_3-way'!O37/'True_Odds_Calculator_3-way'!B37-1)</f>
        <v>6.0212239176947167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2.9203600046586953E-2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1.0261077350065746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14.942575340450711</v>
      </c>
      <c r="I37" s="6">
        <f>IF('Log_working_3-way'!$D37="","",'True_Odds_Calculator_3-way'!O38/'True_Odds_Calculator_3-way'!B38-1)</f>
        <v>8.0961346215297763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2.8129014608975877E-2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1.0340309909538932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36.882003395585727</v>
      </c>
      <c r="I38" s="6">
        <f>IF('Log_working_3-way'!$D38="","",'True_Odds_Calculator_3-way'!O39/'True_Odds_Calculator_3-way'!B39-1)</f>
        <v>4.4976150052550716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3.1162464985994509E-2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1.0256829164421166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15.755230257945513</v>
      </c>
      <c r="I39" s="6">
        <f>IF('Log_working_3-way'!$D39="","",'True_Odds_Calculator_3-way'!O40/'True_Odds_Calculator_3-way'!B40-1)</f>
        <v>7.1289094908928892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2.7579695845817653E-2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1.02649534844596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9.4524440233370406</v>
      </c>
      <c r="I40" s="6">
        <f>IF('Log_working_3-way'!$D40="","",'True_Odds_Calculator_3-way'!O41/'True_Odds_Calculator_3-way'!B41-1)</f>
        <v>7.0289553216320524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2.8448314793964702E-2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1.0273954931106375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25.116886127228859</v>
      </c>
      <c r="I41" s="6">
        <f>IF('Log_working_3-way'!$D41="","",'True_Odds_Calculator_3-way'!O42/'True_Odds_Calculator_3-way'!B42-1)</f>
        <v>6.5063880505644125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2.7931054288603319E-2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1.0282392963182274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4.509192074419448</v>
      </c>
      <c r="I42" s="6">
        <f>IF('Log_working_3-way'!$D42="","",'True_Odds_Calculator_3-way'!O43/'True_Odds_Calculator_3-way'!B43-1)</f>
        <v>6.7989670242726508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2.8995570273377513E-2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1.0252176883133566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18.762108306797799</v>
      </c>
      <c r="I43" s="6">
        <f>IF('Log_working_3-way'!$D43="","",'True_Odds_Calculator_3-way'!O44/'True_Odds_Calculator_3-way'!B44-1)</f>
        <v>8.1643997308162053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2.6740695683860283E-2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1.0428029570137591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53.840453844791455</v>
      </c>
      <c r="I44" s="6">
        <f>IF('Log_working_3-way'!$D44="","",'True_Odds_Calculator_3-way'!O45/'True_Odds_Calculator_3-way'!B45-1)</f>
        <v>2.5737887351598183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3.0850480817339321E-2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1.0443790543199987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22.907162181403962</v>
      </c>
      <c r="I45" s="6">
        <f>IF('Log_working_3-way'!$D45="","",'True_Odds_Calculator_3-way'!O46/'True_Odds_Calculator_3-way'!B46-1)</f>
        <v>6.1779807637917692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4.5711733174508495E-2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1.0450408062353089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23.88438202723917</v>
      </c>
      <c r="I46" s="6">
        <f>IF('Log_working_3-way'!$D46="","",'True_Odds_Calculator_3-way'!O47/'True_Odds_Calculator_3-way'!B47-1)</f>
        <v>6.5007133830663246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4.6070602153905016E-2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1.0479843595143576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30.560455599864468</v>
      </c>
      <c r="I47" s="6">
        <f>IF('Log_working_3-way'!$D47="","",'True_Odds_Calculator_3-way'!O48/'True_Odds_Calculator_3-way'!B48-1)</f>
        <v>5.4800642479213924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4.6545800831085504E-2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1.046073807448028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27.556413624880793</v>
      </c>
      <c r="I48" s="6">
        <f>IF('Log_working_3-way'!$D48="","",'True_Odds_Calculator_3-way'!O49/'True_Odds_Calculator_3-way'!B49-1)</f>
        <v>6.8967312052750787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4.566881605043549E-2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1.0678222980755712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51.207419938441305</v>
      </c>
      <c r="I49" s="6">
        <f>IF('Log_working_3-way'!$D49="","",'True_Odds_Calculator_3-way'!O50/'True_Odds_Calculator_3-way'!B50-1)</f>
        <v>2.7309292358713564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5.0993988287717507E-2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1.0485214544011694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4.2324255348328981</v>
      </c>
      <c r="I50" s="6">
        <f>IF('Log_working_3-way'!$D50="","",'True_Odds_Calculator_3-way'!O51/'True_Odds_Calculator_3-way'!B51-1)</f>
        <v>5.6769051492157798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4.8192851471539955E-2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1.0410220736431621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16.956942015652931</v>
      </c>
      <c r="I51" s="6">
        <f>IF('Log_working_3-way'!$D51="","",'True_Odds_Calculator_3-way'!O52/'True_Odds_Calculator_3-way'!B52-1)</f>
        <v>7.7989015876699348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4.3623043623043589E-2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1.043248407085952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22.934787522603976</v>
      </c>
      <c r="I52" s="6">
        <f>IF('Log_working_3-way'!$D52="","",'True_Odds_Calculator_3-way'!O53/'True_Odds_Calculator_3-way'!B53-1)</f>
        <v>7.0904500820051286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4.450478101758959E-2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1.0655907019342954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51.29380761336737</v>
      </c>
      <c r="I53" s="6">
        <f>IF('Log_working_3-way'!$D53="","",'True_Odds_Calculator_3-way'!O54/'True_Odds_Calculator_3-way'!B54-1)</f>
        <v>2.7371028085623785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4.9257780289999387E-2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1.0412537833448594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15.491134809547557</v>
      </c>
      <c r="I54" s="6">
        <f>IF('Log_working_3-way'!$D54="","",'True_Odds_Calculator_3-way'!O55/'True_Odds_Calculator_3-way'!B55-1)</f>
        <v>7.1890291104385255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4.403575685514971E-2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1.0478466551075394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26.884844074158863</v>
      </c>
      <c r="I55" s="6">
        <f>IF('Log_working_3-way'!$D55="","",'True_Odds_Calculator_3-way'!O56/'True_Odds_Calculator_3-way'!B56-1)</f>
        <v>6.2029252840696101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4.7823954800698898E-2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1.0720780652861894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54.429520189095015</v>
      </c>
      <c r="I56" s="6">
        <f>IF('Log_working_3-way'!$D56="","",'True_Odds_Calculator_3-way'!O57/'True_Odds_Calculator_3-way'!B57-1)</f>
        <v>2.4120537619270102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5.1274885507578194E-2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1.0461648456953889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24.376376897449529</v>
      </c>
      <c r="I57" s="6">
        <f>IF('Log_working_3-way'!$D57="","",'True_Odds_Calculator_3-way'!O58/'True_Odds_Calculator_3-way'!B58-1)</f>
        <v>6.3693311798797092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4.7048801902535686E-2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1.0408521134030848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12.746081732068939</v>
      </c>
      <c r="I58" s="6">
        <f>IF('Log_working_3-way'!$D58="","",'True_Odds_Calculator_3-way'!O59/'True_Odds_Calculator_3-way'!B59-1)</f>
        <v>7.2390666781183217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4.3790222648598887E-2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1.041101312326782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10.793510301347588</v>
      </c>
      <c r="I59" s="6">
        <f>IF('Log_working_3-way'!$D59="","",'True_Odds_Calculator_3-way'!O60/'True_Odds_Calculator_3-way'!B60-1)</f>
        <v>6.9556168909878631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4.3919930617943637E-2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1.0527396452336291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32.354401207996226</v>
      </c>
      <c r="I60" s="6">
        <f>IF('Log_working_3-way'!$D60="","",'True_Odds_Calculator_3-way'!O61/'True_Odds_Calculator_3-way'!B61-1)</f>
        <v>6.6884931309851172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4.9719928900530785E-2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1.048632933344976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28.120575222719314</v>
      </c>
      <c r="I61" s="6">
        <f>IF('Log_working_3-way'!$D61="","",'True_Odds_Calculator_3-way'!O62/'True_Odds_Calculator_3-way'!B62-1)</f>
        <v>5.4698565326029982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4.8196972159029405E-2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1.0410220736431621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16.956942015652931</v>
      </c>
      <c r="I62" s="6">
        <f>IF('Log_working_3-way'!$D62="","",'True_Odds_Calculator_3-way'!O63/'True_Odds_Calculator_3-way'!B63-1)</f>
        <v>7.7989015876699348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4.3623043623043589E-2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1.0432663300175076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18.759995583587507</v>
      </c>
      <c r="I63" s="6">
        <f>IF('Log_working_3-way'!$D63="","",'True_Odds_Calculator_3-way'!O64/'True_Odds_Calculator_3-way'!B64-1)</f>
        <v>7.0351504830551157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4.5605346286331061E-2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1.040361943977179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14.214761337299036</v>
      </c>
      <c r="I64" s="6">
        <f>IF('Log_working_3-way'!$D64="","",'True_Odds_Calculator_3-way'!O65/'True_Odds_Calculator_3-way'!B65-1)</f>
        <v>7.4905149784861855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4.3247644343261893E-2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1.0512563998539084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32.790480740014985</v>
      </c>
      <c r="I65" s="6">
        <f>IF('Log_working_3-way'!$D65="","",'True_Odds_Calculator_3-way'!O66/'True_Odds_Calculator_3-way'!B66-1)</f>
        <v>5.5699638911703762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4.8544981495633577E-2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1.0480781464240865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4.018564663668946</v>
      </c>
      <c r="I66" s="6">
        <f>IF('Log_working_3-way'!$D66="","",'True_Odds_Calculator_3-way'!O67/'True_Odds_Calculator_3-way'!B67-1)</f>
        <v>6.6995824856728765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4.8208065544816714E-2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1.0408425456417794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13.503823510284056</v>
      </c>
      <c r="I67" s="6">
        <f>IF('Log_working_3-way'!$D67="","",'True_Odds_Calculator_3-way'!O68/'True_Odds_Calculator_3-way'!B68-1)</f>
        <v>8.4138524486861535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4.3881610517855218E-2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1.0405341962463417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11.764248821780619</v>
      </c>
      <c r="I68" s="6">
        <f>IF('Log_working_3-way'!$D68="","",'True_Odds_Calculator_3-way'!O69/'True_Odds_Calculator_3-way'!B69-1)</f>
        <v>7.6940116902308215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4.3526813492781091E-2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1.0421804376838311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16.783388092618718</v>
      </c>
      <c r="I69" s="6">
        <f>IF('Log_working_3-way'!$D69="","",'True_Odds_Calculator_3-way'!O70/'True_Odds_Calculator_3-way'!B70-1)</f>
        <v>6.3447340083110904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4.4743129708264995E-2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1.0790751146079793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48.447272961081055</v>
      </c>
      <c r="I70" s="6">
        <f>IF('Log_working_3-way'!$D70="","",'True_Odds_Calculator_3-way'!O71/'True_Odds_Calculator_3-way'!B71-1)</f>
        <v>2.9380642698501078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6.1938783498530103E-2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1.0804722179445865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46.245377869820096</v>
      </c>
      <c r="I71" s="6">
        <f>IF('Log_working_3-way'!$D71="","",'True_Odds_Calculator_3-way'!O72/'True_Odds_Calculator_3-way'!B72-1)</f>
        <v>3.6178994077211684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6.4639187750394012E-2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1.0536836725541618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21.766765945230819</v>
      </c>
      <c r="I72" s="6">
        <f>IF('Log_working_3-way'!$D72="","",'True_Odds_Calculator_3-way'!O73/'True_Odds_Calculator_3-way'!B73-1)</f>
        <v>7.2444612523100709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5.5451599439105825E-2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1.061059745514368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4.1981309124237969</v>
      </c>
      <c r="I73" s="6">
        <f>IF('Log_working_3-way'!$D73="","",'True_Odds_Calculator_3-way'!O74/'True_Odds_Calculator_3-way'!B74-1)</f>
        <v>5.7081671499592597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6.0067668581320177E-2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1.0733710625575692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59.075114720485828</v>
      </c>
      <c r="I74" s="6">
        <f>IF('Log_working_3-way'!$D74="","",'True_Odds_Calculator_3-way'!O75/'True_Odds_Calculator_3-way'!B75-1)</f>
        <v>1.4731616226034911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4.8490019857994282E-2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1.0830710185984274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33.501934132503976</v>
      </c>
      <c r="I75" s="6">
        <f>IF('Log_working_3-way'!$D75="","",'True_Odds_Calculator_3-way'!O76/'True_Odds_Calculator_3-way'!B76-1)</f>
        <v>4.8877603463496815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7.7627987709008028E-2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1.0561118409700907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5.1247323246165477</v>
      </c>
      <c r="I76" s="6">
        <f>IF('Log_working_3-way'!$D76="","",'True_Odds_Calculator_3-way'!O77/'True_Odds_Calculator_3-way'!B77-1)</f>
        <v>6.9475638126838994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5.7128511492932521E-2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1.0532506687133651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8.6689819338418861</v>
      </c>
      <c r="I77" s="6">
        <f>IF('Log_working_3-way'!$D77="","",'True_Odds_Calculator_3-way'!O78/'True_Odds_Calculator_3-way'!B78-1)</f>
        <v>6.0714301044862165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5.5675824570183607E-2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1.0315132288338511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7.8339206091626963</v>
      </c>
      <c r="I78" s="6">
        <f>IF('Log_working_3-way'!$D78="","",'True_Odds_Calculator_3-way'!O79/'True_Odds_Calculator_3-way'!B79-1)</f>
        <v>6.069782146533778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3.3214566983205351E-2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1.0303985125156327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13.893147261080861</v>
      </c>
      <c r="I79" s="6">
        <f>IF('Log_working_3-way'!$D79="","",'True_Odds_Calculator_3-way'!O80/'True_Odds_Calculator_3-way'!B80-1)</f>
        <v>6.3494289298073374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3.2602460058644978E-2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1.0412204815500727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13.056442839705625</v>
      </c>
      <c r="I80" s="6">
        <f>IF('Log_working_3-way'!$D80="","",'True_Odds_Calculator_3-way'!O81/'True_Odds_Calculator_3-way'!B81-1)</f>
        <v>9.6393215853731871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4.4343948244457199E-2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1.0439908429465958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5.8363055402872499</v>
      </c>
      <c r="I81" s="6">
        <f>IF('Log_working_3-way'!$D81="","",'True_Odds_Calculator_3-way'!O82/'True_Odds_Calculator_3-way'!B82-1)</f>
        <v>7.4700527366179443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4.5767957532663495E-2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1.0460832113757974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24.117083073707061</v>
      </c>
      <c r="I82" s="6">
        <f>IF('Log_working_3-way'!$D82="","",'True_Odds_Calculator_3-way'!O83/'True_Odds_Calculator_3-way'!B83-1)</f>
        <v>6.5784731908566627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4.7035906190835863E-2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1.0469668221869919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4.0437178297206815</v>
      </c>
      <c r="I83" s="6">
        <f>IF('Log_working_3-way'!$D83="","",'True_Odds_Calculator_3-way'!O84/'True_Odds_Calculator_3-way'!B84-1)</f>
        <v>8.0357160362499016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4.7781446796225202E-2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1.0410665971507649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16.057238780048422</v>
      </c>
      <c r="I84" s="6">
        <f>IF('Log_working_3-way'!$D84="","",'True_Odds_Calculator_3-way'!O85/'True_Odds_Calculator_3-way'!B85-1)</f>
        <v>9.7167486385671253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4.3745410644239646E-2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1.0421784473634041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15.89432484061604</v>
      </c>
      <c r="I85" s="6">
        <f>IF('Log_working_3-way'!$D85="","",'True_Odds_Calculator_3-way'!O86/'True_Odds_Calculator_3-way'!B86-1)</f>
        <v>9.3549400133294558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4.4973423813623903E-2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1.0584655246886279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24.343533788993973</v>
      </c>
      <c r="I86" s="6">
        <f>IF('Log_working_3-way'!$D86="","",'True_Odds_Calculator_3-way'!O87/'True_Odds_Calculator_3-way'!B87-1)</f>
        <v>6.7951288983537834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5.9298143463971886E-2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1.0613002192482077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3.5563623528812842</v>
      </c>
      <c r="I87" s="6">
        <f>IF('Log_working_3-way'!$D87="","",'True_Odds_Calculator_3-way'!O88/'True_Odds_Calculator_3-way'!B88-1)</f>
        <v>6.4848713834973051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6.0129578502384984E-2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1.0305637390701832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6.9067455164686775</v>
      </c>
      <c r="I88" s="6">
        <f>IF('Log_working_3-way'!$D88="","",'True_Odds_Calculator_3-way'!O89/'True_Odds_Calculator_3-way'!B89-1)</f>
        <v>7.7346474922437096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3.24431574431574E-2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1.0897762662628823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77.313361172286335</v>
      </c>
      <c r="I89" s="6">
        <f>IF('Log_working_3-way'!$D89="","",'True_Odds_Calculator_3-way'!O90/'True_Odds_Calculator_3-way'!B90-1)</f>
        <v>-6.340952412944767E-2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3.6377983392281044E-2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1.0317199301329396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8.5095521317923417</v>
      </c>
      <c r="I90" s="6">
        <f>IF('Log_working_3-way'!$D90="","",'True_Odds_Calculator_3-way'!O91/'True_Odds_Calculator_3-way'!B91-1)</f>
        <v>5.4948155284928495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3.3376474424962499E-2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1.0258151189261269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6.679551787638796</v>
      </c>
      <c r="I91" s="6">
        <f>IF('Log_working_3-way'!$D91="","",'True_Odds_Calculator_3-way'!O92/'True_Odds_Calculator_3-way'!B92-1)</f>
        <v>7.8834135810935493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2.7458124474316392E-2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1.0306532644396222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24.765428389717631</v>
      </c>
      <c r="I92" s="6">
        <f>IF('Log_working_3-way'!$D92="","",'True_Odds_Calculator_3-way'!O93/'True_Odds_Calculator_3-way'!B93-1)</f>
        <v>7.1000673500234939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3.1238628180748185E-2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1.0268675708231176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19.273933518542744</v>
      </c>
      <c r="I93" s="6">
        <f>IF('Log_working_3-way'!$D93="","",'True_Odds_Calculator_3-way'!O94/'True_Odds_Calculator_3-way'!B94-1)</f>
        <v>7.3621410676106027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2.8427668564445563E-2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1.026363416837655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9.3157629349361564</v>
      </c>
      <c r="I94" s="6">
        <f>IF('Log_working_3-way'!$D94="","",'True_Odds_Calculator_3-way'!O95/'True_Odds_Calculator_3-way'!B95-1)</f>
        <v>9.1170691035879052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2.8541681066220903E-2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1.03030691269934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29.652941819691009</v>
      </c>
      <c r="I95" s="6">
        <f>IF('Log_working_3-way'!$D95="","",'True_Odds_Calculator_3-way'!O96/'True_Odds_Calculator_3-way'!B96-1)</f>
        <v>6.4524275336675592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2.9645757714784837E-2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1.0246312540466167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10.501465208127975</v>
      </c>
      <c r="I96" s="6">
        <f>IF('Log_working_3-way'!$D96="","",'True_Odds_Calculator_3-way'!O97/'True_Odds_Calculator_3-way'!B97-1)</f>
        <v>9.2668617735862391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2.6740875427273769E-2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1.0310016585504136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31.069369102640351</v>
      </c>
      <c r="I97" s="6">
        <f>IF('Log_working_3-way'!$D97="","",'True_Odds_Calculator_3-way'!O98/'True_Odds_Calculator_3-way'!B98-1)</f>
        <v>6.169572741549052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2.9938012645053469E-2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1.0324098454617068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31.39946623844299</v>
      </c>
      <c r="I98" s="6">
        <f>IF('Log_working_3-way'!$D98="","",'True_Odds_Calculator_3-way'!O99/'True_Odds_Calculator_3-way'!B99-1)</f>
        <v>5.7865095115643488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3.1264191914208261E-2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1.0403236201658279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50.674323371724775</v>
      </c>
      <c r="I99" s="6">
        <f>IF('Log_working_3-way'!$D99="","",'True_Odds_Calculator_3-way'!O100/'True_Odds_Calculator_3-way'!B100-1)</f>
        <v>2.2652987976227674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3.106030465490961E-2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1.0280984567346723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24.30133750560142</v>
      </c>
      <c r="I100" s="6">
        <f>IF('Log_working_3-way'!$D100="","",'True_Odds_Calculator_3-way'!O101/'True_Odds_Calculator_3-way'!B101-1)</f>
        <v>6.3358907560619491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2.8831795382318059E-2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1.0265185760408393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7.5634635484427708</v>
      </c>
      <c r="I101" s="6">
        <f>IF('Log_working_3-way'!$D101="","",'True_Odds_Calculator_3-way'!O102/'True_Odds_Calculator_3-way'!B102-1)</f>
        <v>7.1237594952478975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2.8231122191167524E-2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1.0261669412245367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16.614037016839841</v>
      </c>
      <c r="I102" s="6">
        <f>IF('Log_working_3-way'!$D102="","",'True_Odds_Calculator_3-way'!O103/'True_Odds_Calculator_3-way'!B103-1)</f>
        <v>8.0416343903831464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2.8029011293152495E-2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1.0260154583959471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10.975738888036611</v>
      </c>
      <c r="I103" s="6">
        <f>IF('Log_working_3-way'!$D103="","",'True_Odds_Calculator_3-way'!O104/'True_Odds_Calculator_3-way'!B104-1)</f>
        <v>6.9862184315463232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2.8035144271854495E-2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1.0334369152908509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36.90236939455518</v>
      </c>
      <c r="I104" s="6">
        <f>IF('Log_working_3-way'!$D104="","",'True_Odds_Calculator_3-way'!O105/'True_Odds_Calculator_3-way'!B105-1)</f>
        <v>4.5268576534686664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3.0608392667173856E-2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1.0528470398345178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7.005310202708662</v>
      </c>
      <c r="I105" s="6">
        <f>IF('Log_working_3-way'!$D105="","",'True_Odds_Calculator_3-way'!O106/'True_Odds_Calculator_3-way'!B106-1)</f>
        <v>8.3678690335403267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5.5613533674086391E-2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1.0631394264232952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6.7987033619784958</v>
      </c>
      <c r="I106" s="6">
        <f>IF('Log_working_3-way'!$D106="","",'True_Odds_Calculator_3-way'!O107/'True_Odds_Calculator_3-way'!B107-1)</f>
        <v>6.4511729665738464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6.4924083835911306E-2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1.0620272651126761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6.3364043109498915</v>
      </c>
      <c r="I107" s="6">
        <f>IF('Log_working_3-way'!$D107="","",'True_Odds_Calculator_3-way'!O108/'True_Odds_Calculator_3-way'!B108-1)</f>
        <v>6.4609238016947579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6.3532312597688101E-2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1.0598318149605839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13.123028914654858</v>
      </c>
      <c r="I108" s="6">
        <f>IF('Log_working_3-way'!$D108="","",'True_Odds_Calculator_3-way'!O109/'True_Odds_Calculator_3-way'!B109-1)</f>
        <v>8.1805204753426359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6.3733262861169759E-2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1.0371845605339522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30.153026543992404</v>
      </c>
      <c r="I109" s="6">
        <f>IF('Log_working_3-way'!$D109="","",'True_Odds_Calculator_3-way'!O110/'True_Odds_Calculator_3-way'!B110-1)</f>
        <v>5.7895795384946691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3.6273564164030825E-2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1.0456097047985438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47.529942580029342</v>
      </c>
      <c r="I110" s="6">
        <f>IF('Log_working_3-way'!$D110="","",'True_Odds_Calculator_3-way'!O111/'True_Odds_Calculator_3-way'!B111-1)</f>
        <v>3.1186726847276622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3.6458690165120267E-2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1.0366994598155035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29.125243462673033</v>
      </c>
      <c r="I111" s="6">
        <f>IF('Log_working_3-way'!$D111="","",'True_Odds_Calculator_3-way'!O112/'True_Odds_Calculator_3-way'!B112-1)</f>
        <v>6.5313108656682584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3.6008628795840325E-2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1.0461884283800762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43.556884627737197</v>
      </c>
      <c r="I112" s="6">
        <f>IF('Log_working_3-way'!$D112="","",'True_Odds_Calculator_3-way'!O113/'True_Odds_Calculator_3-way'!B113-1)</f>
        <v>4.2560797881953292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3.8605247958367173E-2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1.0355017096421861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7.7933197727264698</v>
      </c>
      <c r="I113" s="6">
        <f>IF('Log_working_3-way'!$D113="","",'True_Odds_Calculator_3-way'!O114/'True_Odds_Calculator_3-way'!B114-1)</f>
        <v>8.7092961211356492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3.7985162926699179E-2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1.0351892040868629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7.7429477023560036</v>
      </c>
      <c r="I114" s="6">
        <f>IF('Log_working_3-way'!$D114="","",'True_Odds_Calculator_3-way'!O115/'True_Odds_Calculator_3-way'!B115-1)</f>
        <v>8.963530852084741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3.7685986973336583E-2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1.0358262897334187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13.807650155348117</v>
      </c>
      <c r="I115" s="6">
        <f>IF('Log_working_3-way'!$D115="","",'True_Odds_Calculator_3-way'!O116/'True_Odds_Calculator_3-way'!B116-1)</f>
        <v>9.418839284880443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3.8564548626468298E-2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1.0314727061533915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3.2816920901144826</v>
      </c>
      <c r="I116" s="6">
        <f>IF('Log_working_3-way'!$D116="","",'True_Odds_Calculator_3-way'!O117/'True_Odds_Calculator_3-way'!B117-1)</f>
        <v>5.1864138035007832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3.0791104320516016E-2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1.0280106987730637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23.543711486178037</v>
      </c>
      <c r="I117" s="6">
        <f>IF('Log_working_3-way'!$D117="","",'True_Odds_Calculator_3-way'!O118/'True_Odds_Calculator_3-way'!B118-1)</f>
        <v>6.9798648497478375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2.8853667580686748E-2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1.0248984543298458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10.657987246412661</v>
      </c>
      <c r="I118" s="6">
        <f>IF('Log_working_3-way'!$D118="","",'True_Odds_Calculator_3-way'!O119/'True_Odds_Calculator_3-way'!B119-1)</f>
        <v>9.1320161582479891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2.7024345475065381E-2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1.0297747354524149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25.056640732458181</v>
      </c>
      <c r="I119" s="6">
        <f>IF('Log_working_3-way'!$D119="","",'True_Odds_Calculator_3-way'!O120/'True_Odds_Calculator_3-way'!B120-1)</f>
        <v>6.8780514009085536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3.0307727198918943E-2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1.0472359720478988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4.4947069276488305</v>
      </c>
      <c r="I120" s="6">
        <f>IF('Log_working_3-way'!$D120="","",'True_Odds_Calculator_3-way'!O121/'True_Odds_Calculator_3-way'!B121-1)</f>
        <v>4.8831043411505979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4.6606329170690408E-2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1.0469069884713138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24.358652754727213</v>
      </c>
      <c r="I121" s="6">
        <f>IF('Log_working_3-way'!$D121="","",'True_Odds_Calculator_3-way'!O122/'True_Odds_Calculator_3-way'!B122-1)</f>
        <v>4.9949262572277382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4.7780624786883719E-2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1.0499259953418592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4.0860527555457145</v>
      </c>
      <c r="I122" s="6">
        <f>IF('Log_working_3-way'!$D122="","",'True_Odds_Calculator_3-way'!O123/'True_Odds_Calculator_3-way'!B123-1)</f>
        <v>4.785016289430164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4.8680872364873284E-2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1.0530652794953745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38.21983822726083</v>
      </c>
      <c r="I123" s="6">
        <f>IF('Log_working_3-way'!$D123="","",'True_Odds_Calculator_3-way'!O124/'True_Odds_Calculator_3-way'!B124-1)</f>
        <v>4.0907198987600308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4.771944767155345E-2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1.0435237866564557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39.601787644760527</v>
      </c>
      <c r="I124" s="6">
        <f>IF('Log_working_3-way'!$D124="","",'True_Odds_Calculator_3-way'!O125/'True_Odds_Calculator_3-way'!B125-1)</f>
        <v>4.2565289314740404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3.8516504498103732E-2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1.0651945094494297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-5.5908270389845138E-2</v>
      </c>
      <c r="I125" s="6">
        <f>IF('Log_working_3-way'!$D125="","",'True_Odds_Calculator_3-way'!O126/'True_Odds_Calculator_3-way'!B126-1)</f>
        <v>0.96890341449292761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4.2472824851048419E-2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1.0277682053130996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20.01846079388044</v>
      </c>
      <c r="I126" s="6">
        <f>IF('Log_working_3-way'!$D126="","",'True_Odds_Calculator_3-way'!O127/'True_Odds_Calculator_3-way'!B127-1)</f>
        <v>7.3066443537936756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2.9253070323263408E-2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1.0548462594477175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19.653801957103127</v>
      </c>
      <c r="I127" s="6">
        <f>IF('Log_working_3-way'!$D127="","",'True_Odds_Calculator_3-way'!O128/'True_Odds_Calculator_3-way'!B128-1)</f>
        <v>6.1781793473995794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5.7237222095111395E-2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1.0243314827540271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14.717148285745226</v>
      </c>
      <c r="I128" s="6">
        <f>IF('Log_working_3-way'!$D128="","",'True_Odds_Calculator_3-way'!O129/'True_Odds_Calculator_3-way'!B129-1)</f>
        <v>6.8202931639327016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2.6189473010626241E-2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1.0472079121834761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51.197216148472087</v>
      </c>
      <c r="I129" s="6">
        <f>IF('Log_working_3-way'!$D129="","",'True_Odds_Calculator_3-way'!O130/'True_Odds_Calculator_3-way'!B130-1)</f>
        <v>2.5431060535009027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3.5797460746750609E-2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1.0397337306383407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1.9178486655473863</v>
      </c>
      <c r="I130" s="6">
        <f>IF('Log_working_3-way'!$D130="","",'True_Odds_Calculator_3-way'!O131/'True_Odds_Calculator_3-way'!B131-1)</f>
        <v>4.6285660986639403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3.657694962042779E-2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1.0308528651070463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12.677994746928396</v>
      </c>
      <c r="I131" s="6">
        <f>IF('Log_working_3-way'!$D131="","",'True_Odds_Calculator_3-way'!O132/'True_Odds_Calculator_3-way'!B132-1)</f>
        <v>7.5724932354881105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3.3271127458935013E-2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1.0370069400897337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32.415416903851174</v>
      </c>
      <c r="I132" s="6">
        <f>IF('Log_working_3-way'!$D132="","",'True_Odds_Calculator_3-way'!O133/'True_Odds_Calculator_3-way'!B133-1)</f>
        <v>4.5535746856977664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3.5512327262914978E-2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1.0372799481626034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2.7399459526292618</v>
      </c>
      <c r="I133" s="6">
        <f>IF('Log_working_3-way'!$D133="","",'True_Odds_Calculator_3-way'!O134/'True_Odds_Calculator_3-way'!B134-1)</f>
        <v>5.7547479936124271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3.6113301929212804E-2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1.0334963158217831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22.000418465381209</v>
      </c>
      <c r="I134" s="6">
        <f>IF('Log_working_3-way'!$D134="","",'True_Odds_Calculator_3-way'!O135/'True_Odds_Calculator_3-way'!B135-1)</f>
        <v>8.9296575650029286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3.4562042453003761E-2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1.0347558802763972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5.0364100926221642</v>
      </c>
      <c r="I135" s="6">
        <f>IF('Log_working_3-way'!$D135="","",'True_Odds_Calculator_3-way'!O136/'True_Odds_Calculator_3-way'!B136-1)</f>
        <v>5.7595085161357904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3.5383597883598128E-2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1.0352132104777323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4.7445766608914033</v>
      </c>
      <c r="I136" s="6">
        <f>IF('Log_working_3-way'!$D136="","",'True_Odds_Calculator_3-way'!O137/'True_Odds_Calculator_3-way'!B137-1)</f>
        <v>5.5148479453253136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3.555759238167111E-2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1.033360568951621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20.099235741284723</v>
      </c>
      <c r="I137" s="6">
        <f>IF('Log_working_3-way'!$D137="","",'True_Odds_Calculator_3-way'!O138/'True_Odds_Calculator_3-way'!B138-1)</f>
        <v>8.8629219447771774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3.491749533391908E-2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1.0329070380324723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5.7309274201562239</v>
      </c>
      <c r="I138" s="6">
        <f>IF('Log_working_3-way'!$D138="","",'True_Odds_Calculator_3-way'!O139/'True_Odds_Calculator_3-way'!B139-1)</f>
        <v>6.9835277576187424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3.4300352022757163E-2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1.0702693579857934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65.76288377111868</v>
      </c>
      <c r="I139" s="6">
        <f>IF('Log_working_3-way'!$D139="","",'True_Odds_Calculator_3-way'!O140/'True_Odds_Calculator_3-way'!B140-1)</f>
        <v>0.92880435262322392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4.01654410633141E-2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1.0682330408708216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34.888005610144511</v>
      </c>
      <c r="I140" s="6">
        <f>IF('Log_working_3-way'!$D140="","",'True_Odds_Calculator_3-way'!O141/'True_Odds_Calculator_3-way'!B141-1)</f>
        <v>7.1955849603869844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6.1746032445928023E-2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1.0633189051185212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2.9276485147901572</v>
      </c>
      <c r="I141" s="6">
        <f>IF('Log_working_3-way'!$D141="","",'True_Odds_Calculator_3-way'!O142/'True_Odds_Calculator_3-way'!B142-1)</f>
        <v>5.7780865844009295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6.0413441516016686E-2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1.0626140656083221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3.1098191787518195</v>
      </c>
      <c r="I142" s="6">
        <f>IF('Log_working_3-way'!$D142="","",'True_Odds_Calculator_3-way'!O143/'True_Odds_Calculator_3-way'!B143-1)</f>
        <v>6.2356797614505437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6.0489221150850536E-2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1.0896243629021363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57.492149918453507</v>
      </c>
      <c r="I143" s="6">
        <f>IF('Log_working_3-way'!$D143="","",'True_Odds_Calculator_3-way'!O144/'True_Odds_Calculator_3-way'!B144-1)</f>
        <v>2.141549516605628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5.9973416718057226E-2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1.0406355003115999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2.0199857549936633</v>
      </c>
      <c r="I144" s="6">
        <f>IF('Log_working_3-way'!$D144="","",'True_Odds_Calculator_3-way'!O145/'True_Odds_Calculator_3-way'!B145-1)</f>
        <v>4.3373284575106004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3.7285268089536583E-2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1.0765214281801929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70.533432047196811</v>
      </c>
      <c r="I145" s="6">
        <f>IF('Log_working_3-way'!$D145="","",'True_Odds_Calculator_3-way'!O146/'True_Odds_Calculator_3-way'!B146-1)</f>
        <v>0.38718708846383243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3.8902901817485569E-2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1.0298699373397904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11.355934907913117</v>
      </c>
      <c r="I146" s="6">
        <f>IF('Log_working_3-way'!$D146="","",'True_Odds_Calculator_3-way'!O147/'True_Odds_Calculator_3-way'!B147-1)</f>
        <v>8.4011635832376257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3.2305700529999593E-2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1.0333166674017795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20.911737551547979</v>
      </c>
      <c r="I147" s="6">
        <f>IF('Log_working_3-way'!$D147="","",'True_Odds_Calculator_3-way'!O148/'True_Odds_Calculator_3-way'!B148-1)</f>
        <v>6.6245709666019588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3.4867130372748356E-2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1.0355385381160807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4.6632915775562038</v>
      </c>
      <c r="I148" s="6">
        <f>IF('Log_working_3-way'!$D148="","",'True_Odds_Calculator_3-way'!O149/'True_Odds_Calculator_3-way'!B149-1)</f>
        <v>4.4501045530784875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3.5215997372283869E-2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1.0298606015711342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11.534275085368922</v>
      </c>
      <c r="I149" s="6">
        <f>IF('Log_working_3-way'!$D149="","",'True_Odds_Calculator_3-way'!O150/'True_Odds_Calculator_3-way'!B150-1)</f>
        <v>8.6398502890629967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3.2312500607895922E-2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1.0300217476279718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8.8254425843170949</v>
      </c>
      <c r="I150" s="6">
        <f>IF('Log_working_3-way'!$D150="","",'True_Odds_Calculator_3-way'!O151/'True_Odds_Calculator_3-way'!B151-1)</f>
        <v>7.9499296666081101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3.2258770934543435E-2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1.0321845373617407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20.93884047952557</v>
      </c>
      <c r="I151" s="6">
        <f>IF('Log_working_3-way'!$D151="","",'True_Odds_Calculator_3-way'!O152/'True_Odds_Calculator_3-way'!B152-1)</f>
        <v>8.216419611597674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3.3588670404590681E-2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1.0364834793497097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0.49862634921343174</v>
      </c>
      <c r="I152" s="6">
        <f>IF('Log_working_3-way'!$D152="","",'True_Odds_Calculator_3-way'!O153/'True_Odds_Calculator_3-way'!B153-1)</f>
        <v>3.1285889677926848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2.9709868795480654E-2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1.029164375074745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27.389452319758533</v>
      </c>
      <c r="I153" s="6">
        <f>IF('Log_working_3-way'!$D153="","",'True_Odds_Calculator_3-way'!O154/'True_Odds_Calculator_3-way'!B154-1)</f>
        <v>6.1747179646424248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2.919941067163534E-2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1.0270157881608197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5.3311614832600061</v>
      </c>
      <c r="I154" s="6">
        <f>IF('Log_working_3-way'!$D154="","",'True_Odds_Calculator_3-way'!O155/'True_Odds_Calculator_3-way'!B155-1)</f>
        <v>6.1064397236206398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2.7884873900667184E-2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1.0319261516208869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6.5919433925493847</v>
      </c>
      <c r="I155" s="6">
        <f>IF('Log_working_3-way'!$D155="","",'True_Odds_Calculator_3-way'!O156/'True_Odds_Calculator_3-way'!B156-1)</f>
        <v>6.6777273829559727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3.350029887054462E-2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1.0306812614426315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15.808263952893967</v>
      </c>
      <c r="I156" s="6">
        <f>IF('Log_working_3-way'!$D156="","",'True_Odds_Calculator_3-way'!O157/'True_Odds_Calculator_3-way'!B157-1)</f>
        <v>7.5248263495028773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3.2891389602550891E-2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1.0337152422746227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23.905516312290946</v>
      </c>
      <c r="I157" s="6">
        <f>IF('Log_working_3-way'!$D157="","",'True_Odds_Calculator_3-way'!O158/'True_Odds_Calculator_3-way'!B158-1)</f>
        <v>6.7129670797320324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3.4598866410296747E-2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1.0286979621531405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28.680953974527664</v>
      </c>
      <c r="I158" s="6">
        <f>IF('Log_working_3-way'!$D158="","",'True_Odds_Calculator_3-way'!O159/'True_Odds_Calculator_3-way'!B159-1)</f>
        <v>6.1413821370252935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2.8406930659289564E-2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1.0271849851403294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23.076786514318147</v>
      </c>
      <c r="I159" s="6">
        <f>IF('Log_working_3-way'!$D159="","",'True_Odds_Calculator_3-way'!O160/'True_Odds_Calculator_3-way'!B160-1)</f>
        <v>7.6676431451545319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2.8038461982431206E-2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1.0799019752007508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65.392916486827914</v>
      </c>
      <c r="I160" s="6">
        <f>IF('Log_working_3-way'!$D160="","",'True_Odds_Calculator_3-way'!O161/'True_Odds_Calculator_3-way'!B161-1)</f>
        <v>0.96797094621615054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4.5961649511540248E-2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1.0309967275632899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13.095926761993837</v>
      </c>
      <c r="I161" s="6">
        <f>IF('Log_working_3-way'!$D161="","",'True_Odds_Calculator_3-way'!O162/'True_Odds_Calculator_3-way'!B162-1)</f>
        <v>9.7511199627811678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3.3484060225928092E-2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1.0813873712258477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71.74480959370112</v>
      </c>
      <c r="I162" s="6">
        <f>IF('Log_working_3-way'!$D162="","",'True_Odds_Calculator_3-way'!O163/'True_Odds_Calculator_3-way'!B163-1)</f>
        <v>0.4591019359798485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3.9446898713527023E-2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1.0394237988252135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34.020252578469908</v>
      </c>
      <c r="I163" s="6">
        <f>IF('Log_working_3-way'!$D163="","",'True_Odds_Calculator_3-way'!O164/'True_Odds_Calculator_3-way'!B164-1)</f>
        <v>7.250556410966766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3.6250015073071795E-2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1.030293271319892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10.050770396564793</v>
      </c>
      <c r="I164" s="6">
        <f>IF('Log_working_3-way'!$D164="","",'True_Odds_Calculator_3-way'!O165/'True_Odds_Calculator_3-way'!B165-1)</f>
        <v>11.349799732977306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3.2818532818532642E-2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1.0402302855163514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1.8200227941304328</v>
      </c>
      <c r="I165" s="6">
        <f>IF('Log_working_3-way'!$D165="","",'True_Odds_Calculator_3-way'!O166/'True_Odds_Calculator_3-way'!B166-1)</f>
        <v>3.8517077596638147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3.6181058602583249E-2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1.0354818526376168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10.143235803283815</v>
      </c>
      <c r="I166" s="6">
        <f>IF('Log_working_3-way'!$D166="","",'True_Odds_Calculator_3-way'!O167/'True_Odds_Calculator_3-way'!B167-1)</f>
        <v>8.4650871148341658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3.8231062861604714E-2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1.0435477901438328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27.001736879168615</v>
      </c>
      <c r="I167" s="6">
        <f>IF('Log_working_3-way'!$D167="","",'True_Odds_Calculator_3-way'!O168/'True_Odds_Calculator_3-way'!B168-1)</f>
        <v>6.7346933487986336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4.3449830375432041E-2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1.0448319247353421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32.995511825417026</v>
      </c>
      <c r="I168" s="6">
        <f>IF('Log_working_3-way'!$D168="","",'True_Odds_Calculator_3-way'!O169/'True_Odds_Calculator_3-way'!B169-1)</f>
        <v>6.2020215857426928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4.222107860065849E-2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1.0381407147525452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17.491302224715078</v>
      </c>
      <c r="I169" s="6">
        <f>IF('Log_working_3-way'!$D169="","",'True_Odds_Calculator_3-way'!O170/'True_Odds_Calculator_3-way'!B170-1)</f>
        <v>10.197007010560267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4.0310086222381969E-2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1.0363224477598934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11.451268867584739</v>
      </c>
      <c r="I170" s="6">
        <f>IF('Log_working_3-way'!$D170="","",'True_Odds_Calculator_3-way'!O171/'True_Odds_Calculator_3-way'!B171-1)</f>
        <v>8.7598671666438683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3.9194398120355078E-2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1.0290373732523359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28.341085413167612</v>
      </c>
      <c r="I171" s="6">
        <f>IF('Log_working_3-way'!$D171="","",'True_Odds_Calculator_3-way'!O172/'True_Odds_Calculator_3-way'!B172-1)</f>
        <v>5.3571935899540426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2.8918671686312791E-2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1.0282882293310096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20.607949476022522</v>
      </c>
      <c r="I172" s="6">
        <f>IF('Log_working_3-way'!$D172="","",'True_Odds_Calculator_3-way'!O173/'True_Odds_Calculator_3-way'!B173-1)</f>
        <v>6.3296377343493884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2.970950691299179E-2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1.0254942533288225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8.8729720834409722</v>
      </c>
      <c r="I173" s="6">
        <f>IF('Log_working_3-way'!$D173="","",'True_Odds_Calculator_3-way'!O174/'True_Odds_Calculator_3-way'!B174-1)</f>
        <v>6.8119201304797112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2.728937145340482E-2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1.0254467282180564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17.894145866706314</v>
      </c>
      <c r="I174" s="6">
        <f>IF('Log_working_3-way'!$D174="","",'True_Odds_Calculator_3-way'!O175/'True_Odds_Calculator_3-way'!B175-1)</f>
        <v>7.1797642710817851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2.7119611869512061E-2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1.025813398350004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14.947959846639964</v>
      </c>
      <c r="I175" s="6">
        <f>IF('Log_working_3-way'!$D175="","",'True_Odds_Calculator_3-way'!O176/'True_Odds_Calculator_3-way'!B176-1)</f>
        <v>7.2220886482867233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2.7781887635008884E-2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1.024881360959341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13.744167898489193</v>
      </c>
      <c r="I176" s="6">
        <f>IF('Log_working_3-way'!$D176="","",'True_Odds_Calculator_3-way'!O177/'True_Odds_Calculator_3-way'!B177-1)</f>
        <v>7.4242002208245044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2.6865317108430986E-2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1.0299383697854851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14.254845656855709</v>
      </c>
      <c r="I177" s="6">
        <f>IF('Log_working_3-way'!$D177="","",'True_Odds_Calculator_3-way'!O178/'True_Odds_Calculator_3-way'!B178-1)</f>
        <v>8.2282399652583909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3.2264757754953743E-2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1.0396392008734199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10.094886477942136</v>
      </c>
      <c r="I178" s="6">
        <f>IF('Log_working_3-way'!$D178="","",'True_Odds_Calculator_3-way'!O179/'True_Odds_Calculator_3-way'!B179-1)</f>
        <v>10.019794399395648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4.2755468905590011E-2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1.0705531941303974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40.898163137559628</v>
      </c>
      <c r="I179" s="6">
        <f>IF('Log_working_3-way'!$D179="","",'True_Odds_Calculator_3-way'!O180/'True_Odds_Calculator_3-way'!B180-1)</f>
        <v>4.5268464410009539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6.0773101162570953E-2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1.0389747845337303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21.870331094825552</v>
      </c>
      <c r="I180" s="6">
        <f>IF('Log_working_3-way'!$D180="","",'True_Odds_Calculator_3-way'!O181/'True_Odds_Calculator_3-way'!B181-1)</f>
        <v>7.1694333505600856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4.0446673297279023E-2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1.0366136982650838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9.980258953719618</v>
      </c>
      <c r="I181" s="6">
        <f>IF('Log_working_3-way'!$D181="","",'True_Odds_Calculator_3-way'!O182/'True_Odds_Calculator_3-way'!B182-1)</f>
        <v>8.7574584008387557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3.9450937869562885E-2</v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3.76</v>
      </c>
      <c r="B2" s="4">
        <f>IF('True_Odds_Calculator_3-way'!B3="","",'True_Odds_Calculator_3-way'!B3)</f>
        <v>3.99</v>
      </c>
      <c r="C2" s="4">
        <f>IF('True_Odds_Calculator_3-way'!C3="","",'True_Odds_Calculator_3-way'!C3)</f>
        <v>1.93</v>
      </c>
      <c r="D2" s="9">
        <f>(K2/(AR2+K2-(AR2*K2)))</f>
        <v>0.25530092191555898</v>
      </c>
      <c r="E2" s="9">
        <f>(L2/(AR2+L2-(AR2*L2)))</f>
        <v>0.24038316198888049</v>
      </c>
      <c r="F2" s="9">
        <f>(M2/(AR2+M2-(AR2*M2)))</f>
        <v>0.50431591609556026</v>
      </c>
      <c r="G2" s="9">
        <f>AR2</f>
        <v>1.0568645993435792</v>
      </c>
      <c r="H2" s="9">
        <f>IF(A2="","",1/D2)</f>
        <v>3.9169462941882793</v>
      </c>
      <c r="I2" s="9">
        <f>IF(B2="","",1/E2)</f>
        <v>4.1600251520373019</v>
      </c>
      <c r="J2" s="9">
        <f>IF(C2="","",1/F2)</f>
        <v>1.9828840773895287</v>
      </c>
      <c r="K2" s="11">
        <f>1/A2</f>
        <v>0.26595744680851063</v>
      </c>
      <c r="L2" s="11">
        <f>1/B2</f>
        <v>0.25062656641604009</v>
      </c>
      <c r="M2" s="11">
        <f>1/C2</f>
        <v>0.5181347150259068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-0.26506059548606931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0.23070574683870962</v>
      </c>
      <c r="Q2" s="11">
        <f>2*'OddsRatio_working_3-way'!K2*'OddsRatio_working_3-way'!L2*'OddsRatio_working_3-way'!M2</f>
        <v>6.9073576897817263E-2</v>
      </c>
      <c r="R2" s="11">
        <f>O2/N2</f>
        <v>0</v>
      </c>
      <c r="S2" s="11">
        <f>P2/N2</f>
        <v>-0.87038869891482884</v>
      </c>
      <c r="T2" s="11">
        <f>Q2/N2</f>
        <v>-0.26059541883677517</v>
      </c>
      <c r="U2" s="11">
        <f>'OddsRatio_working_3-way'!S2-'OddsRatio_working_3-way'!R2^2/3</f>
        <v>-0.87038869891482884</v>
      </c>
      <c r="V2" s="11">
        <f>'OddsRatio_working_3-way'!S2*'OddsRatio_working_3-way'!R2/3-2*'OddsRatio_working_3-way'!R2^3/27-'OddsRatio_working_3-way'!T2</f>
        <v>0.26059541883677517</v>
      </c>
      <c r="W2" s="11">
        <f>'OddsRatio_working_3-way'!V2^2+4*'OddsRatio_working_3-way'!U2^3/27</f>
        <v>-2.9776844425181748E-2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0.15627445148191693</v>
      </c>
      <c r="Y2" s="11">
        <f>IF('OddsRatio_working_3-way'!W2&gt;=0,IF('OddsRatio_working_3-way'!V2+SQRT('OddsRatio_working_3-way'!W2)&gt;0,0,PI()),ACOS('OddsRatio_working_3-way'!V2/(2*'OddsRatio_working_3-way'!X2)))</f>
        <v>0.5848863041447897</v>
      </c>
      <c r="Z2" s="11">
        <f>'OddsRatio_working_3-way'!X2^(1/3)*COS('OddsRatio_working_3-way'!Y2/3)</f>
        <v>0.52843229967178962</v>
      </c>
      <c r="AA2" s="11">
        <f>'OddsRatio_working_3-way'!X2^(1/3)*COS(('OddsRatio_working_3-way'!Y2+2*PI())/3)</f>
        <v>-0.35458568688458847</v>
      </c>
      <c r="AB2" s="11">
        <f>'OddsRatio_working_3-way'!X2^(1/3)*COS(('OddsRatio_working_3-way'!Y2+4*PI())/3)</f>
        <v>-0.17384661278720126</v>
      </c>
      <c r="AC2" s="11">
        <f>'OddsRatio_working_3-way'!X2^(1/3)*SIN('OddsRatio_working_3-way'!Y2/3)</f>
        <v>0.10434975308321032</v>
      </c>
      <c r="AD2" s="11">
        <f>'OddsRatio_working_3-way'!X2^(1/3)*SIN(('OddsRatio_working_3-way'!Y2+2*PI())/3)</f>
        <v>0.40546091915439592</v>
      </c>
      <c r="AE2" s="11">
        <f>'OddsRatio_working_3-way'!X2^(1/3)*SIN(('OddsRatio_working_3-way'!Y2+4*PI())/3)</f>
        <v>-0.50981067223760623</v>
      </c>
      <c r="AF2" s="11">
        <f>-'OddsRatio_working_3-way'!U2/(3*'OddsRatio_working_3-way'!X2^(1/3))*COS(('OddsRatio_working_3-way'!Y2)/3)</f>
        <v>0.52843229967178951</v>
      </c>
      <c r="AG2" s="11">
        <f>-'OddsRatio_working_3-way'!U2/(3*'OddsRatio_working_3-way'!X2^(1/3))*COS(('OddsRatio_working_3-way'!Y2+2*PI())/3)</f>
        <v>-0.35458568688458841</v>
      </c>
      <c r="AH2" s="11">
        <f>-'OddsRatio_working_3-way'!U2/(3*'OddsRatio_working_3-way'!X2^(1/3))*COS(('OddsRatio_working_3-way'!Y2+4*PI())/3)</f>
        <v>-0.17384661278720123</v>
      </c>
      <c r="AI2" s="11">
        <f>'OddsRatio_working_3-way'!U2/(3*'OddsRatio_working_3-way'!X2^(1/3))*SIN(('OddsRatio_working_3-way'!Y2)/3)</f>
        <v>-0.10434975308321029</v>
      </c>
      <c r="AJ2" s="11">
        <f>'OddsRatio_working_3-way'!U2/(3*'OddsRatio_working_3-way'!X2^(1/3))*SIN(('OddsRatio_working_3-way'!Y2+2*PI())/3)</f>
        <v>-0.40546091915439586</v>
      </c>
      <c r="AK2" s="11">
        <f>'OddsRatio_working_3-way'!U2/(3*'OddsRatio_working_3-way'!X2^(1/3))*SIN(('OddsRatio_working_3-way'!Y2+4*PI())/3)</f>
        <v>0.50981067223760612</v>
      </c>
      <c r="AL2" s="11">
        <f>'OddsRatio_working_3-way'!Z2+'OddsRatio_working_3-way'!AF2</f>
        <v>1.0568645993435792</v>
      </c>
      <c r="AM2" s="11">
        <f>'OddsRatio_working_3-way'!AA2+'OddsRatio_working_3-way'!AG2</f>
        <v>-0.70917137376917694</v>
      </c>
      <c r="AN2" s="11">
        <f>'OddsRatio_working_3-way'!AB2+'OddsRatio_working_3-way'!AH2</f>
        <v>-0.34769322557440252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1.0568645993435792</v>
      </c>
      <c r="AS2" s="11">
        <f>IF(('OddsRatio_working_3-way'!X2=0),IF(Q2&gt;0,-Q2^(1/3),(-Q2)^(1/3)),'OddsRatio_working_3-way'!AM2-'OddsRatio_working_3-way'!R2/3)</f>
        <v>-0.70917137376917694</v>
      </c>
      <c r="AT2" s="11">
        <f>IF(('OddsRatio_working_3-way'!X2=0),IF(Q2&gt;0,-Q2^(1/3),(-Q2)^(1/3)),'OddsRatio_working_3-way'!AN2-'OddsRatio_working_3-way'!R2/3)</f>
        <v>-0.34769322557440252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1.8</v>
      </c>
      <c r="B3" s="4">
        <f>IF('True_Odds_Calculator_3-way'!B4="","",'True_Odds_Calculator_3-way'!B4)</f>
        <v>3.54</v>
      </c>
      <c r="C3" s="4">
        <f>IF('True_Odds_Calculator_3-way'!C4="","",'True_Odds_Calculator_3-way'!C4)</f>
        <v>5.07</v>
      </c>
      <c r="D3" s="9">
        <f t="shared" ref="D3" si="0">(K3/(AR3+K3-(AR3*K3)))</f>
        <v>0.54107277796614639</v>
      </c>
      <c r="E3" s="9">
        <f t="shared" ref="E3" si="1">(L3/(AR3+L3-(AR3*L3)))</f>
        <v>0.27078460261626264</v>
      </c>
      <c r="F3" s="9">
        <f t="shared" ref="F3" si="2">(M3/(AR3+M3-(AR3*M3)))</f>
        <v>0.18814261941759092</v>
      </c>
      <c r="G3" s="9">
        <f t="shared" ref="G3" si="3">AR3</f>
        <v>1.0602252615603027</v>
      </c>
      <c r="H3" s="9">
        <f t="shared" ref="H3" si="4">IF(A3="","",1/D3)</f>
        <v>1.848180209248242</v>
      </c>
      <c r="I3" s="9">
        <f t="shared" ref="I3" si="5">IF(B3="","",1/E3)</f>
        <v>3.6929721643631686</v>
      </c>
      <c r="J3" s="9">
        <f t="shared" ref="J3" si="6">IF(C3="","",1/F3)</f>
        <v>5.3151168145504313</v>
      </c>
      <c r="K3" s="11">
        <f t="shared" ref="K3" si="7">1/A3</f>
        <v>0.55555555555555558</v>
      </c>
      <c r="L3" s="11">
        <f t="shared" ref="L3" si="8">1/B3</f>
        <v>0.2824858757062147</v>
      </c>
      <c r="M3" s="11">
        <f t="shared" ref="M3" si="9">1/C3</f>
        <v>0.1972386587771203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-0.25599671145086178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0.22936887343667003</v>
      </c>
      <c r="Q3" s="11">
        <f>2*'OddsRatio_working_3-way'!K3*'OddsRatio_working_3-way'!L3*'OddsRatio_working_3-way'!M3</f>
        <v>6.1907928053082331E-2</v>
      </c>
      <c r="R3" s="11">
        <f t="shared" ref="R3" si="10">O3/N3</f>
        <v>0</v>
      </c>
      <c r="S3" s="11">
        <f t="shared" ref="S3" si="11">P3/N3</f>
        <v>-0.89598367157422287</v>
      </c>
      <c r="T3" s="11">
        <f t="shared" ref="T3" si="12">Q3/N3</f>
        <v>-0.24183095049236783</v>
      </c>
      <c r="U3" s="11">
        <f>'OddsRatio_working_3-way'!S3-'OddsRatio_working_3-way'!R3^2/3</f>
        <v>-0.89598367157422287</v>
      </c>
      <c r="V3" s="11">
        <f>'OddsRatio_working_3-way'!S3*'OddsRatio_working_3-way'!R3/3-2*'OddsRatio_working_3-way'!R3^3/27-'OddsRatio_working_3-way'!T3</f>
        <v>0.24183095049236783</v>
      </c>
      <c r="W3" s="11">
        <f>'OddsRatio_working_3-way'!V3^2+4*'OddsRatio_working_3-way'!U3^3/27</f>
        <v>-4.8078355910218307E-2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0.16321807844587893</v>
      </c>
      <c r="Y3" s="11">
        <f>IF('OddsRatio_working_3-way'!W3&gt;=0,IF('OddsRatio_working_3-way'!V3+SQRT('OddsRatio_working_3-way'!W3)&gt;0,0,PI()),ACOS('OddsRatio_working_3-way'!V3/(2*'OddsRatio_working_3-way'!X3)))</f>
        <v>0.73650365564829301</v>
      </c>
      <c r="Z3" s="11">
        <f>'OddsRatio_working_3-way'!X3^(1/3)*COS('OddsRatio_working_3-way'!Y3/3)</f>
        <v>0.53011263078015136</v>
      </c>
      <c r="AA3" s="11">
        <f>'OddsRatio_working_3-way'!X3^(1/3)*COS(('OddsRatio_working_3-way'!Y3+2*PI())/3)</f>
        <v>-0.3800839942724471</v>
      </c>
      <c r="AB3" s="11">
        <f>'OddsRatio_working_3-way'!X3^(1/3)*COS(('OddsRatio_working_3-way'!Y3+4*PI())/3)</f>
        <v>-0.15002863650770387</v>
      </c>
      <c r="AC3" s="11">
        <f>'OddsRatio_working_3-way'!X3^(1/3)*SIN('OddsRatio_working_3-way'!Y3/3)</f>
        <v>0.13282252273399009</v>
      </c>
      <c r="AD3" s="11">
        <f>'OddsRatio_working_3-way'!X3^(1/3)*SIN(('OddsRatio_working_3-way'!Y3+2*PI())/3)</f>
        <v>0.39267974375561665</v>
      </c>
      <c r="AE3" s="11">
        <f>'OddsRatio_working_3-way'!X3^(1/3)*SIN(('OddsRatio_working_3-way'!Y3+4*PI())/3)</f>
        <v>-0.52550226648960674</v>
      </c>
      <c r="AF3" s="11">
        <f>-'OddsRatio_working_3-way'!U3/(3*'OddsRatio_working_3-way'!X3^(1/3))*COS(('OddsRatio_working_3-way'!Y3)/3)</f>
        <v>0.53011263078015125</v>
      </c>
      <c r="AG3" s="11">
        <f>-'OddsRatio_working_3-way'!U3/(3*'OddsRatio_working_3-way'!X3^(1/3))*COS(('OddsRatio_working_3-way'!Y3+2*PI())/3)</f>
        <v>-0.38008399427244705</v>
      </c>
      <c r="AH3" s="11">
        <f>-'OddsRatio_working_3-way'!U3/(3*'OddsRatio_working_3-way'!X3^(1/3))*COS(('OddsRatio_working_3-way'!Y3+4*PI())/3)</f>
        <v>-0.15002863650770384</v>
      </c>
      <c r="AI3" s="11">
        <f>'OddsRatio_working_3-way'!U3/(3*'OddsRatio_working_3-way'!X3^(1/3))*SIN(('OddsRatio_working_3-way'!Y3)/3)</f>
        <v>-0.13282252273399006</v>
      </c>
      <c r="AJ3" s="11">
        <f>'OddsRatio_working_3-way'!U3/(3*'OddsRatio_working_3-way'!X3^(1/3))*SIN(('OddsRatio_working_3-way'!Y3+2*PI())/3)</f>
        <v>-0.39267974375561659</v>
      </c>
      <c r="AK3" s="11">
        <f>'OddsRatio_working_3-way'!U3/(3*'OddsRatio_working_3-way'!X3^(1/3))*SIN(('OddsRatio_working_3-way'!Y3+4*PI())/3)</f>
        <v>0.52550226648960663</v>
      </c>
      <c r="AL3" s="11">
        <f>'OddsRatio_working_3-way'!Z3+'OddsRatio_working_3-way'!AF3</f>
        <v>1.0602252615603027</v>
      </c>
      <c r="AM3" s="11">
        <f>'OddsRatio_working_3-way'!AA3+'OddsRatio_working_3-way'!AG3</f>
        <v>-0.7601679885448942</v>
      </c>
      <c r="AN3" s="11">
        <f>'OddsRatio_working_3-way'!AB3+'OddsRatio_working_3-way'!AH3</f>
        <v>-0.30005727301540774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1.0602252615603027</v>
      </c>
      <c r="AS3" s="11">
        <f>IF(('OddsRatio_working_3-way'!X3=0),IF(Q3&gt;0,-Q3^(1/3),(-Q3)^(1/3)),'OddsRatio_working_3-way'!AM3-'OddsRatio_working_3-way'!R3/3)</f>
        <v>-0.7601679885448942</v>
      </c>
      <c r="AT3" s="11">
        <f>IF(('OddsRatio_working_3-way'!X3=0),IF(Q3&gt;0,-Q3^(1/3),(-Q3)^(1/3)),'OddsRatio_working_3-way'!AN3-'OddsRatio_working_3-way'!R3/3)</f>
        <v>-0.30005727301540774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2.4700000000000002</v>
      </c>
      <c r="B4" s="4">
        <f>IF('True_Odds_Calculator_3-way'!B5="","",'True_Odds_Calculator_3-way'!B5)</f>
        <v>3.42</v>
      </c>
      <c r="C4" s="4">
        <f>IF('True_Odds_Calculator_3-way'!C5="","",'True_Odds_Calculator_3-way'!C5)</f>
        <v>3.02</v>
      </c>
      <c r="D4" s="9">
        <f t="shared" ref="D4:D67" si="13">(K4/(AR4+K4-(AR4*K4)))</f>
        <v>0.39461566982116347</v>
      </c>
      <c r="E4" s="9">
        <f t="shared" ref="E4:E67" si="14">(L4/(AR4+L4-(AR4*L4)))</f>
        <v>0.28364419721888706</v>
      </c>
      <c r="F4" s="9">
        <f t="shared" ref="F4:F67" si="15">(M4/(AR4+M4-(AR4*M4)))</f>
        <v>0.32174013295994935</v>
      </c>
      <c r="G4" s="9">
        <f t="shared" ref="G4:G67" si="16">AR4</f>
        <v>1.0436130808952053</v>
      </c>
      <c r="H4" s="9">
        <f t="shared" ref="H4:H67" si="17">IF(A4="","",1/D4)</f>
        <v>2.5341112289159518</v>
      </c>
      <c r="I4" s="9">
        <f t="shared" ref="I4:I67" si="18">IF(B4="","",1/E4)</f>
        <v>3.5255436557663971</v>
      </c>
      <c r="J4" s="9">
        <f t="shared" ref="J4:J67" si="19">IF(C4="","",1/F4)</f>
        <v>3.1080984234083142</v>
      </c>
      <c r="K4" s="11">
        <f t="shared" ref="K4:K67" si="20">1/A4</f>
        <v>0.40485829959514169</v>
      </c>
      <c r="L4" s="11">
        <f t="shared" ref="L4:L67" si="21">1/B4</f>
        <v>0.29239766081871343</v>
      </c>
      <c r="M4" s="11">
        <f t="shared" ref="M4:M67" si="22">1/C4</f>
        <v>0.33112582781456956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-0.28167873903596952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0.23166342808249943</v>
      </c>
      <c r="Q4" s="11">
        <f>2*'OddsRatio_working_3-way'!K4*'OddsRatio_working_3-way'!L4*'OddsRatio_working_3-way'!M4</f>
        <v>7.8397099181894914E-2</v>
      </c>
      <c r="R4" s="11">
        <f t="shared" ref="R4:R67" si="23">O4/N4</f>
        <v>0</v>
      </c>
      <c r="S4" s="11">
        <f t="shared" ref="S4:S67" si="24">P4/N4</f>
        <v>-0.82243845905926438</v>
      </c>
      <c r="T4" s="11">
        <f t="shared" ref="T4:T67" si="25">Q4/N4</f>
        <v>-0.27832096753274604</v>
      </c>
      <c r="U4" s="11">
        <f>'OddsRatio_working_3-way'!S4-'OddsRatio_working_3-way'!R4^2/3</f>
        <v>-0.82243845905926438</v>
      </c>
      <c r="V4" s="11">
        <f>'OddsRatio_working_3-way'!S4*'OddsRatio_working_3-way'!R4/3-2*'OddsRatio_working_3-way'!R4^3/27-'OddsRatio_working_3-way'!T4</f>
        <v>0.27832096753274604</v>
      </c>
      <c r="W4" s="11">
        <f>'OddsRatio_working_3-way'!V4^2+4*'OddsRatio_working_3-way'!U4^3/27</f>
        <v>-4.9524762874558342E-3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0.14354009653736105</v>
      </c>
      <c r="Y4" s="11">
        <f>IF('OddsRatio_working_3-way'!W4&gt;=0,IF('OddsRatio_working_3-way'!V4+SQRT('OddsRatio_working_3-way'!W4)&gt;0,0,PI()),ACOS('OddsRatio_working_3-way'!V4/(2*'OddsRatio_working_3-way'!X4)))</f>
        <v>0.24766048108218297</v>
      </c>
      <c r="Z4" s="11">
        <f>'OddsRatio_working_3-way'!X4^(1/3)*COS('OddsRatio_working_3-way'!Y4/3)</f>
        <v>0.52180654044760266</v>
      </c>
      <c r="AA4" s="11">
        <f>'OddsRatio_working_3-way'!X4^(1/3)*COS(('OddsRatio_working_3-way'!Y4+2*PI())/3)</f>
        <v>-0.29829398463786955</v>
      </c>
      <c r="AB4" s="11">
        <f>'OddsRatio_working_3-way'!X4^(1/3)*COS(('OddsRatio_working_3-way'!Y4+4*PI())/3)</f>
        <v>-0.223512555809733</v>
      </c>
      <c r="AC4" s="11">
        <f>'OddsRatio_working_3-way'!X4^(1/3)*SIN('OddsRatio_working_3-way'!Y4/3)</f>
        <v>4.3175078064309508E-2</v>
      </c>
      <c r="AD4" s="11">
        <f>'OddsRatio_working_3-way'!X4^(1/3)*SIN(('OddsRatio_working_3-way'!Y4+2*PI())/3)</f>
        <v>0.43031018085634137</v>
      </c>
      <c r="AE4" s="11">
        <f>'OddsRatio_working_3-way'!X4^(1/3)*SIN(('OddsRatio_working_3-way'!Y4+4*PI())/3)</f>
        <v>-0.47348525892065085</v>
      </c>
      <c r="AF4" s="11">
        <f>-'OddsRatio_working_3-way'!U4/(3*'OddsRatio_working_3-way'!X4^(1/3))*COS(('OddsRatio_working_3-way'!Y4)/3)</f>
        <v>0.52180654044760266</v>
      </c>
      <c r="AG4" s="11">
        <f>-'OddsRatio_working_3-way'!U4/(3*'OddsRatio_working_3-way'!X4^(1/3))*COS(('OddsRatio_working_3-way'!Y4+2*PI())/3)</f>
        <v>-0.29829398463786955</v>
      </c>
      <c r="AH4" s="11">
        <f>-'OddsRatio_working_3-way'!U4/(3*'OddsRatio_working_3-way'!X4^(1/3))*COS(('OddsRatio_working_3-way'!Y4+4*PI())/3)</f>
        <v>-0.223512555809733</v>
      </c>
      <c r="AI4" s="11">
        <f>'OddsRatio_working_3-way'!U4/(3*'OddsRatio_working_3-way'!X4^(1/3))*SIN(('OddsRatio_working_3-way'!Y4)/3)</f>
        <v>-4.3175078064309508E-2</v>
      </c>
      <c r="AJ4" s="11">
        <f>'OddsRatio_working_3-way'!U4/(3*'OddsRatio_working_3-way'!X4^(1/3))*SIN(('OddsRatio_working_3-way'!Y4+2*PI())/3)</f>
        <v>-0.43031018085634137</v>
      </c>
      <c r="AK4" s="11">
        <f>'OddsRatio_working_3-way'!U4/(3*'OddsRatio_working_3-way'!X4^(1/3))*SIN(('OddsRatio_working_3-way'!Y4+4*PI())/3)</f>
        <v>0.47348525892065085</v>
      </c>
      <c r="AL4" s="11">
        <f>'OddsRatio_working_3-way'!Z4+'OddsRatio_working_3-way'!AF4</f>
        <v>1.0436130808952053</v>
      </c>
      <c r="AM4" s="11">
        <f>'OddsRatio_working_3-way'!AA4+'OddsRatio_working_3-way'!AG4</f>
        <v>-0.59658796927573909</v>
      </c>
      <c r="AN4" s="11">
        <f>'OddsRatio_working_3-way'!AB4+'OddsRatio_working_3-way'!AH4</f>
        <v>-0.44702511161946601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1.0436130808952053</v>
      </c>
      <c r="AS4" s="11">
        <f>IF(('OddsRatio_working_3-way'!X4=0),IF(Q4&gt;0,-Q4^(1/3),(-Q4)^(1/3)),'OddsRatio_working_3-way'!AM4-'OddsRatio_working_3-way'!R4/3)</f>
        <v>-0.59658796927573909</v>
      </c>
      <c r="AT4" s="11">
        <f>IF(('OddsRatio_working_3-way'!X4=0),IF(Q4&gt;0,-Q4^(1/3),(-Q4)^(1/3)),'OddsRatio_working_3-way'!AN4-'OddsRatio_working_3-way'!R4/3)</f>
        <v>-0.44702511161946601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2.2799999999999998</v>
      </c>
      <c r="B5" s="4">
        <f>IF('True_Odds_Calculator_3-way'!B6="","",'True_Odds_Calculator_3-way'!B6)</f>
        <v>3.58</v>
      </c>
      <c r="C5" s="4">
        <f>IF('True_Odds_Calculator_3-way'!C6="","",'True_Odds_Calculator_3-way'!C6)</f>
        <v>3.21</v>
      </c>
      <c r="D5" s="9">
        <f t="shared" si="13"/>
        <v>0.42759812469573977</v>
      </c>
      <c r="E5" s="9">
        <f t="shared" si="14"/>
        <v>0.27040142896671621</v>
      </c>
      <c r="F5" s="9">
        <f t="shared" si="15"/>
        <v>0.30200044633754403</v>
      </c>
      <c r="G5" s="9">
        <f t="shared" si="16"/>
        <v>1.0458160110025123</v>
      </c>
      <c r="H5" s="9">
        <f t="shared" si="17"/>
        <v>2.3386444940832156</v>
      </c>
      <c r="I5" s="9">
        <f t="shared" si="18"/>
        <v>3.6982053083864814</v>
      </c>
      <c r="J5" s="9">
        <f t="shared" si="19"/>
        <v>3.3112533843155525</v>
      </c>
      <c r="K5" s="11">
        <f t="shared" si="20"/>
        <v>0.43859649122807021</v>
      </c>
      <c r="L5" s="11">
        <f t="shared" si="21"/>
        <v>0.27932960893854747</v>
      </c>
      <c r="M5" s="11">
        <f t="shared" si="22"/>
        <v>0.3115264797507788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-0.27854735779562712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0.23166785897373657</v>
      </c>
      <c r="Q5" s="11">
        <f>2*'OddsRatio_working_3-way'!K5*'OddsRatio_working_3-way'!L5*'OddsRatio_working_3-way'!M5</f>
        <v>7.6332078739287171E-2</v>
      </c>
      <c r="R5" s="11">
        <f t="shared" si="23"/>
        <v>0</v>
      </c>
      <c r="S5" s="11">
        <f t="shared" si="24"/>
        <v>-0.83170007716861383</v>
      </c>
      <c r="T5" s="11">
        <f t="shared" si="25"/>
        <v>-0.27403626924830771</v>
      </c>
      <c r="U5" s="11">
        <f>'OddsRatio_working_3-way'!S5-'OddsRatio_working_3-way'!R5^2/3</f>
        <v>-0.83170007716861383</v>
      </c>
      <c r="V5" s="11">
        <f>'OddsRatio_working_3-way'!S5*'OddsRatio_working_3-way'!R5/3-2*'OddsRatio_working_3-way'!R5^3/27-'OddsRatio_working_3-way'!T5</f>
        <v>0.27403626924830771</v>
      </c>
      <c r="W5" s="11">
        <f>'OddsRatio_working_3-way'!V5^2+4*'OddsRatio_working_3-way'!U5^3/27</f>
        <v>-1.013490108481975E-2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0.14597155369142198</v>
      </c>
      <c r="Y5" s="11">
        <f>IF('OddsRatio_working_3-way'!W5&gt;=0,IF('OddsRatio_working_3-way'!V5+SQRT('OddsRatio_working_3-way'!W5)&gt;0,0,PI()),ACOS('OddsRatio_working_3-way'!V5/(2*'OddsRatio_working_3-way'!X5)))</f>
        <v>0.35206315962832679</v>
      </c>
      <c r="Z5" s="11">
        <f>'OddsRatio_working_3-way'!X5^(1/3)*COS('OddsRatio_working_3-way'!Y5/3)</f>
        <v>0.52290800550125616</v>
      </c>
      <c r="AA5" s="11">
        <f>'OddsRatio_working_3-way'!X5^(1/3)*COS(('OddsRatio_working_3-way'!Y5+2*PI())/3)</f>
        <v>-0.31484344580051482</v>
      </c>
      <c r="AB5" s="11">
        <f>'OddsRatio_working_3-way'!X5^(1/3)*COS(('OddsRatio_working_3-way'!Y5+4*PI())/3)</f>
        <v>-0.2080645597007417</v>
      </c>
      <c r="AC5" s="11">
        <f>'OddsRatio_working_3-way'!X5^(1/3)*SIN('OddsRatio_working_3-way'!Y5/3)</f>
        <v>6.164881863347263E-2</v>
      </c>
      <c r="AD5" s="11">
        <f>'OddsRatio_working_3-way'!X5^(1/3)*SIN(('OddsRatio_working_3-way'!Y5+2*PI())/3)</f>
        <v>0.42202720728960458</v>
      </c>
      <c r="AE5" s="11">
        <f>'OddsRatio_working_3-way'!X5^(1/3)*SIN(('OddsRatio_working_3-way'!Y5+4*PI())/3)</f>
        <v>-0.48367602592307701</v>
      </c>
      <c r="AF5" s="11">
        <f>-'OddsRatio_working_3-way'!U5/(3*'OddsRatio_working_3-way'!X5^(1/3))*COS(('OddsRatio_working_3-way'!Y5)/3)</f>
        <v>0.52290800550125616</v>
      </c>
      <c r="AG5" s="11">
        <f>-'OddsRatio_working_3-way'!U5/(3*'OddsRatio_working_3-way'!X5^(1/3))*COS(('OddsRatio_working_3-way'!Y5+2*PI())/3)</f>
        <v>-0.31484344580051482</v>
      </c>
      <c r="AH5" s="11">
        <f>-'OddsRatio_working_3-way'!U5/(3*'OddsRatio_working_3-way'!X5^(1/3))*COS(('OddsRatio_working_3-way'!Y5+4*PI())/3)</f>
        <v>-0.2080645597007417</v>
      </c>
      <c r="AI5" s="11">
        <f>'OddsRatio_working_3-way'!U5/(3*'OddsRatio_working_3-way'!X5^(1/3))*SIN(('OddsRatio_working_3-way'!Y5)/3)</f>
        <v>-6.164881863347263E-2</v>
      </c>
      <c r="AJ5" s="11">
        <f>'OddsRatio_working_3-way'!U5/(3*'OddsRatio_working_3-way'!X5^(1/3))*SIN(('OddsRatio_working_3-way'!Y5+2*PI())/3)</f>
        <v>-0.42202720728960458</v>
      </c>
      <c r="AK5" s="11">
        <f>'OddsRatio_working_3-way'!U5/(3*'OddsRatio_working_3-way'!X5^(1/3))*SIN(('OddsRatio_working_3-way'!Y5+4*PI())/3)</f>
        <v>0.48367602592307701</v>
      </c>
      <c r="AL5" s="11">
        <f>'OddsRatio_working_3-way'!Z5+'OddsRatio_working_3-way'!AF5</f>
        <v>1.0458160110025123</v>
      </c>
      <c r="AM5" s="11">
        <f>'OddsRatio_working_3-way'!AA5+'OddsRatio_working_3-way'!AG5</f>
        <v>-0.62968689160102964</v>
      </c>
      <c r="AN5" s="11">
        <f>'OddsRatio_working_3-way'!AB5+'OddsRatio_working_3-way'!AH5</f>
        <v>-0.41612911940148339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1.0458160110025123</v>
      </c>
      <c r="AS5" s="11">
        <f>IF(('OddsRatio_working_3-way'!X5=0),IF(Q5&gt;0,-Q5^(1/3),(-Q5)^(1/3)),'OddsRatio_working_3-way'!AM5-'OddsRatio_working_3-way'!R5/3)</f>
        <v>-0.62968689160102964</v>
      </c>
      <c r="AT5" s="11">
        <f>IF(('OddsRatio_working_3-way'!X5=0),IF(Q5&gt;0,-Q5^(1/3),(-Q5)^(1/3)),'OddsRatio_working_3-way'!AN5-'OddsRatio_working_3-way'!R5/3)</f>
        <v>-0.41612911940148339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2.09</v>
      </c>
      <c r="B6" s="4">
        <f>IF('True_Odds_Calculator_3-way'!B7="","",'True_Odds_Calculator_3-way'!B7)</f>
        <v>3.53</v>
      </c>
      <c r="C6" s="4">
        <f>IF('True_Odds_Calculator_3-way'!C7="","",'True_Odds_Calculator_3-way'!C7)</f>
        <v>3.66</v>
      </c>
      <c r="D6" s="9">
        <f t="shared" si="13"/>
        <v>0.46497483870681261</v>
      </c>
      <c r="E6" s="9">
        <f t="shared" si="14"/>
        <v>0.27242136301234948</v>
      </c>
      <c r="F6" s="9">
        <f t="shared" si="15"/>
        <v>0.26260379828083796</v>
      </c>
      <c r="G6" s="9">
        <f t="shared" si="16"/>
        <v>1.0556458779441924</v>
      </c>
      <c r="H6" s="9">
        <f t="shared" si="17"/>
        <v>2.1506540069591695</v>
      </c>
      <c r="I6" s="9">
        <f t="shared" si="18"/>
        <v>3.6707840711988058</v>
      </c>
      <c r="J6" s="9">
        <f t="shared" si="19"/>
        <v>3.8080180353315529</v>
      </c>
      <c r="K6" s="11">
        <f t="shared" si="20"/>
        <v>0.47846889952153115</v>
      </c>
      <c r="L6" s="11">
        <f t="shared" si="21"/>
        <v>0.28328611898016998</v>
      </c>
      <c r="M6" s="11">
        <f t="shared" si="22"/>
        <v>0.27322404371584696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-0.27166055202092909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0.23257207456734738</v>
      </c>
      <c r="Q6" s="11">
        <f>2*'OddsRatio_working_3-way'!K6*'OddsRatio_working_3-way'!L6*'OddsRatio_working_3-way'!M6</f>
        <v>7.4067539671129765E-2</v>
      </c>
      <c r="R6" s="11">
        <f t="shared" si="23"/>
        <v>0</v>
      </c>
      <c r="S6" s="11">
        <f t="shared" si="24"/>
        <v>-0.85611279531460904</v>
      </c>
      <c r="T6" s="11">
        <f t="shared" si="25"/>
        <v>-0.27264738704286923</v>
      </c>
      <c r="U6" s="11">
        <f>'OddsRatio_working_3-way'!S6-'OddsRatio_working_3-way'!R6^2/3</f>
        <v>-0.85611279531460904</v>
      </c>
      <c r="V6" s="11">
        <f>'OddsRatio_working_3-way'!S6*'OddsRatio_working_3-way'!R6/3-2*'OddsRatio_working_3-way'!R6^3/27-'OddsRatio_working_3-way'!T6</f>
        <v>0.27264738704286923</v>
      </c>
      <c r="W6" s="11">
        <f>'OddsRatio_working_3-way'!V6^2+4*'OddsRatio_working_3-way'!U6^3/27</f>
        <v>-1.8621920299655551E-2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0.15244549678570346</v>
      </c>
      <c r="Y6" s="11">
        <f>IF('OddsRatio_working_3-way'!W6&gt;=0,IF('OddsRatio_working_3-way'!V6+SQRT('OddsRatio_working_3-way'!W6)&gt;0,0,PI()),ACOS('OddsRatio_working_3-way'!V6/(2*'OddsRatio_working_3-way'!X6)))</f>
        <v>0.46405380507649951</v>
      </c>
      <c r="Z6" s="11">
        <f>'OddsRatio_working_3-way'!X6^(1/3)*COS('OddsRatio_working_3-way'!Y6/3)</f>
        <v>0.5278229389720962</v>
      </c>
      <c r="AA6" s="11">
        <f>'OddsRatio_working_3-way'!X6^(1/3)*COS(('OddsRatio_working_3-way'!Y6+2*PI())/3)</f>
        <v>-0.33518844788578389</v>
      </c>
      <c r="AB6" s="11">
        <f>'OddsRatio_working_3-way'!X6^(1/3)*COS(('OddsRatio_working_3-way'!Y6+4*PI())/3)</f>
        <v>-0.19263449108631236</v>
      </c>
      <c r="AC6" s="11">
        <f>'OddsRatio_working_3-way'!X6^(1/3)*SIN('OddsRatio_working_3-way'!Y6/3)</f>
        <v>8.2303565332221204E-2</v>
      </c>
      <c r="AD6" s="11">
        <f>'OddsRatio_working_3-way'!X6^(1/3)*SIN(('OddsRatio_working_3-way'!Y6+2*PI())/3)</f>
        <v>0.4159562911838881</v>
      </c>
      <c r="AE6" s="11">
        <f>'OddsRatio_working_3-way'!X6^(1/3)*SIN(('OddsRatio_working_3-way'!Y6+4*PI())/3)</f>
        <v>-0.49825985651610927</v>
      </c>
      <c r="AF6" s="11">
        <f>-'OddsRatio_working_3-way'!U6/(3*'OddsRatio_working_3-way'!X6^(1/3))*COS(('OddsRatio_working_3-way'!Y6)/3)</f>
        <v>0.5278229389720962</v>
      </c>
      <c r="AG6" s="11">
        <f>-'OddsRatio_working_3-way'!U6/(3*'OddsRatio_working_3-way'!X6^(1/3))*COS(('OddsRatio_working_3-way'!Y6+2*PI())/3)</f>
        <v>-0.33518844788578389</v>
      </c>
      <c r="AH6" s="11">
        <f>-'OddsRatio_working_3-way'!U6/(3*'OddsRatio_working_3-way'!X6^(1/3))*COS(('OddsRatio_working_3-way'!Y6+4*PI())/3)</f>
        <v>-0.19263449108631236</v>
      </c>
      <c r="AI6" s="11">
        <f>'OddsRatio_working_3-way'!U6/(3*'OddsRatio_working_3-way'!X6^(1/3))*SIN(('OddsRatio_working_3-way'!Y6)/3)</f>
        <v>-8.2303565332221204E-2</v>
      </c>
      <c r="AJ6" s="11">
        <f>'OddsRatio_working_3-way'!U6/(3*'OddsRatio_working_3-way'!X6^(1/3))*SIN(('OddsRatio_working_3-way'!Y6+2*PI())/3)</f>
        <v>-0.4159562911838881</v>
      </c>
      <c r="AK6" s="11">
        <f>'OddsRatio_working_3-way'!U6/(3*'OddsRatio_working_3-way'!X6^(1/3))*SIN(('OddsRatio_working_3-way'!Y6+4*PI())/3)</f>
        <v>0.49825985651610927</v>
      </c>
      <c r="AL6" s="11">
        <f>'OddsRatio_working_3-way'!Z6+'OddsRatio_working_3-way'!AF6</f>
        <v>1.0556458779441924</v>
      </c>
      <c r="AM6" s="11">
        <f>'OddsRatio_working_3-way'!AA6+'OddsRatio_working_3-way'!AG6</f>
        <v>-0.67037689577156778</v>
      </c>
      <c r="AN6" s="11">
        <f>'OddsRatio_working_3-way'!AB6+'OddsRatio_working_3-way'!AH6</f>
        <v>-0.38526898217262473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1.0556458779441924</v>
      </c>
      <c r="AS6" s="11">
        <f>IF(('OddsRatio_working_3-way'!X6=0),IF(Q6&gt;0,-Q6^(1/3),(-Q6)^(1/3)),'OddsRatio_working_3-way'!AM6-'OddsRatio_working_3-way'!R6/3)</f>
        <v>-0.67037689577156778</v>
      </c>
      <c r="AT6" s="11">
        <f>IF(('OddsRatio_working_3-way'!X6=0),IF(Q6&gt;0,-Q6^(1/3),(-Q6)^(1/3)),'OddsRatio_working_3-way'!AN6-'OddsRatio_working_3-way'!R6/3)</f>
        <v>-0.38526898217262473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1.46</v>
      </c>
      <c r="B7" s="4">
        <f>IF('True_Odds_Calculator_3-way'!B8="","",'True_Odds_Calculator_3-way'!B8)</f>
        <v>4.4800000000000004</v>
      </c>
      <c r="C7" s="4">
        <f>IF('True_Odds_Calculator_3-way'!C8="","",'True_Odds_Calculator_3-way'!C8)</f>
        <v>7.05</v>
      </c>
      <c r="D7" s="9">
        <f t="shared" si="13"/>
        <v>0.66322181455551676</v>
      </c>
      <c r="E7" s="9">
        <f t="shared" si="14"/>
        <v>0.20654539724003945</v>
      </c>
      <c r="F7" s="9">
        <f t="shared" si="15"/>
        <v>0.13023278820444378</v>
      </c>
      <c r="G7" s="9">
        <f t="shared" si="16"/>
        <v>1.1038938617954912</v>
      </c>
      <c r="H7" s="9">
        <f t="shared" si="17"/>
        <v>1.507791176425926</v>
      </c>
      <c r="I7" s="9">
        <f t="shared" si="18"/>
        <v>4.8415506390483101</v>
      </c>
      <c r="J7" s="9">
        <f t="shared" si="19"/>
        <v>7.6785578638627205</v>
      </c>
      <c r="K7" s="11">
        <f t="shared" si="20"/>
        <v>0.68493150684931503</v>
      </c>
      <c r="L7" s="11">
        <f t="shared" si="21"/>
        <v>0.2232142857142857</v>
      </c>
      <c r="M7" s="11">
        <f t="shared" si="22"/>
        <v>0.14184397163120568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-0.21002571095474043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0.21664341924470171</v>
      </c>
      <c r="Q7" s="11">
        <f>2*'OddsRatio_working_3-way'!K7*'OddsRatio_working_3-way'!L7*'OddsRatio_working_3-way'!M7</f>
        <v>4.3372055904845178E-2</v>
      </c>
      <c r="R7" s="11">
        <f t="shared" si="23"/>
        <v>0</v>
      </c>
      <c r="S7" s="11">
        <f t="shared" si="24"/>
        <v>-1.0315090388689951</v>
      </c>
      <c r="T7" s="11">
        <f t="shared" si="25"/>
        <v>-0.2065083160898889</v>
      </c>
      <c r="U7" s="11">
        <f>'OddsRatio_working_3-way'!S7-'OddsRatio_working_3-way'!R7^2/3</f>
        <v>-1.0315090388689951</v>
      </c>
      <c r="V7" s="11">
        <f>'OddsRatio_working_3-way'!S7*'OddsRatio_working_3-way'!R7/3-2*'OddsRatio_working_3-way'!R7^3/27-'OddsRatio_working_3-way'!T7</f>
        <v>0.2065083160898889</v>
      </c>
      <c r="W7" s="11">
        <f>'OddsRatio_working_3-way'!V7^2+4*'OddsRatio_working_3-way'!U7^3/27</f>
        <v>-0.11995236842090426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0.20161724444797979</v>
      </c>
      <c r="Y7" s="11">
        <f>IF('OddsRatio_working_3-way'!W7&gt;=0,IF('OddsRatio_working_3-way'!V7+SQRT('OddsRatio_working_3-way'!W7)&gt;0,0,PI()),ACOS('OddsRatio_working_3-way'!V7/(2*'OddsRatio_working_3-way'!X7)))</f>
        <v>1.0331339413001945</v>
      </c>
      <c r="Z7" s="11">
        <f>'OddsRatio_working_3-way'!X7^(1/3)*COS('OddsRatio_working_3-way'!Y7/3)</f>
        <v>0.5519469308977456</v>
      </c>
      <c r="AA7" s="11">
        <f>'OddsRatio_working_3-way'!X7^(1/3)*COS(('OddsRatio_working_3-way'!Y7+2*PI())/3)</f>
        <v>-0.44741791365781358</v>
      </c>
      <c r="AB7" s="11">
        <f>'OddsRatio_working_3-way'!X7^(1/3)*COS(('OddsRatio_working_3-way'!Y7+4*PI())/3)</f>
        <v>-0.10452901723993224</v>
      </c>
      <c r="AC7" s="11">
        <f>'OddsRatio_working_3-way'!X7^(1/3)*SIN('OddsRatio_working_3-way'!Y7/3)</f>
        <v>0.19796699664899767</v>
      </c>
      <c r="AD7" s="11">
        <f>'OddsRatio_working_3-way'!X7^(1/3)*SIN(('OddsRatio_working_3-way'!Y7+2*PI())/3)</f>
        <v>0.37901656537380307</v>
      </c>
      <c r="AE7" s="11">
        <f>'OddsRatio_working_3-way'!X7^(1/3)*SIN(('OddsRatio_working_3-way'!Y7+4*PI())/3)</f>
        <v>-0.57698356202280054</v>
      </c>
      <c r="AF7" s="11">
        <f>-'OddsRatio_working_3-way'!U7/(3*'OddsRatio_working_3-way'!X7^(1/3))*COS(('OddsRatio_working_3-way'!Y7)/3)</f>
        <v>0.5519469308977456</v>
      </c>
      <c r="AG7" s="11">
        <f>-'OddsRatio_working_3-way'!U7/(3*'OddsRatio_working_3-way'!X7^(1/3))*COS(('OddsRatio_working_3-way'!Y7+2*PI())/3)</f>
        <v>-0.44741791365781358</v>
      </c>
      <c r="AH7" s="11">
        <f>-'OddsRatio_working_3-way'!U7/(3*'OddsRatio_working_3-way'!X7^(1/3))*COS(('OddsRatio_working_3-way'!Y7+4*PI())/3)</f>
        <v>-0.10452901723993224</v>
      </c>
      <c r="AI7" s="11">
        <f>'OddsRatio_working_3-way'!U7/(3*'OddsRatio_working_3-way'!X7^(1/3))*SIN(('OddsRatio_working_3-way'!Y7)/3)</f>
        <v>-0.19796699664899767</v>
      </c>
      <c r="AJ7" s="11">
        <f>'OddsRatio_working_3-way'!U7/(3*'OddsRatio_working_3-way'!X7^(1/3))*SIN(('OddsRatio_working_3-way'!Y7+2*PI())/3)</f>
        <v>-0.37901656537380307</v>
      </c>
      <c r="AK7" s="11">
        <f>'OddsRatio_working_3-way'!U7/(3*'OddsRatio_working_3-way'!X7^(1/3))*SIN(('OddsRatio_working_3-way'!Y7+4*PI())/3)</f>
        <v>0.57698356202280054</v>
      </c>
      <c r="AL7" s="11">
        <f>'OddsRatio_working_3-way'!Z7+'OddsRatio_working_3-way'!AF7</f>
        <v>1.1038938617954912</v>
      </c>
      <c r="AM7" s="11">
        <f>'OddsRatio_working_3-way'!AA7+'OddsRatio_working_3-way'!AG7</f>
        <v>-0.89483582731562716</v>
      </c>
      <c r="AN7" s="11">
        <f>'OddsRatio_working_3-way'!AB7+'OddsRatio_working_3-way'!AH7</f>
        <v>-0.20905803447986449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1.1038938617954912</v>
      </c>
      <c r="AS7" s="11">
        <f>IF(('OddsRatio_working_3-way'!X7=0),IF(Q7&gt;0,-Q7^(1/3),(-Q7)^(1/3)),'OddsRatio_working_3-way'!AM7-'OddsRatio_working_3-way'!R7/3)</f>
        <v>-0.89483582731562716</v>
      </c>
      <c r="AT7" s="11">
        <f>IF(('OddsRatio_working_3-way'!X7=0),IF(Q7&gt;0,-Q7^(1/3),(-Q7)^(1/3)),'OddsRatio_working_3-way'!AN7-'OddsRatio_working_3-way'!R7/3)</f>
        <v>-0.20905803447986449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1.4</v>
      </c>
      <c r="B8" s="4">
        <f>IF('True_Odds_Calculator_3-way'!B9="","",'True_Odds_Calculator_3-way'!B9)</f>
        <v>5.19</v>
      </c>
      <c r="C8" s="4">
        <f>IF('True_Odds_Calculator_3-way'!C9="","",'True_Odds_Calculator_3-way'!C9)</f>
        <v>7.57</v>
      </c>
      <c r="D8" s="9">
        <f t="shared" si="13"/>
        <v>0.69704244432131957</v>
      </c>
      <c r="E8" s="9">
        <f t="shared" si="14"/>
        <v>0.18008999639731496</v>
      </c>
      <c r="F8" s="9">
        <f t="shared" si="15"/>
        <v>0.12286755928136535</v>
      </c>
      <c r="G8" s="9">
        <f t="shared" si="16"/>
        <v>1.0865821663616808</v>
      </c>
      <c r="H8" s="9">
        <f t="shared" si="17"/>
        <v>1.4346328665446726</v>
      </c>
      <c r="I8" s="9">
        <f t="shared" si="18"/>
        <v>5.5527792770554436</v>
      </c>
      <c r="J8" s="9">
        <f t="shared" si="19"/>
        <v>8.1388448329962433</v>
      </c>
      <c r="K8" s="11">
        <f t="shared" si="20"/>
        <v>0.7142857142857143</v>
      </c>
      <c r="L8" s="11">
        <f t="shared" si="21"/>
        <v>0.19267822736030826</v>
      </c>
      <c r="M8" s="11">
        <f t="shared" si="22"/>
        <v>0.13210039630118889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-0.20019264186611718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0.20289573668060396</v>
      </c>
      <c r="Q8" s="11">
        <f>2*'OddsRatio_working_3-way'!K8*'OddsRatio_working_3-way'!L8*'OddsRatio_working_3-way'!M8</f>
        <v>3.6361243132724715E-2</v>
      </c>
      <c r="R8" s="11">
        <f t="shared" si="23"/>
        <v>0</v>
      </c>
      <c r="S8" s="11">
        <f t="shared" si="24"/>
        <v>-1.0135024683689149</v>
      </c>
      <c r="T8" s="11">
        <f t="shared" si="25"/>
        <v>-0.18163126673278043</v>
      </c>
      <c r="U8" s="11">
        <f>'OddsRatio_working_3-way'!S8-'OddsRatio_working_3-way'!R8^2/3</f>
        <v>-1.0135024683689149</v>
      </c>
      <c r="V8" s="11">
        <f>'OddsRatio_working_3-way'!S8*'OddsRatio_working_3-way'!R8/3-2*'OddsRatio_working_3-way'!R8^3/27-'OddsRatio_working_3-way'!T8</f>
        <v>0.18163126673278043</v>
      </c>
      <c r="W8" s="11">
        <f>'OddsRatio_working_3-way'!V8^2+4*'OddsRatio_working_3-way'!U8^3/27</f>
        <v>-0.12124072246915413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0.19636104471362731</v>
      </c>
      <c r="Y8" s="11">
        <f>IF('OddsRatio_working_3-way'!W8&gt;=0,IF('OddsRatio_working_3-way'!V8+SQRT('OddsRatio_working_3-way'!W8)&gt;0,0,PI()),ACOS('OddsRatio_working_3-way'!V8/(2*'OddsRatio_working_3-way'!X8)))</f>
        <v>1.0899912488550743</v>
      </c>
      <c r="Z8" s="11">
        <f>'OddsRatio_working_3-way'!X8^(1/3)*COS('OddsRatio_working_3-way'!Y8/3)</f>
        <v>0.54329108318084041</v>
      </c>
      <c r="AA8" s="11">
        <f>'OddsRatio_working_3-way'!X8^(1/3)*COS(('OddsRatio_working_3-way'!Y8+2*PI())/3)</f>
        <v>-0.45053577691468422</v>
      </c>
      <c r="AB8" s="11">
        <f>'OddsRatio_working_3-way'!X8^(1/3)*COS(('OddsRatio_working_3-way'!Y8+4*PI())/3)</f>
        <v>-9.275530626615601E-2</v>
      </c>
      <c r="AC8" s="11">
        <f>'OddsRatio_working_3-way'!X8^(1/3)*SIN('OddsRatio_working_3-way'!Y8/3)</f>
        <v>0.20656465103971869</v>
      </c>
      <c r="AD8" s="11">
        <f>'OddsRatio_working_3-way'!X8^(1/3)*SIN(('OddsRatio_working_3-way'!Y8+2*PI())/3)</f>
        <v>0.36722155416431301</v>
      </c>
      <c r="AE8" s="11">
        <f>'OddsRatio_working_3-way'!X8^(1/3)*SIN(('OddsRatio_working_3-way'!Y8+4*PI())/3)</f>
        <v>-0.57378620520403167</v>
      </c>
      <c r="AF8" s="11">
        <f>-'OddsRatio_working_3-way'!U8/(3*'OddsRatio_working_3-way'!X8^(1/3))*COS(('OddsRatio_working_3-way'!Y8)/3)</f>
        <v>0.54329108318084052</v>
      </c>
      <c r="AG8" s="11">
        <f>-'OddsRatio_working_3-way'!U8/(3*'OddsRatio_working_3-way'!X8^(1/3))*COS(('OddsRatio_working_3-way'!Y8+2*PI())/3)</f>
        <v>-0.45053577691468433</v>
      </c>
      <c r="AH8" s="11">
        <f>-'OddsRatio_working_3-way'!U8/(3*'OddsRatio_working_3-way'!X8^(1/3))*COS(('OddsRatio_working_3-way'!Y8+4*PI())/3)</f>
        <v>-9.2755306266156023E-2</v>
      </c>
      <c r="AI8" s="11">
        <f>'OddsRatio_working_3-way'!U8/(3*'OddsRatio_working_3-way'!X8^(1/3))*SIN(('OddsRatio_working_3-way'!Y8)/3)</f>
        <v>-0.20656465103971872</v>
      </c>
      <c r="AJ8" s="11">
        <f>'OddsRatio_working_3-way'!U8/(3*'OddsRatio_working_3-way'!X8^(1/3))*SIN(('OddsRatio_working_3-way'!Y8+2*PI())/3)</f>
        <v>-0.36722155416431307</v>
      </c>
      <c r="AK8" s="11">
        <f>'OddsRatio_working_3-way'!U8/(3*'OddsRatio_working_3-way'!X8^(1/3))*SIN(('OddsRatio_working_3-way'!Y8+4*PI())/3)</f>
        <v>0.57378620520403179</v>
      </c>
      <c r="AL8" s="11">
        <f>'OddsRatio_working_3-way'!Z8+'OddsRatio_working_3-way'!AF8</f>
        <v>1.0865821663616808</v>
      </c>
      <c r="AM8" s="11">
        <f>'OddsRatio_working_3-way'!AA8+'OddsRatio_working_3-way'!AG8</f>
        <v>-0.90107155382936854</v>
      </c>
      <c r="AN8" s="11">
        <f>'OddsRatio_working_3-way'!AB8+'OddsRatio_working_3-way'!AH8</f>
        <v>-0.18551061253231205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1.0865821663616808</v>
      </c>
      <c r="AS8" s="11">
        <f>IF(('OddsRatio_working_3-way'!X8=0),IF(Q8&gt;0,-Q8^(1/3),(-Q8)^(1/3)),'OddsRatio_working_3-way'!AM8-'OddsRatio_working_3-way'!R8/3)</f>
        <v>-0.90107155382936854</v>
      </c>
      <c r="AT8" s="11">
        <f>IF(('OddsRatio_working_3-way'!X8=0),IF(Q8&gt;0,-Q8^(1/3),(-Q8)^(1/3)),'OddsRatio_working_3-way'!AN8-'OddsRatio_working_3-way'!R8/3)</f>
        <v>-0.18551061253231205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1.96</v>
      </c>
      <c r="B9" s="4">
        <f>IF('True_Odds_Calculator_3-way'!B10="","",'True_Odds_Calculator_3-way'!B10)</f>
        <v>3.7</v>
      </c>
      <c r="C9" s="4">
        <f>IF('True_Odds_Calculator_3-way'!C10="","",'True_Odds_Calculator_3-way'!C10)</f>
        <v>3.93</v>
      </c>
      <c r="D9" s="9">
        <f t="shared" si="13"/>
        <v>0.49638488884536514</v>
      </c>
      <c r="E9" s="9">
        <f t="shared" si="14"/>
        <v>0.2595066232185303</v>
      </c>
      <c r="F9" s="9">
        <f t="shared" si="15"/>
        <v>0.24410848793610446</v>
      </c>
      <c r="G9" s="9">
        <f t="shared" si="16"/>
        <v>1.0568393315511171</v>
      </c>
      <c r="H9" s="9">
        <f t="shared" si="17"/>
        <v>2.0145657582890726</v>
      </c>
      <c r="I9" s="9">
        <f t="shared" si="18"/>
        <v>3.853466195188016</v>
      </c>
      <c r="J9" s="9">
        <f t="shared" si="19"/>
        <v>4.0965392414447734</v>
      </c>
      <c r="K9" s="11">
        <f t="shared" si="20"/>
        <v>0.51020408163265307</v>
      </c>
      <c r="L9" s="11">
        <f t="shared" si="21"/>
        <v>0.27027027027027023</v>
      </c>
      <c r="M9" s="11">
        <f t="shared" si="22"/>
        <v>0.2544529262086514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-0.26647242350622935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0.23122514943670885</v>
      </c>
      <c r="Q9" s="11">
        <f>2*'OddsRatio_working_3-way'!K9*'OddsRatio_working_3-way'!L9*'OddsRatio_working_3-way'!M9</f>
        <v>7.0174552181095251E-2</v>
      </c>
      <c r="R9" s="11">
        <f t="shared" si="23"/>
        <v>0</v>
      </c>
      <c r="S9" s="11">
        <f t="shared" si="24"/>
        <v>-0.8677263725614125</v>
      </c>
      <c r="T9" s="11">
        <f t="shared" si="25"/>
        <v>-0.26334639531454096</v>
      </c>
      <c r="U9" s="11">
        <f>'OddsRatio_working_3-way'!S9-'OddsRatio_working_3-way'!R9^2/3</f>
        <v>-0.8677263725614125</v>
      </c>
      <c r="V9" s="11">
        <f>'OddsRatio_working_3-way'!S9*'OddsRatio_working_3-way'!R9/3-2*'OddsRatio_working_3-way'!R9^3/27-'OddsRatio_working_3-way'!T9</f>
        <v>0.26334639531454096</v>
      </c>
      <c r="W9" s="11">
        <f>'OddsRatio_working_3-way'!V9^2+4*'OddsRatio_working_3-way'!U9^3/27</f>
        <v>-2.7441824890876806E-2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0.15555798662881254</v>
      </c>
      <c r="Y9" s="11">
        <f>IF('OddsRatio_working_3-way'!W9&gt;=0,IF('OddsRatio_working_3-way'!V9+SQRT('OddsRatio_working_3-way'!W9)&gt;0,0,PI()),ACOS('OddsRatio_working_3-way'!V9/(2*'OddsRatio_working_3-way'!X9)))</f>
        <v>0.56150009615463237</v>
      </c>
      <c r="Z9" s="11">
        <f>'OddsRatio_working_3-way'!X9^(1/3)*COS('OddsRatio_working_3-way'!Y9/3)</f>
        <v>0.52841966577555854</v>
      </c>
      <c r="AA9" s="11">
        <f>'OddsRatio_working_3-way'!X9^(1/3)*COS(('OddsRatio_working_3-way'!Y9+2*PI())/3)</f>
        <v>-0.35087635327822975</v>
      </c>
      <c r="AB9" s="11">
        <f>'OddsRatio_working_3-way'!X9^(1/3)*COS(('OddsRatio_working_3-way'!Y9+4*PI())/3)</f>
        <v>-0.17754331249732891</v>
      </c>
      <c r="AC9" s="11">
        <f>'OddsRatio_working_3-way'!X9^(1/3)*SIN('OddsRatio_working_3-way'!Y9/3)</f>
        <v>0.10007387775430966</v>
      </c>
      <c r="AD9" s="11">
        <f>'OddsRatio_working_3-way'!X9^(1/3)*SIN(('OddsRatio_working_3-way'!Y9+2*PI())/3)</f>
        <v>0.40758791554376145</v>
      </c>
      <c r="AE9" s="11">
        <f>'OddsRatio_working_3-way'!X9^(1/3)*SIN(('OddsRatio_working_3-way'!Y9+4*PI())/3)</f>
        <v>-0.50766179329807093</v>
      </c>
      <c r="AF9" s="11">
        <f>-'OddsRatio_working_3-way'!U9/(3*'OddsRatio_working_3-way'!X9^(1/3))*COS(('OddsRatio_working_3-way'!Y9)/3)</f>
        <v>0.52841966577555854</v>
      </c>
      <c r="AG9" s="11">
        <f>-'OddsRatio_working_3-way'!U9/(3*'OddsRatio_working_3-way'!X9^(1/3))*COS(('OddsRatio_working_3-way'!Y9+2*PI())/3)</f>
        <v>-0.35087635327822975</v>
      </c>
      <c r="AH9" s="11">
        <f>-'OddsRatio_working_3-way'!U9/(3*'OddsRatio_working_3-way'!X9^(1/3))*COS(('OddsRatio_working_3-way'!Y9+4*PI())/3)</f>
        <v>-0.17754331249732891</v>
      </c>
      <c r="AI9" s="11">
        <f>'OddsRatio_working_3-way'!U9/(3*'OddsRatio_working_3-way'!X9^(1/3))*SIN(('OddsRatio_working_3-way'!Y9)/3)</f>
        <v>-0.10007387775430966</v>
      </c>
      <c r="AJ9" s="11">
        <f>'OddsRatio_working_3-way'!U9/(3*'OddsRatio_working_3-way'!X9^(1/3))*SIN(('OddsRatio_working_3-way'!Y9+2*PI())/3)</f>
        <v>-0.40758791554376145</v>
      </c>
      <c r="AK9" s="11">
        <f>'OddsRatio_working_3-way'!U9/(3*'OddsRatio_working_3-way'!X9^(1/3))*SIN(('OddsRatio_working_3-way'!Y9+4*PI())/3)</f>
        <v>0.50766179329807093</v>
      </c>
      <c r="AL9" s="11">
        <f>'OddsRatio_working_3-way'!Z9+'OddsRatio_working_3-way'!AF9</f>
        <v>1.0568393315511171</v>
      </c>
      <c r="AM9" s="11">
        <f>'OddsRatio_working_3-way'!AA9+'OddsRatio_working_3-way'!AG9</f>
        <v>-0.70175270655645949</v>
      </c>
      <c r="AN9" s="11">
        <f>'OddsRatio_working_3-way'!AB9+'OddsRatio_working_3-way'!AH9</f>
        <v>-0.35508662499465782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1.0568393315511171</v>
      </c>
      <c r="AS9" s="11">
        <f>IF(('OddsRatio_working_3-way'!X9=0),IF(Q9&gt;0,-Q9^(1/3),(-Q9)^(1/3)),'OddsRatio_working_3-way'!AM9-'OddsRatio_working_3-way'!R9/3)</f>
        <v>-0.70175270655645949</v>
      </c>
      <c r="AT9" s="11">
        <f>IF(('OddsRatio_working_3-way'!X9=0),IF(Q9&gt;0,-Q9^(1/3),(-Q9)^(1/3)),'OddsRatio_working_3-way'!AN9-'OddsRatio_working_3-way'!R9/3)</f>
        <v>-0.35508662499465782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2.77</v>
      </c>
      <c r="B10" s="4">
        <f>IF('True_Odds_Calculator_3-way'!B11="","",'True_Odds_Calculator_3-way'!B11)</f>
        <v>3.09</v>
      </c>
      <c r="C10" s="4">
        <f>IF('True_Odds_Calculator_3-way'!C11="","",'True_Odds_Calculator_3-way'!C11)</f>
        <v>2.92</v>
      </c>
      <c r="D10" s="9">
        <f t="shared" si="13"/>
        <v>0.35173881415104702</v>
      </c>
      <c r="E10" s="9">
        <f t="shared" si="14"/>
        <v>0.31483967861864065</v>
      </c>
      <c r="F10" s="9">
        <f t="shared" si="15"/>
        <v>0.33342150723031244</v>
      </c>
      <c r="G10" s="9">
        <f t="shared" si="16"/>
        <v>1.0412534608264845</v>
      </c>
      <c r="H10" s="9">
        <f t="shared" si="17"/>
        <v>2.8430186256628773</v>
      </c>
      <c r="I10" s="9">
        <f t="shared" si="18"/>
        <v>3.1762197331273518</v>
      </c>
      <c r="J10" s="9">
        <f t="shared" si="19"/>
        <v>2.9992066447868506</v>
      </c>
      <c r="K10" s="11">
        <f t="shared" si="20"/>
        <v>0.36101083032490977</v>
      </c>
      <c r="L10" s="11">
        <f t="shared" si="21"/>
        <v>0.3236245954692557</v>
      </c>
      <c r="M10" s="11">
        <f t="shared" si="22"/>
        <v>0.34246575342465752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-0.28418403822230376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0.23126331064392186</v>
      </c>
      <c r="Q10" s="11">
        <f>2*'OddsRatio_working_3-way'!K10*'OddsRatio_working_3-way'!L10*'OddsRatio_working_3-way'!M10</f>
        <v>8.002190679720482E-2</v>
      </c>
      <c r="R10" s="11">
        <f t="shared" si="23"/>
        <v>0</v>
      </c>
      <c r="S10" s="11">
        <f t="shared" si="24"/>
        <v>-0.81378008452049477</v>
      </c>
      <c r="T10" s="11">
        <f t="shared" si="25"/>
        <v>-0.28158480433235122</v>
      </c>
      <c r="U10" s="11">
        <f>'OddsRatio_working_3-way'!S10-'OddsRatio_working_3-way'!R10^2/3</f>
        <v>-0.81378008452049477</v>
      </c>
      <c r="V10" s="11">
        <f>'OddsRatio_working_3-way'!S10*'OddsRatio_working_3-way'!R10/3-2*'OddsRatio_working_3-way'!R10^3/27-'OddsRatio_working_3-way'!T10</f>
        <v>0.28158480433235122</v>
      </c>
      <c r="W10" s="11">
        <f>'OddsRatio_working_3-way'!V10^2+4*'OddsRatio_working_3-way'!U10^3/27</f>
        <v>-5.4942267136204315E-4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0.14127935509324299</v>
      </c>
      <c r="Y10" s="11">
        <f>IF('OddsRatio_working_3-way'!W10&gt;=0,IF('OddsRatio_working_3-way'!V10+SQRT('OddsRatio_working_3-way'!W10)&gt;0,0,PI()),ACOS('OddsRatio_working_3-way'!V10/(2*'OddsRatio_working_3-way'!X10)))</f>
        <v>8.3050826119763999E-2</v>
      </c>
      <c r="Z10" s="11">
        <f>'OddsRatio_working_3-way'!X10^(1/3)*COS('OddsRatio_working_3-way'!Y10/3)</f>
        <v>0.52062673041324226</v>
      </c>
      <c r="AA10" s="11">
        <f>'OddsRatio_working_3-way'!X10^(1/3)*COS(('OddsRatio_working_3-way'!Y10+2*PI())/3)</f>
        <v>-0.27279842886431016</v>
      </c>
      <c r="AB10" s="11">
        <f>'OddsRatio_working_3-way'!X10^(1/3)*COS(('OddsRatio_working_3-way'!Y10+4*PI())/3)</f>
        <v>-0.24782830154893182</v>
      </c>
      <c r="AC10" s="11">
        <f>'OddsRatio_working_3-way'!X10^(1/3)*SIN('OddsRatio_working_3-way'!Y10/3)</f>
        <v>1.44165097272329E-2</v>
      </c>
      <c r="AD10" s="11">
        <f>'OddsRatio_working_3-way'!X10^(1/3)*SIN(('OddsRatio_working_3-way'!Y10+2*PI())/3)</f>
        <v>0.44366771956348389</v>
      </c>
      <c r="AE10" s="11">
        <f>'OddsRatio_working_3-way'!X10^(1/3)*SIN(('OddsRatio_working_3-way'!Y10+4*PI())/3)</f>
        <v>-0.45808422929071679</v>
      </c>
      <c r="AF10" s="11">
        <f>-'OddsRatio_working_3-way'!U10/(3*'OddsRatio_working_3-way'!X10^(1/3))*COS(('OddsRatio_working_3-way'!Y10)/3)</f>
        <v>0.52062673041324226</v>
      </c>
      <c r="AG10" s="11">
        <f>-'OddsRatio_working_3-way'!U10/(3*'OddsRatio_working_3-way'!X10^(1/3))*COS(('OddsRatio_working_3-way'!Y10+2*PI())/3)</f>
        <v>-0.27279842886431016</v>
      </c>
      <c r="AH10" s="11">
        <f>-'OddsRatio_working_3-way'!U10/(3*'OddsRatio_working_3-way'!X10^(1/3))*COS(('OddsRatio_working_3-way'!Y10+4*PI())/3)</f>
        <v>-0.24782830154893182</v>
      </c>
      <c r="AI10" s="11">
        <f>'OddsRatio_working_3-way'!U10/(3*'OddsRatio_working_3-way'!X10^(1/3))*SIN(('OddsRatio_working_3-way'!Y10)/3)</f>
        <v>-1.44165097272329E-2</v>
      </c>
      <c r="AJ10" s="11">
        <f>'OddsRatio_working_3-way'!U10/(3*'OddsRatio_working_3-way'!X10^(1/3))*SIN(('OddsRatio_working_3-way'!Y10+2*PI())/3)</f>
        <v>-0.44366771956348389</v>
      </c>
      <c r="AK10" s="11">
        <f>'OddsRatio_working_3-way'!U10/(3*'OddsRatio_working_3-way'!X10^(1/3))*SIN(('OddsRatio_working_3-way'!Y10+4*PI())/3)</f>
        <v>0.45808422929071679</v>
      </c>
      <c r="AL10" s="11">
        <f>'OddsRatio_working_3-way'!Z10+'OddsRatio_working_3-way'!AF10</f>
        <v>1.0412534608264845</v>
      </c>
      <c r="AM10" s="11">
        <f>'OddsRatio_working_3-way'!AA10+'OddsRatio_working_3-way'!AG10</f>
        <v>-0.54559685772862032</v>
      </c>
      <c r="AN10" s="11">
        <f>'OddsRatio_working_3-way'!AB10+'OddsRatio_working_3-way'!AH10</f>
        <v>-0.49565660309786364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1.0412534608264845</v>
      </c>
      <c r="AS10" s="11">
        <f>IF(('OddsRatio_working_3-way'!X10=0),IF(Q10&gt;0,-Q10^(1/3),(-Q10)^(1/3)),'OddsRatio_working_3-way'!AM10-'OddsRatio_working_3-way'!R10/3)</f>
        <v>-0.54559685772862032</v>
      </c>
      <c r="AT10" s="11">
        <f>IF(('OddsRatio_working_3-way'!X10=0),IF(Q10&gt;0,-Q10^(1/3),(-Q10)^(1/3)),'OddsRatio_working_3-way'!AN10-'OddsRatio_working_3-way'!R10/3)</f>
        <v>-0.49565660309786364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12.86</v>
      </c>
      <c r="B11" s="4">
        <f>IF('True_Odds_Calculator_3-way'!B12="","",'True_Odds_Calculator_3-way'!B12)</f>
        <v>5.56</v>
      </c>
      <c r="C11" s="4">
        <f>IF('True_Odds_Calculator_3-way'!C12="","",'True_Odds_Calculator_3-way'!C12)</f>
        <v>1.29</v>
      </c>
      <c r="D11" s="9">
        <f t="shared" si="13"/>
        <v>7.1952897576198119E-2</v>
      </c>
      <c r="E11" s="9">
        <f t="shared" si="14"/>
        <v>0.16781089087649922</v>
      </c>
      <c r="F11" s="9">
        <f t="shared" si="15"/>
        <v>0.76023621154730237</v>
      </c>
      <c r="G11" s="9">
        <f t="shared" si="16"/>
        <v>1.0875194732396722</v>
      </c>
      <c r="H11" s="9">
        <f t="shared" si="17"/>
        <v>13.897980952622513</v>
      </c>
      <c r="I11" s="9">
        <f t="shared" si="18"/>
        <v>5.9590887979729041</v>
      </c>
      <c r="J11" s="9">
        <f t="shared" si="19"/>
        <v>1.3153806472395053</v>
      </c>
      <c r="K11" s="11">
        <f t="shared" si="20"/>
        <v>7.7760497667185069E-2</v>
      </c>
      <c r="L11" s="11">
        <f t="shared" si="21"/>
        <v>0.17985611510791369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-0.17003646169830366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0.18116361552878568</v>
      </c>
      <c r="Q11" s="11">
        <f>2*'OddsRatio_working_3-way'!K11*'OddsRatio_working_3-way'!L11*'OddsRatio_working_3-way'!M11</f>
        <v>2.1683257394229286E-2</v>
      </c>
      <c r="R11" s="11">
        <f t="shared" si="23"/>
        <v>0</v>
      </c>
      <c r="S11" s="11">
        <f t="shared" si="24"/>
        <v>-1.0654398104932634</v>
      </c>
      <c r="T11" s="11">
        <f t="shared" si="25"/>
        <v>-0.12752122208177896</v>
      </c>
      <c r="U11" s="11">
        <f>'OddsRatio_working_3-way'!S11-'OddsRatio_working_3-way'!R11^2/3</f>
        <v>-1.0654398104932634</v>
      </c>
      <c r="V11" s="11">
        <f>'OddsRatio_working_3-way'!S11*'OddsRatio_working_3-way'!R11/3-2*'OddsRatio_working_3-way'!R11^3/27-'OddsRatio_working_3-way'!T11</f>
        <v>0.12752122208177896</v>
      </c>
      <c r="W11" s="11">
        <f>'OddsRatio_working_3-way'!V11^2+4*'OddsRatio_working_3-way'!U11^3/27</f>
        <v>-0.16291563795944172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0.21164669855721358</v>
      </c>
      <c r="Y11" s="11">
        <f>IF('OddsRatio_working_3-way'!W11&gt;=0,IF('OddsRatio_working_3-way'!V11+SQRT('OddsRatio_working_3-way'!W11)&gt;0,0,PI()),ACOS('OddsRatio_working_3-way'!V11/(2*'OddsRatio_working_3-way'!X11)))</f>
        <v>1.2647829225936789</v>
      </c>
      <c r="Z11" s="11">
        <f>'OddsRatio_working_3-way'!X11^(1/3)*COS('OddsRatio_working_3-way'!Y11/3)</f>
        <v>0.54375973661983612</v>
      </c>
      <c r="AA11" s="11">
        <f>'OddsRatio_working_3-way'!X11^(1/3)*COS(('OddsRatio_working_3-way'!Y11+2*PI())/3)</f>
        <v>-0.48307637454678898</v>
      </c>
      <c r="AB11" s="11">
        <f>'OddsRatio_working_3-way'!X11^(1/3)*COS(('OddsRatio_working_3-way'!Y11+4*PI())/3)</f>
        <v>-6.0683362073047593E-2</v>
      </c>
      <c r="AC11" s="11">
        <f>'OddsRatio_working_3-way'!X11^(1/3)*SIN('OddsRatio_working_3-way'!Y11/3)</f>
        <v>0.24386871945553179</v>
      </c>
      <c r="AD11" s="11">
        <f>'OddsRatio_working_3-way'!X11^(1/3)*SIN(('OddsRatio_working_3-way'!Y11+2*PI())/3)</f>
        <v>0.34897538574014775</v>
      </c>
      <c r="AE11" s="11">
        <f>'OddsRatio_working_3-way'!X11^(1/3)*SIN(('OddsRatio_working_3-way'!Y11+4*PI())/3)</f>
        <v>-0.59284410519567954</v>
      </c>
      <c r="AF11" s="11">
        <f>-'OddsRatio_working_3-way'!U11/(3*'OddsRatio_working_3-way'!X11^(1/3))*COS(('OddsRatio_working_3-way'!Y11)/3)</f>
        <v>0.54375973661983612</v>
      </c>
      <c r="AG11" s="11">
        <f>-'OddsRatio_working_3-way'!U11/(3*'OddsRatio_working_3-way'!X11^(1/3))*COS(('OddsRatio_working_3-way'!Y11+2*PI())/3)</f>
        <v>-0.48307637454678898</v>
      </c>
      <c r="AH11" s="11">
        <f>-'OddsRatio_working_3-way'!U11/(3*'OddsRatio_working_3-way'!X11^(1/3))*COS(('OddsRatio_working_3-way'!Y11+4*PI())/3)</f>
        <v>-6.0683362073047593E-2</v>
      </c>
      <c r="AI11" s="11">
        <f>'OddsRatio_working_3-way'!U11/(3*'OddsRatio_working_3-way'!X11^(1/3))*SIN(('OddsRatio_working_3-way'!Y11)/3)</f>
        <v>-0.24386871945553179</v>
      </c>
      <c r="AJ11" s="11">
        <f>'OddsRatio_working_3-way'!U11/(3*'OddsRatio_working_3-way'!X11^(1/3))*SIN(('OddsRatio_working_3-way'!Y11+2*PI())/3)</f>
        <v>-0.34897538574014775</v>
      </c>
      <c r="AK11" s="11">
        <f>'OddsRatio_working_3-way'!U11/(3*'OddsRatio_working_3-way'!X11^(1/3))*SIN(('OddsRatio_working_3-way'!Y11+4*PI())/3)</f>
        <v>0.59284410519567954</v>
      </c>
      <c r="AL11" s="11">
        <f>'OddsRatio_working_3-way'!Z11+'OddsRatio_working_3-way'!AF11</f>
        <v>1.0875194732396722</v>
      </c>
      <c r="AM11" s="11">
        <f>'OddsRatio_working_3-way'!AA11+'OddsRatio_working_3-way'!AG11</f>
        <v>-0.96615274909357796</v>
      </c>
      <c r="AN11" s="11">
        <f>'OddsRatio_working_3-way'!AB11+'OddsRatio_working_3-way'!AH11</f>
        <v>-0.12136672414609519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1.0875194732396722</v>
      </c>
      <c r="AS11" s="11">
        <f>IF(('OddsRatio_working_3-way'!X11=0),IF(Q11&gt;0,-Q11^(1/3),(-Q11)^(1/3)),'OddsRatio_working_3-way'!AM11-'OddsRatio_working_3-way'!R11/3)</f>
        <v>-0.96615274909357796</v>
      </c>
      <c r="AT11" s="11">
        <f>IF(('OddsRatio_working_3-way'!X11=0),IF(Q11&gt;0,-Q11^(1/3),(-Q11)^(1/3)),'OddsRatio_working_3-way'!AN11-'OddsRatio_working_3-way'!R11/3)</f>
        <v>-0.12136672414609519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2.54</v>
      </c>
      <c r="B12" s="4">
        <f>IF('True_Odds_Calculator_3-way'!B13="","",'True_Odds_Calculator_3-way'!B13)</f>
        <v>3.11</v>
      </c>
      <c r="C12" s="4">
        <f>IF('True_Odds_Calculator_3-way'!C13="","",'True_Odds_Calculator_3-way'!C13)</f>
        <v>3.21</v>
      </c>
      <c r="D12" s="9">
        <f t="shared" si="13"/>
        <v>0.38416324982020578</v>
      </c>
      <c r="E12" s="9">
        <f t="shared" si="14"/>
        <v>0.31285191650662875</v>
      </c>
      <c r="F12" s="9">
        <f t="shared" si="15"/>
        <v>0.30298483367316548</v>
      </c>
      <c r="G12" s="9">
        <f t="shared" si="16"/>
        <v>1.0409480704112104</v>
      </c>
      <c r="H12" s="9">
        <f t="shared" si="17"/>
        <v>2.6030600284332643</v>
      </c>
      <c r="I12" s="9">
        <f t="shared" si="18"/>
        <v>3.1964004285676539</v>
      </c>
      <c r="J12" s="9">
        <f t="shared" si="19"/>
        <v>3.3004952356087758</v>
      </c>
      <c r="K12" s="11">
        <f t="shared" si="20"/>
        <v>0.39370078740157477</v>
      </c>
      <c r="L12" s="11">
        <f t="shared" si="21"/>
        <v>0.32154340836012862</v>
      </c>
      <c r="M12" s="11">
        <f t="shared" si="22"/>
        <v>0.3115264797507788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-0.28320199720204309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0.23109921909759779</v>
      </c>
      <c r="Q12" s="11">
        <f>2*'OddsRatio_working_3-way'!K12*'OddsRatio_working_3-way'!L12*'OddsRatio_working_3-way'!M12</f>
        <v>7.8873453616927561E-2</v>
      </c>
      <c r="R12" s="11">
        <f t="shared" si="23"/>
        <v>0</v>
      </c>
      <c r="S12" s="11">
        <f t="shared" si="24"/>
        <v>-0.81602256121352867</v>
      </c>
      <c r="T12" s="11">
        <f t="shared" si="25"/>
        <v>-0.27850599358823502</v>
      </c>
      <c r="U12" s="11">
        <f>'OddsRatio_working_3-way'!S12-'OddsRatio_working_3-way'!R12^2/3</f>
        <v>-0.81602256121352867</v>
      </c>
      <c r="V12" s="11">
        <f>'OddsRatio_working_3-way'!S12*'OddsRatio_working_3-way'!R12/3-2*'OddsRatio_working_3-way'!R12^3/27-'OddsRatio_working_3-way'!T12</f>
        <v>0.27850599358823502</v>
      </c>
      <c r="W12" s="11">
        <f>'OddsRatio_working_3-way'!V12^2+4*'OddsRatio_working_3-way'!U12^3/27</f>
        <v>-2.9356803953188709E-3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0.14186372762257526</v>
      </c>
      <c r="Y12" s="11">
        <f>IF('OddsRatio_working_3-way'!W12&gt;=0,IF('OddsRatio_working_3-way'!V12+SQRT('OddsRatio_working_3-way'!W12)&gt;0,0,PI()),ACOS('OddsRatio_working_3-way'!V12/(2*'OddsRatio_working_3-way'!X12)))</f>
        <v>0.19214480702832804</v>
      </c>
      <c r="Z12" s="11">
        <f>'OddsRatio_working_3-way'!X12^(1/3)*COS('OddsRatio_working_3-way'!Y12/3)</f>
        <v>0.52047403520560531</v>
      </c>
      <c r="AA12" s="11">
        <f>'OddsRatio_working_3-way'!X12^(1/3)*COS(('OddsRatio_working_3-way'!Y12+2*PI())/3)</f>
        <v>-0.28914591434719494</v>
      </c>
      <c r="AB12" s="11">
        <f>'OddsRatio_working_3-way'!X12^(1/3)*COS(('OddsRatio_working_3-way'!Y12+4*PI())/3)</f>
        <v>-0.23132812085841048</v>
      </c>
      <c r="AC12" s="11">
        <f>'OddsRatio_working_3-way'!X12^(1/3)*SIN('OddsRatio_working_3-way'!Y12/3)</f>
        <v>3.3381118634700002E-2</v>
      </c>
      <c r="AD12" s="11">
        <f>'OddsRatio_working_3-way'!X12^(1/3)*SIN(('OddsRatio_working_3-way'!Y12+2*PI())/3)</f>
        <v>0.43405317718090053</v>
      </c>
      <c r="AE12" s="11">
        <f>'OddsRatio_working_3-way'!X12^(1/3)*SIN(('OddsRatio_working_3-way'!Y12+4*PI())/3)</f>
        <v>-0.46743429581560042</v>
      </c>
      <c r="AF12" s="11">
        <f>-'OddsRatio_working_3-way'!U12/(3*'OddsRatio_working_3-way'!X12^(1/3))*COS(('OddsRatio_working_3-way'!Y12)/3)</f>
        <v>0.5204740352056052</v>
      </c>
      <c r="AG12" s="11">
        <f>-'OddsRatio_working_3-way'!U12/(3*'OddsRatio_working_3-way'!X12^(1/3))*COS(('OddsRatio_working_3-way'!Y12+2*PI())/3)</f>
        <v>-0.28914591434719489</v>
      </c>
      <c r="AH12" s="11">
        <f>-'OddsRatio_working_3-way'!U12/(3*'OddsRatio_working_3-way'!X12^(1/3))*COS(('OddsRatio_working_3-way'!Y12+4*PI())/3)</f>
        <v>-0.23132812085841045</v>
      </c>
      <c r="AI12" s="11">
        <f>'OddsRatio_working_3-way'!U12/(3*'OddsRatio_working_3-way'!X12^(1/3))*SIN(('OddsRatio_working_3-way'!Y12)/3)</f>
        <v>-3.3381118634699995E-2</v>
      </c>
      <c r="AJ12" s="11">
        <f>'OddsRatio_working_3-way'!U12/(3*'OddsRatio_working_3-way'!X12^(1/3))*SIN(('OddsRatio_working_3-way'!Y12+2*PI())/3)</f>
        <v>-0.43405317718090042</v>
      </c>
      <c r="AK12" s="11">
        <f>'OddsRatio_working_3-way'!U12/(3*'OddsRatio_working_3-way'!X12^(1/3))*SIN(('OddsRatio_working_3-way'!Y12+4*PI())/3)</f>
        <v>0.46743429581560031</v>
      </c>
      <c r="AL12" s="11">
        <f>'OddsRatio_working_3-way'!Z12+'OddsRatio_working_3-way'!AF12</f>
        <v>1.0409480704112104</v>
      </c>
      <c r="AM12" s="11">
        <f>'OddsRatio_working_3-way'!AA12+'OddsRatio_working_3-way'!AG12</f>
        <v>-0.57829182869438989</v>
      </c>
      <c r="AN12" s="11">
        <f>'OddsRatio_working_3-way'!AB12+'OddsRatio_working_3-way'!AH12</f>
        <v>-0.46265624171682096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1.0409480704112104</v>
      </c>
      <c r="AS12" s="11">
        <f>IF(('OddsRatio_working_3-way'!X12=0),IF(Q12&gt;0,-Q12^(1/3),(-Q12)^(1/3)),'OddsRatio_working_3-way'!AM12-'OddsRatio_working_3-way'!R12/3)</f>
        <v>-0.57829182869438989</v>
      </c>
      <c r="AT12" s="11">
        <f>IF(('OddsRatio_working_3-way'!X12=0),IF(Q12&gt;0,-Q12^(1/3),(-Q12)^(1/3)),'OddsRatio_working_3-way'!AN12-'OddsRatio_working_3-way'!R12/3)</f>
        <v>-0.46265624171682096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3.21</v>
      </c>
      <c r="B13" s="4">
        <f>IF('True_Odds_Calculator_3-way'!B14="","",'True_Odds_Calculator_3-way'!B14)</f>
        <v>3.38</v>
      </c>
      <c r="C13" s="4">
        <f>IF('True_Odds_Calculator_3-way'!C14="","",'True_Odds_Calculator_3-way'!C14)</f>
        <v>2.35</v>
      </c>
      <c r="D13" s="9">
        <f t="shared" si="13"/>
        <v>0.30096542293934164</v>
      </c>
      <c r="E13" s="9">
        <f t="shared" si="14"/>
        <v>0.28560775405028155</v>
      </c>
      <c r="F13" s="9">
        <f t="shared" si="15"/>
        <v>0.41342682301037692</v>
      </c>
      <c r="G13" s="9">
        <f t="shared" si="16"/>
        <v>1.0509686973334993</v>
      </c>
      <c r="H13" s="9">
        <f t="shared" si="17"/>
        <v>3.3226408211070342</v>
      </c>
      <c r="I13" s="9">
        <f t="shared" si="18"/>
        <v>3.5013054996537276</v>
      </c>
      <c r="J13" s="9">
        <f t="shared" si="19"/>
        <v>2.418807741400224</v>
      </c>
      <c r="K13" s="11">
        <f t="shared" si="20"/>
        <v>0.3115264797507788</v>
      </c>
      <c r="L13" s="11">
        <f t="shared" si="21"/>
        <v>0.29585798816568049</v>
      </c>
      <c r="M13" s="11">
        <f t="shared" si="22"/>
        <v>0.42553191489361702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-0.2784924361778609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0.23296831042674385</v>
      </c>
      <c r="Q13" s="11">
        <f>2*'OddsRatio_working_3-way'!K13*'OddsRatio_working_3-way'!L13*'OddsRatio_working_3-way'!M13</f>
        <v>7.8440508561193209E-2</v>
      </c>
      <c r="R13" s="11">
        <f t="shared" si="23"/>
        <v>0</v>
      </c>
      <c r="S13" s="11">
        <f t="shared" si="24"/>
        <v>-0.83653370850602637</v>
      </c>
      <c r="T13" s="11">
        <f t="shared" si="25"/>
        <v>-0.28166118131516038</v>
      </c>
      <c r="U13" s="11">
        <f>'OddsRatio_working_3-way'!S13-'OddsRatio_working_3-way'!R13^2/3</f>
        <v>-0.83653370850602637</v>
      </c>
      <c r="V13" s="11">
        <f>'OddsRatio_working_3-way'!S13*'OddsRatio_working_3-way'!R13/3-2*'OddsRatio_working_3-way'!R13^3/27-'OddsRatio_working_3-way'!T13</f>
        <v>0.28166118131516038</v>
      </c>
      <c r="W13" s="11">
        <f>'OddsRatio_working_3-way'!V13^2+4*'OddsRatio_working_3-way'!U13^3/27</f>
        <v>-7.392429423524513E-3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0.14724592565108224</v>
      </c>
      <c r="Y13" s="11">
        <f>IF('OddsRatio_working_3-way'!W13&gt;=0,IF('OddsRatio_working_3-way'!V13+SQRT('OddsRatio_working_3-way'!W13)&gt;0,0,PI()),ACOS('OddsRatio_working_3-way'!V13/(2*'OddsRatio_working_3-way'!X13)))</f>
        <v>0.29627334554813922</v>
      </c>
      <c r="Z13" s="11">
        <f>'OddsRatio_working_3-way'!X13^(1/3)*COS('OddsRatio_working_3-way'!Y13/3)</f>
        <v>0.52548434866674965</v>
      </c>
      <c r="AA13" s="11">
        <f>'OddsRatio_working_3-way'!X13^(1/3)*COS(('OddsRatio_working_3-way'!Y13+2*PI())/3)</f>
        <v>-0.3078318250995763</v>
      </c>
      <c r="AB13" s="11">
        <f>'OddsRatio_working_3-way'!X13^(1/3)*COS(('OddsRatio_working_3-way'!Y13+4*PI())/3)</f>
        <v>-0.21765252356717352</v>
      </c>
      <c r="AC13" s="11">
        <f>'OddsRatio_working_3-way'!X13^(1/3)*SIN('OddsRatio_working_3-way'!Y13/3)</f>
        <v>5.2065044015065252E-2</v>
      </c>
      <c r="AD13" s="11">
        <f>'OddsRatio_working_3-way'!X13^(1/3)*SIN(('OddsRatio_working_3-way'!Y13+2*PI())/3)</f>
        <v>0.42905027322899203</v>
      </c>
      <c r="AE13" s="11">
        <f>'OddsRatio_working_3-way'!X13^(1/3)*SIN(('OddsRatio_working_3-way'!Y13+4*PI())/3)</f>
        <v>-0.48111531724405721</v>
      </c>
      <c r="AF13" s="11">
        <f>-'OddsRatio_working_3-way'!U13/(3*'OddsRatio_working_3-way'!X13^(1/3))*COS(('OddsRatio_working_3-way'!Y13)/3)</f>
        <v>0.52548434866674965</v>
      </c>
      <c r="AG13" s="11">
        <f>-'OddsRatio_working_3-way'!U13/(3*'OddsRatio_working_3-way'!X13^(1/3))*COS(('OddsRatio_working_3-way'!Y13+2*PI())/3)</f>
        <v>-0.3078318250995763</v>
      </c>
      <c r="AH13" s="11">
        <f>-'OddsRatio_working_3-way'!U13/(3*'OddsRatio_working_3-way'!X13^(1/3))*COS(('OddsRatio_working_3-way'!Y13+4*PI())/3)</f>
        <v>-0.21765252356717352</v>
      </c>
      <c r="AI13" s="11">
        <f>'OddsRatio_working_3-way'!U13/(3*'OddsRatio_working_3-way'!X13^(1/3))*SIN(('OddsRatio_working_3-way'!Y13)/3)</f>
        <v>-5.2065044015065252E-2</v>
      </c>
      <c r="AJ13" s="11">
        <f>'OddsRatio_working_3-way'!U13/(3*'OddsRatio_working_3-way'!X13^(1/3))*SIN(('OddsRatio_working_3-way'!Y13+2*PI())/3)</f>
        <v>-0.42905027322899203</v>
      </c>
      <c r="AK13" s="11">
        <f>'OddsRatio_working_3-way'!U13/(3*'OddsRatio_working_3-way'!X13^(1/3))*SIN(('OddsRatio_working_3-way'!Y13+4*PI())/3)</f>
        <v>0.48111531724405721</v>
      </c>
      <c r="AL13" s="11">
        <f>'OddsRatio_working_3-way'!Z13+'OddsRatio_working_3-way'!AF13</f>
        <v>1.0509686973334993</v>
      </c>
      <c r="AM13" s="11">
        <f>'OddsRatio_working_3-way'!AA13+'OddsRatio_working_3-way'!AG13</f>
        <v>-0.61566365019915259</v>
      </c>
      <c r="AN13" s="11">
        <f>'OddsRatio_working_3-way'!AB13+'OddsRatio_working_3-way'!AH13</f>
        <v>-0.43530504713434703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1.0509686973334993</v>
      </c>
      <c r="AS13" s="11">
        <f>IF(('OddsRatio_working_3-way'!X13=0),IF(Q13&gt;0,-Q13^(1/3),(-Q13)^(1/3)),'OddsRatio_working_3-way'!AM13-'OddsRatio_working_3-way'!R13/3)</f>
        <v>-0.61566365019915259</v>
      </c>
      <c r="AT13" s="11">
        <f>IF(('OddsRatio_working_3-way'!X13=0),IF(Q13&gt;0,-Q13^(1/3),(-Q13)^(1/3)),'OddsRatio_working_3-way'!AN13-'OddsRatio_working_3-way'!R13/3)</f>
        <v>-0.43530504713434703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2.1800000000000002</v>
      </c>
      <c r="B14" s="4">
        <f>IF('True_Odds_Calculator_3-way'!B15="","",'True_Odds_Calculator_3-way'!B15)</f>
        <v>2.99</v>
      </c>
      <c r="C14" s="4">
        <f>IF('True_Odds_Calculator_3-way'!C15="","",'True_Odds_Calculator_3-way'!C15)</f>
        <v>4.2300000000000004</v>
      </c>
      <c r="D14" s="9">
        <f t="shared" si="13"/>
        <v>0.4473909960033946</v>
      </c>
      <c r="E14" s="9">
        <f t="shared" si="14"/>
        <v>0.32435307420842791</v>
      </c>
      <c r="F14" s="9">
        <f t="shared" si="15"/>
        <v>0.2282559297881776</v>
      </c>
      <c r="G14" s="9">
        <f t="shared" si="16"/>
        <v>1.0467638361854898</v>
      </c>
      <c r="H14" s="9">
        <f t="shared" si="17"/>
        <v>2.235181326698878</v>
      </c>
      <c r="I14" s="9">
        <f t="shared" si="18"/>
        <v>3.083060034009125</v>
      </c>
      <c r="J14" s="9">
        <f t="shared" si="19"/>
        <v>4.3810471908791326</v>
      </c>
      <c r="K14" s="11">
        <f t="shared" si="20"/>
        <v>0.4587155963302752</v>
      </c>
      <c r="L14" s="11">
        <f t="shared" si="21"/>
        <v>0.33444816053511706</v>
      </c>
      <c r="M14" s="11">
        <f t="shared" si="22"/>
        <v>0.23640661938534277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-0.2750866767450123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0.23211965942533119</v>
      </c>
      <c r="Q14" s="11">
        <f>2*'OddsRatio_working_3-way'!K14*'OddsRatio_working_3-way'!L14*'OddsRatio_working_3-way'!M14</f>
        <v>7.2537393570415984E-2</v>
      </c>
      <c r="R14" s="11">
        <f t="shared" si="23"/>
        <v>0</v>
      </c>
      <c r="S14" s="11">
        <f t="shared" si="24"/>
        <v>-0.84380553130347069</v>
      </c>
      <c r="T14" s="11">
        <f t="shared" si="25"/>
        <v>-0.26368922853233451</v>
      </c>
      <c r="U14" s="11">
        <f>'OddsRatio_working_3-way'!S14-'OddsRatio_working_3-way'!R14^2/3</f>
        <v>-0.84380553130347069</v>
      </c>
      <c r="V14" s="11">
        <f>'OddsRatio_working_3-way'!S14*'OddsRatio_working_3-way'!R14/3-2*'OddsRatio_working_3-way'!R14^3/27-'OddsRatio_working_3-way'!T14</f>
        <v>0.26368922853233451</v>
      </c>
      <c r="W14" s="11">
        <f>'OddsRatio_working_3-way'!V14^2+4*'OddsRatio_working_3-way'!U14^3/27</f>
        <v>-1.9474820176433538E-2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0.14917006185928469</v>
      </c>
      <c r="Y14" s="11">
        <f>IF('OddsRatio_working_3-way'!W14&gt;=0,IF('OddsRatio_working_3-way'!V14+SQRT('OddsRatio_working_3-way'!W14)&gt;0,0,PI()),ACOS('OddsRatio_working_3-way'!V14/(2*'OddsRatio_working_3-way'!X14)))</f>
        <v>0.48675713756597405</v>
      </c>
      <c r="Z14" s="11">
        <f>'OddsRatio_working_3-way'!X14^(1/3)*COS('OddsRatio_working_3-way'!Y14/3)</f>
        <v>0.52338191809274492</v>
      </c>
      <c r="AA14" s="11">
        <f>'OddsRatio_working_3-way'!X14^(1/3)*COS(('OddsRatio_working_3-way'!Y14+2*PI())/3)</f>
        <v>-0.33588603089105162</v>
      </c>
      <c r="AB14" s="11">
        <f>'OddsRatio_working_3-way'!X14^(1/3)*COS(('OddsRatio_working_3-way'!Y14+4*PI())/3)</f>
        <v>-0.18749588720169336</v>
      </c>
      <c r="AC14" s="11">
        <f>'OddsRatio_working_3-way'!X14^(1/3)*SIN('OddsRatio_working_3-way'!Y14/3)</f>
        <v>8.5673089404138522E-2</v>
      </c>
      <c r="AD14" s="11">
        <f>'OddsRatio_working_3-way'!X14^(1/3)*SIN(('OddsRatio_working_3-way'!Y14+2*PI())/3)</f>
        <v>0.41042549224767422</v>
      </c>
      <c r="AE14" s="11">
        <f>'OddsRatio_working_3-way'!X14^(1/3)*SIN(('OddsRatio_working_3-way'!Y14+4*PI())/3)</f>
        <v>-0.49609858165181253</v>
      </c>
      <c r="AF14" s="11">
        <f>-'OddsRatio_working_3-way'!U14/(3*'OddsRatio_working_3-way'!X14^(1/3))*COS(('OddsRatio_working_3-way'!Y14)/3)</f>
        <v>0.52338191809274492</v>
      </c>
      <c r="AG14" s="11">
        <f>-'OddsRatio_working_3-way'!U14/(3*'OddsRatio_working_3-way'!X14^(1/3))*COS(('OddsRatio_working_3-way'!Y14+2*PI())/3)</f>
        <v>-0.33588603089105162</v>
      </c>
      <c r="AH14" s="11">
        <f>-'OddsRatio_working_3-way'!U14/(3*'OddsRatio_working_3-way'!X14^(1/3))*COS(('OddsRatio_working_3-way'!Y14+4*PI())/3)</f>
        <v>-0.18749588720169336</v>
      </c>
      <c r="AI14" s="11">
        <f>'OddsRatio_working_3-way'!U14/(3*'OddsRatio_working_3-way'!X14^(1/3))*SIN(('OddsRatio_working_3-way'!Y14)/3)</f>
        <v>-8.5673089404138522E-2</v>
      </c>
      <c r="AJ14" s="11">
        <f>'OddsRatio_working_3-way'!U14/(3*'OddsRatio_working_3-way'!X14^(1/3))*SIN(('OddsRatio_working_3-way'!Y14+2*PI())/3)</f>
        <v>-0.41042549224767422</v>
      </c>
      <c r="AK14" s="11">
        <f>'OddsRatio_working_3-way'!U14/(3*'OddsRatio_working_3-way'!X14^(1/3))*SIN(('OddsRatio_working_3-way'!Y14+4*PI())/3)</f>
        <v>0.49609858165181253</v>
      </c>
      <c r="AL14" s="11">
        <f>'OddsRatio_working_3-way'!Z14+'OddsRatio_working_3-way'!AF14</f>
        <v>1.0467638361854898</v>
      </c>
      <c r="AM14" s="11">
        <f>'OddsRatio_working_3-way'!AA14+'OddsRatio_working_3-way'!AG14</f>
        <v>-0.67177206178210325</v>
      </c>
      <c r="AN14" s="11">
        <f>'OddsRatio_working_3-way'!AB14+'OddsRatio_working_3-way'!AH14</f>
        <v>-0.37499177440338671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1.0467638361854898</v>
      </c>
      <c r="AS14" s="11">
        <f>IF(('OddsRatio_working_3-way'!X14=0),IF(Q14&gt;0,-Q14^(1/3),(-Q14)^(1/3)),'OddsRatio_working_3-way'!AM14-'OddsRatio_working_3-way'!R14/3)</f>
        <v>-0.67177206178210325</v>
      </c>
      <c r="AT14" s="11">
        <f>IF(('OddsRatio_working_3-way'!X14=0),IF(Q14&gt;0,-Q14^(1/3),(-Q14)^(1/3)),'OddsRatio_working_3-way'!AN14-'OddsRatio_working_3-way'!R14/3)</f>
        <v>-0.37499177440338671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1.93</v>
      </c>
      <c r="B15" s="4">
        <f>IF('True_Odds_Calculator_3-way'!B16="","",'True_Odds_Calculator_3-way'!B16)</f>
        <v>3.49</v>
      </c>
      <c r="C15" s="4">
        <f>IF('True_Odds_Calculator_3-way'!C16="","",'True_Odds_Calculator_3-way'!C16)</f>
        <v>4.0999999999999996</v>
      </c>
      <c r="D15" s="9">
        <f t="shared" si="13"/>
        <v>0.49892054694125998</v>
      </c>
      <c r="E15" s="9">
        <f t="shared" si="14"/>
        <v>0.27107580785021884</v>
      </c>
      <c r="F15" s="9">
        <f t="shared" si="15"/>
        <v>0.23000364520852123</v>
      </c>
      <c r="G15" s="9">
        <f t="shared" si="16"/>
        <v>1.0799216711339095</v>
      </c>
      <c r="H15" s="9">
        <f t="shared" si="17"/>
        <v>2.0043271541545358</v>
      </c>
      <c r="I15" s="9">
        <f t="shared" si="18"/>
        <v>3.6890049611234339</v>
      </c>
      <c r="J15" s="9">
        <f t="shared" si="19"/>
        <v>4.3477571805151189</v>
      </c>
      <c r="K15" s="11">
        <f t="shared" si="20"/>
        <v>0.5181347150259068</v>
      </c>
      <c r="L15" s="11">
        <f t="shared" si="21"/>
        <v>0.28653295128939826</v>
      </c>
      <c r="M15" s="11">
        <f t="shared" si="22"/>
        <v>0.24390243902439027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-0.25994256305227659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0.23609185421545265</v>
      </c>
      <c r="Q15" s="11">
        <f>2*'OddsRatio_working_3-way'!K15*'OddsRatio_working_3-way'!L15*'OddsRatio_working_3-way'!M15</f>
        <v>7.242081417651923E-2</v>
      </c>
      <c r="R15" s="11">
        <f t="shared" si="23"/>
        <v>0</v>
      </c>
      <c r="S15" s="11">
        <f t="shared" si="24"/>
        <v>-0.90824623502682256</v>
      </c>
      <c r="T15" s="11">
        <f t="shared" si="25"/>
        <v>-0.27860313957877997</v>
      </c>
      <c r="U15" s="11">
        <f>'OddsRatio_working_3-way'!S15-'OddsRatio_working_3-way'!R15^2/3</f>
        <v>-0.90824623502682256</v>
      </c>
      <c r="V15" s="11">
        <f>'OddsRatio_working_3-way'!S15*'OddsRatio_working_3-way'!R15/3-2*'OddsRatio_working_3-way'!R15^3/27-'OddsRatio_working_3-way'!T15</f>
        <v>0.27860313957877997</v>
      </c>
      <c r="W15" s="11">
        <f>'OddsRatio_working_3-way'!V15^2+4*'OddsRatio_working_3-way'!U15^3/27</f>
        <v>-3.3376218457011525E-2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0.16658025681346866</v>
      </c>
      <c r="Y15" s="11">
        <f>IF('OddsRatio_working_3-way'!W15&gt;=0,IF('OddsRatio_working_3-way'!V15+SQRT('OddsRatio_working_3-way'!W15)&gt;0,0,PI()),ACOS('OddsRatio_working_3-way'!V15/(2*'OddsRatio_working_3-way'!X15)))</f>
        <v>0.58040072378876417</v>
      </c>
      <c r="Z15" s="11">
        <f>'OddsRatio_working_3-way'!X15^(1/3)*COS('OddsRatio_working_3-way'!Y15/3)</f>
        <v>0.53996083556695473</v>
      </c>
      <c r="AA15" s="11">
        <f>'OddsRatio_working_3-way'!X15^(1/3)*COS(('OddsRatio_working_3-way'!Y15+2*PI())/3)</f>
        <v>-0.36159526809216219</v>
      </c>
      <c r="AB15" s="11">
        <f>'OddsRatio_working_3-way'!X15^(1/3)*COS(('OddsRatio_working_3-way'!Y15+4*PI())/3)</f>
        <v>-0.17836556747479257</v>
      </c>
      <c r="AC15" s="11">
        <f>'OddsRatio_working_3-way'!X15^(1/3)*SIN('OddsRatio_working_3-way'!Y15/3)</f>
        <v>0.10578771697497295</v>
      </c>
      <c r="AD15" s="11">
        <f>'OddsRatio_working_3-way'!X15^(1/3)*SIN(('OddsRatio_working_3-way'!Y15+2*PI())/3)</f>
        <v>0.41472594216216835</v>
      </c>
      <c r="AE15" s="11">
        <f>'OddsRatio_working_3-way'!X15^(1/3)*SIN(('OddsRatio_working_3-way'!Y15+4*PI())/3)</f>
        <v>-0.5205136591371412</v>
      </c>
      <c r="AF15" s="11">
        <f>-'OddsRatio_working_3-way'!U15/(3*'OddsRatio_working_3-way'!X15^(1/3))*COS(('OddsRatio_working_3-way'!Y15)/3)</f>
        <v>0.53996083556695484</v>
      </c>
      <c r="AG15" s="11">
        <f>-'OddsRatio_working_3-way'!U15/(3*'OddsRatio_working_3-way'!X15^(1/3))*COS(('OddsRatio_working_3-way'!Y15+2*PI())/3)</f>
        <v>-0.36159526809216225</v>
      </c>
      <c r="AH15" s="11">
        <f>-'OddsRatio_working_3-way'!U15/(3*'OddsRatio_working_3-way'!X15^(1/3))*COS(('OddsRatio_working_3-way'!Y15+4*PI())/3)</f>
        <v>-0.17836556747479262</v>
      </c>
      <c r="AI15" s="11">
        <f>'OddsRatio_working_3-way'!U15/(3*'OddsRatio_working_3-way'!X15^(1/3))*SIN(('OddsRatio_working_3-way'!Y15)/3)</f>
        <v>-0.10578771697497297</v>
      </c>
      <c r="AJ15" s="11">
        <f>'OddsRatio_working_3-way'!U15/(3*'OddsRatio_working_3-way'!X15^(1/3))*SIN(('OddsRatio_working_3-way'!Y15+2*PI())/3)</f>
        <v>-0.4147259421621684</v>
      </c>
      <c r="AK15" s="11">
        <f>'OddsRatio_working_3-way'!U15/(3*'OddsRatio_working_3-way'!X15^(1/3))*SIN(('OddsRatio_working_3-way'!Y15+4*PI())/3)</f>
        <v>0.52051365913714132</v>
      </c>
      <c r="AL15" s="11">
        <f>'OddsRatio_working_3-way'!Z15+'OddsRatio_working_3-way'!AF15</f>
        <v>1.0799216711339095</v>
      </c>
      <c r="AM15" s="11">
        <f>'OddsRatio_working_3-way'!AA15+'OddsRatio_working_3-way'!AG15</f>
        <v>-0.7231905361843245</v>
      </c>
      <c r="AN15" s="11">
        <f>'OddsRatio_working_3-way'!AB15+'OddsRatio_working_3-way'!AH15</f>
        <v>-0.35673113494958519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1.0799216711339095</v>
      </c>
      <c r="AS15" s="11">
        <f>IF(('OddsRatio_working_3-way'!X15=0),IF(Q15&gt;0,-Q15^(1/3),(-Q15)^(1/3)),'OddsRatio_working_3-way'!AM15-'OddsRatio_working_3-way'!R15/3)</f>
        <v>-0.7231905361843245</v>
      </c>
      <c r="AT15" s="11">
        <f>IF(('OddsRatio_working_3-way'!X15=0),IF(Q15&gt;0,-Q15^(1/3),(-Q15)^(1/3)),'OddsRatio_working_3-way'!AN15-'OddsRatio_working_3-way'!R15/3)</f>
        <v>-0.35673113494958519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3.12</v>
      </c>
      <c r="B16" s="4">
        <f>IF('True_Odds_Calculator_3-way'!B17="","",'True_Odds_Calculator_3-way'!B17)</f>
        <v>3.74</v>
      </c>
      <c r="C16" s="4">
        <f>IF('True_Odds_Calculator_3-way'!C17="","",'True_Odds_Calculator_3-way'!C17)</f>
        <v>2.19</v>
      </c>
      <c r="D16" s="9">
        <f t="shared" si="13"/>
        <v>0.30589929020958395</v>
      </c>
      <c r="E16" s="9">
        <f t="shared" si="14"/>
        <v>0.2542821250414134</v>
      </c>
      <c r="F16" s="9">
        <f t="shared" si="15"/>
        <v>0.43981858474900293</v>
      </c>
      <c r="G16" s="9">
        <f t="shared" si="16"/>
        <v>1.070306488648076</v>
      </c>
      <c r="H16" s="9">
        <f t="shared" si="17"/>
        <v>3.2690497559339207</v>
      </c>
      <c r="I16" s="9">
        <f t="shared" si="18"/>
        <v>3.9326397788957288</v>
      </c>
      <c r="J16" s="9">
        <f t="shared" si="19"/>
        <v>2.2736647214912105</v>
      </c>
      <c r="K16" s="11">
        <f t="shared" si="20"/>
        <v>0.32051282051282048</v>
      </c>
      <c r="L16" s="11">
        <f t="shared" si="21"/>
        <v>0.26737967914438499</v>
      </c>
      <c r="M16" s="11">
        <f t="shared" si="22"/>
        <v>0.45662100456621008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-0.27049738693574321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0.23674731571588942</v>
      </c>
      <c r="Q16" s="11">
        <f>2*'OddsRatio_working_3-way'!K16*'OddsRatio_working_3-way'!L16*'OddsRatio_working_3-way'!M16</f>
        <v>7.8263575443269229E-2</v>
      </c>
      <c r="R16" s="11">
        <f t="shared" si="23"/>
        <v>0</v>
      </c>
      <c r="S16" s="11">
        <f t="shared" si="24"/>
        <v>-0.8752295850167634</v>
      </c>
      <c r="T16" s="11">
        <f t="shared" si="25"/>
        <v>-0.28933209422041767</v>
      </c>
      <c r="U16" s="11">
        <f>'OddsRatio_working_3-way'!S16-'OddsRatio_working_3-way'!R16^2/3</f>
        <v>-0.8752295850167634</v>
      </c>
      <c r="V16" s="11">
        <f>'OddsRatio_working_3-way'!S16*'OddsRatio_working_3-way'!R16/3-2*'OddsRatio_working_3-way'!R16^3/27-'OddsRatio_working_3-way'!T16</f>
        <v>0.28933209422041767</v>
      </c>
      <c r="W16" s="11">
        <f>'OddsRatio_working_3-way'!V16^2+4*'OddsRatio_working_3-way'!U16^3/27</f>
        <v>-1.5612767618373935E-2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0.15758000219281204</v>
      </c>
      <c r="Y16" s="11">
        <f>IF('OddsRatio_working_3-way'!W16&gt;=0,IF('OddsRatio_working_3-way'!V16+SQRT('OddsRatio_working_3-way'!W16)&gt;0,0,PI()),ACOS('OddsRatio_working_3-way'!V16/(2*'OddsRatio_working_3-way'!X16)))</f>
        <v>0.407667050006564</v>
      </c>
      <c r="Z16" s="11">
        <f>'OddsRatio_working_3-way'!X16^(1/3)*COS('OddsRatio_working_3-way'!Y16/3)</f>
        <v>0.53515324432403799</v>
      </c>
      <c r="AA16" s="11">
        <f>'OddsRatio_working_3-way'!X16^(1/3)*COS(('OddsRatio_working_3-way'!Y16+2*PI())/3)</f>
        <v>-0.3309457792597994</v>
      </c>
      <c r="AB16" s="11">
        <f>'OddsRatio_working_3-way'!X16^(1/3)*COS(('OddsRatio_working_3-way'!Y16+4*PI())/3)</f>
        <v>-0.20420746506423851</v>
      </c>
      <c r="AC16" s="11">
        <f>'OddsRatio_working_3-way'!X16^(1/3)*SIN('OddsRatio_working_3-way'!Y16/3)</f>
        <v>7.3172399817446387E-2</v>
      </c>
      <c r="AD16" s="11">
        <f>'OddsRatio_working_3-way'!X16^(1/3)*SIN(('OddsRatio_working_3-way'!Y16+2*PI())/3)</f>
        <v>0.42687010459355418</v>
      </c>
      <c r="AE16" s="11">
        <f>'OddsRatio_working_3-way'!X16^(1/3)*SIN(('OddsRatio_working_3-way'!Y16+4*PI())/3)</f>
        <v>-0.50004250441100062</v>
      </c>
      <c r="AF16" s="11">
        <f>-'OddsRatio_working_3-way'!U16/(3*'OddsRatio_working_3-way'!X16^(1/3))*COS(('OddsRatio_working_3-way'!Y16)/3)</f>
        <v>0.53515324432403799</v>
      </c>
      <c r="AG16" s="11">
        <f>-'OddsRatio_working_3-way'!U16/(3*'OddsRatio_working_3-way'!X16^(1/3))*COS(('OddsRatio_working_3-way'!Y16+2*PI())/3)</f>
        <v>-0.3309457792597994</v>
      </c>
      <c r="AH16" s="11">
        <f>-'OddsRatio_working_3-way'!U16/(3*'OddsRatio_working_3-way'!X16^(1/3))*COS(('OddsRatio_working_3-way'!Y16+4*PI())/3)</f>
        <v>-0.20420746506423851</v>
      </c>
      <c r="AI16" s="11">
        <f>'OddsRatio_working_3-way'!U16/(3*'OddsRatio_working_3-way'!X16^(1/3))*SIN(('OddsRatio_working_3-way'!Y16)/3)</f>
        <v>-7.3172399817446387E-2</v>
      </c>
      <c r="AJ16" s="11">
        <f>'OddsRatio_working_3-way'!U16/(3*'OddsRatio_working_3-way'!X16^(1/3))*SIN(('OddsRatio_working_3-way'!Y16+2*PI())/3)</f>
        <v>-0.42687010459355418</v>
      </c>
      <c r="AK16" s="11">
        <f>'OddsRatio_working_3-way'!U16/(3*'OddsRatio_working_3-way'!X16^(1/3))*SIN(('OddsRatio_working_3-way'!Y16+4*PI())/3)</f>
        <v>0.50004250441100062</v>
      </c>
      <c r="AL16" s="11">
        <f>'OddsRatio_working_3-way'!Z16+'OddsRatio_working_3-way'!AF16</f>
        <v>1.070306488648076</v>
      </c>
      <c r="AM16" s="11">
        <f>'OddsRatio_working_3-way'!AA16+'OddsRatio_working_3-way'!AG16</f>
        <v>-0.6618915585195988</v>
      </c>
      <c r="AN16" s="11">
        <f>'OddsRatio_working_3-way'!AB16+'OddsRatio_working_3-way'!AH16</f>
        <v>-0.40841493012847702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1.070306488648076</v>
      </c>
      <c r="AS16" s="11">
        <f>IF(('OddsRatio_working_3-way'!X16=0),IF(Q16&gt;0,-Q16^(1/3),(-Q16)^(1/3)),'OddsRatio_working_3-way'!AM16-'OddsRatio_working_3-way'!R16/3)</f>
        <v>-0.6618915585195988</v>
      </c>
      <c r="AT16" s="11">
        <f>IF(('OddsRatio_working_3-way'!X16=0),IF(Q16&gt;0,-Q16^(1/3),(-Q16)^(1/3)),'OddsRatio_working_3-way'!AN16-'OddsRatio_working_3-way'!R16/3)</f>
        <v>-0.40841493012847702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1.83</v>
      </c>
      <c r="B17" s="4">
        <f>IF('True_Odds_Calculator_3-way'!B18="","",'True_Odds_Calculator_3-way'!B18)</f>
        <v>3.86</v>
      </c>
      <c r="C17" s="4">
        <f>IF('True_Odds_Calculator_3-way'!C18="","",'True_Odds_Calculator_3-way'!C18)</f>
        <v>4.16</v>
      </c>
      <c r="D17" s="9">
        <f t="shared" si="13"/>
        <v>0.52792874204669338</v>
      </c>
      <c r="E17" s="9">
        <f t="shared" si="14"/>
        <v>0.24502584333468255</v>
      </c>
      <c r="F17" s="9">
        <f t="shared" si="15"/>
        <v>0.2270454146186241</v>
      </c>
      <c r="G17" s="9">
        <f t="shared" si="16"/>
        <v>1.0773434110557805</v>
      </c>
      <c r="H17" s="9">
        <f t="shared" si="17"/>
        <v>1.8941950311762976</v>
      </c>
      <c r="I17" s="9">
        <f t="shared" si="18"/>
        <v>4.0812021556195317</v>
      </c>
      <c r="J17" s="9">
        <f t="shared" si="19"/>
        <v>4.4044051789362673</v>
      </c>
      <c r="K17" s="11">
        <f t="shared" si="20"/>
        <v>0.54644808743169393</v>
      </c>
      <c r="L17" s="11">
        <f t="shared" si="21"/>
        <v>0.2590673575129534</v>
      </c>
      <c r="M17" s="11">
        <f t="shared" si="22"/>
        <v>0.24038461538461536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-0.25526982643902707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0.23310889540822435</v>
      </c>
      <c r="Q17" s="11">
        <f>2*'OddsRatio_working_3-way'!K17*'OddsRatio_working_3-way'!L17*'OddsRatio_working_3-way'!M17</f>
        <v>6.8060991360065506E-2</v>
      </c>
      <c r="R17" s="11">
        <f t="shared" si="23"/>
        <v>0</v>
      </c>
      <c r="S17" s="11">
        <f t="shared" si="24"/>
        <v>-0.91318624946808591</v>
      </c>
      <c r="T17" s="11">
        <f t="shared" si="25"/>
        <v>-0.26662372247243382</v>
      </c>
      <c r="U17" s="11">
        <f>'OddsRatio_working_3-way'!S17-'OddsRatio_working_3-way'!R17^2/3</f>
        <v>-0.91318624946808591</v>
      </c>
      <c r="V17" s="11">
        <f>'OddsRatio_working_3-way'!S17*'OddsRatio_working_3-way'!R17/3-2*'OddsRatio_working_3-way'!R17^3/27-'OddsRatio_working_3-way'!T17</f>
        <v>0.26662372247243382</v>
      </c>
      <c r="W17" s="11">
        <f>'OddsRatio_working_3-way'!V17^2+4*'OddsRatio_working_3-way'!U17^3/27</f>
        <v>-4.1728730965735039E-2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0.16794116555418481</v>
      </c>
      <c r="Y17" s="11">
        <f>IF('OddsRatio_working_3-way'!W17&gt;=0,IF('OddsRatio_working_3-way'!V17+SQRT('OddsRatio_working_3-way'!W17)&gt;0,0,PI()),ACOS('OddsRatio_working_3-way'!V17/(2*'OddsRatio_working_3-way'!X17)))</f>
        <v>0.65376279364168011</v>
      </c>
      <c r="Z17" s="11">
        <f>'OddsRatio_working_3-way'!X17^(1/3)*COS('OddsRatio_working_3-way'!Y17/3)</f>
        <v>0.53867170552789034</v>
      </c>
      <c r="AA17" s="11">
        <f>'OddsRatio_working_3-way'!X17^(1/3)*COS(('OddsRatio_working_3-way'!Y17+2*PI())/3)</f>
        <v>-0.37263714808388221</v>
      </c>
      <c r="AB17" s="11">
        <f>'OddsRatio_working_3-way'!X17^(1/3)*COS(('OddsRatio_working_3-way'!Y17+4*PI())/3)</f>
        <v>-0.16603455744400802</v>
      </c>
      <c r="AC17" s="11">
        <f>'OddsRatio_working_3-way'!X17^(1/3)*SIN('OddsRatio_working_3-way'!Y17/3)</f>
        <v>0.11928206132120546</v>
      </c>
      <c r="AD17" s="11">
        <f>'OddsRatio_working_3-way'!X17^(1/3)*SIN(('OddsRatio_working_3-way'!Y17+2*PI())/3)</f>
        <v>0.40686235062644083</v>
      </c>
      <c r="AE17" s="11">
        <f>'OddsRatio_working_3-way'!X17^(1/3)*SIN(('OddsRatio_working_3-way'!Y17+4*PI())/3)</f>
        <v>-0.52614441194764616</v>
      </c>
      <c r="AF17" s="11">
        <f>-'OddsRatio_working_3-way'!U17/(3*'OddsRatio_working_3-way'!X17^(1/3))*COS(('OddsRatio_working_3-way'!Y17)/3)</f>
        <v>0.53867170552789012</v>
      </c>
      <c r="AG17" s="11">
        <f>-'OddsRatio_working_3-way'!U17/(3*'OddsRatio_working_3-way'!X17^(1/3))*COS(('OddsRatio_working_3-way'!Y17+2*PI())/3)</f>
        <v>-0.3726371480838821</v>
      </c>
      <c r="AH17" s="11">
        <f>-'OddsRatio_working_3-way'!U17/(3*'OddsRatio_working_3-way'!X17^(1/3))*COS(('OddsRatio_working_3-way'!Y17+4*PI())/3)</f>
        <v>-0.16603455744400794</v>
      </c>
      <c r="AI17" s="11">
        <f>'OddsRatio_working_3-way'!U17/(3*'OddsRatio_working_3-way'!X17^(1/3))*SIN(('OddsRatio_working_3-way'!Y17)/3)</f>
        <v>-0.11928206132120542</v>
      </c>
      <c r="AJ17" s="11">
        <f>'OddsRatio_working_3-way'!U17/(3*'OddsRatio_working_3-way'!X17^(1/3))*SIN(('OddsRatio_working_3-way'!Y17+2*PI())/3)</f>
        <v>-0.40686235062644066</v>
      </c>
      <c r="AK17" s="11">
        <f>'OddsRatio_working_3-way'!U17/(3*'OddsRatio_working_3-way'!X17^(1/3))*SIN(('OddsRatio_working_3-way'!Y17+4*PI())/3)</f>
        <v>0.52614441194764594</v>
      </c>
      <c r="AL17" s="11">
        <f>'OddsRatio_working_3-way'!Z17+'OddsRatio_working_3-way'!AF17</f>
        <v>1.0773434110557805</v>
      </c>
      <c r="AM17" s="11">
        <f>'OddsRatio_working_3-way'!AA17+'OddsRatio_working_3-way'!AG17</f>
        <v>-0.74527429616776431</v>
      </c>
      <c r="AN17" s="11">
        <f>'OddsRatio_working_3-way'!AB17+'OddsRatio_working_3-way'!AH17</f>
        <v>-0.33206911488801594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1.0773434110557805</v>
      </c>
      <c r="AS17" s="11">
        <f>IF(('OddsRatio_working_3-way'!X17=0),IF(Q17&gt;0,-Q17^(1/3),(-Q17)^(1/3)),'OddsRatio_working_3-way'!AM17-'OddsRatio_working_3-way'!R17/3)</f>
        <v>-0.74527429616776431</v>
      </c>
      <c r="AT17" s="11">
        <f>IF(('OddsRatio_working_3-way'!X17=0),IF(Q17&gt;0,-Q17^(1/3),(-Q17)^(1/3)),'OddsRatio_working_3-way'!AN17-'OddsRatio_working_3-way'!R17/3)</f>
        <v>-0.33206911488801594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3.4</v>
      </c>
      <c r="B18" s="4">
        <f>IF('True_Odds_Calculator_3-way'!B19="","",'True_Odds_Calculator_3-way'!B19)</f>
        <v>3.5</v>
      </c>
      <c r="C18" s="4">
        <f>IF('True_Odds_Calculator_3-way'!C19="","",'True_Odds_Calculator_3-way'!C19)</f>
        <v>2.15</v>
      </c>
      <c r="D18" s="9">
        <f t="shared" si="13"/>
        <v>0.28004841524006874</v>
      </c>
      <c r="E18" s="9">
        <f t="shared" si="14"/>
        <v>0.27189219779480894</v>
      </c>
      <c r="F18" s="9">
        <f t="shared" si="15"/>
        <v>0.44805938696512254</v>
      </c>
      <c r="G18" s="9">
        <f t="shared" si="16"/>
        <v>1.0711713070261439</v>
      </c>
      <c r="H18" s="9">
        <f t="shared" si="17"/>
        <v>3.5708111368627451</v>
      </c>
      <c r="I18" s="9">
        <f t="shared" si="18"/>
        <v>3.6779282675653606</v>
      </c>
      <c r="J18" s="9">
        <f t="shared" si="19"/>
        <v>2.2318470030800652</v>
      </c>
      <c r="K18" s="11">
        <f t="shared" si="20"/>
        <v>0.29411764705882354</v>
      </c>
      <c r="L18" s="11">
        <f t="shared" si="21"/>
        <v>0.2857142857142857</v>
      </c>
      <c r="M18" s="11">
        <f t="shared" si="22"/>
        <v>0.46511627906976744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-0.26968927105726026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0.23646667969513385</v>
      </c>
      <c r="Q18" s="11">
        <f>2*'OddsRatio_working_3-way'!K18*'OddsRatio_working_3-way'!L18*'OddsRatio_working_3-way'!M18</f>
        <v>7.8170803205002928E-2</v>
      </c>
      <c r="R18" s="11">
        <f t="shared" si="23"/>
        <v>0</v>
      </c>
      <c r="S18" s="11">
        <f t="shared" si="24"/>
        <v>-0.876811594202898</v>
      </c>
      <c r="T18" s="11">
        <f t="shared" si="25"/>
        <v>-0.28985507246376796</v>
      </c>
      <c r="U18" s="11">
        <f>'OddsRatio_working_3-way'!S18-'OddsRatio_working_3-way'!R18^2/3</f>
        <v>-0.876811594202898</v>
      </c>
      <c r="V18" s="11">
        <f>'OddsRatio_working_3-way'!S18*'OddsRatio_working_3-way'!R18/3-2*'OddsRatio_working_3-way'!R18^3/27-'OddsRatio_working_3-way'!T18</f>
        <v>0.28985507246376796</v>
      </c>
      <c r="W18" s="11">
        <f>'OddsRatio_working_3-way'!V18^2+4*'OddsRatio_working_3-way'!U18^3/27</f>
        <v>-1.5849444566770343E-2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0.15800744254602891</v>
      </c>
      <c r="Y18" s="11">
        <f>IF('OddsRatio_working_3-way'!W18&gt;=0,IF('OddsRatio_working_3-way'!V18+SQRT('OddsRatio_working_3-way'!W18)&gt;0,0,PI()),ACOS('OddsRatio_working_3-way'!V18/(2*'OddsRatio_working_3-way'!X18)))</f>
        <v>0.4097519185704106</v>
      </c>
      <c r="Z18" s="11">
        <f>'OddsRatio_working_3-way'!X18^(1/3)*COS('OddsRatio_working_3-way'!Y18/3)</f>
        <v>0.53558565351307208</v>
      </c>
      <c r="AA18" s="11">
        <f>'OddsRatio_working_3-way'!X18^(1/3)*COS(('OddsRatio_working_3-way'!Y18+2*PI())/3)</f>
        <v>-0.33154158646177428</v>
      </c>
      <c r="AB18" s="11">
        <f>'OddsRatio_working_3-way'!X18^(1/3)*COS(('OddsRatio_working_3-way'!Y18+4*PI())/3)</f>
        <v>-0.20404406705129791</v>
      </c>
      <c r="AC18" s="11">
        <f>'OddsRatio_working_3-way'!X18^(1/3)*SIN('OddsRatio_working_3-way'!Y18/3)</f>
        <v>7.3610727152648048E-2</v>
      </c>
      <c r="AD18" s="11">
        <f>'OddsRatio_working_3-way'!X18^(1/3)*SIN(('OddsRatio_working_3-way'!Y18+2*PI())/3)</f>
        <v>0.42702541826848661</v>
      </c>
      <c r="AE18" s="11">
        <f>'OddsRatio_working_3-way'!X18^(1/3)*SIN(('OddsRatio_working_3-way'!Y18+4*PI())/3)</f>
        <v>-0.50063614542113466</v>
      </c>
      <c r="AF18" s="11">
        <f>-'OddsRatio_working_3-way'!U18/(3*'OddsRatio_working_3-way'!X18^(1/3))*COS(('OddsRatio_working_3-way'!Y18)/3)</f>
        <v>0.53558565351307186</v>
      </c>
      <c r="AG18" s="11">
        <f>-'OddsRatio_working_3-way'!U18/(3*'OddsRatio_working_3-way'!X18^(1/3))*COS(('OddsRatio_working_3-way'!Y18+2*PI())/3)</f>
        <v>-0.33154158646177412</v>
      </c>
      <c r="AH18" s="11">
        <f>-'OddsRatio_working_3-way'!U18/(3*'OddsRatio_working_3-way'!X18^(1/3))*COS(('OddsRatio_working_3-way'!Y18+4*PI())/3)</f>
        <v>-0.20404406705129782</v>
      </c>
      <c r="AI18" s="11">
        <f>'OddsRatio_working_3-way'!U18/(3*'OddsRatio_working_3-way'!X18^(1/3))*SIN(('OddsRatio_working_3-way'!Y18)/3)</f>
        <v>-7.361072715264802E-2</v>
      </c>
      <c r="AJ18" s="11">
        <f>'OddsRatio_working_3-way'!U18/(3*'OddsRatio_working_3-way'!X18^(1/3))*SIN(('OddsRatio_working_3-way'!Y18+2*PI())/3)</f>
        <v>-0.42702541826848645</v>
      </c>
      <c r="AK18" s="11">
        <f>'OddsRatio_working_3-way'!U18/(3*'OddsRatio_working_3-way'!X18^(1/3))*SIN(('OddsRatio_working_3-way'!Y18+4*PI())/3)</f>
        <v>0.50063614542113444</v>
      </c>
      <c r="AL18" s="11">
        <f>'OddsRatio_working_3-way'!Z18+'OddsRatio_working_3-way'!AF18</f>
        <v>1.0711713070261439</v>
      </c>
      <c r="AM18" s="11">
        <f>'OddsRatio_working_3-way'!AA18+'OddsRatio_working_3-way'!AG18</f>
        <v>-0.66308317292354846</v>
      </c>
      <c r="AN18" s="11">
        <f>'OddsRatio_working_3-way'!AB18+'OddsRatio_working_3-way'!AH18</f>
        <v>-0.4080881341025957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1.0711713070261439</v>
      </c>
      <c r="AS18" s="11">
        <f>IF(('OddsRatio_working_3-way'!X18=0),IF(Q18&gt;0,-Q18^(1/3),(-Q18)^(1/3)),'OddsRatio_working_3-way'!AM18-'OddsRatio_working_3-way'!R18/3)</f>
        <v>-0.66308317292354846</v>
      </c>
      <c r="AT18" s="11">
        <f>IF(('OddsRatio_working_3-way'!X18=0),IF(Q18&gt;0,-Q18^(1/3),(-Q18)^(1/3)),'OddsRatio_working_3-way'!AN18-'OddsRatio_working_3-way'!R18/3)</f>
        <v>-0.4080881341025957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2.0099999999999998</v>
      </c>
      <c r="B19" s="4">
        <f>IF('True_Odds_Calculator_3-way'!B20="","",'True_Odds_Calculator_3-way'!B20)</f>
        <v>3.42</v>
      </c>
      <c r="C19" s="4">
        <f>IF('True_Odds_Calculator_3-way'!C20="","",'True_Odds_Calculator_3-way'!C20)</f>
        <v>4.08</v>
      </c>
      <c r="D19" s="9">
        <f t="shared" si="13"/>
        <v>0.48377510568360016</v>
      </c>
      <c r="E19" s="9">
        <f t="shared" si="14"/>
        <v>0.28115501174575713</v>
      </c>
      <c r="F19" s="9">
        <f t="shared" si="15"/>
        <v>0.23506988257064262</v>
      </c>
      <c r="G19" s="9">
        <f t="shared" si="16"/>
        <v>1.0565110745553552</v>
      </c>
      <c r="H19" s="9">
        <f t="shared" si="17"/>
        <v>2.0670761853009085</v>
      </c>
      <c r="I19" s="9">
        <f t="shared" si="18"/>
        <v>3.55675680042396</v>
      </c>
      <c r="J19" s="9">
        <f t="shared" si="19"/>
        <v>4.2540541096304949</v>
      </c>
      <c r="K19" s="11">
        <f t="shared" si="20"/>
        <v>0.49751243781094534</v>
      </c>
      <c r="L19" s="11">
        <f t="shared" si="21"/>
        <v>0.29239766081871343</v>
      </c>
      <c r="M19" s="11">
        <f t="shared" si="22"/>
        <v>0.24509803921568626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-0.26841397872465433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0.23211257096012883</v>
      </c>
      <c r="Q19" s="11">
        <f>2*'OddsRatio_working_3-way'!K19*'OddsRatio_working_3-way'!L19*'OddsRatio_working_3-way'!M19</f>
        <v>7.1309545609870614E-2</v>
      </c>
      <c r="R19" s="11">
        <f t="shared" si="23"/>
        <v>0</v>
      </c>
      <c r="S19" s="11">
        <f t="shared" si="24"/>
        <v>-0.86475589707731138</v>
      </c>
      <c r="T19" s="11">
        <f t="shared" si="25"/>
        <v>-0.2656700144630757</v>
      </c>
      <c r="U19" s="11">
        <f>'OddsRatio_working_3-way'!S19-'OddsRatio_working_3-way'!R19^2/3</f>
        <v>-0.86475589707731138</v>
      </c>
      <c r="V19" s="11">
        <f>'OddsRatio_working_3-way'!S19*'OddsRatio_working_3-way'!R19/3-2*'OddsRatio_working_3-way'!R19^3/27-'OddsRatio_working_3-way'!T19</f>
        <v>0.2656700144630757</v>
      </c>
      <c r="W19" s="11">
        <f>'OddsRatio_working_3-way'!V19^2+4*'OddsRatio_working_3-way'!U19^3/27</f>
        <v>-2.5221939397967422E-2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0.15475989143086968</v>
      </c>
      <c r="Y19" s="11">
        <f>IF('OddsRatio_working_3-way'!W19&gt;=0,IF('OddsRatio_working_3-way'!V19+SQRT('OddsRatio_working_3-way'!W19)&gt;0,0,PI()),ACOS('OddsRatio_working_3-way'!V19/(2*'OddsRatio_working_3-way'!X19)))</f>
        <v>0.53879094214904266</v>
      </c>
      <c r="Z19" s="11">
        <f>'OddsRatio_working_3-way'!X19^(1/3)*COS('OddsRatio_working_3-way'!Y19/3)</f>
        <v>0.5282555372776776</v>
      </c>
      <c r="AA19" s="11">
        <f>'OddsRatio_working_3-way'!X19^(1/3)*COS(('OddsRatio_working_3-way'!Y19+2*PI())/3)</f>
        <v>-0.34718521725684048</v>
      </c>
      <c r="AB19" s="11">
        <f>'OddsRatio_working_3-way'!X19^(1/3)*COS(('OddsRatio_working_3-way'!Y19+4*PI())/3)</f>
        <v>-0.18107032002083748</v>
      </c>
      <c r="AC19" s="11">
        <f>'OddsRatio_working_3-way'!X19^(1/3)*SIN('OddsRatio_working_3-way'!Y19/3)</f>
        <v>9.5906480635613522E-2</v>
      </c>
      <c r="AD19" s="11">
        <f>'OddsRatio_working_3-way'!X19^(1/3)*SIN(('OddsRatio_working_3-way'!Y19+2*PI())/3)</f>
        <v>0.40952947465445955</v>
      </c>
      <c r="AE19" s="11">
        <f>'OddsRatio_working_3-way'!X19^(1/3)*SIN(('OddsRatio_working_3-way'!Y19+4*PI())/3)</f>
        <v>-0.50543595529007301</v>
      </c>
      <c r="AF19" s="11">
        <f>-'OddsRatio_working_3-way'!U19/(3*'OddsRatio_working_3-way'!X19^(1/3))*COS(('OddsRatio_working_3-way'!Y19)/3)</f>
        <v>0.5282555372776776</v>
      </c>
      <c r="AG19" s="11">
        <f>-'OddsRatio_working_3-way'!U19/(3*'OddsRatio_working_3-way'!X19^(1/3))*COS(('OddsRatio_working_3-way'!Y19+2*PI())/3)</f>
        <v>-0.34718521725684048</v>
      </c>
      <c r="AH19" s="11">
        <f>-'OddsRatio_working_3-way'!U19/(3*'OddsRatio_working_3-way'!X19^(1/3))*COS(('OddsRatio_working_3-way'!Y19+4*PI())/3)</f>
        <v>-0.18107032002083748</v>
      </c>
      <c r="AI19" s="11">
        <f>'OddsRatio_working_3-way'!U19/(3*'OddsRatio_working_3-way'!X19^(1/3))*SIN(('OddsRatio_working_3-way'!Y19)/3)</f>
        <v>-9.5906480635613522E-2</v>
      </c>
      <c r="AJ19" s="11">
        <f>'OddsRatio_working_3-way'!U19/(3*'OddsRatio_working_3-way'!X19^(1/3))*SIN(('OddsRatio_working_3-way'!Y19+2*PI())/3)</f>
        <v>-0.40952947465445955</v>
      </c>
      <c r="AK19" s="11">
        <f>'OddsRatio_working_3-way'!U19/(3*'OddsRatio_working_3-way'!X19^(1/3))*SIN(('OddsRatio_working_3-way'!Y19+4*PI())/3)</f>
        <v>0.50543595529007301</v>
      </c>
      <c r="AL19" s="11">
        <f>'OddsRatio_working_3-way'!Z19+'OddsRatio_working_3-way'!AF19</f>
        <v>1.0565110745553552</v>
      </c>
      <c r="AM19" s="11">
        <f>'OddsRatio_working_3-way'!AA19+'OddsRatio_working_3-way'!AG19</f>
        <v>-0.69437043451368097</v>
      </c>
      <c r="AN19" s="11">
        <f>'OddsRatio_working_3-way'!AB19+'OddsRatio_working_3-way'!AH19</f>
        <v>-0.36214064004167495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1.0565110745553552</v>
      </c>
      <c r="AS19" s="11">
        <f>IF(('OddsRatio_working_3-way'!X19=0),IF(Q19&gt;0,-Q19^(1/3),(-Q19)^(1/3)),'OddsRatio_working_3-way'!AM19-'OddsRatio_working_3-way'!R19/3)</f>
        <v>-0.69437043451368097</v>
      </c>
      <c r="AT19" s="11">
        <f>IF(('OddsRatio_working_3-way'!X19=0),IF(Q19&gt;0,-Q19^(1/3),(-Q19)^(1/3)),'OddsRatio_working_3-way'!AN19-'OddsRatio_working_3-way'!R19/3)</f>
        <v>-0.36214064004167495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4.7699999999999996</v>
      </c>
      <c r="B20" s="4">
        <f>IF('True_Odds_Calculator_3-way'!B21="","",'True_Odds_Calculator_3-way'!B21)</f>
        <v>3.58</v>
      </c>
      <c r="C20" s="4">
        <f>IF('True_Odds_Calculator_3-way'!C21="","",'True_Odds_Calculator_3-way'!C21)</f>
        <v>1.83</v>
      </c>
      <c r="D20" s="9">
        <f t="shared" si="13"/>
        <v>0.20018503905038845</v>
      </c>
      <c r="E20" s="9">
        <f t="shared" si="14"/>
        <v>0.26779227477160278</v>
      </c>
      <c r="F20" s="9">
        <f t="shared" si="15"/>
        <v>0.53202268617800852</v>
      </c>
      <c r="G20" s="9">
        <f t="shared" si="16"/>
        <v>1.0597820423648403</v>
      </c>
      <c r="H20" s="9">
        <f t="shared" si="17"/>
        <v>4.9953782997154477</v>
      </c>
      <c r="I20" s="9">
        <f t="shared" si="18"/>
        <v>3.7342376693012875</v>
      </c>
      <c r="J20" s="9">
        <f t="shared" si="19"/>
        <v>1.8796190951628176</v>
      </c>
      <c r="K20" s="11">
        <f t="shared" si="20"/>
        <v>0.20964360587002098</v>
      </c>
      <c r="L20" s="11">
        <f t="shared" si="21"/>
        <v>0.27932960893854747</v>
      </c>
      <c r="M20" s="11">
        <f t="shared" si="22"/>
        <v>0.54644808743169393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-0.25833702451230811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0.22975869129449436</v>
      </c>
      <c r="Q20" s="11">
        <f>2*'OddsRatio_working_3-way'!K20*'OddsRatio_working_3-way'!L20*'OddsRatio_working_3-way'!M20</f>
        <v>6.3999635458076423E-2</v>
      </c>
      <c r="R20" s="11">
        <f t="shared" si="23"/>
        <v>0</v>
      </c>
      <c r="S20" s="11">
        <f t="shared" si="24"/>
        <v>-0.88937577464258444</v>
      </c>
      <c r="T20" s="11">
        <f t="shared" si="25"/>
        <v>-0.24773698458010709</v>
      </c>
      <c r="U20" s="11">
        <f>'OddsRatio_working_3-way'!S20-'OddsRatio_working_3-way'!R20^2/3</f>
        <v>-0.88937577464258444</v>
      </c>
      <c r="V20" s="11">
        <f>'OddsRatio_working_3-way'!S20*'OddsRatio_working_3-way'!R20/3-2*'OddsRatio_working_3-way'!R20^3/27-'OddsRatio_working_3-way'!T20</f>
        <v>0.24773698458010709</v>
      </c>
      <c r="W20" s="11">
        <f>'OddsRatio_working_3-way'!V20^2+4*'OddsRatio_working_3-way'!U20^3/27</f>
        <v>-4.2846637348922016E-2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0.16141580690701129</v>
      </c>
      <c r="Y20" s="11">
        <f>IF('OddsRatio_working_3-way'!W20&gt;=0,IF('OddsRatio_working_3-way'!V20+SQRT('OddsRatio_working_3-way'!W20)&gt;0,0,PI()),ACOS('OddsRatio_working_3-way'!V20/(2*'OddsRatio_working_3-way'!X20)))</f>
        <v>0.69603947476866801</v>
      </c>
      <c r="Z20" s="11">
        <f>'OddsRatio_working_3-way'!X20^(1/3)*COS('OddsRatio_working_3-way'!Y20/3)</f>
        <v>0.52989102118242015</v>
      </c>
      <c r="AA20" s="11">
        <f>'OddsRatio_working_3-way'!X20^(1/3)*COS(('OddsRatio_working_3-way'!Y20+2*PI())/3)</f>
        <v>-0.37336863041966301</v>
      </c>
      <c r="AB20" s="11">
        <f>'OddsRatio_working_3-way'!X20^(1/3)*COS(('OddsRatio_working_3-way'!Y20+4*PI())/3)</f>
        <v>-0.15652239076275734</v>
      </c>
      <c r="AC20" s="11">
        <f>'OddsRatio_working_3-way'!X20^(1/3)*SIN('OddsRatio_working_3-way'!Y20/3)</f>
        <v>0.12519623483867282</v>
      </c>
      <c r="AD20" s="11">
        <f>'OddsRatio_working_3-way'!X20^(1/3)*SIN(('OddsRatio_working_3-way'!Y20+2*PI())/3)</f>
        <v>0.39630096816191768</v>
      </c>
      <c r="AE20" s="11">
        <f>'OddsRatio_working_3-way'!X20^(1/3)*SIN(('OddsRatio_working_3-way'!Y20+4*PI())/3)</f>
        <v>-0.52149720300059033</v>
      </c>
      <c r="AF20" s="11">
        <f>-'OddsRatio_working_3-way'!U20/(3*'OddsRatio_working_3-way'!X20^(1/3))*COS(('OddsRatio_working_3-way'!Y20)/3)</f>
        <v>0.52989102118242004</v>
      </c>
      <c r="AG20" s="11">
        <f>-'OddsRatio_working_3-way'!U20/(3*'OddsRatio_working_3-way'!X20^(1/3))*COS(('OddsRatio_working_3-way'!Y20+2*PI())/3)</f>
        <v>-0.37336863041966295</v>
      </c>
      <c r="AH20" s="11">
        <f>-'OddsRatio_working_3-way'!U20/(3*'OddsRatio_working_3-way'!X20^(1/3))*COS(('OddsRatio_working_3-way'!Y20+4*PI())/3)</f>
        <v>-0.15652239076275731</v>
      </c>
      <c r="AI20" s="11">
        <f>'OddsRatio_working_3-way'!U20/(3*'OddsRatio_working_3-way'!X20^(1/3))*SIN(('OddsRatio_working_3-way'!Y20)/3)</f>
        <v>-0.12519623483867279</v>
      </c>
      <c r="AJ20" s="11">
        <f>'OddsRatio_working_3-way'!U20/(3*'OddsRatio_working_3-way'!X20^(1/3))*SIN(('OddsRatio_working_3-way'!Y20+2*PI())/3)</f>
        <v>-0.39630096816191757</v>
      </c>
      <c r="AK20" s="11">
        <f>'OddsRatio_working_3-way'!U20/(3*'OddsRatio_working_3-way'!X20^(1/3))*SIN(('OddsRatio_working_3-way'!Y20+4*PI())/3)</f>
        <v>0.52149720300059021</v>
      </c>
      <c r="AL20" s="11">
        <f>'OddsRatio_working_3-way'!Z20+'OddsRatio_working_3-way'!AF20</f>
        <v>1.0597820423648403</v>
      </c>
      <c r="AM20" s="11">
        <f>'OddsRatio_working_3-way'!AA20+'OddsRatio_working_3-way'!AG20</f>
        <v>-0.7467372608393259</v>
      </c>
      <c r="AN20" s="11">
        <f>'OddsRatio_working_3-way'!AB20+'OddsRatio_working_3-way'!AH20</f>
        <v>-0.31304478152551463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1.0597820423648403</v>
      </c>
      <c r="AS20" s="11">
        <f>IF(('OddsRatio_working_3-way'!X20=0),IF(Q20&gt;0,-Q20^(1/3),(-Q20)^(1/3)),'OddsRatio_working_3-way'!AM20-'OddsRatio_working_3-way'!R20/3)</f>
        <v>-0.7467372608393259</v>
      </c>
      <c r="AT20" s="11">
        <f>IF(('OddsRatio_working_3-way'!X20=0),IF(Q20&gt;0,-Q20^(1/3),(-Q20)^(1/3)),'OddsRatio_working_3-way'!AN20-'OddsRatio_working_3-way'!R20/3)</f>
        <v>-0.31304478152551463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3.07</v>
      </c>
      <c r="B21" s="4">
        <f>IF('True_Odds_Calculator_3-way'!B22="","",'True_Odds_Calculator_3-way'!B22)</f>
        <v>4.25</v>
      </c>
      <c r="C21" s="4">
        <f>IF('True_Odds_Calculator_3-way'!C22="","",'True_Odds_Calculator_3-way'!C22)</f>
        <v>2.11</v>
      </c>
      <c r="D21" s="9">
        <f t="shared" si="13"/>
        <v>0.3139201718891193</v>
      </c>
      <c r="E21" s="9">
        <f t="shared" si="14"/>
        <v>0.22566348748676632</v>
      </c>
      <c r="F21" s="9">
        <f t="shared" si="15"/>
        <v>0.46041634062411435</v>
      </c>
      <c r="G21" s="9">
        <f t="shared" si="16"/>
        <v>1.0558083237970988</v>
      </c>
      <c r="H21" s="9">
        <f t="shared" si="17"/>
        <v>3.1855232302599945</v>
      </c>
      <c r="I21" s="9">
        <f t="shared" si="18"/>
        <v>4.4313770523405713</v>
      </c>
      <c r="J21" s="9">
        <f t="shared" si="19"/>
        <v>2.1719472394147794</v>
      </c>
      <c r="K21" s="11">
        <f t="shared" si="20"/>
        <v>0.32573289902280134</v>
      </c>
      <c r="L21" s="11">
        <f t="shared" si="21"/>
        <v>0.23529411764705882</v>
      </c>
      <c r="M21" s="11">
        <f t="shared" si="22"/>
        <v>0.47393364928909953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-0.27124823716478896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0.23356147652262199</v>
      </c>
      <c r="Q21" s="11">
        <f>2*'OddsRatio_working_3-way'!K21*'OddsRatio_working_3-way'!L21*'OddsRatio_working_3-way'!M21</f>
        <v>7.2647426601126594E-2</v>
      </c>
      <c r="R21" s="11">
        <f t="shared" si="23"/>
        <v>0</v>
      </c>
      <c r="S21" s="11">
        <f t="shared" si="24"/>
        <v>-0.86106173062694791</v>
      </c>
      <c r="T21" s="11">
        <f t="shared" si="25"/>
        <v>-0.26782635478287647</v>
      </c>
      <c r="U21" s="11">
        <f>'OddsRatio_working_3-way'!S21-'OddsRatio_working_3-way'!R21^2/3</f>
        <v>-0.86106173062694791</v>
      </c>
      <c r="V21" s="11">
        <f>'OddsRatio_working_3-way'!S21*'OddsRatio_working_3-way'!R21/3-2*'OddsRatio_working_3-way'!R21^3/27-'OddsRatio_working_3-way'!T21</f>
        <v>0.26782635478287647</v>
      </c>
      <c r="W21" s="11">
        <f>'OddsRatio_working_3-way'!V21^2+4*'OddsRatio_working_3-way'!U21^3/27</f>
        <v>-2.284899590201242E-2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0.15376926888872794</v>
      </c>
      <c r="Y21" s="11">
        <f>IF('OddsRatio_working_3-way'!W21&gt;=0,IF('OddsRatio_working_3-way'!V21+SQRT('OddsRatio_working_3-way'!W21)&gt;0,0,PI()),ACOS('OddsRatio_working_3-way'!V21/(2*'OddsRatio_working_3-way'!X21)))</f>
        <v>0.51382495348938528</v>
      </c>
      <c r="Z21" s="11">
        <f>'OddsRatio_working_3-way'!X21^(1/3)*COS('OddsRatio_working_3-way'!Y21/3)</f>
        <v>0.5279041618985495</v>
      </c>
      <c r="AA21" s="11">
        <f>'OddsRatio_working_3-way'!X21^(1/3)*COS(('OddsRatio_working_3-way'!Y21+2*PI())/3)</f>
        <v>-0.34303007753732445</v>
      </c>
      <c r="AB21" s="11">
        <f>'OddsRatio_working_3-way'!X21^(1/3)*COS(('OddsRatio_working_3-way'!Y21+4*PI())/3)</f>
        <v>-0.1848740843612251</v>
      </c>
      <c r="AC21" s="11">
        <f>'OddsRatio_working_3-way'!X21^(1/3)*SIN('OddsRatio_working_3-way'!Y21/3)</f>
        <v>9.1311405234173859E-2</v>
      </c>
      <c r="AD21" s="11">
        <f>'OddsRatio_working_3-way'!X21^(1/3)*SIN(('OddsRatio_working_3-way'!Y21+2*PI())/3)</f>
        <v>0.41152271235059018</v>
      </c>
      <c r="AE21" s="11">
        <f>'OddsRatio_working_3-way'!X21^(1/3)*SIN(('OddsRatio_working_3-way'!Y21+4*PI())/3)</f>
        <v>-0.50283411758476371</v>
      </c>
      <c r="AF21" s="11">
        <f>-'OddsRatio_working_3-way'!U21/(3*'OddsRatio_working_3-way'!X21^(1/3))*COS(('OddsRatio_working_3-way'!Y21)/3)</f>
        <v>0.52790416189854927</v>
      </c>
      <c r="AG21" s="11">
        <f>-'OddsRatio_working_3-way'!U21/(3*'OddsRatio_working_3-way'!X21^(1/3))*COS(('OddsRatio_working_3-way'!Y21+2*PI())/3)</f>
        <v>-0.34303007753732434</v>
      </c>
      <c r="AH21" s="11">
        <f>-'OddsRatio_working_3-way'!U21/(3*'OddsRatio_working_3-way'!X21^(1/3))*COS(('OddsRatio_working_3-way'!Y21+4*PI())/3)</f>
        <v>-0.18487408436122502</v>
      </c>
      <c r="AI21" s="11">
        <f>'OddsRatio_working_3-way'!U21/(3*'OddsRatio_working_3-way'!X21^(1/3))*SIN(('OddsRatio_working_3-way'!Y21)/3)</f>
        <v>-9.1311405234173817E-2</v>
      </c>
      <c r="AJ21" s="11">
        <f>'OddsRatio_working_3-way'!U21/(3*'OddsRatio_working_3-way'!X21^(1/3))*SIN(('OddsRatio_working_3-way'!Y21+2*PI())/3)</f>
        <v>-0.41152271235058996</v>
      </c>
      <c r="AK21" s="11">
        <f>'OddsRatio_working_3-way'!U21/(3*'OddsRatio_working_3-way'!X21^(1/3))*SIN(('OddsRatio_working_3-way'!Y21+4*PI())/3)</f>
        <v>0.50283411758476348</v>
      </c>
      <c r="AL21" s="11">
        <f>'OddsRatio_working_3-way'!Z21+'OddsRatio_working_3-way'!AF21</f>
        <v>1.0558083237970988</v>
      </c>
      <c r="AM21" s="11">
        <f>'OddsRatio_working_3-way'!AA21+'OddsRatio_working_3-way'!AG21</f>
        <v>-0.68606015507464879</v>
      </c>
      <c r="AN21" s="11">
        <f>'OddsRatio_working_3-way'!AB21+'OddsRatio_working_3-way'!AH21</f>
        <v>-0.36974816872245009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1.0558083237970988</v>
      </c>
      <c r="AS21" s="11">
        <f>IF(('OddsRatio_working_3-way'!X21=0),IF(Q21&gt;0,-Q21^(1/3),(-Q21)^(1/3)),'OddsRatio_working_3-way'!AM21-'OddsRatio_working_3-way'!R21/3)</f>
        <v>-0.68606015507464879</v>
      </c>
      <c r="AT21" s="11">
        <f>IF(('OddsRatio_working_3-way'!X21=0),IF(Q21&gt;0,-Q21^(1/3),(-Q21)^(1/3)),'OddsRatio_working_3-way'!AN21-'OddsRatio_working_3-way'!R21/3)</f>
        <v>-0.36974816872245009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1.45</v>
      </c>
      <c r="B22" s="4">
        <f>IF('True_Odds_Calculator_3-way'!B23="","",'True_Odds_Calculator_3-way'!B23)</f>
        <v>4.5</v>
      </c>
      <c r="C22" s="4">
        <f>IF('True_Odds_Calculator_3-way'!C23="","",'True_Odds_Calculator_3-way'!C23)</f>
        <v>7.86</v>
      </c>
      <c r="D22" s="9">
        <f t="shared" si="13"/>
        <v>0.6724644202066612</v>
      </c>
      <c r="E22" s="9">
        <f t="shared" si="14"/>
        <v>0.20884225752510729</v>
      </c>
      <c r="F22" s="9">
        <f t="shared" si="15"/>
        <v>0.11869332226823152</v>
      </c>
      <c r="G22" s="9">
        <f t="shared" si="16"/>
        <v>1.0823722744491273</v>
      </c>
      <c r="H22" s="9">
        <f t="shared" si="17"/>
        <v>1.4870675235021071</v>
      </c>
      <c r="I22" s="9">
        <f t="shared" si="18"/>
        <v>4.7883029605719463</v>
      </c>
      <c r="J22" s="9">
        <f t="shared" si="19"/>
        <v>8.4250738027210126</v>
      </c>
      <c r="K22" s="11">
        <f t="shared" si="20"/>
        <v>0.68965517241379315</v>
      </c>
      <c r="L22" s="11">
        <f t="shared" si="21"/>
        <v>0.22222222222222221</v>
      </c>
      <c r="M22" s="11">
        <f t="shared" si="22"/>
        <v>0.1272264631043257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-0.21066947442309369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0.21077671511996329</v>
      </c>
      <c r="Q22" s="11">
        <f>2*'OddsRatio_working_3-way'!K22*'OddsRatio_working_3-way'!L22*'OddsRatio_working_3-way'!M22</f>
        <v>3.8996617043471474E-2</v>
      </c>
      <c r="R22" s="11">
        <f t="shared" si="23"/>
        <v>0</v>
      </c>
      <c r="S22" s="11">
        <f t="shared" si="24"/>
        <v>-1.0005090471562776</v>
      </c>
      <c r="T22" s="11">
        <f t="shared" si="25"/>
        <v>-0.18510805682817352</v>
      </c>
      <c r="U22" s="11">
        <f>'OddsRatio_working_3-way'!S22-'OddsRatio_working_3-way'!R22^2/3</f>
        <v>-1.0005090471562776</v>
      </c>
      <c r="V22" s="11">
        <f>'OddsRatio_working_3-way'!S22*'OddsRatio_working_3-way'!R22/3-2*'OddsRatio_working_3-way'!R22^3/27-'OddsRatio_working_3-way'!T22</f>
        <v>0.18510805682817352</v>
      </c>
      <c r="W22" s="11">
        <f>'OddsRatio_working_3-way'!V22^2+4*'OddsRatio_working_3-way'!U22^3/27</f>
        <v>-0.1141095138140034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0.19259705768566776</v>
      </c>
      <c r="Y22" s="11">
        <f>IF('OddsRatio_working_3-way'!W22&gt;=0,IF('OddsRatio_working_3-way'!V22+SQRT('OddsRatio_working_3-way'!W22)&gt;0,0,PI()),ACOS('OddsRatio_working_3-way'!V22/(2*'OddsRatio_working_3-way'!X22)))</f>
        <v>1.0695056067187418</v>
      </c>
      <c r="Z22" s="11">
        <f>'OddsRatio_working_3-way'!X22^(1/3)*COS('OddsRatio_working_3-way'!Y22/3)</f>
        <v>0.54118613722456377</v>
      </c>
      <c r="AA22" s="11">
        <f>'OddsRatio_working_3-way'!X22^(1/3)*COS(('OddsRatio_working_3-way'!Y22+2*PI())/3)</f>
        <v>-0.44513657449558952</v>
      </c>
      <c r="AB22" s="11">
        <f>'OddsRatio_working_3-way'!X22^(1/3)*COS(('OddsRatio_working_3-way'!Y22+4*PI())/3)</f>
        <v>-9.6049562728974108E-2</v>
      </c>
      <c r="AC22" s="11">
        <f>'OddsRatio_working_3-way'!X22^(1/3)*SIN('OddsRatio_working_3-way'!Y22/3)</f>
        <v>0.20154548021405735</v>
      </c>
      <c r="AD22" s="11">
        <f>'OddsRatio_working_3-way'!X22^(1/3)*SIN(('OddsRatio_working_3-way'!Y22+2*PI())/3)</f>
        <v>0.36790820290541471</v>
      </c>
      <c r="AE22" s="11">
        <f>'OddsRatio_working_3-way'!X22^(1/3)*SIN(('OddsRatio_working_3-way'!Y22+4*PI())/3)</f>
        <v>-0.56945368311947209</v>
      </c>
      <c r="AF22" s="11">
        <f>-'OddsRatio_working_3-way'!U22/(3*'OddsRatio_working_3-way'!X22^(1/3))*COS(('OddsRatio_working_3-way'!Y22)/3)</f>
        <v>0.54118613722456355</v>
      </c>
      <c r="AG22" s="11">
        <f>-'OddsRatio_working_3-way'!U22/(3*'OddsRatio_working_3-way'!X22^(1/3))*COS(('OddsRatio_working_3-way'!Y22+2*PI())/3)</f>
        <v>-0.44513657449558935</v>
      </c>
      <c r="AH22" s="11">
        <f>-'OddsRatio_working_3-way'!U22/(3*'OddsRatio_working_3-way'!X22^(1/3))*COS(('OddsRatio_working_3-way'!Y22+4*PI())/3)</f>
        <v>-9.6049562728974081E-2</v>
      </c>
      <c r="AI22" s="11">
        <f>'OddsRatio_working_3-way'!U22/(3*'OddsRatio_working_3-way'!X22^(1/3))*SIN(('OddsRatio_working_3-way'!Y22)/3)</f>
        <v>-0.20154548021405727</v>
      </c>
      <c r="AJ22" s="11">
        <f>'OddsRatio_working_3-way'!U22/(3*'OddsRatio_working_3-way'!X22^(1/3))*SIN(('OddsRatio_working_3-way'!Y22+2*PI())/3)</f>
        <v>-0.36790820290541459</v>
      </c>
      <c r="AK22" s="11">
        <f>'OddsRatio_working_3-way'!U22/(3*'OddsRatio_working_3-way'!X22^(1/3))*SIN(('OddsRatio_working_3-way'!Y22+4*PI())/3)</f>
        <v>0.56945368311947187</v>
      </c>
      <c r="AL22" s="11">
        <f>'OddsRatio_working_3-way'!Z22+'OddsRatio_working_3-way'!AF22</f>
        <v>1.0823722744491273</v>
      </c>
      <c r="AM22" s="11">
        <f>'OddsRatio_working_3-way'!AA22+'OddsRatio_working_3-way'!AG22</f>
        <v>-0.89027314899117882</v>
      </c>
      <c r="AN22" s="11">
        <f>'OddsRatio_working_3-way'!AB22+'OddsRatio_working_3-way'!AH22</f>
        <v>-0.19209912545794819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1.0823722744491273</v>
      </c>
      <c r="AS22" s="11">
        <f>IF(('OddsRatio_working_3-way'!X22=0),IF(Q22&gt;0,-Q22^(1/3),(-Q22)^(1/3)),'OddsRatio_working_3-way'!AM22-'OddsRatio_working_3-way'!R22/3)</f>
        <v>-0.89027314899117882</v>
      </c>
      <c r="AT22" s="11">
        <f>IF(('OddsRatio_working_3-way'!X22=0),IF(Q22&gt;0,-Q22^(1/3),(-Q22)^(1/3)),'OddsRatio_working_3-way'!AN22-'OddsRatio_working_3-way'!R22/3)</f>
        <v>-0.19209912545794819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2.3199999999999998</v>
      </c>
      <c r="B23" s="4">
        <f>IF('True_Odds_Calculator_3-way'!B24="","",'True_Odds_Calculator_3-way'!B24)</f>
        <v>3.36</v>
      </c>
      <c r="C23" s="4">
        <f>IF('True_Odds_Calculator_3-way'!C24="","",'True_Odds_Calculator_3-way'!C24)</f>
        <v>3.29</v>
      </c>
      <c r="D23" s="9">
        <f t="shared" si="13"/>
        <v>0.41897710597676696</v>
      </c>
      <c r="E23" s="9">
        <f t="shared" si="14"/>
        <v>0.28740850245027777</v>
      </c>
      <c r="F23" s="9">
        <f t="shared" si="15"/>
        <v>0.2936143915729551</v>
      </c>
      <c r="G23" s="9">
        <f t="shared" si="16"/>
        <v>1.0505797401085637</v>
      </c>
      <c r="H23" s="9">
        <f t="shared" si="17"/>
        <v>2.3867652569433035</v>
      </c>
      <c r="I23" s="9">
        <f t="shared" si="18"/>
        <v>3.4793681866562105</v>
      </c>
      <c r="J23" s="9">
        <f t="shared" si="19"/>
        <v>3.4058276048486116</v>
      </c>
      <c r="K23" s="11">
        <f t="shared" si="20"/>
        <v>0.43103448275862072</v>
      </c>
      <c r="L23" s="11">
        <f t="shared" si="21"/>
        <v>0.29761904761904762</v>
      </c>
      <c r="M23" s="11">
        <f t="shared" si="22"/>
        <v>0.303951367781155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-0.2781622920628265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0.23278295177205147</v>
      </c>
      <c r="Q23" s="11">
        <f>2*'OddsRatio_working_3-way'!K23*'OddsRatio_working_3-way'!L23*'OddsRatio_working_3-way'!M23</f>
        <v>7.7984238449598467E-2</v>
      </c>
      <c r="R23" s="11">
        <f t="shared" si="23"/>
        <v>0</v>
      </c>
      <c r="S23" s="11">
        <f t="shared" si="24"/>
        <v>-0.83686020145201589</v>
      </c>
      <c r="T23" s="11">
        <f t="shared" si="25"/>
        <v>-0.2803551763658344</v>
      </c>
      <c r="U23" s="11">
        <f>'OddsRatio_working_3-way'!S23-'OddsRatio_working_3-way'!R23^2/3</f>
        <v>-0.83686020145201589</v>
      </c>
      <c r="V23" s="11">
        <f>'OddsRatio_working_3-way'!S23*'OddsRatio_working_3-way'!R23/3-2*'OddsRatio_working_3-way'!R23^3/27-'OddsRatio_working_3-way'!T23</f>
        <v>0.2803551763658344</v>
      </c>
      <c r="W23" s="11">
        <f>'OddsRatio_working_3-way'!V23^2+4*'OddsRatio_working_3-way'!U23^3/27</f>
        <v>-8.2280101196144512E-3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0.14733213756232258</v>
      </c>
      <c r="Y23" s="11">
        <f>IF('OddsRatio_working_3-way'!W23&gt;=0,IF('OddsRatio_working_3-way'!V23+SQRT('OddsRatio_working_3-way'!W23)&gt;0,0,PI()),ACOS('OddsRatio_working_3-way'!V23/(2*'OddsRatio_working_3-way'!X23)))</f>
        <v>0.31291812880361225</v>
      </c>
      <c r="Z23" s="11">
        <f>'OddsRatio_working_3-way'!X23^(1/3)*COS('OddsRatio_working_3-way'!Y23/3)</f>
        <v>0.52528987005428185</v>
      </c>
      <c r="AA23" s="11">
        <f>'OddsRatio_working_3-way'!X23^(1/3)*COS(('OddsRatio_working_3-way'!Y23+2*PI())/3)</f>
        <v>-0.31026808776581177</v>
      </c>
      <c r="AB23" s="11">
        <f>'OddsRatio_working_3-way'!X23^(1/3)*COS(('OddsRatio_working_3-way'!Y23+4*PI())/3)</f>
        <v>-0.21502178228847005</v>
      </c>
      <c r="AC23" s="11">
        <f>'OddsRatio_working_3-way'!X23^(1/3)*SIN('OddsRatio_working_3-way'!Y23/3)</f>
        <v>5.4990480106660584E-2</v>
      </c>
      <c r="AD23" s="11">
        <f>'OddsRatio_working_3-way'!X23^(1/3)*SIN(('OddsRatio_working_3-way'!Y23+2*PI())/3)</f>
        <v>0.42741913176430452</v>
      </c>
      <c r="AE23" s="11">
        <f>'OddsRatio_working_3-way'!X23^(1/3)*SIN(('OddsRatio_working_3-way'!Y23+4*PI())/3)</f>
        <v>-0.48240961187096504</v>
      </c>
      <c r="AF23" s="11">
        <f>-'OddsRatio_working_3-way'!U23/(3*'OddsRatio_working_3-way'!X23^(1/3))*COS(('OddsRatio_working_3-way'!Y23)/3)</f>
        <v>0.52528987005428174</v>
      </c>
      <c r="AG23" s="11">
        <f>-'OddsRatio_working_3-way'!U23/(3*'OddsRatio_working_3-way'!X23^(1/3))*COS(('OddsRatio_working_3-way'!Y23+2*PI())/3)</f>
        <v>-0.31026808776581172</v>
      </c>
      <c r="AH23" s="11">
        <f>-'OddsRatio_working_3-way'!U23/(3*'OddsRatio_working_3-way'!X23^(1/3))*COS(('OddsRatio_working_3-way'!Y23+4*PI())/3)</f>
        <v>-0.21502178228846999</v>
      </c>
      <c r="AI23" s="11">
        <f>'OddsRatio_working_3-way'!U23/(3*'OddsRatio_working_3-way'!X23^(1/3))*SIN(('OddsRatio_working_3-way'!Y23)/3)</f>
        <v>-5.4990480106660571E-2</v>
      </c>
      <c r="AJ23" s="11">
        <f>'OddsRatio_working_3-way'!U23/(3*'OddsRatio_working_3-way'!X23^(1/3))*SIN(('OddsRatio_working_3-way'!Y23+2*PI())/3)</f>
        <v>-0.42741913176430441</v>
      </c>
      <c r="AK23" s="11">
        <f>'OddsRatio_working_3-way'!U23/(3*'OddsRatio_working_3-way'!X23^(1/3))*SIN(('OddsRatio_working_3-way'!Y23+4*PI())/3)</f>
        <v>0.48240961187096493</v>
      </c>
      <c r="AL23" s="11">
        <f>'OddsRatio_working_3-way'!Z23+'OddsRatio_working_3-way'!AF23</f>
        <v>1.0505797401085637</v>
      </c>
      <c r="AM23" s="11">
        <f>'OddsRatio_working_3-way'!AA23+'OddsRatio_working_3-way'!AG23</f>
        <v>-0.62053617553162344</v>
      </c>
      <c r="AN23" s="11">
        <f>'OddsRatio_working_3-way'!AB23+'OddsRatio_working_3-way'!AH23</f>
        <v>-0.43004356457694004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1.0505797401085637</v>
      </c>
      <c r="AS23" s="11">
        <f>IF(('OddsRatio_working_3-way'!X23=0),IF(Q23&gt;0,-Q23^(1/3),(-Q23)^(1/3)),'OddsRatio_working_3-way'!AM23-'OddsRatio_working_3-way'!R23/3)</f>
        <v>-0.62053617553162344</v>
      </c>
      <c r="AT23" s="11">
        <f>IF(('OddsRatio_working_3-way'!X23=0),IF(Q23&gt;0,-Q23^(1/3),(-Q23)^(1/3)),'OddsRatio_working_3-way'!AN23-'OddsRatio_working_3-way'!R23/3)</f>
        <v>-0.43004356457694004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3.39</v>
      </c>
      <c r="B24" s="4">
        <f>IF('True_Odds_Calculator_3-way'!B25="","",'True_Odds_Calculator_3-way'!B25)</f>
        <v>3.33</v>
      </c>
      <c r="C24" s="4">
        <f>IF('True_Odds_Calculator_3-way'!C25="","",'True_Odds_Calculator_3-way'!C25)</f>
        <v>2.2799999999999998</v>
      </c>
      <c r="D24" s="9">
        <f t="shared" si="13"/>
        <v>0.28440802282503186</v>
      </c>
      <c r="E24" s="9">
        <f t="shared" si="14"/>
        <v>0.28961077974099952</v>
      </c>
      <c r="F24" s="9">
        <f t="shared" si="15"/>
        <v>0.42598119743396867</v>
      </c>
      <c r="G24" s="9">
        <f t="shared" si="16"/>
        <v>1.0527511359799553</v>
      </c>
      <c r="H24" s="9">
        <f t="shared" si="17"/>
        <v>3.5160752149920929</v>
      </c>
      <c r="I24" s="9">
        <f t="shared" si="18"/>
        <v>3.4529101468332959</v>
      </c>
      <c r="J24" s="9">
        <f t="shared" si="19"/>
        <v>2.3475214540543421</v>
      </c>
      <c r="K24" s="11">
        <f t="shared" si="20"/>
        <v>0.29498525073746312</v>
      </c>
      <c r="L24" s="11">
        <f t="shared" si="21"/>
        <v>0.3003003003003003</v>
      </c>
      <c r="M24" s="11">
        <f t="shared" si="22"/>
        <v>0.43859649122807021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-0.27693956959598942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0.23311620889636725</v>
      </c>
      <c r="Q24" s="11">
        <f>2*'OddsRatio_working_3-way'!K24*'OddsRatio_working_3-way'!L24*'OddsRatio_working_3-way'!M24</f>
        <v>7.7705402965455764E-2</v>
      </c>
      <c r="R24" s="11">
        <f t="shared" si="23"/>
        <v>0</v>
      </c>
      <c r="S24" s="11">
        <f t="shared" si="24"/>
        <v>-0.84175839962648369</v>
      </c>
      <c r="T24" s="11">
        <f t="shared" si="25"/>
        <v>-0.28058613320882791</v>
      </c>
      <c r="U24" s="11">
        <f>'OddsRatio_working_3-way'!S24-'OddsRatio_working_3-way'!R24^2/3</f>
        <v>-0.84175839962648369</v>
      </c>
      <c r="V24" s="11">
        <f>'OddsRatio_working_3-way'!S24*'OddsRatio_working_3-way'!R24/3-2*'OddsRatio_working_3-way'!R24^3/27-'OddsRatio_working_3-way'!T24</f>
        <v>0.28058613320882791</v>
      </c>
      <c r="W24" s="11">
        <f>'OddsRatio_working_3-way'!V24^2+4*'OddsRatio_working_3-way'!U24^3/27</f>
        <v>-9.6320111144377468E-3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0.14862754561614738</v>
      </c>
      <c r="Y24" s="11">
        <f>IF('OddsRatio_working_3-way'!W24&gt;=0,IF('OddsRatio_working_3-way'!V24+SQRT('OddsRatio_working_3-way'!W24)&gt;0,0,PI()),ACOS('OddsRatio_working_3-way'!V24/(2*'OddsRatio_working_3-way'!X24)))</f>
        <v>0.33647688455460245</v>
      </c>
      <c r="Z24" s="11">
        <f>'OddsRatio_working_3-way'!X24^(1/3)*COS('OddsRatio_working_3-way'!Y24/3)</f>
        <v>0.52637556798997764</v>
      </c>
      <c r="AA24" s="11">
        <f>'OddsRatio_working_3-way'!X24^(1/3)*COS(('OddsRatio_working_3-way'!Y24+2*PI())/3)</f>
        <v>-0.31453143963073665</v>
      </c>
      <c r="AB24" s="11">
        <f>'OddsRatio_working_3-way'!X24^(1/3)*COS(('OddsRatio_working_3-way'!Y24+4*PI())/3)</f>
        <v>-0.21184412835924107</v>
      </c>
      <c r="AC24" s="11">
        <f>'OddsRatio_working_3-way'!X24^(1/3)*SIN('OddsRatio_working_3-way'!Y24/3)</f>
        <v>5.9286546804956937E-2</v>
      </c>
      <c r="AD24" s="11">
        <f>'OddsRatio_working_3-way'!X24^(1/3)*SIN(('OddsRatio_working_3-way'!Y24+2*PI())/3)</f>
        <v>0.42621134040830516</v>
      </c>
      <c r="AE24" s="11">
        <f>'OddsRatio_working_3-way'!X24^(1/3)*SIN(('OddsRatio_working_3-way'!Y24+4*PI())/3)</f>
        <v>-0.48549788721326204</v>
      </c>
      <c r="AF24" s="11">
        <f>-'OddsRatio_working_3-way'!U24/(3*'OddsRatio_working_3-way'!X24^(1/3))*COS(('OddsRatio_working_3-way'!Y24)/3)</f>
        <v>0.52637556798997764</v>
      </c>
      <c r="AG24" s="11">
        <f>-'OddsRatio_working_3-way'!U24/(3*'OddsRatio_working_3-way'!X24^(1/3))*COS(('OddsRatio_working_3-way'!Y24+2*PI())/3)</f>
        <v>-0.31453143963073665</v>
      </c>
      <c r="AH24" s="11">
        <f>-'OddsRatio_working_3-way'!U24/(3*'OddsRatio_working_3-way'!X24^(1/3))*COS(('OddsRatio_working_3-way'!Y24+4*PI())/3)</f>
        <v>-0.21184412835924107</v>
      </c>
      <c r="AI24" s="11">
        <f>'OddsRatio_working_3-way'!U24/(3*'OddsRatio_working_3-way'!X24^(1/3))*SIN(('OddsRatio_working_3-way'!Y24)/3)</f>
        <v>-5.9286546804956937E-2</v>
      </c>
      <c r="AJ24" s="11">
        <f>'OddsRatio_working_3-way'!U24/(3*'OddsRatio_working_3-way'!X24^(1/3))*SIN(('OddsRatio_working_3-way'!Y24+2*PI())/3)</f>
        <v>-0.42621134040830516</v>
      </c>
      <c r="AK24" s="11">
        <f>'OddsRatio_working_3-way'!U24/(3*'OddsRatio_working_3-way'!X24^(1/3))*SIN(('OddsRatio_working_3-way'!Y24+4*PI())/3)</f>
        <v>0.48549788721326204</v>
      </c>
      <c r="AL24" s="11">
        <f>'OddsRatio_working_3-way'!Z24+'OddsRatio_working_3-way'!AF24</f>
        <v>1.0527511359799553</v>
      </c>
      <c r="AM24" s="11">
        <f>'OddsRatio_working_3-way'!AA24+'OddsRatio_working_3-way'!AG24</f>
        <v>-0.62906287926147331</v>
      </c>
      <c r="AN24" s="11">
        <f>'OddsRatio_working_3-way'!AB24+'OddsRatio_working_3-way'!AH24</f>
        <v>-0.42368825671848215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1.0527511359799553</v>
      </c>
      <c r="AS24" s="11">
        <f>IF(('OddsRatio_working_3-way'!X24=0),IF(Q24&gt;0,-Q24^(1/3),(-Q24)^(1/3)),'OddsRatio_working_3-way'!AM24-'OddsRatio_working_3-way'!R24/3)</f>
        <v>-0.62906287926147331</v>
      </c>
      <c r="AT24" s="11">
        <f>IF(('OddsRatio_working_3-way'!X24=0),IF(Q24&gt;0,-Q24^(1/3),(-Q24)^(1/3)),'OddsRatio_working_3-way'!AN24-'OddsRatio_working_3-way'!R24/3)</f>
        <v>-0.42368825671848215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3.05</v>
      </c>
      <c r="B25" s="4">
        <f>IF('True_Odds_Calculator_3-way'!B26="","",'True_Odds_Calculator_3-way'!B26)</f>
        <v>3.53</v>
      </c>
      <c r="C25" s="4">
        <f>IF('True_Odds_Calculator_3-way'!C26="","",'True_Odds_Calculator_3-way'!C26)</f>
        <v>2.4</v>
      </c>
      <c r="D25" s="9">
        <f t="shared" si="13"/>
        <v>0.31867666886765766</v>
      </c>
      <c r="E25" s="9">
        <f t="shared" si="14"/>
        <v>0.27483277128965194</v>
      </c>
      <c r="F25" s="9">
        <f t="shared" si="15"/>
        <v>0.40649055984269034</v>
      </c>
      <c r="G25" s="9">
        <f t="shared" si="16"/>
        <v>1.0429155219794994</v>
      </c>
      <c r="H25" s="9">
        <f t="shared" si="17"/>
        <v>3.1379768200579727</v>
      </c>
      <c r="I25" s="9">
        <f t="shared" si="18"/>
        <v>3.6385762706081342</v>
      </c>
      <c r="J25" s="9">
        <f t="shared" si="19"/>
        <v>2.4600817307712992</v>
      </c>
      <c r="K25" s="11">
        <f t="shared" si="20"/>
        <v>0.32786885245901642</v>
      </c>
      <c r="L25" s="11">
        <f t="shared" si="21"/>
        <v>0.28328611898016998</v>
      </c>
      <c r="M25" s="11">
        <f t="shared" si="22"/>
        <v>0.41666666666666669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-0.28100667192990603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0.23142773107942849</v>
      </c>
      <c r="Q25" s="11">
        <f>2*'OddsRatio_working_3-way'!K25*'OddsRatio_working_3-way'!L25*'OddsRatio_working_3-way'!M25</f>
        <v>7.740057895633061E-2</v>
      </c>
      <c r="R25" s="11">
        <f t="shared" si="23"/>
        <v>0</v>
      </c>
      <c r="S25" s="11">
        <f t="shared" si="24"/>
        <v>-0.82356667722521393</v>
      </c>
      <c r="T25" s="11">
        <f t="shared" si="25"/>
        <v>-0.27544036027599128</v>
      </c>
      <c r="U25" s="11">
        <f>'OddsRatio_working_3-way'!S25-'OddsRatio_working_3-way'!R25^2/3</f>
        <v>-0.82356667722521393</v>
      </c>
      <c r="V25" s="11">
        <f>'OddsRatio_working_3-way'!S25*'OddsRatio_working_3-way'!R25/3-2*'OddsRatio_working_3-way'!R25^3/27-'OddsRatio_working_3-way'!T25</f>
        <v>0.27544036027599128</v>
      </c>
      <c r="W25" s="11">
        <f>'OddsRatio_working_3-way'!V25^2+4*'OddsRatio_working_3-way'!U25^3/27</f>
        <v>-6.8872806406147097E-3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0.14383555950249455</v>
      </c>
      <c r="Y25" s="11">
        <f>IF('OddsRatio_working_3-way'!W25&gt;=0,IF('OddsRatio_working_3-way'!V25+SQRT('OddsRatio_working_3-way'!W25)&gt;0,0,PI()),ACOS('OddsRatio_working_3-way'!V25/(2*'OddsRatio_working_3-way'!X25)))</f>
        <v>0.29264723459799136</v>
      </c>
      <c r="Z25" s="11">
        <f>'OddsRatio_working_3-way'!X25^(1/3)*COS('OddsRatio_working_3-way'!Y25/3)</f>
        <v>0.52145776098974972</v>
      </c>
      <c r="AA25" s="11">
        <f>'OddsRatio_working_3-way'!X25^(1/3)*COS(('OddsRatio_working_3-way'!Y25+2*PI())/3)</f>
        <v>-0.30492188824464589</v>
      </c>
      <c r="AB25" s="11">
        <f>'OddsRatio_working_3-way'!X25^(1/3)*COS(('OddsRatio_working_3-way'!Y25+4*PI())/3)</f>
        <v>-0.21653587274510391</v>
      </c>
      <c r="AC25" s="11">
        <f>'OddsRatio_working_3-way'!X25^(1/3)*SIN('OddsRatio_working_3-way'!Y25/3)</f>
        <v>5.102968984125919E-2</v>
      </c>
      <c r="AD25" s="11">
        <f>'OddsRatio_working_3-way'!X25^(1/3)*SIN(('OddsRatio_working_3-way'!Y25+2*PI())/3)</f>
        <v>0.42608082309704776</v>
      </c>
      <c r="AE25" s="11">
        <f>'OddsRatio_working_3-way'!X25^(1/3)*SIN(('OddsRatio_working_3-way'!Y25+4*PI())/3)</f>
        <v>-0.47711051293830675</v>
      </c>
      <c r="AF25" s="11">
        <f>-'OddsRatio_working_3-way'!U25/(3*'OddsRatio_working_3-way'!X25^(1/3))*COS(('OddsRatio_working_3-way'!Y25)/3)</f>
        <v>0.52145776098974972</v>
      </c>
      <c r="AG25" s="11">
        <f>-'OddsRatio_working_3-way'!U25/(3*'OddsRatio_working_3-way'!X25^(1/3))*COS(('OddsRatio_working_3-way'!Y25+2*PI())/3)</f>
        <v>-0.30492188824464589</v>
      </c>
      <c r="AH25" s="11">
        <f>-'OddsRatio_working_3-way'!U25/(3*'OddsRatio_working_3-way'!X25^(1/3))*COS(('OddsRatio_working_3-way'!Y25+4*PI())/3)</f>
        <v>-0.21653587274510391</v>
      </c>
      <c r="AI25" s="11">
        <f>'OddsRatio_working_3-way'!U25/(3*'OddsRatio_working_3-way'!X25^(1/3))*SIN(('OddsRatio_working_3-way'!Y25)/3)</f>
        <v>-5.102968984125919E-2</v>
      </c>
      <c r="AJ25" s="11">
        <f>'OddsRatio_working_3-way'!U25/(3*'OddsRatio_working_3-way'!X25^(1/3))*SIN(('OddsRatio_working_3-way'!Y25+2*PI())/3)</f>
        <v>-0.42608082309704776</v>
      </c>
      <c r="AK25" s="11">
        <f>'OddsRatio_working_3-way'!U25/(3*'OddsRatio_working_3-way'!X25^(1/3))*SIN(('OddsRatio_working_3-way'!Y25+4*PI())/3)</f>
        <v>0.47711051293830675</v>
      </c>
      <c r="AL25" s="11">
        <f>'OddsRatio_working_3-way'!Z25+'OddsRatio_working_3-way'!AF25</f>
        <v>1.0429155219794994</v>
      </c>
      <c r="AM25" s="11">
        <f>'OddsRatio_working_3-way'!AA25+'OddsRatio_working_3-way'!AG25</f>
        <v>-0.60984377648929178</v>
      </c>
      <c r="AN25" s="11">
        <f>'OddsRatio_working_3-way'!AB25+'OddsRatio_working_3-way'!AH25</f>
        <v>-0.43307174549020783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1.0429155219794994</v>
      </c>
      <c r="AS25" s="11">
        <f>IF(('OddsRatio_working_3-way'!X25=0),IF(Q25&gt;0,-Q25^(1/3),(-Q25)^(1/3)),'OddsRatio_working_3-way'!AM25-'OddsRatio_working_3-way'!R25/3)</f>
        <v>-0.60984377648929178</v>
      </c>
      <c r="AT25" s="11">
        <f>IF(('OddsRatio_working_3-way'!X25=0),IF(Q25&gt;0,-Q25^(1/3),(-Q25)^(1/3)),'OddsRatio_working_3-way'!AN25-'OddsRatio_working_3-way'!R25/3)</f>
        <v>-0.43307174549020783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4.38</v>
      </c>
      <c r="B26" s="4">
        <f>IF('True_Odds_Calculator_3-way'!B27="","",'True_Odds_Calculator_3-way'!B27)</f>
        <v>3.83</v>
      </c>
      <c r="C26" s="4">
        <f>IF('True_Odds_Calculator_3-way'!C27="","",'True_Odds_Calculator_3-way'!C27)</f>
        <v>1.85</v>
      </c>
      <c r="D26" s="9">
        <f t="shared" si="13"/>
        <v>0.21982173337626501</v>
      </c>
      <c r="E26" s="9">
        <f t="shared" si="14"/>
        <v>0.25178656239884278</v>
      </c>
      <c r="F26" s="9">
        <f t="shared" si="15"/>
        <v>0.52839170422489246</v>
      </c>
      <c r="G26" s="9">
        <f t="shared" si="16"/>
        <v>1.0500416352317274</v>
      </c>
      <c r="H26" s="9">
        <f t="shared" si="17"/>
        <v>4.5491407270832385</v>
      </c>
      <c r="I26" s="9">
        <f t="shared" si="18"/>
        <v>3.9716178277057885</v>
      </c>
      <c r="J26" s="9">
        <f t="shared" si="19"/>
        <v>1.8925353899469683</v>
      </c>
      <c r="K26" s="11">
        <f t="shared" si="20"/>
        <v>0.22831050228310504</v>
      </c>
      <c r="L26" s="11">
        <f t="shared" si="21"/>
        <v>0.2610966057441253</v>
      </c>
      <c r="M26" s="11">
        <f t="shared" si="22"/>
        <v>0.54054054054054046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-0.26198561664780073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0.22748883580816048</v>
      </c>
      <c r="Q26" s="11">
        <f>2*'OddsRatio_working_3-way'!K26*'OddsRatio_working_3-way'!L26*'OddsRatio_working_3-way'!M26</f>
        <v>6.4444429407410908E-2</v>
      </c>
      <c r="R26" s="11">
        <f t="shared" si="23"/>
        <v>0</v>
      </c>
      <c r="S26" s="11">
        <f t="shared" si="24"/>
        <v>-0.86832566886289853</v>
      </c>
      <c r="T26" s="11">
        <f t="shared" si="25"/>
        <v>-0.24598460874303074</v>
      </c>
      <c r="U26" s="11">
        <f>'OddsRatio_working_3-way'!S26-'OddsRatio_working_3-way'!R26^2/3</f>
        <v>-0.86832566886289853</v>
      </c>
      <c r="V26" s="11">
        <f>'OddsRatio_working_3-way'!S26*'OddsRatio_working_3-way'!R26/3-2*'OddsRatio_working_3-way'!R26^3/27-'OddsRatio_working_3-way'!T26</f>
        <v>0.24598460874303074</v>
      </c>
      <c r="W26" s="11">
        <f>'OddsRatio_working_3-way'!V26^2+4*'OddsRatio_working_3-way'!U26^3/27</f>
        <v>-3.6485410547079454E-2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0.15571916892722407</v>
      </c>
      <c r="Y26" s="11">
        <f>IF('OddsRatio_working_3-way'!W26&gt;=0,IF('OddsRatio_working_3-way'!V26+SQRT('OddsRatio_working_3-way'!W26)&gt;0,0,PI()),ACOS('OddsRatio_working_3-way'!V26/(2*'OddsRatio_working_3-way'!X26)))</f>
        <v>0.66025792647781867</v>
      </c>
      <c r="Z26" s="11">
        <f>'OddsRatio_working_3-way'!X26^(1/3)*COS('OddsRatio_working_3-way'!Y26/3)</f>
        <v>0.52502081761586372</v>
      </c>
      <c r="AA26" s="11">
        <f>'OddsRatio_working_3-way'!X26^(1/3)*COS(('OddsRatio_working_3-way'!Y26+2*PI())/3)</f>
        <v>-0.36422703978931115</v>
      </c>
      <c r="AB26" s="11">
        <f>'OddsRatio_working_3-way'!X26^(1/3)*COS(('OddsRatio_working_3-way'!Y26+4*PI())/3)</f>
        <v>-0.16079377782655249</v>
      </c>
      <c r="AC26" s="11">
        <f>'OddsRatio_working_3-way'!X26^(1/3)*SIN('OddsRatio_working_3-way'!Y26/3)</f>
        <v>0.11745224855632239</v>
      </c>
      <c r="AD26" s="11">
        <f>'OddsRatio_working_3-way'!X26^(1/3)*SIN(('OddsRatio_working_3-way'!Y26+2*PI())/3)</f>
        <v>0.39595524129285342</v>
      </c>
      <c r="AE26" s="11">
        <f>'OddsRatio_working_3-way'!X26^(1/3)*SIN(('OddsRatio_working_3-way'!Y26+4*PI())/3)</f>
        <v>-0.51340748984917572</v>
      </c>
      <c r="AF26" s="11">
        <f>-'OddsRatio_working_3-way'!U26/(3*'OddsRatio_working_3-way'!X26^(1/3))*COS(('OddsRatio_working_3-way'!Y26)/3)</f>
        <v>0.52502081761586361</v>
      </c>
      <c r="AG26" s="11">
        <f>-'OddsRatio_working_3-way'!U26/(3*'OddsRatio_working_3-way'!X26^(1/3))*COS(('OddsRatio_working_3-way'!Y26+2*PI())/3)</f>
        <v>-0.36422703978931109</v>
      </c>
      <c r="AH26" s="11">
        <f>-'OddsRatio_working_3-way'!U26/(3*'OddsRatio_working_3-way'!X26^(1/3))*COS(('OddsRatio_working_3-way'!Y26+4*PI())/3)</f>
        <v>-0.16079377782655246</v>
      </c>
      <c r="AI26" s="11">
        <f>'OddsRatio_working_3-way'!U26/(3*'OddsRatio_working_3-way'!X26^(1/3))*SIN(('OddsRatio_working_3-way'!Y26)/3)</f>
        <v>-0.11745224855632236</v>
      </c>
      <c r="AJ26" s="11">
        <f>'OddsRatio_working_3-way'!U26/(3*'OddsRatio_working_3-way'!X26^(1/3))*SIN(('OddsRatio_working_3-way'!Y26+2*PI())/3)</f>
        <v>-0.39595524129285337</v>
      </c>
      <c r="AK26" s="11">
        <f>'OddsRatio_working_3-way'!U26/(3*'OddsRatio_working_3-way'!X26^(1/3))*SIN(('OddsRatio_working_3-way'!Y26+4*PI())/3)</f>
        <v>0.51340748984917561</v>
      </c>
      <c r="AL26" s="11">
        <f>'OddsRatio_working_3-way'!Z26+'OddsRatio_working_3-way'!AF26</f>
        <v>1.0500416352317274</v>
      </c>
      <c r="AM26" s="11">
        <f>'OddsRatio_working_3-way'!AA26+'OddsRatio_working_3-way'!AG26</f>
        <v>-0.72845407957862229</v>
      </c>
      <c r="AN26" s="11">
        <f>'OddsRatio_working_3-way'!AB26+'OddsRatio_working_3-way'!AH26</f>
        <v>-0.32158755565310493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1.0500416352317274</v>
      </c>
      <c r="AS26" s="11">
        <f>IF(('OddsRatio_working_3-way'!X26=0),IF(Q26&gt;0,-Q26^(1/3),(-Q26)^(1/3)),'OddsRatio_working_3-way'!AM26-'OddsRatio_working_3-way'!R26/3)</f>
        <v>-0.72845407957862229</v>
      </c>
      <c r="AT26" s="11">
        <f>IF(('OddsRatio_working_3-way'!X26=0),IF(Q26&gt;0,-Q26^(1/3),(-Q26)^(1/3)),'OddsRatio_working_3-way'!AN26-'OddsRatio_working_3-way'!R26/3)</f>
        <v>-0.32158755565310493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3.35</v>
      </c>
      <c r="B27" s="4">
        <f>IF('True_Odds_Calculator_3-way'!B28="","",'True_Odds_Calculator_3-way'!B28)</f>
        <v>3.51</v>
      </c>
      <c r="C27" s="4">
        <f>IF('True_Odds_Calculator_3-way'!C28="","",'True_Odds_Calculator_3-way'!C28)</f>
        <v>2.25</v>
      </c>
      <c r="D27" s="9">
        <f t="shared" si="13"/>
        <v>0.2896901474366394</v>
      </c>
      <c r="E27" s="9">
        <f t="shared" si="14"/>
        <v>0.27632657379304609</v>
      </c>
      <c r="F27" s="9">
        <f t="shared" si="15"/>
        <v>0.43398327877031451</v>
      </c>
      <c r="G27" s="9">
        <f t="shared" si="16"/>
        <v>1.0433889947713855</v>
      </c>
      <c r="H27" s="9">
        <f t="shared" si="17"/>
        <v>3.4519641377127557</v>
      </c>
      <c r="I27" s="9">
        <f t="shared" si="18"/>
        <v>3.6189063768761769</v>
      </c>
      <c r="J27" s="9">
        <f t="shared" si="19"/>
        <v>2.3042362434642318</v>
      </c>
      <c r="K27" s="11">
        <f t="shared" si="20"/>
        <v>0.29850746268656714</v>
      </c>
      <c r="L27" s="11">
        <f t="shared" si="21"/>
        <v>0.28490028490028491</v>
      </c>
      <c r="M27" s="11">
        <f t="shared" si="22"/>
        <v>0.44444444444444442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-0.27868728532078446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0.23094404520606843</v>
      </c>
      <c r="Q27" s="11">
        <f>2*'OddsRatio_working_3-way'!K27*'OddsRatio_working_3-way'!L27*'OddsRatio_working_3-way'!M27</f>
        <v>7.5595432146012567E-2</v>
      </c>
      <c r="R27" s="11">
        <f t="shared" si="23"/>
        <v>0</v>
      </c>
      <c r="S27" s="11">
        <f t="shared" si="24"/>
        <v>-0.82868525896414358</v>
      </c>
      <c r="T27" s="11">
        <f t="shared" si="25"/>
        <v>-0.27125540391624992</v>
      </c>
      <c r="U27" s="11">
        <f>'OddsRatio_working_3-way'!S27-'OddsRatio_working_3-way'!R27^2/3</f>
        <v>-0.82868525896414358</v>
      </c>
      <c r="V27" s="11">
        <f>'OddsRatio_working_3-way'!S27*'OddsRatio_working_3-way'!R27/3-2*'OddsRatio_working_3-way'!R27^3/27-'OddsRatio_working_3-way'!T27</f>
        <v>0.27125540391624992</v>
      </c>
      <c r="W27" s="11">
        <f>'OddsRatio_working_3-way'!V27^2+4*'OddsRatio_working_3-way'!U27^3/27</f>
        <v>-1.0727783846698216E-2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0.1451785779656094</v>
      </c>
      <c r="Y27" s="11">
        <f>IF('OddsRatio_working_3-way'!W27&gt;=0,IF('OddsRatio_working_3-way'!V27+SQRT('OddsRatio_working_3-way'!W27)&gt;0,0,PI()),ACOS('OddsRatio_working_3-way'!V27/(2*'OddsRatio_working_3-way'!X27)))</f>
        <v>0.36475016299874885</v>
      </c>
      <c r="Z27" s="11">
        <f>'OddsRatio_working_3-way'!X27^(1/3)*COS('OddsRatio_working_3-way'!Y27/3)</f>
        <v>0.52169449738569273</v>
      </c>
      <c r="AA27" s="11">
        <f>'OddsRatio_working_3-way'!X27^(1/3)*COS(('OddsRatio_working_3-way'!Y27+2*PI())/3)</f>
        <v>-0.31605099212708243</v>
      </c>
      <c r="AB27" s="11">
        <f>'OddsRatio_working_3-way'!X27^(1/3)*COS(('OddsRatio_working_3-way'!Y27+4*PI())/3)</f>
        <v>-0.20564350525860997</v>
      </c>
      <c r="AC27" s="11">
        <f>'OddsRatio_working_3-way'!X27^(1/3)*SIN('OddsRatio_working_3-way'!Y27/3)</f>
        <v>6.3743792264062613E-2</v>
      </c>
      <c r="AD27" s="11">
        <f>'OddsRatio_working_3-way'!X27^(1/3)*SIN(('OddsRatio_working_3-way'!Y27+2*PI())/3)</f>
        <v>0.41992879161853308</v>
      </c>
      <c r="AE27" s="11">
        <f>'OddsRatio_working_3-way'!X27^(1/3)*SIN(('OddsRatio_working_3-way'!Y27+4*PI())/3)</f>
        <v>-0.48367258388259571</v>
      </c>
      <c r="AF27" s="11">
        <f>-'OddsRatio_working_3-way'!U27/(3*'OddsRatio_working_3-way'!X27^(1/3))*COS(('OddsRatio_working_3-way'!Y27)/3)</f>
        <v>0.52169449738569273</v>
      </c>
      <c r="AG27" s="11">
        <f>-'OddsRatio_working_3-way'!U27/(3*'OddsRatio_working_3-way'!X27^(1/3))*COS(('OddsRatio_working_3-way'!Y27+2*PI())/3)</f>
        <v>-0.31605099212708243</v>
      </c>
      <c r="AH27" s="11">
        <f>-'OddsRatio_working_3-way'!U27/(3*'OddsRatio_working_3-way'!X27^(1/3))*COS(('OddsRatio_working_3-way'!Y27+4*PI())/3)</f>
        <v>-0.20564350525860997</v>
      </c>
      <c r="AI27" s="11">
        <f>'OddsRatio_working_3-way'!U27/(3*'OddsRatio_working_3-way'!X27^(1/3))*SIN(('OddsRatio_working_3-way'!Y27)/3)</f>
        <v>-6.3743792264062613E-2</v>
      </c>
      <c r="AJ27" s="11">
        <f>'OddsRatio_working_3-way'!U27/(3*'OddsRatio_working_3-way'!X27^(1/3))*SIN(('OddsRatio_working_3-way'!Y27+2*PI())/3)</f>
        <v>-0.41992879161853308</v>
      </c>
      <c r="AK27" s="11">
        <f>'OddsRatio_working_3-way'!U27/(3*'OddsRatio_working_3-way'!X27^(1/3))*SIN(('OddsRatio_working_3-way'!Y27+4*PI())/3)</f>
        <v>0.48367258388259571</v>
      </c>
      <c r="AL27" s="11">
        <f>'OddsRatio_working_3-way'!Z27+'OddsRatio_working_3-way'!AF27</f>
        <v>1.0433889947713855</v>
      </c>
      <c r="AM27" s="11">
        <f>'OddsRatio_working_3-way'!AA27+'OddsRatio_working_3-way'!AG27</f>
        <v>-0.63210198425416486</v>
      </c>
      <c r="AN27" s="11">
        <f>'OddsRatio_working_3-way'!AB27+'OddsRatio_working_3-way'!AH27</f>
        <v>-0.41128701051721994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1.0433889947713855</v>
      </c>
      <c r="AS27" s="11">
        <f>IF(('OddsRatio_working_3-way'!X27=0),IF(Q27&gt;0,-Q27^(1/3),(-Q27)^(1/3)),'OddsRatio_working_3-way'!AM27-'OddsRatio_working_3-way'!R27/3)</f>
        <v>-0.63210198425416486</v>
      </c>
      <c r="AT27" s="11">
        <f>IF(('OddsRatio_working_3-way'!X27=0),IF(Q27&gt;0,-Q27^(1/3),(-Q27)^(1/3)),'OddsRatio_working_3-way'!AN27-'OddsRatio_working_3-way'!R27/3)</f>
        <v>-0.41128701051721994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4.66</v>
      </c>
      <c r="B28" s="4">
        <f>IF('True_Odds_Calculator_3-way'!B29="","",'True_Odds_Calculator_3-way'!B29)</f>
        <v>3.79</v>
      </c>
      <c r="C28" s="4">
        <f>IF('True_Odds_Calculator_3-way'!C29="","",'True_Odds_Calculator_3-way'!C29)</f>
        <v>1.81</v>
      </c>
      <c r="D28" s="9">
        <f t="shared" si="13"/>
        <v>0.20611260137084353</v>
      </c>
      <c r="E28" s="9">
        <f t="shared" si="14"/>
        <v>0.2540556890061651</v>
      </c>
      <c r="F28" s="9">
        <f t="shared" si="15"/>
        <v>0.53983170962299165</v>
      </c>
      <c r="G28" s="9">
        <f t="shared" si="16"/>
        <v>1.0523816781014945</v>
      </c>
      <c r="H28" s="9">
        <f t="shared" si="17"/>
        <v>4.8517169418514694</v>
      </c>
      <c r="I28" s="9">
        <f t="shared" si="18"/>
        <v>3.9361448819031692</v>
      </c>
      <c r="J28" s="9">
        <f t="shared" si="19"/>
        <v>1.8524291592622102</v>
      </c>
      <c r="K28" s="11">
        <f t="shared" si="20"/>
        <v>0.21459227467811159</v>
      </c>
      <c r="L28" s="11">
        <f t="shared" si="21"/>
        <v>0.26385224274406333</v>
      </c>
      <c r="M28" s="11">
        <f t="shared" si="22"/>
        <v>0.5524861878453039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-0.25874180650664524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0.22710825437150545</v>
      </c>
      <c r="Q28" s="11">
        <f>2*'OddsRatio_working_3-way'!K28*'OddsRatio_working_3-way'!L28*'OddsRatio_working_3-way'!M28</f>
        <v>6.2564257402618575E-2</v>
      </c>
      <c r="R28" s="11">
        <f t="shared" si="23"/>
        <v>0</v>
      </c>
      <c r="S28" s="11">
        <f t="shared" si="24"/>
        <v>-0.87774085462943019</v>
      </c>
      <c r="T28" s="11">
        <f t="shared" si="25"/>
        <v>-0.24180188832766669</v>
      </c>
      <c r="U28" s="11">
        <f>'OddsRatio_working_3-way'!S28-'OddsRatio_working_3-way'!R28^2/3</f>
        <v>-0.87774085462943019</v>
      </c>
      <c r="V28" s="11">
        <f>'OddsRatio_working_3-way'!S28*'OddsRatio_working_3-way'!R28/3-2*'OddsRatio_working_3-way'!R28^3/27-'OddsRatio_working_3-way'!T28</f>
        <v>0.24180188832766669</v>
      </c>
      <c r="W28" s="11">
        <f>'OddsRatio_working_3-way'!V28^2+4*'OddsRatio_working_3-way'!U28^3/27</f>
        <v>-4.1715108403072798E-2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0.15825869770876591</v>
      </c>
      <c r="Y28" s="11">
        <f>IF('OddsRatio_working_3-way'!W28&gt;=0,IF('OddsRatio_working_3-way'!V28+SQRT('OddsRatio_working_3-way'!W28)&gt;0,0,PI()),ACOS('OddsRatio_working_3-way'!V28/(2*'OddsRatio_working_3-way'!X28)))</f>
        <v>0.7013914954577074</v>
      </c>
      <c r="Z28" s="11">
        <f>'OddsRatio_working_3-way'!X28^(1/3)*COS('OddsRatio_working_3-way'!Y28/3)</f>
        <v>0.52619083905074737</v>
      </c>
      <c r="AA28" s="11">
        <f>'OddsRatio_working_3-way'!X28^(1/3)*COS(('OddsRatio_working_3-way'!Y28+2*PI())/3)</f>
        <v>-0.37162013713228759</v>
      </c>
      <c r="AB28" s="11">
        <f>'OddsRatio_working_3-way'!X28^(1/3)*COS(('OddsRatio_working_3-way'!Y28+4*PI())/3)</f>
        <v>-0.15457070191845967</v>
      </c>
      <c r="AC28" s="11">
        <f>'OddsRatio_working_3-way'!X28^(1/3)*SIN('OddsRatio_working_3-way'!Y28/3)</f>
        <v>0.12531354984815968</v>
      </c>
      <c r="AD28" s="11">
        <f>'OddsRatio_working_3-way'!X28^(1/3)*SIN(('OddsRatio_working_3-way'!Y28+2*PI())/3)</f>
        <v>0.39303785893251619</v>
      </c>
      <c r="AE28" s="11">
        <f>'OddsRatio_working_3-way'!X28^(1/3)*SIN(('OddsRatio_working_3-way'!Y28+4*PI())/3)</f>
        <v>-0.51835140878067598</v>
      </c>
      <c r="AF28" s="11">
        <f>-'OddsRatio_working_3-way'!U28/(3*'OddsRatio_working_3-way'!X28^(1/3))*COS(('OddsRatio_working_3-way'!Y28)/3)</f>
        <v>0.52619083905074726</v>
      </c>
      <c r="AG28" s="11">
        <f>-'OddsRatio_working_3-way'!U28/(3*'OddsRatio_working_3-way'!X28^(1/3))*COS(('OddsRatio_working_3-way'!Y28+2*PI())/3)</f>
        <v>-0.37162013713228753</v>
      </c>
      <c r="AH28" s="11">
        <f>-'OddsRatio_working_3-way'!U28/(3*'OddsRatio_working_3-way'!X28^(1/3))*COS(('OddsRatio_working_3-way'!Y28+4*PI())/3)</f>
        <v>-0.15457070191845965</v>
      </c>
      <c r="AI28" s="11">
        <f>'OddsRatio_working_3-way'!U28/(3*'OddsRatio_working_3-way'!X28^(1/3))*SIN(('OddsRatio_working_3-way'!Y28)/3)</f>
        <v>-0.12531354984815965</v>
      </c>
      <c r="AJ28" s="11">
        <f>'OddsRatio_working_3-way'!U28/(3*'OddsRatio_working_3-way'!X28^(1/3))*SIN(('OddsRatio_working_3-way'!Y28+2*PI())/3)</f>
        <v>-0.39303785893251614</v>
      </c>
      <c r="AK28" s="11">
        <f>'OddsRatio_working_3-way'!U28/(3*'OddsRatio_working_3-way'!X28^(1/3))*SIN(('OddsRatio_working_3-way'!Y28+4*PI())/3)</f>
        <v>0.51835140878067587</v>
      </c>
      <c r="AL28" s="11">
        <f>'OddsRatio_working_3-way'!Z28+'OddsRatio_working_3-way'!AF28</f>
        <v>1.0523816781014945</v>
      </c>
      <c r="AM28" s="11">
        <f>'OddsRatio_working_3-way'!AA28+'OddsRatio_working_3-way'!AG28</f>
        <v>-0.74324027426457517</v>
      </c>
      <c r="AN28" s="11">
        <f>'OddsRatio_working_3-way'!AB28+'OddsRatio_working_3-way'!AH28</f>
        <v>-0.30914140383691935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1.0523816781014945</v>
      </c>
      <c r="AS28" s="11">
        <f>IF(('OddsRatio_working_3-way'!X28=0),IF(Q28&gt;0,-Q28^(1/3),(-Q28)^(1/3)),'OddsRatio_working_3-way'!AM28-'OddsRatio_working_3-way'!R28/3)</f>
        <v>-0.74324027426457517</v>
      </c>
      <c r="AT28" s="11">
        <f>IF(('OddsRatio_working_3-way'!X28=0),IF(Q28&gt;0,-Q28^(1/3),(-Q28)^(1/3)),'OddsRatio_working_3-way'!AN28-'OddsRatio_working_3-way'!R28/3)</f>
        <v>-0.30914140383691935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2.82</v>
      </c>
      <c r="B29" s="4">
        <f>IF('True_Odds_Calculator_3-way'!B30="","",'True_Odds_Calculator_3-way'!B30)</f>
        <v>3.25</v>
      </c>
      <c r="C29" s="4">
        <f>IF('True_Odds_Calculator_3-way'!C30="","",'True_Odds_Calculator_3-way'!C30)</f>
        <v>2.7</v>
      </c>
      <c r="D29" s="9">
        <f t="shared" si="13"/>
        <v>0.34352837639086642</v>
      </c>
      <c r="E29" s="9">
        <f t="shared" si="14"/>
        <v>0.29740130375465951</v>
      </c>
      <c r="F29" s="9">
        <f t="shared" si="15"/>
        <v>0.35907031985447418</v>
      </c>
      <c r="G29" s="9">
        <f t="shared" si="16"/>
        <v>1.0499822404200168</v>
      </c>
      <c r="H29" s="9">
        <f t="shared" si="17"/>
        <v>2.9109676775644306</v>
      </c>
      <c r="I29" s="9">
        <f t="shared" si="18"/>
        <v>3.3624600409450376</v>
      </c>
      <c r="J29" s="9">
        <f t="shared" si="19"/>
        <v>2.7849698087140284</v>
      </c>
      <c r="K29" s="11">
        <f t="shared" si="20"/>
        <v>0.3546099290780142</v>
      </c>
      <c r="L29" s="11">
        <f t="shared" si="21"/>
        <v>0.30769230769230771</v>
      </c>
      <c r="M29" s="11">
        <f t="shared" si="22"/>
        <v>0.37037037037037035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-0.28132387706855788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0.23317370835101331</v>
      </c>
      <c r="Q29" s="11">
        <f>2*'OddsRatio_working_3-way'!K29*'OddsRatio_working_3-way'!L29*'OddsRatio_working_3-way'!M29</f>
        <v>8.0822775858236856E-2</v>
      </c>
      <c r="R29" s="11">
        <f t="shared" si="23"/>
        <v>0</v>
      </c>
      <c r="S29" s="11">
        <f t="shared" si="24"/>
        <v>-0.82884435825612301</v>
      </c>
      <c r="T29" s="11">
        <f t="shared" si="25"/>
        <v>-0.2872944049414638</v>
      </c>
      <c r="U29" s="11">
        <f>'OddsRatio_working_3-way'!S29-'OddsRatio_working_3-way'!R29^2/3</f>
        <v>-0.82884435825612301</v>
      </c>
      <c r="V29" s="11">
        <f>'OddsRatio_working_3-way'!S29*'OddsRatio_working_3-way'!R29/3-2*'OddsRatio_working_3-way'!R29^3/27-'OddsRatio_working_3-way'!T29</f>
        <v>0.2872944049414638</v>
      </c>
      <c r="W29" s="11">
        <f>'OddsRatio_working_3-way'!V29^2+4*'OddsRatio_working_3-way'!U29^3/27</f>
        <v>-1.8177706788239795E-3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0.1452203892274547</v>
      </c>
      <c r="Y29" s="11">
        <f>IF('OddsRatio_working_3-way'!W29&gt;=0,IF('OddsRatio_working_3-way'!V29+SQRT('OddsRatio_working_3-way'!W29)&gt;0,0,PI()),ACOS('OddsRatio_working_3-way'!V29/(2*'OddsRatio_working_3-way'!X29)))</f>
        <v>0.14732762383510845</v>
      </c>
      <c r="Z29" s="11">
        <f>'OddsRatio_working_3-way'!X29^(1/3)*COS('OddsRatio_working_3-way'!Y29/3)</f>
        <v>0.52499112021000849</v>
      </c>
      <c r="AA29" s="11">
        <f>'OddsRatio_working_3-way'!X29^(1/3)*COS(('OddsRatio_working_3-way'!Y29+2*PI())/3)</f>
        <v>-0.28484130555041415</v>
      </c>
      <c r="AB29" s="11">
        <f>'OddsRatio_working_3-way'!X29^(1/3)*COS(('OddsRatio_working_3-way'!Y29+4*PI())/3)</f>
        <v>-0.24014981465959429</v>
      </c>
      <c r="AC29" s="11">
        <f>'OddsRatio_working_3-way'!X29^(1/3)*SIN('OddsRatio_working_3-way'!Y29/3)</f>
        <v>2.5802644296300518E-2</v>
      </c>
      <c r="AD29" s="11">
        <f>'OddsRatio_working_3-way'!X29^(1/3)*SIN(('OddsRatio_working_3-way'!Y29+2*PI())/3)</f>
        <v>0.44175432471496717</v>
      </c>
      <c r="AE29" s="11">
        <f>'OddsRatio_working_3-way'!X29^(1/3)*SIN(('OddsRatio_working_3-way'!Y29+4*PI())/3)</f>
        <v>-0.46755696901126775</v>
      </c>
      <c r="AF29" s="11">
        <f>-'OddsRatio_working_3-way'!U29/(3*'OddsRatio_working_3-way'!X29^(1/3))*COS(('OddsRatio_working_3-way'!Y29)/3)</f>
        <v>0.52499112021000838</v>
      </c>
      <c r="AG29" s="11">
        <f>-'OddsRatio_working_3-way'!U29/(3*'OddsRatio_working_3-way'!X29^(1/3))*COS(('OddsRatio_working_3-way'!Y29+2*PI())/3)</f>
        <v>-0.28484130555041409</v>
      </c>
      <c r="AH29" s="11">
        <f>-'OddsRatio_working_3-way'!U29/(3*'OddsRatio_working_3-way'!X29^(1/3))*COS(('OddsRatio_working_3-way'!Y29+4*PI())/3)</f>
        <v>-0.24014981465959423</v>
      </c>
      <c r="AI29" s="11">
        <f>'OddsRatio_working_3-way'!U29/(3*'OddsRatio_working_3-way'!X29^(1/3))*SIN(('OddsRatio_working_3-way'!Y29)/3)</f>
        <v>-2.5802644296300511E-2</v>
      </c>
      <c r="AJ29" s="11">
        <f>'OddsRatio_working_3-way'!U29/(3*'OddsRatio_working_3-way'!X29^(1/3))*SIN(('OddsRatio_working_3-way'!Y29+2*PI())/3)</f>
        <v>-0.44175432471496706</v>
      </c>
      <c r="AK29" s="11">
        <f>'OddsRatio_working_3-way'!U29/(3*'OddsRatio_working_3-way'!X29^(1/3))*SIN(('OddsRatio_working_3-way'!Y29+4*PI())/3)</f>
        <v>0.46755696901126764</v>
      </c>
      <c r="AL29" s="11">
        <f>'OddsRatio_working_3-way'!Z29+'OddsRatio_working_3-way'!AF29</f>
        <v>1.0499822404200168</v>
      </c>
      <c r="AM29" s="11">
        <f>'OddsRatio_working_3-way'!AA29+'OddsRatio_working_3-way'!AG29</f>
        <v>-0.56968261110082818</v>
      </c>
      <c r="AN29" s="11">
        <f>'OddsRatio_working_3-way'!AB29+'OddsRatio_working_3-way'!AH29</f>
        <v>-0.48029962931918851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1.0499822404200168</v>
      </c>
      <c r="AS29" s="11">
        <f>IF(('OddsRatio_working_3-way'!X29=0),IF(Q29&gt;0,-Q29^(1/3),(-Q29)^(1/3)),'OddsRatio_working_3-way'!AM29-'OddsRatio_working_3-way'!R29/3)</f>
        <v>-0.56968261110082818</v>
      </c>
      <c r="AT29" s="11">
        <f>IF(('OddsRatio_working_3-way'!X29=0),IF(Q29&gt;0,-Q29^(1/3),(-Q29)^(1/3)),'OddsRatio_working_3-way'!AN29-'OddsRatio_working_3-way'!R29/3)</f>
        <v>-0.48029962931918851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3.15</v>
      </c>
      <c r="B30" s="4">
        <f>IF('True_Odds_Calculator_3-way'!B31="","",'True_Odds_Calculator_3-way'!B31)</f>
        <v>3.11</v>
      </c>
      <c r="C30" s="4">
        <f>IF('True_Odds_Calculator_3-way'!C31="","",'True_Odds_Calculator_3-way'!C31)</f>
        <v>2.54</v>
      </c>
      <c r="D30" s="9">
        <f t="shared" si="13"/>
        <v>0.30695358644066328</v>
      </c>
      <c r="E30" s="9">
        <f t="shared" si="14"/>
        <v>0.31096310956311868</v>
      </c>
      <c r="F30" s="9">
        <f t="shared" si="15"/>
        <v>0.38208330399621832</v>
      </c>
      <c r="G30" s="9">
        <f t="shared" si="16"/>
        <v>1.0501495448715936</v>
      </c>
      <c r="H30" s="9">
        <f t="shared" si="17"/>
        <v>3.2578215214739261</v>
      </c>
      <c r="I30" s="9">
        <f t="shared" si="18"/>
        <v>3.2158155396790629</v>
      </c>
      <c r="J30" s="9">
        <f t="shared" si="19"/>
        <v>2.6172302991022542</v>
      </c>
      <c r="K30" s="11">
        <f t="shared" si="20"/>
        <v>0.31746031746031744</v>
      </c>
      <c r="L30" s="11">
        <f t="shared" si="21"/>
        <v>0.32154340836012862</v>
      </c>
      <c r="M30" s="11">
        <f t="shared" si="22"/>
        <v>0.39370078740157477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-0.28076112672411146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0.23308983483173926</v>
      </c>
      <c r="Q30" s="11">
        <f>2*'OddsRatio_working_3-way'!K30*'OddsRatio_working_3-way'!L30*'OddsRatio_working_3-way'!M30</f>
        <v>8.0375805114392851E-2</v>
      </c>
      <c r="R30" s="11">
        <f t="shared" si="23"/>
        <v>0</v>
      </c>
      <c r="S30" s="11">
        <f t="shared" si="24"/>
        <v>-0.83020693623581243</v>
      </c>
      <c r="T30" s="11">
        <f t="shared" si="25"/>
        <v>-0.28627825387441808</v>
      </c>
      <c r="U30" s="11">
        <f>'OddsRatio_working_3-way'!S30-'OddsRatio_working_3-way'!R30^2/3</f>
        <v>-0.83020693623581243</v>
      </c>
      <c r="V30" s="11">
        <f>'OddsRatio_working_3-way'!S30*'OddsRatio_working_3-way'!R30/3-2*'OddsRatio_working_3-way'!R30^3/27-'OddsRatio_working_3-way'!T30</f>
        <v>0.28627825387441808</v>
      </c>
      <c r="W30" s="11">
        <f>'OddsRatio_working_3-way'!V30^2+4*'OddsRatio_working_3-way'!U30^3/27</f>
        <v>-2.8173216187184213E-3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0.14557863876622162</v>
      </c>
      <c r="Y30" s="11">
        <f>IF('OddsRatio_working_3-way'!W30&gt;=0,IF('OddsRatio_working_3-way'!V30+SQRT('OddsRatio_working_3-way'!W30)&gt;0,0,PI()),ACOS('OddsRatio_working_3-way'!V30/(2*'OddsRatio_working_3-way'!X30)))</f>
        <v>0.1833268074008092</v>
      </c>
      <c r="Z30" s="11">
        <f>'OddsRatio_working_3-way'!X30^(1/3)*COS('OddsRatio_working_3-way'!Y30/3)</f>
        <v>0.52507477243579681</v>
      </c>
      <c r="AA30" s="11">
        <f>'OddsRatio_working_3-way'!X30^(1/3)*COS(('OddsRatio_working_3-way'!Y30+2*PI())/3)</f>
        <v>-0.29035997726501728</v>
      </c>
      <c r="AB30" s="11">
        <f>'OddsRatio_working_3-way'!X30^(1/3)*COS(('OddsRatio_working_3-way'!Y30+4*PI())/3)</f>
        <v>-0.2347147951707797</v>
      </c>
      <c r="AC30" s="11">
        <f>'OddsRatio_working_3-way'!X30^(1/3)*SIN('OddsRatio_working_3-way'!Y30/3)</f>
        <v>3.2126760861213806E-2</v>
      </c>
      <c r="AD30" s="11">
        <f>'OddsRatio_working_3-way'!X30^(1/3)*SIN(('OddsRatio_working_3-way'!Y30+2*PI())/3)</f>
        <v>0.43866471138512625</v>
      </c>
      <c r="AE30" s="11">
        <f>'OddsRatio_working_3-way'!X30^(1/3)*SIN(('OddsRatio_working_3-way'!Y30+4*PI())/3)</f>
        <v>-0.4707914722463401</v>
      </c>
      <c r="AF30" s="11">
        <f>-'OddsRatio_working_3-way'!U30/(3*'OddsRatio_working_3-way'!X30^(1/3))*COS(('OddsRatio_working_3-way'!Y30)/3)</f>
        <v>0.52507477243579681</v>
      </c>
      <c r="AG30" s="11">
        <f>-'OddsRatio_working_3-way'!U30/(3*'OddsRatio_working_3-way'!X30^(1/3))*COS(('OddsRatio_working_3-way'!Y30+2*PI())/3)</f>
        <v>-0.29035997726501728</v>
      </c>
      <c r="AH30" s="11">
        <f>-'OddsRatio_working_3-way'!U30/(3*'OddsRatio_working_3-way'!X30^(1/3))*COS(('OddsRatio_working_3-way'!Y30+4*PI())/3)</f>
        <v>-0.2347147951707797</v>
      </c>
      <c r="AI30" s="11">
        <f>'OddsRatio_working_3-way'!U30/(3*'OddsRatio_working_3-way'!X30^(1/3))*SIN(('OddsRatio_working_3-way'!Y30)/3)</f>
        <v>-3.2126760861213806E-2</v>
      </c>
      <c r="AJ30" s="11">
        <f>'OddsRatio_working_3-way'!U30/(3*'OddsRatio_working_3-way'!X30^(1/3))*SIN(('OddsRatio_working_3-way'!Y30+2*PI())/3)</f>
        <v>-0.43866471138512625</v>
      </c>
      <c r="AK30" s="11">
        <f>'OddsRatio_working_3-way'!U30/(3*'OddsRatio_working_3-way'!X30^(1/3))*SIN(('OddsRatio_working_3-way'!Y30+4*PI())/3)</f>
        <v>0.4707914722463401</v>
      </c>
      <c r="AL30" s="11">
        <f>'OddsRatio_working_3-way'!Z30+'OddsRatio_working_3-way'!AF30</f>
        <v>1.0501495448715936</v>
      </c>
      <c r="AM30" s="11">
        <f>'OddsRatio_working_3-way'!AA30+'OddsRatio_working_3-way'!AG30</f>
        <v>-0.58071995453003455</v>
      </c>
      <c r="AN30" s="11">
        <f>'OddsRatio_working_3-way'!AB30+'OddsRatio_working_3-way'!AH30</f>
        <v>-0.4694295903415594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1.0501495448715936</v>
      </c>
      <c r="AS30" s="11">
        <f>IF(('OddsRatio_working_3-way'!X30=0),IF(Q30&gt;0,-Q30^(1/3),(-Q30)^(1/3)),'OddsRatio_working_3-way'!AM30-'OddsRatio_working_3-way'!R30/3)</f>
        <v>-0.58071995453003455</v>
      </c>
      <c r="AT30" s="11">
        <f>IF(('OddsRatio_working_3-way'!X30=0),IF(Q30&gt;0,-Q30^(1/3),(-Q30)^(1/3)),'OddsRatio_working_3-way'!AN30-'OddsRatio_working_3-way'!R30/3)</f>
        <v>-0.4694295903415594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2.0299999999999998</v>
      </c>
      <c r="B31" s="4">
        <f>IF('True_Odds_Calculator_3-way'!B32="","",'True_Odds_Calculator_3-way'!B32)</f>
        <v>3.72</v>
      </c>
      <c r="C31" s="4">
        <f>IF('True_Odds_Calculator_3-way'!C32="","",'True_Odds_Calculator_3-way'!C32)</f>
        <v>3.67</v>
      </c>
      <c r="D31" s="9">
        <f t="shared" si="13"/>
        <v>0.47937161103544046</v>
      </c>
      <c r="E31" s="9">
        <f t="shared" si="14"/>
        <v>0.25852798014837458</v>
      </c>
      <c r="F31" s="9">
        <f t="shared" si="15"/>
        <v>0.26210040881618479</v>
      </c>
      <c r="G31" s="9">
        <f t="shared" si="16"/>
        <v>1.0544313506876155</v>
      </c>
      <c r="H31" s="9">
        <f t="shared" si="17"/>
        <v>2.0860642912082437</v>
      </c>
      <c r="I31" s="9">
        <f t="shared" si="18"/>
        <v>3.8680532738703146</v>
      </c>
      <c r="J31" s="9">
        <f t="shared" si="19"/>
        <v>3.8153317063359333</v>
      </c>
      <c r="K31" s="11">
        <f t="shared" si="20"/>
        <v>0.49261083743842371</v>
      </c>
      <c r="L31" s="11">
        <f t="shared" si="21"/>
        <v>0.26881720430107525</v>
      </c>
      <c r="M31" s="11">
        <f t="shared" si="22"/>
        <v>0.27247956403269757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-0.26990588132395699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0.23164876332034517</v>
      </c>
      <c r="Q31" s="11">
        <f>2*'OddsRatio_working_3-way'!K31*'OddsRatio_working_3-way'!L31*'OddsRatio_working_3-way'!M31</f>
        <v>7.2164723775808459E-2</v>
      </c>
      <c r="R31" s="11">
        <f t="shared" si="23"/>
        <v>0</v>
      </c>
      <c r="S31" s="11">
        <f t="shared" si="24"/>
        <v>-0.85825756068763337</v>
      </c>
      <c r="T31" s="11">
        <f t="shared" si="25"/>
        <v>-0.26736995660050883</v>
      </c>
      <c r="U31" s="11">
        <f>'OddsRatio_working_3-way'!S31-'OddsRatio_working_3-way'!R31^2/3</f>
        <v>-0.85825756068763337</v>
      </c>
      <c r="V31" s="11">
        <f>'OddsRatio_working_3-way'!S31*'OddsRatio_working_3-way'!R31/3-2*'OddsRatio_working_3-way'!R31^3/27-'OddsRatio_working_3-way'!T31</f>
        <v>0.26736995660050883</v>
      </c>
      <c r="W31" s="11">
        <f>'OddsRatio_working_3-way'!V31^2+4*'OddsRatio_working_3-way'!U31^3/27</f>
        <v>-2.2172225342698901E-2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0.15301872355634855</v>
      </c>
      <c r="Y31" s="11">
        <f>IF('OddsRatio_working_3-way'!W31&gt;=0,IF('OddsRatio_working_3-way'!V31+SQRT('OddsRatio_working_3-way'!W31)&gt;0,0,PI()),ACOS('OddsRatio_working_3-way'!V31/(2*'OddsRatio_working_3-way'!X31)))</f>
        <v>0.50813978031734774</v>
      </c>
      <c r="Z31" s="11">
        <f>'OddsRatio_working_3-way'!X31^(1/3)*COS('OddsRatio_working_3-way'!Y31/3)</f>
        <v>0.52721567534380775</v>
      </c>
      <c r="AA31" s="11">
        <f>'OddsRatio_working_3-way'!X31^(1/3)*COS(('OddsRatio_working_3-way'!Y31+2*PI())/3)</f>
        <v>-0.34169185604786767</v>
      </c>
      <c r="AB31" s="11">
        <f>'OddsRatio_working_3-way'!X31^(1/3)*COS(('OddsRatio_working_3-way'!Y31+4*PI())/3)</f>
        <v>-0.18552381929593978</v>
      </c>
      <c r="AC31" s="11">
        <f>'OddsRatio_working_3-way'!X31^(1/3)*SIN('OddsRatio_working_3-way'!Y31/3)</f>
        <v>9.0163658057540924E-2</v>
      </c>
      <c r="AD31" s="11">
        <f>'OddsRatio_working_3-way'!X31^(1/3)*SIN(('OddsRatio_working_3-way'!Y31+2*PI())/3)</f>
        <v>0.4115003390923363</v>
      </c>
      <c r="AE31" s="11">
        <f>'OddsRatio_working_3-way'!X31^(1/3)*SIN(('OddsRatio_working_3-way'!Y31+4*PI())/3)</f>
        <v>-0.50166399714987719</v>
      </c>
      <c r="AF31" s="11">
        <f>-'OddsRatio_working_3-way'!U31/(3*'OddsRatio_working_3-way'!X31^(1/3))*COS(('OddsRatio_working_3-way'!Y31)/3)</f>
        <v>0.52721567534380764</v>
      </c>
      <c r="AG31" s="11">
        <f>-'OddsRatio_working_3-way'!U31/(3*'OddsRatio_working_3-way'!X31^(1/3))*COS(('OddsRatio_working_3-way'!Y31+2*PI())/3)</f>
        <v>-0.34169185604786761</v>
      </c>
      <c r="AH31" s="11">
        <f>-'OddsRatio_working_3-way'!U31/(3*'OddsRatio_working_3-way'!X31^(1/3))*COS(('OddsRatio_working_3-way'!Y31+4*PI())/3)</f>
        <v>-0.18552381929593975</v>
      </c>
      <c r="AI31" s="11">
        <f>'OddsRatio_working_3-way'!U31/(3*'OddsRatio_working_3-way'!X31^(1/3))*SIN(('OddsRatio_working_3-way'!Y31)/3)</f>
        <v>-9.016365805754091E-2</v>
      </c>
      <c r="AJ31" s="11">
        <f>'OddsRatio_working_3-way'!U31/(3*'OddsRatio_working_3-way'!X31^(1/3))*SIN(('OddsRatio_working_3-way'!Y31+2*PI())/3)</f>
        <v>-0.41150033909233619</v>
      </c>
      <c r="AK31" s="11">
        <f>'OddsRatio_working_3-way'!U31/(3*'OddsRatio_working_3-way'!X31^(1/3))*SIN(('OddsRatio_working_3-way'!Y31+4*PI())/3)</f>
        <v>0.50166399714987708</v>
      </c>
      <c r="AL31" s="11">
        <f>'OddsRatio_working_3-way'!Z31+'OddsRatio_working_3-way'!AF31</f>
        <v>1.0544313506876155</v>
      </c>
      <c r="AM31" s="11">
        <f>'OddsRatio_working_3-way'!AA31+'OddsRatio_working_3-way'!AG31</f>
        <v>-0.68338371209573534</v>
      </c>
      <c r="AN31" s="11">
        <f>'OddsRatio_working_3-way'!AB31+'OddsRatio_working_3-way'!AH31</f>
        <v>-0.3710476385918795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1.0544313506876155</v>
      </c>
      <c r="AS31" s="11">
        <f>IF(('OddsRatio_working_3-way'!X31=0),IF(Q31&gt;0,-Q31^(1/3),(-Q31)^(1/3)),'OddsRatio_working_3-way'!AM31-'OddsRatio_working_3-way'!R31/3)</f>
        <v>-0.68338371209573534</v>
      </c>
      <c r="AT31" s="11">
        <f>IF(('OddsRatio_working_3-way'!X31=0),IF(Q31&gt;0,-Q31^(1/3),(-Q31)^(1/3)),'OddsRatio_working_3-way'!AN31-'OddsRatio_working_3-way'!R31/3)</f>
        <v>-0.3710476385918795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1.93</v>
      </c>
      <c r="B32" s="4">
        <f>IF('True_Odds_Calculator_3-way'!B33="","",'True_Odds_Calculator_3-way'!B33)</f>
        <v>3.85</v>
      </c>
      <c r="C32" s="4">
        <f>IF('True_Odds_Calculator_3-way'!C33="","",'True_Odds_Calculator_3-way'!C33)</f>
        <v>3.9</v>
      </c>
      <c r="D32" s="9">
        <f t="shared" si="13"/>
        <v>0.50448764889880193</v>
      </c>
      <c r="E32" s="9">
        <f t="shared" si="14"/>
        <v>0.24937683363372726</v>
      </c>
      <c r="F32" s="9">
        <f t="shared" si="15"/>
        <v>0.24613551746747059</v>
      </c>
      <c r="G32" s="9">
        <f t="shared" si="16"/>
        <v>1.056138799119712</v>
      </c>
      <c r="H32" s="9">
        <f t="shared" si="17"/>
        <v>1.9822090831813322</v>
      </c>
      <c r="I32" s="9">
        <f t="shared" si="18"/>
        <v>4.0099955774911802</v>
      </c>
      <c r="J32" s="9">
        <f t="shared" si="19"/>
        <v>4.0628025174471647</v>
      </c>
      <c r="K32" s="11">
        <f t="shared" si="20"/>
        <v>0.5181347150259068</v>
      </c>
      <c r="L32" s="11">
        <f t="shared" si="21"/>
        <v>0.25974025974025972</v>
      </c>
      <c r="M32" s="11">
        <f t="shared" si="22"/>
        <v>0.25641025641025644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-0.26524252949123406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0.2305121476105933</v>
      </c>
      <c r="Q32" s="11">
        <f>2*'OddsRatio_working_3-way'!K32*'OddsRatio_working_3-way'!L32*'OddsRatio_working_3-way'!M32</f>
        <v>6.9015613057063843E-2</v>
      </c>
      <c r="R32" s="11">
        <f t="shared" si="23"/>
        <v>0</v>
      </c>
      <c r="S32" s="11">
        <f t="shared" si="24"/>
        <v>-0.86906179055350719</v>
      </c>
      <c r="T32" s="11">
        <f t="shared" si="25"/>
        <v>-0.2601981408842835</v>
      </c>
      <c r="U32" s="11">
        <f>'OddsRatio_working_3-way'!S32-'OddsRatio_working_3-way'!R32^2/3</f>
        <v>-0.86906179055350719</v>
      </c>
      <c r="V32" s="11">
        <f>'OddsRatio_working_3-way'!S32*'OddsRatio_working_3-way'!R32/3-2*'OddsRatio_working_3-way'!R32^3/27-'OddsRatio_working_3-way'!T32</f>
        <v>0.2601981408842835</v>
      </c>
      <c r="W32" s="11">
        <f>'OddsRatio_working_3-way'!V32^2+4*'OddsRatio_working_3-way'!U32^3/27</f>
        <v>-2.9537654058508042E-2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0.15591722690112331</v>
      </c>
      <c r="Y32" s="11">
        <f>IF('OddsRatio_working_3-way'!W32&gt;=0,IF('OddsRatio_working_3-way'!V32+SQRT('OddsRatio_working_3-way'!W32)&gt;0,0,PI()),ACOS('OddsRatio_working_3-way'!V32/(2*'OddsRatio_working_3-way'!X32)))</f>
        <v>0.58373284941166881</v>
      </c>
      <c r="Z32" s="11">
        <f>'OddsRatio_working_3-way'!X32^(1/3)*COS('OddsRatio_working_3-way'!Y32/3)</f>
        <v>0.5280693995598561</v>
      </c>
      <c r="AA32" s="11">
        <f>'OddsRatio_working_3-way'!X32^(1/3)*COS(('OddsRatio_working_3-way'!Y32+2*PI())/3)</f>
        <v>-0.35415949977830041</v>
      </c>
      <c r="AB32" s="11">
        <f>'OddsRatio_working_3-way'!X32^(1/3)*COS(('OddsRatio_working_3-way'!Y32+4*PI())/3)</f>
        <v>-0.17390989978155524</v>
      </c>
      <c r="AC32" s="11">
        <f>'OddsRatio_working_3-way'!X32^(1/3)*SIN('OddsRatio_working_3-way'!Y32/3)</f>
        <v>0.1040671550794432</v>
      </c>
      <c r="AD32" s="11">
        <f>'OddsRatio_working_3-way'!X32^(1/3)*SIN(('OddsRatio_working_3-way'!Y32+2*PI())/3)</f>
        <v>0.40528793744030889</v>
      </c>
      <c r="AE32" s="11">
        <f>'OddsRatio_working_3-way'!X32^(1/3)*SIN(('OddsRatio_working_3-way'!Y32+4*PI())/3)</f>
        <v>-0.50935509251975208</v>
      </c>
      <c r="AF32" s="11">
        <f>-'OddsRatio_working_3-way'!U32/(3*'OddsRatio_working_3-way'!X32^(1/3))*COS(('OddsRatio_working_3-way'!Y32)/3)</f>
        <v>0.52806939955985599</v>
      </c>
      <c r="AG32" s="11">
        <f>-'OddsRatio_working_3-way'!U32/(3*'OddsRatio_working_3-way'!X32^(1/3))*COS(('OddsRatio_working_3-way'!Y32+2*PI())/3)</f>
        <v>-0.35415949977830036</v>
      </c>
      <c r="AH32" s="11">
        <f>-'OddsRatio_working_3-way'!U32/(3*'OddsRatio_working_3-way'!X32^(1/3))*COS(('OddsRatio_working_3-way'!Y32+4*PI())/3)</f>
        <v>-0.17390989978155522</v>
      </c>
      <c r="AI32" s="11">
        <f>'OddsRatio_working_3-way'!U32/(3*'OddsRatio_working_3-way'!X32^(1/3))*SIN(('OddsRatio_working_3-way'!Y32)/3)</f>
        <v>-0.10406715507944318</v>
      </c>
      <c r="AJ32" s="11">
        <f>'OddsRatio_working_3-way'!U32/(3*'OddsRatio_working_3-way'!X32^(1/3))*SIN(('OddsRatio_working_3-way'!Y32+2*PI())/3)</f>
        <v>-0.40528793744030883</v>
      </c>
      <c r="AK32" s="11">
        <f>'OddsRatio_working_3-way'!U32/(3*'OddsRatio_working_3-way'!X32^(1/3))*SIN(('OddsRatio_working_3-way'!Y32+4*PI())/3)</f>
        <v>0.50935509251975197</v>
      </c>
      <c r="AL32" s="11">
        <f>'OddsRatio_working_3-way'!Z32+'OddsRatio_working_3-way'!AF32</f>
        <v>1.056138799119712</v>
      </c>
      <c r="AM32" s="11">
        <f>'OddsRatio_working_3-way'!AA32+'OddsRatio_working_3-way'!AG32</f>
        <v>-0.70831899955660083</v>
      </c>
      <c r="AN32" s="11">
        <f>'OddsRatio_working_3-way'!AB32+'OddsRatio_working_3-way'!AH32</f>
        <v>-0.34781979956311049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1.056138799119712</v>
      </c>
      <c r="AS32" s="11">
        <f>IF(('OddsRatio_working_3-way'!X32=0),IF(Q32&gt;0,-Q32^(1/3),(-Q32)^(1/3)),'OddsRatio_working_3-way'!AM32-'OddsRatio_working_3-way'!R32/3)</f>
        <v>-0.70831899955660083</v>
      </c>
      <c r="AT32" s="11">
        <f>IF(('OddsRatio_working_3-way'!X32=0),IF(Q32&gt;0,-Q32^(1/3),(-Q32)^(1/3)),'OddsRatio_working_3-way'!AN32-'OddsRatio_working_3-way'!R32/3)</f>
        <v>-0.34781979956311049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10.23</v>
      </c>
      <c r="B33" s="4">
        <f>IF('True_Odds_Calculator_3-way'!B34="","",'True_Odds_Calculator_3-way'!B34)</f>
        <v>6.18</v>
      </c>
      <c r="C33" s="4">
        <f>IF('True_Odds_Calculator_3-way'!C34="","",'True_Odds_Calculator_3-way'!C34)</f>
        <v>1.27</v>
      </c>
      <c r="D33" s="9">
        <f t="shared" si="13"/>
        <v>8.7567359029867356E-2</v>
      </c>
      <c r="E33" s="9">
        <f t="shared" si="14"/>
        <v>0.14603399393384647</v>
      </c>
      <c r="F33" s="9">
        <f t="shared" si="15"/>
        <v>0.76639864703628624</v>
      </c>
      <c r="G33" s="9">
        <f t="shared" si="16"/>
        <v>1.1289036058553203</v>
      </c>
      <c r="H33" s="9">
        <f t="shared" si="17"/>
        <v>11.419780282044607</v>
      </c>
      <c r="I33" s="9">
        <f t="shared" si="18"/>
        <v>6.8477206783305595</v>
      </c>
      <c r="J33" s="9">
        <f t="shared" si="19"/>
        <v>1.3048039735809367</v>
      </c>
      <c r="K33" s="11">
        <f t="shared" si="20"/>
        <v>9.7751710654936458E-2</v>
      </c>
      <c r="L33" s="11">
        <f t="shared" si="21"/>
        <v>0.16181229773462785</v>
      </c>
      <c r="M33" s="11">
        <f t="shared" si="22"/>
        <v>0.78740157480314954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-0.16077828625207125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0.18283453258090199</v>
      </c>
      <c r="Q33" s="11">
        <f>2*'OddsRatio_working_3-way'!K33*'OddsRatio_working_3-way'!L33*'OddsRatio_working_3-way'!M33</f>
        <v>2.4909336863883105E-2</v>
      </c>
      <c r="R33" s="11">
        <f t="shared" si="23"/>
        <v>0</v>
      </c>
      <c r="S33" s="11">
        <f t="shared" si="24"/>
        <v>-1.1371842357757846</v>
      </c>
      <c r="T33" s="11">
        <f t="shared" si="25"/>
        <v>-0.15492973239452107</v>
      </c>
      <c r="U33" s="11">
        <f>'OddsRatio_working_3-way'!S33-'OddsRatio_working_3-way'!R33^2/3</f>
        <v>-1.1371842357757846</v>
      </c>
      <c r="V33" s="11">
        <f>'OddsRatio_working_3-way'!S33*'OddsRatio_working_3-way'!R33/3-2*'OddsRatio_working_3-way'!R33^3/27-'OddsRatio_working_3-way'!T33</f>
        <v>0.15492973239452107</v>
      </c>
      <c r="W33" s="11">
        <f>'OddsRatio_working_3-way'!V33^2+4*'OddsRatio_working_3-way'!U33^3/27</f>
        <v>-0.19386240641780533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0.23338039142012512</v>
      </c>
      <c r="Y33" s="11">
        <f>IF('OddsRatio_working_3-way'!W33&gt;=0,IF('OddsRatio_working_3-way'!V33+SQRT('OddsRatio_working_3-way'!W33)&gt;0,0,PI()),ACOS('OddsRatio_working_3-way'!V33/(2*'OddsRatio_working_3-way'!X33)))</f>
        <v>1.2324524243635187</v>
      </c>
      <c r="Z33" s="11">
        <f>'OddsRatio_working_3-way'!X33^(1/3)*COS('OddsRatio_working_3-way'!Y33/3)</f>
        <v>0.56445180292766017</v>
      </c>
      <c r="AA33" s="11">
        <f>'OddsRatio_working_3-way'!X33^(1/3)*COS(('OddsRatio_working_3-way'!Y33+2*PI())/3)</f>
        <v>-0.49516176169580584</v>
      </c>
      <c r="AB33" s="11">
        <f>'OddsRatio_working_3-way'!X33^(1/3)*COS(('OddsRatio_working_3-way'!Y33+4*PI())/3)</f>
        <v>-6.9290041231854546E-2</v>
      </c>
      <c r="AC33" s="11">
        <f>'OddsRatio_working_3-way'!X33^(1/3)*SIN('OddsRatio_working_3-way'!Y33/3)</f>
        <v>0.2458771524501113</v>
      </c>
      <c r="AD33" s="11">
        <f>'OddsRatio_working_3-way'!X33^(1/3)*SIN(('OddsRatio_working_3-way'!Y33+2*PI())/3)</f>
        <v>0.36589102432222564</v>
      </c>
      <c r="AE33" s="11">
        <f>'OddsRatio_working_3-way'!X33^(1/3)*SIN(('OddsRatio_working_3-way'!Y33+4*PI())/3)</f>
        <v>-0.61176817677233697</v>
      </c>
      <c r="AF33" s="11">
        <f>-'OddsRatio_working_3-way'!U33/(3*'OddsRatio_working_3-way'!X33^(1/3))*COS(('OddsRatio_working_3-way'!Y33)/3)</f>
        <v>0.56445180292766028</v>
      </c>
      <c r="AG33" s="11">
        <f>-'OddsRatio_working_3-way'!U33/(3*'OddsRatio_working_3-way'!X33^(1/3))*COS(('OddsRatio_working_3-way'!Y33+2*PI())/3)</f>
        <v>-0.49516176169580589</v>
      </c>
      <c r="AH33" s="11">
        <f>-'OddsRatio_working_3-way'!U33/(3*'OddsRatio_working_3-way'!X33^(1/3))*COS(('OddsRatio_working_3-way'!Y33+4*PI())/3)</f>
        <v>-6.9290041231854546E-2</v>
      </c>
      <c r="AI33" s="11">
        <f>'OddsRatio_working_3-way'!U33/(3*'OddsRatio_working_3-way'!X33^(1/3))*SIN(('OddsRatio_working_3-way'!Y33)/3)</f>
        <v>-0.24587715245011135</v>
      </c>
      <c r="AJ33" s="11">
        <f>'OddsRatio_working_3-way'!U33/(3*'OddsRatio_working_3-way'!X33^(1/3))*SIN(('OddsRatio_working_3-way'!Y33+2*PI())/3)</f>
        <v>-0.3658910243222257</v>
      </c>
      <c r="AK33" s="11">
        <f>'OddsRatio_working_3-way'!U33/(3*'OddsRatio_working_3-way'!X33^(1/3))*SIN(('OddsRatio_working_3-way'!Y33+4*PI())/3)</f>
        <v>0.61176817677233708</v>
      </c>
      <c r="AL33" s="11">
        <f>'OddsRatio_working_3-way'!Z33+'OddsRatio_working_3-way'!AF33</f>
        <v>1.1289036058553203</v>
      </c>
      <c r="AM33" s="11">
        <f>'OddsRatio_working_3-way'!AA33+'OddsRatio_working_3-way'!AG33</f>
        <v>-0.99032352339161167</v>
      </c>
      <c r="AN33" s="11">
        <f>'OddsRatio_working_3-way'!AB33+'OddsRatio_working_3-way'!AH33</f>
        <v>-0.13858008246370909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1.1289036058553203</v>
      </c>
      <c r="AS33" s="11">
        <f>IF(('OddsRatio_working_3-way'!X33=0),IF(Q33&gt;0,-Q33^(1/3),(-Q33)^(1/3)),'OddsRatio_working_3-way'!AM33-'OddsRatio_working_3-way'!R33/3)</f>
        <v>-0.99032352339161167</v>
      </c>
      <c r="AT33" s="11">
        <f>IF(('OddsRatio_working_3-way'!X33=0),IF(Q33&gt;0,-Q33^(1/3),(-Q33)^(1/3)),'OddsRatio_working_3-way'!AN33-'OddsRatio_working_3-way'!R33/3)</f>
        <v>-0.13858008246370909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2.59</v>
      </c>
      <c r="B34" s="4">
        <f>IF('True_Odds_Calculator_3-way'!B35="","",'True_Odds_Calculator_3-way'!B35)</f>
        <v>3.42</v>
      </c>
      <c r="C34" s="4">
        <f>IF('True_Odds_Calculator_3-way'!C35="","",'True_Odds_Calculator_3-way'!C35)</f>
        <v>2.87</v>
      </c>
      <c r="D34" s="9">
        <f t="shared" si="13"/>
        <v>0.37657094455603562</v>
      </c>
      <c r="E34" s="9">
        <f t="shared" si="14"/>
        <v>0.28411061013283961</v>
      </c>
      <c r="F34" s="9">
        <f t="shared" si="15"/>
        <v>0.33931844531112476</v>
      </c>
      <c r="G34" s="9">
        <f t="shared" si="16"/>
        <v>1.0412214517094702</v>
      </c>
      <c r="H34" s="9">
        <f t="shared" si="17"/>
        <v>2.6555421082180573</v>
      </c>
      <c r="I34" s="9">
        <f t="shared" si="18"/>
        <v>3.5197559131369185</v>
      </c>
      <c r="J34" s="9">
        <f t="shared" si="19"/>
        <v>2.9470841146967097</v>
      </c>
      <c r="K34" s="11">
        <f t="shared" si="20"/>
        <v>0.38610038610038611</v>
      </c>
      <c r="L34" s="11">
        <f t="shared" si="21"/>
        <v>0.29239766081871343</v>
      </c>
      <c r="M34" s="11">
        <f t="shared" si="22"/>
        <v>0.34843205574912889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-0.28303903180118106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0.23129676531473709</v>
      </c>
      <c r="Q34" s="11">
        <f>2*'OddsRatio_working_3-way'!K34*'OddsRatio_working_3-way'!L34*'OddsRatio_working_3-way'!M34</f>
        <v>7.8672369154672461E-2</v>
      </c>
      <c r="R34" s="11">
        <f t="shared" si="23"/>
        <v>0</v>
      </c>
      <c r="S34" s="11">
        <f t="shared" si="24"/>
        <v>-0.8171903494822933</v>
      </c>
      <c r="T34" s="11">
        <f t="shared" si="25"/>
        <v>-0.27795590118445346</v>
      </c>
      <c r="U34" s="11">
        <f>'OddsRatio_working_3-way'!S34-'OddsRatio_working_3-way'!R34^2/3</f>
        <v>-0.8171903494822933</v>
      </c>
      <c r="V34" s="11">
        <f>'OddsRatio_working_3-way'!S34*'OddsRatio_working_3-way'!R34/3-2*'OddsRatio_working_3-way'!R34^3/27-'OddsRatio_working_3-way'!T34</f>
        <v>0.27795590118445346</v>
      </c>
      <c r="W34" s="11">
        <f>'OddsRatio_working_3-way'!V34^2+4*'OddsRatio_working_3-way'!U34^3/27</f>
        <v>-3.587890384968942E-3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0.14216836267980879</v>
      </c>
      <c r="Y34" s="11">
        <f>IF('OddsRatio_working_3-way'!W34&gt;=0,IF('OddsRatio_working_3-way'!V34+SQRT('OddsRatio_working_3-way'!W34)&gt;0,0,PI()),ACOS('OddsRatio_working_3-way'!V34/(2*'OddsRatio_working_3-way'!X34)))</f>
        <v>0.21225231714649384</v>
      </c>
      <c r="Z34" s="11">
        <f>'OddsRatio_working_3-way'!X34^(1/3)*COS('OddsRatio_working_3-way'!Y34/3)</f>
        <v>0.52061072585473511</v>
      </c>
      <c r="AA34" s="11">
        <f>'OddsRatio_working_3-way'!X34^(1/3)*COS(('OddsRatio_working_3-way'!Y34+2*PI())/3)</f>
        <v>-0.29225753756897321</v>
      </c>
      <c r="AB34" s="11">
        <f>'OddsRatio_working_3-way'!X34^(1/3)*COS(('OddsRatio_working_3-way'!Y34+4*PI())/3)</f>
        <v>-0.22835318828576204</v>
      </c>
      <c r="AC34" s="11">
        <f>'OddsRatio_working_3-way'!X34^(1/3)*SIN('OddsRatio_working_3-way'!Y34/3)</f>
        <v>3.6895193261049945E-2</v>
      </c>
      <c r="AD34" s="11">
        <f>'OddsRatio_working_3-way'!X34^(1/3)*SIN(('OddsRatio_working_3-way'!Y34+2*PI())/3)</f>
        <v>0.43241451744233178</v>
      </c>
      <c r="AE34" s="11">
        <f>'OddsRatio_working_3-way'!X34^(1/3)*SIN(('OddsRatio_working_3-way'!Y34+4*PI())/3)</f>
        <v>-0.46930971070338162</v>
      </c>
      <c r="AF34" s="11">
        <f>-'OddsRatio_working_3-way'!U34/(3*'OddsRatio_working_3-way'!X34^(1/3))*COS(('OddsRatio_working_3-way'!Y34)/3)</f>
        <v>0.52061072585473511</v>
      </c>
      <c r="AG34" s="11">
        <f>-'OddsRatio_working_3-way'!U34/(3*'OddsRatio_working_3-way'!X34^(1/3))*COS(('OddsRatio_working_3-way'!Y34+2*PI())/3)</f>
        <v>-0.29225753756897321</v>
      </c>
      <c r="AH34" s="11">
        <f>-'OddsRatio_working_3-way'!U34/(3*'OddsRatio_working_3-way'!X34^(1/3))*COS(('OddsRatio_working_3-way'!Y34+4*PI())/3)</f>
        <v>-0.22835318828576204</v>
      </c>
      <c r="AI34" s="11">
        <f>'OddsRatio_working_3-way'!U34/(3*'OddsRatio_working_3-way'!X34^(1/3))*SIN(('OddsRatio_working_3-way'!Y34)/3)</f>
        <v>-3.6895193261049945E-2</v>
      </c>
      <c r="AJ34" s="11">
        <f>'OddsRatio_working_3-way'!U34/(3*'OddsRatio_working_3-way'!X34^(1/3))*SIN(('OddsRatio_working_3-way'!Y34+2*PI())/3)</f>
        <v>-0.43241451744233178</v>
      </c>
      <c r="AK34" s="11">
        <f>'OddsRatio_working_3-way'!U34/(3*'OddsRatio_working_3-way'!X34^(1/3))*SIN(('OddsRatio_working_3-way'!Y34+4*PI())/3)</f>
        <v>0.46930971070338162</v>
      </c>
      <c r="AL34" s="11">
        <f>'OddsRatio_working_3-way'!Z34+'OddsRatio_working_3-way'!AF34</f>
        <v>1.0412214517094702</v>
      </c>
      <c r="AM34" s="11">
        <f>'OddsRatio_working_3-way'!AA34+'OddsRatio_working_3-way'!AG34</f>
        <v>-0.58451507513794643</v>
      </c>
      <c r="AN34" s="11">
        <f>'OddsRatio_working_3-way'!AB34+'OddsRatio_working_3-way'!AH34</f>
        <v>-0.45670637657152408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1.0412214517094702</v>
      </c>
      <c r="AS34" s="11">
        <f>IF(('OddsRatio_working_3-way'!X34=0),IF(Q34&gt;0,-Q34^(1/3),(-Q34)^(1/3)),'OddsRatio_working_3-way'!AM34-'OddsRatio_working_3-way'!R34/3)</f>
        <v>-0.58451507513794643</v>
      </c>
      <c r="AT34" s="11">
        <f>IF(('OddsRatio_working_3-way'!X34=0),IF(Q34&gt;0,-Q34^(1/3),(-Q34)^(1/3)),'OddsRatio_working_3-way'!AN34-'OddsRatio_working_3-way'!R34/3)</f>
        <v>-0.45670637657152408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</v>
      </c>
      <c r="B35" s="4">
        <f>IF('True_Odds_Calculator_3-way'!B36="","",'True_Odds_Calculator_3-way'!B36)</f>
        <v>3.36</v>
      </c>
      <c r="C35" s="4">
        <f>IF('True_Odds_Calculator_3-way'!C36="","",'True_Odds_Calculator_3-way'!C36)</f>
        <v>4.3499999999999996</v>
      </c>
      <c r="D35" s="9">
        <f t="shared" si="13"/>
        <v>0.48912363788965424</v>
      </c>
      <c r="E35" s="9">
        <f t="shared" si="14"/>
        <v>0.28860395875563249</v>
      </c>
      <c r="F35" s="9">
        <f t="shared" si="15"/>
        <v>0.2222724033547131</v>
      </c>
      <c r="G35" s="9">
        <f t="shared" si="16"/>
        <v>1.0444728541735269</v>
      </c>
      <c r="H35" s="9">
        <f t="shared" si="17"/>
        <v>2.0444728541735269</v>
      </c>
      <c r="I35" s="9">
        <f t="shared" si="18"/>
        <v>3.4649559358495239</v>
      </c>
      <c r="J35" s="9">
        <f t="shared" si="19"/>
        <v>4.4989840614813144</v>
      </c>
      <c r="K35" s="11">
        <f t="shared" si="20"/>
        <v>0.5</v>
      </c>
      <c r="L35" s="11">
        <f t="shared" si="21"/>
        <v>0.29761904761904762</v>
      </c>
      <c r="M35" s="11">
        <f t="shared" si="22"/>
        <v>0.22988505747126439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-0.27045703338806781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0.22954296661193213</v>
      </c>
      <c r="Q35" s="11">
        <f>2*'OddsRatio_working_3-way'!K35*'OddsRatio_working_3-way'!L35*'OddsRatio_working_3-way'!M35</f>
        <v>6.8418171866447733E-2</v>
      </c>
      <c r="R35" s="11">
        <f t="shared" si="23"/>
        <v>0</v>
      </c>
      <c r="S35" s="11">
        <f t="shared" si="24"/>
        <v>-0.84872248924867211</v>
      </c>
      <c r="T35" s="11">
        <f t="shared" si="25"/>
        <v>-0.25297242600556546</v>
      </c>
      <c r="U35" s="11">
        <f>'OddsRatio_working_3-way'!S35-'OddsRatio_working_3-way'!R35^2/3</f>
        <v>-0.84872248924867211</v>
      </c>
      <c r="V35" s="11">
        <f>'OddsRatio_working_3-way'!S35*'OddsRatio_working_3-way'!R35/3-2*'OddsRatio_working_3-way'!R35^3/27-'OddsRatio_working_3-way'!T35</f>
        <v>0.25297242600556546</v>
      </c>
      <c r="W35" s="11">
        <f>'OddsRatio_working_3-way'!V35^2+4*'OddsRatio_working_3-way'!U35^3/27</f>
        <v>-2.6576826502716713E-2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0.15047580770829741</v>
      </c>
      <c r="Y35" s="11">
        <f>IF('OddsRatio_working_3-way'!W35&gt;=0,IF('OddsRatio_working_3-way'!V35+SQRT('OddsRatio_working_3-way'!W35)&gt;0,0,PI()),ACOS('OddsRatio_working_3-way'!V35/(2*'OddsRatio_working_3-way'!X35)))</f>
        <v>0.5724523602243079</v>
      </c>
      <c r="Z35" s="11">
        <f>'OddsRatio_working_3-way'!X35^(1/3)*COS('OddsRatio_working_3-way'!Y35/3)</f>
        <v>0.52223642708676343</v>
      </c>
      <c r="AA35" s="11">
        <f>'OddsRatio_working_3-way'!X35^(1/3)*COS(('OddsRatio_working_3-way'!Y35+2*PI())/3)</f>
        <v>-0.34848215335785432</v>
      </c>
      <c r="AB35" s="11">
        <f>'OddsRatio_working_3-way'!X35^(1/3)*COS(('OddsRatio_working_3-way'!Y35+4*PI())/3)</f>
        <v>-0.173754273728909</v>
      </c>
      <c r="AC35" s="11">
        <f>'OddsRatio_working_3-way'!X35^(1/3)*SIN('OddsRatio_working_3-way'!Y35/3)</f>
        <v>0.10087918833870417</v>
      </c>
      <c r="AD35" s="11">
        <f>'OddsRatio_working_3-way'!X35^(1/3)*SIN(('OddsRatio_working_3-way'!Y35+2*PI())/3)</f>
        <v>0.40183041846940482</v>
      </c>
      <c r="AE35" s="11">
        <f>'OddsRatio_working_3-way'!X35^(1/3)*SIN(('OddsRatio_working_3-way'!Y35+4*PI())/3)</f>
        <v>-0.50270960680810883</v>
      </c>
      <c r="AF35" s="11">
        <f>-'OddsRatio_working_3-way'!U35/(3*'OddsRatio_working_3-way'!X35^(1/3))*COS(('OddsRatio_working_3-way'!Y35)/3)</f>
        <v>0.52223642708676332</v>
      </c>
      <c r="AG35" s="11">
        <f>-'OddsRatio_working_3-way'!U35/(3*'OddsRatio_working_3-way'!X35^(1/3))*COS(('OddsRatio_working_3-way'!Y35+2*PI())/3)</f>
        <v>-0.34848215335785426</v>
      </c>
      <c r="AH35" s="11">
        <f>-'OddsRatio_working_3-way'!U35/(3*'OddsRatio_working_3-way'!X35^(1/3))*COS(('OddsRatio_working_3-way'!Y35+4*PI())/3)</f>
        <v>-0.17375427372890895</v>
      </c>
      <c r="AI35" s="11">
        <f>'OddsRatio_working_3-way'!U35/(3*'OddsRatio_working_3-way'!X35^(1/3))*SIN(('OddsRatio_working_3-way'!Y35)/3)</f>
        <v>-0.10087918833870414</v>
      </c>
      <c r="AJ35" s="11">
        <f>'OddsRatio_working_3-way'!U35/(3*'OddsRatio_working_3-way'!X35^(1/3))*SIN(('OddsRatio_working_3-way'!Y35+2*PI())/3)</f>
        <v>-0.4018304184694047</v>
      </c>
      <c r="AK35" s="11">
        <f>'OddsRatio_working_3-way'!U35/(3*'OddsRatio_working_3-way'!X35^(1/3))*SIN(('OddsRatio_working_3-way'!Y35+4*PI())/3)</f>
        <v>0.50270960680810872</v>
      </c>
      <c r="AL35" s="11">
        <f>'OddsRatio_working_3-way'!Z35+'OddsRatio_working_3-way'!AF35</f>
        <v>1.0444728541735269</v>
      </c>
      <c r="AM35" s="11">
        <f>'OddsRatio_working_3-way'!AA35+'OddsRatio_working_3-way'!AG35</f>
        <v>-0.69696430671570853</v>
      </c>
      <c r="AN35" s="11">
        <f>'OddsRatio_working_3-way'!AB35+'OddsRatio_working_3-way'!AH35</f>
        <v>-0.34750854745781795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1.0444728541735269</v>
      </c>
      <c r="AS35" s="11">
        <f>IF(('OddsRatio_working_3-way'!X35=0),IF(Q35&gt;0,-Q35^(1/3),(-Q35)^(1/3)),'OddsRatio_working_3-way'!AM35-'OddsRatio_working_3-way'!R35/3)</f>
        <v>-0.69696430671570853</v>
      </c>
      <c r="AT35" s="11">
        <f>IF(('OddsRatio_working_3-way'!X35=0),IF(Q35&gt;0,-Q35^(1/3),(-Q35)^(1/3)),'OddsRatio_working_3-way'!AN35-'OddsRatio_working_3-way'!R35/3)</f>
        <v>-0.34750854745781795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1.81</v>
      </c>
      <c r="B36" s="4">
        <f>IF('True_Odds_Calculator_3-way'!B37="","",'True_Odds_Calculator_3-way'!B37)</f>
        <v>3.72</v>
      </c>
      <c r="C36" s="4">
        <f>IF('True_Odds_Calculator_3-way'!C37="","",'True_Odds_Calculator_3-way'!C37)</f>
        <v>4.8099999999999996</v>
      </c>
      <c r="D36" s="9">
        <f t="shared" si="13"/>
        <v>0.54051419095295439</v>
      </c>
      <c r="E36" s="9">
        <f t="shared" si="14"/>
        <v>0.25942868696547572</v>
      </c>
      <c r="F36" s="9">
        <f t="shared" si="15"/>
        <v>0.20005712208157003</v>
      </c>
      <c r="G36" s="9">
        <f t="shared" si="16"/>
        <v>1.0494940566170123</v>
      </c>
      <c r="H36" s="9">
        <f t="shared" si="17"/>
        <v>1.85009018585978</v>
      </c>
      <c r="I36" s="9">
        <f t="shared" si="18"/>
        <v>3.8546238339982737</v>
      </c>
      <c r="J36" s="9">
        <f t="shared" si="19"/>
        <v>4.9985723557108166</v>
      </c>
      <c r="K36" s="11">
        <f t="shared" si="20"/>
        <v>0.5524861878453039</v>
      </c>
      <c r="L36" s="11">
        <f t="shared" si="21"/>
        <v>0.26881720430107525</v>
      </c>
      <c r="M36" s="11">
        <f t="shared" si="22"/>
        <v>0.20790020790020791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-0.25918645843792887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0.22663629863772439</v>
      </c>
      <c r="Q36" s="11">
        <f>2*'OddsRatio_working_3-way'!K36*'OddsRatio_working_3-way'!L36*'OddsRatio_working_3-way'!M36</f>
        <v>6.1753759846791392E-2</v>
      </c>
      <c r="R36" s="11">
        <f t="shared" si="23"/>
        <v>0</v>
      </c>
      <c r="S36" s="11">
        <f t="shared" si="24"/>
        <v>-0.87441411871446306</v>
      </c>
      <c r="T36" s="11">
        <f t="shared" si="25"/>
        <v>-0.23825997785135236</v>
      </c>
      <c r="U36" s="11">
        <f>'OddsRatio_working_3-way'!S36-'OddsRatio_working_3-way'!R36^2/3</f>
        <v>-0.87441411871446306</v>
      </c>
      <c r="V36" s="11">
        <f>'OddsRatio_working_3-way'!S36*'OddsRatio_working_3-way'!R36/3-2*'OddsRatio_working_3-way'!R36^3/27-'OddsRatio_working_3-way'!T36</f>
        <v>0.23825997785135236</v>
      </c>
      <c r="W36" s="11">
        <f>'OddsRatio_working_3-way'!V36^2+4*'OddsRatio_working_3-way'!U36^3/27</f>
        <v>-4.2280639216567384E-2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0.15735982354328432</v>
      </c>
      <c r="Y36" s="11">
        <f>IF('OddsRatio_working_3-way'!W36&gt;=0,IF('OddsRatio_working_3-way'!V36+SQRT('OddsRatio_working_3-way'!W36)&gt;0,0,PI()),ACOS('OddsRatio_working_3-way'!V36/(2*'OddsRatio_working_3-way'!X36)))</f>
        <v>0.71200309921046112</v>
      </c>
      <c r="Z36" s="11">
        <f>'OddsRatio_working_3-way'!X36^(1/3)*COS('OddsRatio_working_3-way'!Y36/3)</f>
        <v>0.52474702830850617</v>
      </c>
      <c r="AA36" s="11">
        <f>'OddsRatio_working_3-way'!X36^(1/3)*COS(('OddsRatio_working_3-way'!Y36+2*PI())/3)</f>
        <v>-0.37230052125287111</v>
      </c>
      <c r="AB36" s="11">
        <f>'OddsRatio_working_3-way'!X36^(1/3)*COS(('OddsRatio_working_3-way'!Y36+4*PI())/3)</f>
        <v>-0.15244650705563495</v>
      </c>
      <c r="AC36" s="11">
        <f>'OddsRatio_working_3-way'!X36^(1/3)*SIN('OddsRatio_working_3-way'!Y36/3)</f>
        <v>0.12693277427919405</v>
      </c>
      <c r="AD36" s="11">
        <f>'OddsRatio_working_3-way'!X36^(1/3)*SIN(('OddsRatio_working_3-way'!Y36+2*PI())/3)</f>
        <v>0.39097786993596134</v>
      </c>
      <c r="AE36" s="11">
        <f>'OddsRatio_working_3-way'!X36^(1/3)*SIN(('OddsRatio_working_3-way'!Y36+4*PI())/3)</f>
        <v>-0.51791064421515542</v>
      </c>
      <c r="AF36" s="11">
        <f>-'OddsRatio_working_3-way'!U36/(3*'OddsRatio_working_3-way'!X36^(1/3))*COS(('OddsRatio_working_3-way'!Y36)/3)</f>
        <v>0.52474702830850617</v>
      </c>
      <c r="AG36" s="11">
        <f>-'OddsRatio_working_3-way'!U36/(3*'OddsRatio_working_3-way'!X36^(1/3))*COS(('OddsRatio_working_3-way'!Y36+2*PI())/3)</f>
        <v>-0.37230052125287111</v>
      </c>
      <c r="AH36" s="11">
        <f>-'OddsRatio_working_3-way'!U36/(3*'OddsRatio_working_3-way'!X36^(1/3))*COS(('OddsRatio_working_3-way'!Y36+4*PI())/3)</f>
        <v>-0.15244650705563495</v>
      </c>
      <c r="AI36" s="11">
        <f>'OddsRatio_working_3-way'!U36/(3*'OddsRatio_working_3-way'!X36^(1/3))*SIN(('OddsRatio_working_3-way'!Y36)/3)</f>
        <v>-0.12693277427919405</v>
      </c>
      <c r="AJ36" s="11">
        <f>'OddsRatio_working_3-way'!U36/(3*'OddsRatio_working_3-way'!X36^(1/3))*SIN(('OddsRatio_working_3-way'!Y36+2*PI())/3)</f>
        <v>-0.39097786993596134</v>
      </c>
      <c r="AK36" s="11">
        <f>'OddsRatio_working_3-way'!U36/(3*'OddsRatio_working_3-way'!X36^(1/3))*SIN(('OddsRatio_working_3-way'!Y36+4*PI())/3)</f>
        <v>0.51791064421515542</v>
      </c>
      <c r="AL36" s="11">
        <f>'OddsRatio_working_3-way'!Z36+'OddsRatio_working_3-way'!AF36</f>
        <v>1.0494940566170123</v>
      </c>
      <c r="AM36" s="11">
        <f>'OddsRatio_working_3-way'!AA36+'OddsRatio_working_3-way'!AG36</f>
        <v>-0.74460104250574222</v>
      </c>
      <c r="AN36" s="11">
        <f>'OddsRatio_working_3-way'!AB36+'OddsRatio_working_3-way'!AH36</f>
        <v>-0.3048930141112699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1.0494940566170123</v>
      </c>
      <c r="AS36" s="11">
        <f>IF(('OddsRatio_working_3-way'!X36=0),IF(Q36&gt;0,-Q36^(1/3),(-Q36)^(1/3)),'OddsRatio_working_3-way'!AM36-'OddsRatio_working_3-way'!R36/3)</f>
        <v>-0.74460104250574222</v>
      </c>
      <c r="AT36" s="11">
        <f>IF(('OddsRatio_working_3-way'!X36=0),IF(Q36&gt;0,-Q36^(1/3),(-Q36)^(1/3)),'OddsRatio_working_3-way'!AN36-'OddsRatio_working_3-way'!R36/3)</f>
        <v>-0.3048930141112699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2.4700000000000002</v>
      </c>
      <c r="B37" s="4">
        <f>IF('True_Odds_Calculator_3-way'!B38="","",'True_Odds_Calculator_3-way'!B38)</f>
        <v>3.27</v>
      </c>
      <c r="C37" s="4">
        <f>IF('True_Odds_Calculator_3-way'!C38="","",'True_Odds_Calculator_3-way'!C38)</f>
        <v>3.15</v>
      </c>
      <c r="D37" s="9">
        <f t="shared" si="13"/>
        <v>0.39471582005912359</v>
      </c>
      <c r="E37" s="9">
        <f t="shared" si="14"/>
        <v>0.29691133801930636</v>
      </c>
      <c r="F37" s="9">
        <f t="shared" si="15"/>
        <v>0.30837284192157</v>
      </c>
      <c r="G37" s="9">
        <f t="shared" si="16"/>
        <v>1.0431756839042701</v>
      </c>
      <c r="H37" s="9">
        <f t="shared" si="17"/>
        <v>2.5334682553392773</v>
      </c>
      <c r="I37" s="9">
        <f t="shared" si="18"/>
        <v>3.3680088024626933</v>
      </c>
      <c r="J37" s="9">
        <f t="shared" si="19"/>
        <v>3.2428277203941813</v>
      </c>
      <c r="K37" s="11">
        <f t="shared" si="20"/>
        <v>0.40485829959514169</v>
      </c>
      <c r="L37" s="11">
        <f t="shared" si="21"/>
        <v>0.3058103975535168</v>
      </c>
      <c r="M37" s="11">
        <f t="shared" si="22"/>
        <v>0.31746031746031744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-0.2819852501165877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0.23150481866078199</v>
      </c>
      <c r="Q37" s="11">
        <f>2*'OddsRatio_working_3-way'!K37*'OddsRatio_working_3-way'!L37*'OddsRatio_working_3-way'!M37</f>
        <v>7.8609446064781638E-2</v>
      </c>
      <c r="R37" s="11">
        <f t="shared" si="23"/>
        <v>0</v>
      </c>
      <c r="S37" s="11">
        <f t="shared" si="24"/>
        <v>-0.82098201436091278</v>
      </c>
      <c r="T37" s="11">
        <f t="shared" si="25"/>
        <v>-0.27877148195616724</v>
      </c>
      <c r="U37" s="11">
        <f>'OddsRatio_working_3-way'!S37-'OddsRatio_working_3-way'!R37^2/3</f>
        <v>-0.82098201436091278</v>
      </c>
      <c r="V37" s="11">
        <f>'OddsRatio_working_3-way'!S37*'OddsRatio_working_3-way'!R37/3-2*'OddsRatio_working_3-way'!R37^3/27-'OddsRatio_working_3-way'!T37</f>
        <v>0.27877148195616724</v>
      </c>
      <c r="W37" s="11">
        <f>'OddsRatio_working_3-way'!V37^2+4*'OddsRatio_working_3-way'!U37^3/27</f>
        <v>-4.2644301253349781E-3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0.1431589756855754</v>
      </c>
      <c r="Y37" s="11">
        <f>IF('OddsRatio_working_3-way'!W37&gt;=0,IF('OddsRatio_working_3-way'!V37+SQRT('OddsRatio_working_3-way'!W37)&gt;0,0,PI()),ACOS('OddsRatio_working_3-way'!V37/(2*'OddsRatio_working_3-way'!X37)))</f>
        <v>0.23010240085186262</v>
      </c>
      <c r="Z37" s="11">
        <f>'OddsRatio_working_3-way'!X37^(1/3)*COS('OddsRatio_working_3-way'!Y37/3)</f>
        <v>0.52158784195213515</v>
      </c>
      <c r="AA37" s="11">
        <f>'OddsRatio_working_3-way'!X37^(1/3)*COS(('OddsRatio_working_3-way'!Y37+2*PI())/3)</f>
        <v>-0.29550841270523071</v>
      </c>
      <c r="AB37" s="11">
        <f>'OddsRatio_working_3-way'!X37^(1/3)*COS(('OddsRatio_working_3-way'!Y37+4*PI())/3)</f>
        <v>-0.22607942924690452</v>
      </c>
      <c r="AC37" s="11">
        <f>'OddsRatio_working_3-way'!X37^(1/3)*SIN('OddsRatio_working_3-way'!Y37/3)</f>
        <v>4.008484228922677E-2</v>
      </c>
      <c r="AD37" s="11">
        <f>'OddsRatio_working_3-way'!X37^(1/3)*SIN(('OddsRatio_working_3-way'!Y37+2*PI())/3)</f>
        <v>0.43166590029103841</v>
      </c>
      <c r="AE37" s="11">
        <f>'OddsRatio_working_3-way'!X37^(1/3)*SIN(('OddsRatio_working_3-way'!Y37+4*PI())/3)</f>
        <v>-0.47175074258026511</v>
      </c>
      <c r="AF37" s="11">
        <f>-'OddsRatio_working_3-way'!U37/(3*'OddsRatio_working_3-way'!X37^(1/3))*COS(('OddsRatio_working_3-way'!Y37)/3)</f>
        <v>0.52158784195213492</v>
      </c>
      <c r="AG37" s="11">
        <f>-'OddsRatio_working_3-way'!U37/(3*'OddsRatio_working_3-way'!X37^(1/3))*COS(('OddsRatio_working_3-way'!Y37+2*PI())/3)</f>
        <v>-0.29550841270523059</v>
      </c>
      <c r="AH37" s="11">
        <f>-'OddsRatio_working_3-way'!U37/(3*'OddsRatio_working_3-way'!X37^(1/3))*COS(('OddsRatio_working_3-way'!Y37+4*PI())/3)</f>
        <v>-0.22607942924690441</v>
      </c>
      <c r="AI37" s="11">
        <f>'OddsRatio_working_3-way'!U37/(3*'OddsRatio_working_3-way'!X37^(1/3))*SIN(('OddsRatio_working_3-way'!Y37)/3)</f>
        <v>-4.0084842289226749E-2</v>
      </c>
      <c r="AJ37" s="11">
        <f>'OddsRatio_working_3-way'!U37/(3*'OddsRatio_working_3-way'!X37^(1/3))*SIN(('OddsRatio_working_3-way'!Y37+2*PI())/3)</f>
        <v>-0.43166590029103818</v>
      </c>
      <c r="AK37" s="11">
        <f>'OddsRatio_working_3-way'!U37/(3*'OddsRatio_working_3-way'!X37^(1/3))*SIN(('OddsRatio_working_3-way'!Y37+4*PI())/3)</f>
        <v>0.47175074258026489</v>
      </c>
      <c r="AL37" s="11">
        <f>'OddsRatio_working_3-way'!Z37+'OddsRatio_working_3-way'!AF37</f>
        <v>1.0431756839042701</v>
      </c>
      <c r="AM37" s="11">
        <f>'OddsRatio_working_3-way'!AA37+'OddsRatio_working_3-way'!AG37</f>
        <v>-0.5910168254104613</v>
      </c>
      <c r="AN37" s="11">
        <f>'OddsRatio_working_3-way'!AB37+'OddsRatio_working_3-way'!AH37</f>
        <v>-0.45215885849380894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1.0431756839042701</v>
      </c>
      <c r="AS37" s="11">
        <f>IF(('OddsRatio_working_3-way'!X37=0),IF(Q37&gt;0,-Q37^(1/3),(-Q37)^(1/3)),'OddsRatio_working_3-way'!AM37-'OddsRatio_working_3-way'!R37/3)</f>
        <v>-0.5910168254104613</v>
      </c>
      <c r="AT37" s="11">
        <f>IF(('OddsRatio_working_3-way'!X37=0),IF(Q37&gt;0,-Q37^(1/3),(-Q37)^(1/3)),'OddsRatio_working_3-way'!AN37-'OddsRatio_working_3-way'!R37/3)</f>
        <v>-0.45215885849380894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1.6</v>
      </c>
      <c r="B38" s="4">
        <f>IF('True_Odds_Calculator_3-way'!B39="","",'True_Odds_Calculator_3-way'!B39)</f>
        <v>4.2</v>
      </c>
      <c r="C38" s="4">
        <f>IF('True_Odds_Calculator_3-way'!C39="","",'True_Odds_Calculator_3-way'!C39)</f>
        <v>5.95</v>
      </c>
      <c r="D38" s="9">
        <f t="shared" si="13"/>
        <v>0.61167589848263471</v>
      </c>
      <c r="E38" s="9">
        <f t="shared" si="14"/>
        <v>0.2280043560662523</v>
      </c>
      <c r="F38" s="9">
        <f t="shared" si="15"/>
        <v>0.16031974545111286</v>
      </c>
      <c r="G38" s="9">
        <f t="shared" si="16"/>
        <v>1.0580878492479124</v>
      </c>
      <c r="H38" s="9">
        <f t="shared" si="17"/>
        <v>1.6348527095487475</v>
      </c>
      <c r="I38" s="9">
        <f t="shared" si="18"/>
        <v>4.3858811175933203</v>
      </c>
      <c r="J38" s="9">
        <f t="shared" si="19"/>
        <v>6.2375348537771682</v>
      </c>
      <c r="K38" s="11">
        <f t="shared" si="20"/>
        <v>0.625</v>
      </c>
      <c r="L38" s="11">
        <f t="shared" si="21"/>
        <v>0.23809523809523808</v>
      </c>
      <c r="M38" s="11">
        <f t="shared" si="22"/>
        <v>0.16806722689075629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-0.23769507803121237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0.2188375350140056</v>
      </c>
      <c r="Q38" s="11">
        <f>2*'OddsRatio_working_3-way'!K38*'OddsRatio_working_3-way'!L38*'OddsRatio_working_3-way'!M38</f>
        <v>5.0020008003201277E-2</v>
      </c>
      <c r="R38" s="11">
        <f t="shared" si="23"/>
        <v>0</v>
      </c>
      <c r="S38" s="11">
        <f t="shared" si="24"/>
        <v>-0.92066498316498357</v>
      </c>
      <c r="T38" s="11">
        <f t="shared" si="25"/>
        <v>-0.21043771043771053</v>
      </c>
      <c r="U38" s="11">
        <f>'OddsRatio_working_3-way'!S38-'OddsRatio_working_3-way'!R38^2/3</f>
        <v>-0.92066498316498357</v>
      </c>
      <c r="V38" s="11">
        <f>'OddsRatio_working_3-way'!S38*'OddsRatio_working_3-way'!R38/3-2*'OddsRatio_working_3-way'!R38^3/27-'OddsRatio_working_3-way'!T38</f>
        <v>0.21043771043771053</v>
      </c>
      <c r="W38" s="11">
        <f>'OddsRatio_working_3-way'!V38^2+4*'OddsRatio_working_3-way'!U38^3/27</f>
        <v>-7.1327487955480412E-2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0.1700084688550442</v>
      </c>
      <c r="Y38" s="11">
        <f>IF('OddsRatio_working_3-way'!W38&gt;=0,IF('OddsRatio_working_3-way'!V38+SQRT('OddsRatio_working_3-way'!W38)&gt;0,0,PI()),ACOS('OddsRatio_working_3-way'!V38/(2*'OddsRatio_working_3-way'!X38)))</f>
        <v>0.90345023651015344</v>
      </c>
      <c r="Z38" s="11">
        <f>'OddsRatio_working_3-way'!X38^(1/3)*COS('OddsRatio_working_3-way'!Y38/3)</f>
        <v>0.52904392462395633</v>
      </c>
      <c r="AA38" s="11">
        <f>'OddsRatio_working_3-way'!X38^(1/3)*COS(('OddsRatio_working_3-way'!Y38+2*PI())/3)</f>
        <v>-0.40682670627755058</v>
      </c>
      <c r="AB38" s="11">
        <f>'OddsRatio_working_3-way'!X38^(1/3)*COS(('OddsRatio_working_3-way'!Y38+4*PI())/3)</f>
        <v>-0.12221721834640571</v>
      </c>
      <c r="AC38" s="11">
        <f>'OddsRatio_working_3-way'!X38^(1/3)*SIN('OddsRatio_working_3-way'!Y38/3)</f>
        <v>0.16431936447096807</v>
      </c>
      <c r="AD38" s="11">
        <f>'OddsRatio_working_3-way'!X38^(1/3)*SIN(('OddsRatio_working_3-way'!Y38+2*PI())/3)</f>
        <v>0.37600579620668195</v>
      </c>
      <c r="AE38" s="11">
        <f>'OddsRatio_working_3-way'!X38^(1/3)*SIN(('OddsRatio_working_3-way'!Y38+4*PI())/3)</f>
        <v>-0.54032516067764991</v>
      </c>
      <c r="AF38" s="11">
        <f>-'OddsRatio_working_3-way'!U38/(3*'OddsRatio_working_3-way'!X38^(1/3))*COS(('OddsRatio_working_3-way'!Y38)/3)</f>
        <v>0.52904392462395622</v>
      </c>
      <c r="AG38" s="11">
        <f>-'OddsRatio_working_3-way'!U38/(3*'OddsRatio_working_3-way'!X38^(1/3))*COS(('OddsRatio_working_3-way'!Y38+2*PI())/3)</f>
        <v>-0.40682670627755052</v>
      </c>
      <c r="AH38" s="11">
        <f>-'OddsRatio_working_3-way'!U38/(3*'OddsRatio_working_3-way'!X38^(1/3))*COS(('OddsRatio_working_3-way'!Y38+4*PI())/3)</f>
        <v>-0.12221721834640568</v>
      </c>
      <c r="AI38" s="11">
        <f>'OddsRatio_working_3-way'!U38/(3*'OddsRatio_working_3-way'!X38^(1/3))*SIN(('OddsRatio_working_3-way'!Y38)/3)</f>
        <v>-0.16431936447096804</v>
      </c>
      <c r="AJ38" s="11">
        <f>'OddsRatio_working_3-way'!U38/(3*'OddsRatio_working_3-way'!X38^(1/3))*SIN(('OddsRatio_working_3-way'!Y38+2*PI())/3)</f>
        <v>-0.37600579620668184</v>
      </c>
      <c r="AK38" s="11">
        <f>'OddsRatio_working_3-way'!U38/(3*'OddsRatio_working_3-way'!X38^(1/3))*SIN(('OddsRatio_working_3-way'!Y38+4*PI())/3)</f>
        <v>0.5403251606776498</v>
      </c>
      <c r="AL38" s="11">
        <f>'OddsRatio_working_3-way'!Z38+'OddsRatio_working_3-way'!AF38</f>
        <v>1.0580878492479124</v>
      </c>
      <c r="AM38" s="11">
        <f>'OddsRatio_working_3-way'!AA38+'OddsRatio_working_3-way'!AG38</f>
        <v>-0.81365341255510115</v>
      </c>
      <c r="AN38" s="11">
        <f>'OddsRatio_working_3-way'!AB38+'OddsRatio_working_3-way'!AH38</f>
        <v>-0.2444344366928114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1.0580878492479124</v>
      </c>
      <c r="AS38" s="11">
        <f>IF(('OddsRatio_working_3-way'!X38=0),IF(Q38&gt;0,-Q38^(1/3),(-Q38)^(1/3)),'OddsRatio_working_3-way'!AM38-'OddsRatio_working_3-way'!R38/3)</f>
        <v>-0.81365341255510115</v>
      </c>
      <c r="AT38" s="11">
        <f>IF(('OddsRatio_working_3-way'!X38=0),IF(Q38&gt;0,-Q38^(1/3),(-Q38)^(1/3)),'OddsRatio_working_3-way'!AN38-'OddsRatio_working_3-way'!R38/3)</f>
        <v>-0.2444344366928114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2.41</v>
      </c>
      <c r="B39" s="4">
        <f>IF('True_Odds_Calculator_3-way'!B40="","",'True_Odds_Calculator_3-way'!B40)</f>
        <v>3.46</v>
      </c>
      <c r="C39" s="4">
        <f>IF('True_Odds_Calculator_3-way'!C40="","",'True_Odds_Calculator_3-way'!C40)</f>
        <v>3.09</v>
      </c>
      <c r="D39" s="9">
        <f t="shared" si="13"/>
        <v>0.4048733161068222</v>
      </c>
      <c r="E39" s="9">
        <f t="shared" si="14"/>
        <v>0.28054260153345945</v>
      </c>
      <c r="F39" s="9">
        <f t="shared" si="15"/>
        <v>0.31458408235971858</v>
      </c>
      <c r="G39" s="9">
        <f t="shared" si="16"/>
        <v>1.0424882192636926</v>
      </c>
      <c r="H39" s="9">
        <f t="shared" si="17"/>
        <v>2.4699083891618061</v>
      </c>
      <c r="I39" s="9">
        <f t="shared" si="18"/>
        <v>3.5645210193886832</v>
      </c>
      <c r="J39" s="9">
        <f t="shared" si="19"/>
        <v>3.1788003782611178</v>
      </c>
      <c r="K39" s="11">
        <f t="shared" si="20"/>
        <v>0.41493775933609955</v>
      </c>
      <c r="L39" s="11">
        <f t="shared" si="21"/>
        <v>0.28901734104046245</v>
      </c>
      <c r="M39" s="11">
        <f t="shared" si="22"/>
        <v>0.3236245954692557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-0.28135127337386856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0.2313101226820766</v>
      </c>
      <c r="Q39" s="11">
        <f>2*'OddsRatio_working_3-way'!K39*'OddsRatio_working_3-way'!L39*'OddsRatio_working_3-way'!M39</f>
        <v>7.7620846537609603E-2</v>
      </c>
      <c r="R39" s="11">
        <f t="shared" si="23"/>
        <v>0</v>
      </c>
      <c r="S39" s="11">
        <f t="shared" si="24"/>
        <v>-0.82213995304973908</v>
      </c>
      <c r="T39" s="11">
        <f t="shared" si="25"/>
        <v>-0.27588589028514737</v>
      </c>
      <c r="U39" s="11">
        <f>'OddsRatio_working_3-way'!S39-'OddsRatio_working_3-way'!R39^2/3</f>
        <v>-0.82213995304973908</v>
      </c>
      <c r="V39" s="11">
        <f>'OddsRatio_working_3-way'!S39*'OddsRatio_working_3-way'!R39/3-2*'OddsRatio_working_3-way'!R39^3/27-'OddsRatio_working_3-way'!T39</f>
        <v>0.27588589028514737</v>
      </c>
      <c r="W39" s="11">
        <f>'OddsRatio_working_3-way'!V39^2+4*'OddsRatio_working_3-way'!U39^3/27</f>
        <v>-6.2123071583580075E-3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0.14346195629572531</v>
      </c>
      <c r="Y39" s="11">
        <f>IF('OddsRatio_working_3-way'!W39&gt;=0,IF('OddsRatio_working_3-way'!V39+SQRT('OddsRatio_working_3-way'!W39)&gt;0,0,PI()),ACOS('OddsRatio_working_3-way'!V39/(2*'OddsRatio_working_3-way'!X39)))</f>
        <v>0.27827838072913957</v>
      </c>
      <c r="Z39" s="11">
        <f>'OddsRatio_working_3-way'!X39^(1/3)*COS('OddsRatio_working_3-way'!Y39/3)</f>
        <v>0.52124410963184642</v>
      </c>
      <c r="AA39" s="11">
        <f>'OddsRatio_working_3-way'!X39^(1/3)*COS(('OddsRatio_working_3-way'!Y39+2*PI())/3)</f>
        <v>-0.3026151720259202</v>
      </c>
      <c r="AB39" s="11">
        <f>'OddsRatio_working_3-way'!X39^(1/3)*COS(('OddsRatio_working_3-way'!Y39+4*PI())/3)</f>
        <v>-0.21862893760592639</v>
      </c>
      <c r="AC39" s="11">
        <f>'OddsRatio_working_3-way'!X39^(1/3)*SIN('OddsRatio_working_3-way'!Y39/3)</f>
        <v>4.8489475050606683E-2</v>
      </c>
      <c r="AD39" s="11">
        <f>'OddsRatio_working_3-way'!X39^(1/3)*SIN(('OddsRatio_working_3-way'!Y39+2*PI())/3)</f>
        <v>0.4271659029888768</v>
      </c>
      <c r="AE39" s="11">
        <f>'OddsRatio_working_3-way'!X39^(1/3)*SIN(('OddsRatio_working_3-way'!Y39+4*PI())/3)</f>
        <v>-0.47565537803948321</v>
      </c>
      <c r="AF39" s="11">
        <f>-'OddsRatio_working_3-way'!U39/(3*'OddsRatio_working_3-way'!X39^(1/3))*COS(('OddsRatio_working_3-way'!Y39)/3)</f>
        <v>0.52124410963184631</v>
      </c>
      <c r="AG39" s="11">
        <f>-'OddsRatio_working_3-way'!U39/(3*'OddsRatio_working_3-way'!X39^(1/3))*COS(('OddsRatio_working_3-way'!Y39+2*PI())/3)</f>
        <v>-0.30261517202592014</v>
      </c>
      <c r="AH39" s="11">
        <f>-'OddsRatio_working_3-way'!U39/(3*'OddsRatio_working_3-way'!X39^(1/3))*COS(('OddsRatio_working_3-way'!Y39+4*PI())/3)</f>
        <v>-0.21862893760592636</v>
      </c>
      <c r="AI39" s="11">
        <f>'OddsRatio_working_3-way'!U39/(3*'OddsRatio_working_3-way'!X39^(1/3))*SIN(('OddsRatio_working_3-way'!Y39)/3)</f>
        <v>-4.8489475050606676E-2</v>
      </c>
      <c r="AJ39" s="11">
        <f>'OddsRatio_working_3-way'!U39/(3*'OddsRatio_working_3-way'!X39^(1/3))*SIN(('OddsRatio_working_3-way'!Y39+2*PI())/3)</f>
        <v>-0.42716590298887669</v>
      </c>
      <c r="AK39" s="11">
        <f>'OddsRatio_working_3-way'!U39/(3*'OddsRatio_working_3-way'!X39^(1/3))*SIN(('OddsRatio_working_3-way'!Y39+4*PI())/3)</f>
        <v>0.4756553780394831</v>
      </c>
      <c r="AL39" s="11">
        <f>'OddsRatio_working_3-way'!Z39+'OddsRatio_working_3-way'!AF39</f>
        <v>1.0424882192636926</v>
      </c>
      <c r="AM39" s="11">
        <f>'OddsRatio_working_3-way'!AA39+'OddsRatio_working_3-way'!AG39</f>
        <v>-0.60523034405184029</v>
      </c>
      <c r="AN39" s="11">
        <f>'OddsRatio_working_3-way'!AB39+'OddsRatio_working_3-way'!AH39</f>
        <v>-0.43725787521185278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1.0424882192636926</v>
      </c>
      <c r="AS39" s="11">
        <f>IF(('OddsRatio_working_3-way'!X39=0),IF(Q39&gt;0,-Q39^(1/3),(-Q39)^(1/3)),'OddsRatio_working_3-way'!AM39-'OddsRatio_working_3-way'!R39/3)</f>
        <v>-0.60523034405184029</v>
      </c>
      <c r="AT39" s="11">
        <f>IF(('OddsRatio_working_3-way'!X39=0),IF(Q39&gt;0,-Q39^(1/3),(-Q39)^(1/3)),'OddsRatio_working_3-way'!AN39-'OddsRatio_working_3-way'!R39/3)</f>
        <v>-0.43725787521185278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3.05</v>
      </c>
      <c r="B40" s="4">
        <f>IF('True_Odds_Calculator_3-way'!B41="","",'True_Odds_Calculator_3-way'!B41)</f>
        <v>3.48</v>
      </c>
      <c r="C40" s="4">
        <f>IF('True_Odds_Calculator_3-way'!C41="","",'True_Odds_Calculator_3-way'!C41)</f>
        <v>2.42</v>
      </c>
      <c r="D40" s="9">
        <f t="shared" si="13"/>
        <v>0.3184860309220276</v>
      </c>
      <c r="E40" s="9">
        <f t="shared" si="14"/>
        <v>0.27865221948741342</v>
      </c>
      <c r="F40" s="9">
        <f t="shared" si="15"/>
        <v>0.40286174959055909</v>
      </c>
      <c r="G40" s="9">
        <f t="shared" si="16"/>
        <v>1.0438317737584253</v>
      </c>
      <c r="H40" s="9">
        <f t="shared" si="17"/>
        <v>3.1398551362047713</v>
      </c>
      <c r="I40" s="9">
        <f t="shared" si="18"/>
        <v>3.5887027989208948</v>
      </c>
      <c r="J40" s="9">
        <f t="shared" si="19"/>
        <v>2.482241118736964</v>
      </c>
      <c r="K40" s="11">
        <f t="shared" si="20"/>
        <v>0.32786885245901642</v>
      </c>
      <c r="L40" s="11">
        <f t="shared" si="21"/>
        <v>0.28735632183908044</v>
      </c>
      <c r="M40" s="11">
        <f t="shared" si="22"/>
        <v>0.41322314049586778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-0.28106025567354509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0.2316447791549287</v>
      </c>
      <c r="Q40" s="11">
        <f>2*'OddsRatio_working_3-way'!K40*'OddsRatio_working_3-way'!L40*'OddsRatio_working_3-way'!M40</f>
        <v>7.7863791312581088E-2</v>
      </c>
      <c r="R40" s="11">
        <f t="shared" si="23"/>
        <v>0</v>
      </c>
      <c r="S40" s="11">
        <f t="shared" si="24"/>
        <v>-0.82418191287773868</v>
      </c>
      <c r="T40" s="11">
        <f t="shared" si="25"/>
        <v>-0.27703593710176094</v>
      </c>
      <c r="U40" s="11">
        <f>'OddsRatio_working_3-way'!S40-'OddsRatio_working_3-way'!R40^2/3</f>
        <v>-0.82418191287773868</v>
      </c>
      <c r="V40" s="11">
        <f>'OddsRatio_working_3-way'!S40*'OddsRatio_working_3-way'!R40/3-2*'OddsRatio_working_3-way'!R40^3/27-'OddsRatio_working_3-way'!T40</f>
        <v>0.27703593710176094</v>
      </c>
      <c r="W40" s="11">
        <f>'OddsRatio_working_3-way'!V40^2+4*'OddsRatio_working_3-way'!U40^3/27</f>
        <v>-6.1913635162824665E-3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0.14399676555580451</v>
      </c>
      <c r="Y40" s="11">
        <f>IF('OddsRatio_working_3-way'!W40&gt;=0,IF('OddsRatio_working_3-way'!V40+SQRT('OddsRatio_working_3-way'!W40)&gt;0,0,PI()),ACOS('OddsRatio_working_3-way'!V40/(2*'OddsRatio_working_3-way'!X40)))</f>
        <v>0.27673745741026945</v>
      </c>
      <c r="Z40" s="11">
        <f>'OddsRatio_working_3-way'!X40^(1/3)*COS('OddsRatio_working_3-way'!Y40/3)</f>
        <v>0.52191588687921275</v>
      </c>
      <c r="AA40" s="11">
        <f>'OddsRatio_working_3-way'!X40^(1/3)*COS(('OddsRatio_working_3-way'!Y40+2*PI())/3)</f>
        <v>-0.30277102137879042</v>
      </c>
      <c r="AB40" s="11">
        <f>'OddsRatio_working_3-way'!X40^(1/3)*COS(('OddsRatio_working_3-way'!Y40+4*PI())/3)</f>
        <v>-0.2191448655004225</v>
      </c>
      <c r="AC40" s="11">
        <f>'OddsRatio_working_3-way'!X40^(1/3)*SIN('OddsRatio_working_3-way'!Y40/3)</f>
        <v>4.8281583607669348E-2</v>
      </c>
      <c r="AD40" s="11">
        <f>'OddsRatio_working_3-way'!X40^(1/3)*SIN(('OddsRatio_working_3-way'!Y40+2*PI())/3)</f>
        <v>0.42785162487224898</v>
      </c>
      <c r="AE40" s="11">
        <f>'OddsRatio_working_3-way'!X40^(1/3)*SIN(('OddsRatio_working_3-way'!Y40+4*PI())/3)</f>
        <v>-0.4761332084799183</v>
      </c>
      <c r="AF40" s="11">
        <f>-'OddsRatio_working_3-way'!U40/(3*'OddsRatio_working_3-way'!X40^(1/3))*COS(('OddsRatio_working_3-way'!Y40)/3)</f>
        <v>0.52191588687921264</v>
      </c>
      <c r="AG40" s="11">
        <f>-'OddsRatio_working_3-way'!U40/(3*'OddsRatio_working_3-way'!X40^(1/3))*COS(('OddsRatio_working_3-way'!Y40+2*PI())/3)</f>
        <v>-0.30277102137879036</v>
      </c>
      <c r="AH40" s="11">
        <f>-'OddsRatio_working_3-way'!U40/(3*'OddsRatio_working_3-way'!X40^(1/3))*COS(('OddsRatio_working_3-way'!Y40+4*PI())/3)</f>
        <v>-0.21914486550042245</v>
      </c>
      <c r="AI40" s="11">
        <f>'OddsRatio_working_3-way'!U40/(3*'OddsRatio_working_3-way'!X40^(1/3))*SIN(('OddsRatio_working_3-way'!Y40)/3)</f>
        <v>-4.8281583607669334E-2</v>
      </c>
      <c r="AJ40" s="11">
        <f>'OddsRatio_working_3-way'!U40/(3*'OddsRatio_working_3-way'!X40^(1/3))*SIN(('OddsRatio_working_3-way'!Y40+2*PI())/3)</f>
        <v>-0.42785162487224893</v>
      </c>
      <c r="AK40" s="11">
        <f>'OddsRatio_working_3-way'!U40/(3*'OddsRatio_working_3-way'!X40^(1/3))*SIN(('OddsRatio_working_3-way'!Y40+4*PI())/3)</f>
        <v>0.47613320847991825</v>
      </c>
      <c r="AL40" s="11">
        <f>'OddsRatio_working_3-way'!Z40+'OddsRatio_working_3-way'!AF40</f>
        <v>1.0438317737584253</v>
      </c>
      <c r="AM40" s="11">
        <f>'OddsRatio_working_3-way'!AA40+'OddsRatio_working_3-way'!AG40</f>
        <v>-0.60554204275758083</v>
      </c>
      <c r="AN40" s="11">
        <f>'OddsRatio_working_3-way'!AB40+'OddsRatio_working_3-way'!AH40</f>
        <v>-0.43828973100084495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1.0438317737584253</v>
      </c>
      <c r="AS40" s="11">
        <f>IF(('OddsRatio_working_3-way'!X40=0),IF(Q40&gt;0,-Q40^(1/3),(-Q40)^(1/3)),'OddsRatio_working_3-way'!AM40-'OddsRatio_working_3-way'!R40/3)</f>
        <v>-0.60554204275758083</v>
      </c>
      <c r="AT40" s="11">
        <f>IF(('OddsRatio_working_3-way'!X40=0),IF(Q40&gt;0,-Q40^(1/3),(-Q40)^(1/3)),'OddsRatio_working_3-way'!AN40-'OddsRatio_working_3-way'!R40/3)</f>
        <v>-0.43828973100084495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1.93</v>
      </c>
      <c r="B41" s="4">
        <f>IF('True_Odds_Calculator_3-way'!B42="","",'True_Odds_Calculator_3-way'!B42)</f>
        <v>3.6</v>
      </c>
      <c r="C41" s="4">
        <f>IF('True_Odds_Calculator_3-way'!C42="","",'True_Odds_Calculator_3-way'!C42)</f>
        <v>4.3099999999999996</v>
      </c>
      <c r="D41" s="9">
        <f t="shared" si="13"/>
        <v>0.50696065653554123</v>
      </c>
      <c r="E41" s="9">
        <f t="shared" si="14"/>
        <v>0.26889468675418066</v>
      </c>
      <c r="F41" s="9">
        <f t="shared" si="15"/>
        <v>0.22414465671027811</v>
      </c>
      <c r="G41" s="9">
        <f t="shared" si="16"/>
        <v>1.0457415676102801</v>
      </c>
      <c r="H41" s="9">
        <f t="shared" si="17"/>
        <v>1.9725396578775607</v>
      </c>
      <c r="I41" s="9">
        <f t="shared" si="18"/>
        <v>3.718928075786728</v>
      </c>
      <c r="J41" s="9">
        <f t="shared" si="19"/>
        <v>4.4614045887900264</v>
      </c>
      <c r="K41" s="11">
        <f t="shared" si="20"/>
        <v>0.5181347150259068</v>
      </c>
      <c r="L41" s="11">
        <f t="shared" si="21"/>
        <v>0.27777777777777779</v>
      </c>
      <c r="M41" s="11">
        <f t="shared" si="22"/>
        <v>0.23201856148491881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-0.26726815174574936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0.22841205534784753</v>
      </c>
      <c r="Q41" s="11">
        <f>2*'OddsRatio_working_3-way'!K41*'OddsRatio_working_3-way'!L41*'OddsRatio_working_3-way'!M41</f>
        <v>6.6787150686505134E-2</v>
      </c>
      <c r="R41" s="11">
        <f t="shared" si="23"/>
        <v>0</v>
      </c>
      <c r="S41" s="11">
        <f t="shared" si="24"/>
        <v>-0.85461755864250744</v>
      </c>
      <c r="T41" s="11">
        <f t="shared" si="25"/>
        <v>-0.24988817504166888</v>
      </c>
      <c r="U41" s="11">
        <f>'OddsRatio_working_3-way'!S41-'OddsRatio_working_3-way'!R41^2/3</f>
        <v>-0.85461755864250744</v>
      </c>
      <c r="V41" s="11">
        <f>'OddsRatio_working_3-way'!S41*'OddsRatio_working_3-way'!R41/3-2*'OddsRatio_working_3-way'!R41^3/27-'OddsRatio_working_3-way'!T41</f>
        <v>0.24988817504166888</v>
      </c>
      <c r="W41" s="11">
        <f>'OddsRatio_working_3-way'!V41^2+4*'OddsRatio_working_3-way'!U41^3/27</f>
        <v>-3.0028200348336989E-2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0.15204629260030703</v>
      </c>
      <c r="Y41" s="11">
        <f>IF('OddsRatio_working_3-way'!W41&gt;=0,IF('OddsRatio_working_3-way'!V41+SQRT('OddsRatio_working_3-way'!W41)&gt;0,0,PI()),ACOS('OddsRatio_working_3-way'!V41/(2*'OddsRatio_working_3-way'!X41)))</f>
        <v>0.60632054227623289</v>
      </c>
      <c r="Z41" s="11">
        <f>'OddsRatio_working_3-way'!X41^(1/3)*COS('OddsRatio_working_3-way'!Y41/3)</f>
        <v>0.52287078380514007</v>
      </c>
      <c r="AA41" s="11">
        <f>'OddsRatio_working_3-way'!X41^(1/3)*COS(('OddsRatio_working_3-way'!Y41+2*PI())/3)</f>
        <v>-0.3542200740590325</v>
      </c>
      <c r="AB41" s="11">
        <f>'OddsRatio_working_3-way'!X41^(1/3)*COS(('OddsRatio_working_3-way'!Y41+4*PI())/3)</f>
        <v>-0.16865070974610769</v>
      </c>
      <c r="AC41" s="11">
        <f>'OddsRatio_working_3-way'!X41^(1/3)*SIN('OddsRatio_working_3-way'!Y41/3)</f>
        <v>0.10713852243941487</v>
      </c>
      <c r="AD41" s="11">
        <f>'OddsRatio_working_3-way'!X41^(1/3)*SIN(('OddsRatio_working_3-way'!Y41+2*PI())/3)</f>
        <v>0.39925012045222485</v>
      </c>
      <c r="AE41" s="11">
        <f>'OddsRatio_working_3-way'!X41^(1/3)*SIN(('OddsRatio_working_3-way'!Y41+4*PI())/3)</f>
        <v>-0.50638864289163976</v>
      </c>
      <c r="AF41" s="11">
        <f>-'OddsRatio_working_3-way'!U41/(3*'OddsRatio_working_3-way'!X41^(1/3))*COS(('OddsRatio_working_3-way'!Y41)/3)</f>
        <v>0.52287078380514007</v>
      </c>
      <c r="AG41" s="11">
        <f>-'OddsRatio_working_3-way'!U41/(3*'OddsRatio_working_3-way'!X41^(1/3))*COS(('OddsRatio_working_3-way'!Y41+2*PI())/3)</f>
        <v>-0.3542200740590325</v>
      </c>
      <c r="AH41" s="11">
        <f>-'OddsRatio_working_3-way'!U41/(3*'OddsRatio_working_3-way'!X41^(1/3))*COS(('OddsRatio_working_3-way'!Y41+4*PI())/3)</f>
        <v>-0.16865070974610769</v>
      </c>
      <c r="AI41" s="11">
        <f>'OddsRatio_working_3-way'!U41/(3*'OddsRatio_working_3-way'!X41^(1/3))*SIN(('OddsRatio_working_3-way'!Y41)/3)</f>
        <v>-0.10713852243941487</v>
      </c>
      <c r="AJ41" s="11">
        <f>'OddsRatio_working_3-way'!U41/(3*'OddsRatio_working_3-way'!X41^(1/3))*SIN(('OddsRatio_working_3-way'!Y41+2*PI())/3)</f>
        <v>-0.39925012045222485</v>
      </c>
      <c r="AK41" s="11">
        <f>'OddsRatio_working_3-way'!U41/(3*'OddsRatio_working_3-way'!X41^(1/3))*SIN(('OddsRatio_working_3-way'!Y41+4*PI())/3)</f>
        <v>0.50638864289163976</v>
      </c>
      <c r="AL41" s="11">
        <f>'OddsRatio_working_3-way'!Z41+'OddsRatio_working_3-way'!AF41</f>
        <v>1.0457415676102801</v>
      </c>
      <c r="AM41" s="11">
        <f>'OddsRatio_working_3-way'!AA41+'OddsRatio_working_3-way'!AG41</f>
        <v>-0.70844014811806499</v>
      </c>
      <c r="AN41" s="11">
        <f>'OddsRatio_working_3-way'!AB41+'OddsRatio_working_3-way'!AH41</f>
        <v>-0.33730141949221537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1.0457415676102801</v>
      </c>
      <c r="AS41" s="11">
        <f>IF(('OddsRatio_working_3-way'!X41=0),IF(Q41&gt;0,-Q41^(1/3),(-Q41)^(1/3)),'OddsRatio_working_3-way'!AM41-'OddsRatio_working_3-way'!R41/3)</f>
        <v>-0.70844014811806499</v>
      </c>
      <c r="AT41" s="11">
        <f>IF(('OddsRatio_working_3-way'!X41=0),IF(Q41&gt;0,-Q41^(1/3),(-Q41)^(1/3)),'OddsRatio_working_3-way'!AN41-'OddsRatio_working_3-way'!R41/3)</f>
        <v>-0.33730141949221537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4.2</v>
      </c>
      <c r="B42" s="4">
        <f>IF('True_Odds_Calculator_3-way'!B43="","",'True_Odds_Calculator_3-way'!B43)</f>
        <v>3.53</v>
      </c>
      <c r="C42" s="4">
        <f>IF('True_Odds_Calculator_3-way'!C43="","",'True_Odds_Calculator_3-way'!C43)</f>
        <v>1.97</v>
      </c>
      <c r="D42" s="9">
        <f t="shared" si="13"/>
        <v>0.22984949460003462</v>
      </c>
      <c r="E42" s="9">
        <f t="shared" si="14"/>
        <v>0.27403823119727938</v>
      </c>
      <c r="F42" s="9">
        <f t="shared" si="15"/>
        <v>0.49611227420268594</v>
      </c>
      <c r="G42" s="9">
        <f t="shared" si="16"/>
        <v>1.0470853257967221</v>
      </c>
      <c r="H42" s="9">
        <f t="shared" si="17"/>
        <v>4.350673042549511</v>
      </c>
      <c r="I42" s="9">
        <f t="shared" si="18"/>
        <v>3.6491258742657067</v>
      </c>
      <c r="J42" s="9">
        <f t="shared" si="19"/>
        <v>2.0156727660228206</v>
      </c>
      <c r="K42" s="11">
        <f t="shared" si="20"/>
        <v>0.23809523809523808</v>
      </c>
      <c r="L42" s="11">
        <f t="shared" si="21"/>
        <v>0.28328611898016998</v>
      </c>
      <c r="M42" s="11">
        <f t="shared" si="22"/>
        <v>0.50761421319796951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-0.26887598340410357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0.22939533444127852</v>
      </c>
      <c r="Q42" s="11">
        <f>2*'OddsRatio_working_3-way'!K42*'OddsRatio_working_3-way'!L42*'OddsRatio_working_3-way'!M42</f>
        <v>6.8476219236202548E-2</v>
      </c>
      <c r="R42" s="11">
        <f t="shared" si="23"/>
        <v>0</v>
      </c>
      <c r="S42" s="11">
        <f t="shared" si="24"/>
        <v>-0.85316409274275662</v>
      </c>
      <c r="T42" s="11">
        <f t="shared" si="25"/>
        <v>-0.25467584857992737</v>
      </c>
      <c r="U42" s="11">
        <f>'OddsRatio_working_3-way'!S42-'OddsRatio_working_3-way'!R42^2/3</f>
        <v>-0.85316409274275662</v>
      </c>
      <c r="V42" s="11">
        <f>'OddsRatio_working_3-way'!S42*'OddsRatio_working_3-way'!R42/3-2*'OddsRatio_working_3-way'!R42^3/27-'OddsRatio_working_3-way'!T42</f>
        <v>0.25467584857992737</v>
      </c>
      <c r="W42" s="11">
        <f>'OddsRatio_working_3-way'!V42^2+4*'OddsRatio_working_3-way'!U42^3/27</f>
        <v>-2.7141505776544492E-2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0.15165857511730962</v>
      </c>
      <c r="Y42" s="11">
        <f>IF('OddsRatio_working_3-way'!W42&gt;=0,IF('OddsRatio_working_3-way'!V42+SQRT('OddsRatio_working_3-way'!W42)&gt;0,0,PI()),ACOS('OddsRatio_working_3-way'!V42/(2*'OddsRatio_working_3-way'!X42)))</f>
        <v>0.57418452890924088</v>
      </c>
      <c r="Z42" s="11">
        <f>'OddsRatio_working_3-way'!X42^(1/3)*COS('OddsRatio_working_3-way'!Y42/3)</f>
        <v>0.52354266289836104</v>
      </c>
      <c r="AA42" s="11">
        <f>'OddsRatio_working_3-way'!X42^(1/3)*COS(('OddsRatio_working_3-way'!Y42+2*PI())/3)</f>
        <v>-0.34962537677242711</v>
      </c>
      <c r="AB42" s="11">
        <f>'OddsRatio_working_3-way'!X42^(1/3)*COS(('OddsRatio_working_3-way'!Y42+4*PI())/3)</f>
        <v>-0.17391728612593402</v>
      </c>
      <c r="AC42" s="11">
        <f>'OddsRatio_working_3-way'!X42^(1/3)*SIN('OddsRatio_working_3-way'!Y42/3)</f>
        <v>0.10144511343354798</v>
      </c>
      <c r="AD42" s="11">
        <f>'OddsRatio_working_3-way'!X42^(1/3)*SIN(('OddsRatio_working_3-way'!Y42+2*PI())/3)</f>
        <v>0.40267868931815931</v>
      </c>
      <c r="AE42" s="11">
        <f>'OddsRatio_working_3-way'!X42^(1/3)*SIN(('OddsRatio_working_3-way'!Y42+4*PI())/3)</f>
        <v>-0.50412380275170732</v>
      </c>
      <c r="AF42" s="11">
        <f>-'OddsRatio_working_3-way'!U42/(3*'OddsRatio_working_3-way'!X42^(1/3))*COS(('OddsRatio_working_3-way'!Y42)/3)</f>
        <v>0.52354266289836093</v>
      </c>
      <c r="AG42" s="11">
        <f>-'OddsRatio_working_3-way'!U42/(3*'OddsRatio_working_3-way'!X42^(1/3))*COS(('OddsRatio_working_3-way'!Y42+2*PI())/3)</f>
        <v>-0.349625376772427</v>
      </c>
      <c r="AH42" s="11">
        <f>-'OddsRatio_working_3-way'!U42/(3*'OddsRatio_working_3-way'!X42^(1/3))*COS(('OddsRatio_working_3-way'!Y42+4*PI())/3)</f>
        <v>-0.17391728612593399</v>
      </c>
      <c r="AI42" s="11">
        <f>'OddsRatio_working_3-way'!U42/(3*'OddsRatio_working_3-way'!X42^(1/3))*SIN(('OddsRatio_working_3-way'!Y42)/3)</f>
        <v>-0.10144511343354796</v>
      </c>
      <c r="AJ42" s="11">
        <f>'OddsRatio_working_3-way'!U42/(3*'OddsRatio_working_3-way'!X42^(1/3))*SIN(('OddsRatio_working_3-way'!Y42+2*PI())/3)</f>
        <v>-0.40267868931815926</v>
      </c>
      <c r="AK42" s="11">
        <f>'OddsRatio_working_3-way'!U42/(3*'OddsRatio_working_3-way'!X42^(1/3))*SIN(('OddsRatio_working_3-way'!Y42+4*PI())/3)</f>
        <v>0.50412380275170721</v>
      </c>
      <c r="AL42" s="11">
        <f>'OddsRatio_working_3-way'!Z42+'OddsRatio_working_3-way'!AF42</f>
        <v>1.0470853257967221</v>
      </c>
      <c r="AM42" s="11">
        <f>'OddsRatio_working_3-way'!AA42+'OddsRatio_working_3-way'!AG42</f>
        <v>-0.69925075354485411</v>
      </c>
      <c r="AN42" s="11">
        <f>'OddsRatio_working_3-way'!AB42+'OddsRatio_working_3-way'!AH42</f>
        <v>-0.34783457225186798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1.0470853257967221</v>
      </c>
      <c r="AS42" s="11">
        <f>IF(('OddsRatio_working_3-way'!X42=0),IF(Q42&gt;0,-Q42^(1/3),(-Q42)^(1/3)),'OddsRatio_working_3-way'!AM42-'OddsRatio_working_3-way'!R42/3)</f>
        <v>-0.69925075354485411</v>
      </c>
      <c r="AT42" s="11">
        <f>IF(('OddsRatio_working_3-way'!X42=0),IF(Q42&gt;0,-Q42^(1/3),(-Q42)^(1/3)),'OddsRatio_working_3-way'!AN42-'OddsRatio_working_3-way'!R42/3)</f>
        <v>-0.34783457225186798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2.2200000000000002</v>
      </c>
      <c r="B43" s="4">
        <f>IF('True_Odds_Calculator_3-way'!B44="","",'True_Odds_Calculator_3-way'!B44)</f>
        <v>3.26</v>
      </c>
      <c r="C43" s="4">
        <f>IF('True_Odds_Calculator_3-way'!C44="","",'True_Odds_Calculator_3-way'!C44)</f>
        <v>3.71</v>
      </c>
      <c r="D43" s="9">
        <f t="shared" si="13"/>
        <v>0.44033506757763313</v>
      </c>
      <c r="E43" s="9">
        <f t="shared" si="14"/>
        <v>0.29810955657211607</v>
      </c>
      <c r="F43" s="9">
        <f t="shared" si="15"/>
        <v>0.26155537585025074</v>
      </c>
      <c r="G43" s="9">
        <f t="shared" si="16"/>
        <v>1.0418015317535605</v>
      </c>
      <c r="H43" s="9">
        <f t="shared" si="17"/>
        <v>2.2709978687393444</v>
      </c>
      <c r="I43" s="9">
        <f t="shared" si="18"/>
        <v>3.3544714617630471</v>
      </c>
      <c r="J43" s="9">
        <f t="shared" si="19"/>
        <v>3.8232821510521493</v>
      </c>
      <c r="K43" s="11">
        <f t="shared" si="20"/>
        <v>0.4504504504504504</v>
      </c>
      <c r="L43" s="11">
        <f t="shared" si="21"/>
        <v>0.30674846625766872</v>
      </c>
      <c r="M43" s="11">
        <f t="shared" si="22"/>
        <v>0.26954177897574122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-0.27828710095176123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0.23053993420934032</v>
      </c>
      <c r="Q43" s="11">
        <f>2*'OddsRatio_working_3-way'!K43*'OddsRatio_working_3-way'!L43*'OddsRatio_working_3-way'!M43</f>
        <v>7.4487862426281207E-2</v>
      </c>
      <c r="R43" s="11">
        <f t="shared" si="23"/>
        <v>0</v>
      </c>
      <c r="S43" s="11">
        <f t="shared" si="24"/>
        <v>-0.82842479375033096</v>
      </c>
      <c r="T43" s="11">
        <f t="shared" si="25"/>
        <v>-0.26766552302110858</v>
      </c>
      <c r="U43" s="11">
        <f>'OddsRatio_working_3-way'!S43-'OddsRatio_working_3-way'!R43^2/3</f>
        <v>-0.82842479375033096</v>
      </c>
      <c r="V43" s="11">
        <f>'OddsRatio_working_3-way'!S43*'OddsRatio_working_3-way'!R43/3-2*'OddsRatio_working_3-way'!R43^3/27-'OddsRatio_working_3-way'!T43</f>
        <v>0.26766552302110858</v>
      </c>
      <c r="W43" s="11">
        <f>'OddsRatio_working_3-way'!V43^2+4*'OddsRatio_working_3-way'!U43^3/27</f>
        <v>-1.258297455759412E-2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0.14511013642381923</v>
      </c>
      <c r="Y43" s="11">
        <f>IF('OddsRatio_working_3-way'!W43&gt;=0,IF('OddsRatio_working_3-way'!V43+SQRT('OddsRatio_working_3-way'!W43)&gt;0,0,PI()),ACOS('OddsRatio_working_3-way'!V43/(2*'OddsRatio_working_3-way'!X43)))</f>
        <v>0.39684756666654564</v>
      </c>
      <c r="Z43" s="11">
        <f>'OddsRatio_working_3-way'!X43^(1/3)*COS('OddsRatio_working_3-way'!Y43/3)</f>
        <v>0.52090076587678025</v>
      </c>
      <c r="AA43" s="11">
        <f>'OddsRatio_working_3-way'!X43^(1/3)*COS(('OddsRatio_working_3-way'!Y43+2*PI())/3)</f>
        <v>-0.32047531541915636</v>
      </c>
      <c r="AB43" s="11">
        <f>'OddsRatio_working_3-way'!X43^(1/3)*COS(('OddsRatio_working_3-way'!Y43+4*PI())/3)</f>
        <v>-0.20042545045762397</v>
      </c>
      <c r="AC43" s="11">
        <f>'OddsRatio_working_3-way'!X43^(1/3)*SIN('OddsRatio_working_3-way'!Y43/3)</f>
        <v>6.9310821851719107E-2</v>
      </c>
      <c r="AD43" s="11">
        <f>'OddsRatio_working_3-way'!X43^(1/3)*SIN(('OddsRatio_working_3-way'!Y43+2*PI())/3)</f>
        <v>0.41645788517420251</v>
      </c>
      <c r="AE43" s="11">
        <f>'OddsRatio_working_3-way'!X43^(1/3)*SIN(('OddsRatio_working_3-way'!Y43+4*PI())/3)</f>
        <v>-0.48576870702592145</v>
      </c>
      <c r="AF43" s="11">
        <f>-'OddsRatio_working_3-way'!U43/(3*'OddsRatio_working_3-way'!X43^(1/3))*COS(('OddsRatio_working_3-way'!Y43)/3)</f>
        <v>0.52090076587678025</v>
      </c>
      <c r="AG43" s="11">
        <f>-'OddsRatio_working_3-way'!U43/(3*'OddsRatio_working_3-way'!X43^(1/3))*COS(('OddsRatio_working_3-way'!Y43+2*PI())/3)</f>
        <v>-0.32047531541915636</v>
      </c>
      <c r="AH43" s="11">
        <f>-'OddsRatio_working_3-way'!U43/(3*'OddsRatio_working_3-way'!X43^(1/3))*COS(('OddsRatio_working_3-way'!Y43+4*PI())/3)</f>
        <v>-0.20042545045762397</v>
      </c>
      <c r="AI43" s="11">
        <f>'OddsRatio_working_3-way'!U43/(3*'OddsRatio_working_3-way'!X43^(1/3))*SIN(('OddsRatio_working_3-way'!Y43)/3)</f>
        <v>-6.9310821851719107E-2</v>
      </c>
      <c r="AJ43" s="11">
        <f>'OddsRatio_working_3-way'!U43/(3*'OddsRatio_working_3-way'!X43^(1/3))*SIN(('OddsRatio_working_3-way'!Y43+2*PI())/3)</f>
        <v>-0.41645788517420251</v>
      </c>
      <c r="AK43" s="11">
        <f>'OddsRatio_working_3-way'!U43/(3*'OddsRatio_working_3-way'!X43^(1/3))*SIN(('OddsRatio_working_3-way'!Y43+4*PI())/3)</f>
        <v>0.48576870702592145</v>
      </c>
      <c r="AL43" s="11">
        <f>'OddsRatio_working_3-way'!Z43+'OddsRatio_working_3-way'!AF43</f>
        <v>1.0418015317535605</v>
      </c>
      <c r="AM43" s="11">
        <f>'OddsRatio_working_3-way'!AA43+'OddsRatio_working_3-way'!AG43</f>
        <v>-0.64095063083831272</v>
      </c>
      <c r="AN43" s="11">
        <f>'OddsRatio_working_3-way'!AB43+'OddsRatio_working_3-way'!AH43</f>
        <v>-0.40085090091524794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1.0418015317535605</v>
      </c>
      <c r="AS43" s="11">
        <f>IF(('OddsRatio_working_3-way'!X43=0),IF(Q43&gt;0,-Q43^(1/3),(-Q43)^(1/3)),'OddsRatio_working_3-way'!AM43-'OddsRatio_working_3-way'!R43/3)</f>
        <v>-0.64095063083831272</v>
      </c>
      <c r="AT43" s="11">
        <f>IF(('OddsRatio_working_3-way'!X43=0),IF(Q43&gt;0,-Q43^(1/3),(-Q43)^(1/3)),'OddsRatio_working_3-way'!AN43-'OddsRatio_working_3-way'!R43/3)</f>
        <v>-0.40085090091524794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1.33</v>
      </c>
      <c r="B44" s="4">
        <f>IF('True_Odds_Calculator_3-way'!B45="","",'True_Odds_Calculator_3-way'!B45)</f>
        <v>5.21</v>
      </c>
      <c r="C44" s="4">
        <f>IF('True_Odds_Calculator_3-way'!C45="","",'True_Odds_Calculator_3-way'!C45)</f>
        <v>11.49</v>
      </c>
      <c r="D44" s="9">
        <f t="shared" si="13"/>
        <v>0.73787916542455734</v>
      </c>
      <c r="E44" s="9">
        <f t="shared" si="14"/>
        <v>0.18076830851226172</v>
      </c>
      <c r="F44" s="9">
        <f t="shared" si="15"/>
        <v>8.1352526063180802E-2</v>
      </c>
      <c r="G44" s="9">
        <f t="shared" si="16"/>
        <v>1.0764710491080196</v>
      </c>
      <c r="H44" s="9">
        <f t="shared" si="17"/>
        <v>1.3552354462056464</v>
      </c>
      <c r="I44" s="9">
        <f t="shared" si="18"/>
        <v>5.5319431167447632</v>
      </c>
      <c r="J44" s="9">
        <f t="shared" si="19"/>
        <v>12.292181305143126</v>
      </c>
      <c r="K44" s="11">
        <f t="shared" si="20"/>
        <v>0.75187969924812026</v>
      </c>
      <c r="L44" s="11">
        <f t="shared" si="21"/>
        <v>0.19193857965451055</v>
      </c>
      <c r="M44" s="11">
        <f t="shared" si="22"/>
        <v>8.7032201914708437E-2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-0.18304679576290461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0.18877722061074972</v>
      </c>
      <c r="Q44" s="11">
        <f>2*'OddsRatio_working_3-way'!K44*'OddsRatio_working_3-way'!L44*'OddsRatio_working_3-way'!M44</f>
        <v>2.5120055969494303E-2</v>
      </c>
      <c r="R44" s="11">
        <f t="shared" si="23"/>
        <v>0</v>
      </c>
      <c r="S44" s="11">
        <f t="shared" si="24"/>
        <v>-1.031305791636296</v>
      </c>
      <c r="T44" s="11">
        <f t="shared" si="25"/>
        <v>-0.1372329729389615</v>
      </c>
      <c r="U44" s="11">
        <f>'OddsRatio_working_3-way'!S44-'OddsRatio_working_3-way'!R44^2/3</f>
        <v>-1.031305791636296</v>
      </c>
      <c r="V44" s="11">
        <f>'OddsRatio_working_3-way'!S44*'OddsRatio_working_3-way'!R44/3-2*'OddsRatio_working_3-way'!R44^3/27-'OddsRatio_working_3-way'!T44</f>
        <v>0.1372329729389615</v>
      </c>
      <c r="W44" s="11">
        <f>'OddsRatio_working_3-way'!V44^2+4*'OddsRatio_working_3-way'!U44^3/27</f>
        <v>-0.14366906876811025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0.20155765777425574</v>
      </c>
      <c r="Y44" s="11">
        <f>IF('OddsRatio_working_3-way'!W44&gt;=0,IF('OddsRatio_working_3-way'!V44+SQRT('OddsRatio_working_3-way'!W44)&gt;0,0,PI()),ACOS('OddsRatio_working_3-way'!V44/(2*'OddsRatio_working_3-way'!X44)))</f>
        <v>1.2234210275099071</v>
      </c>
      <c r="Z44" s="11">
        <f>'OddsRatio_working_3-way'!X44^(1/3)*COS('OddsRatio_working_3-way'!Y44/3)</f>
        <v>0.53823552455400991</v>
      </c>
      <c r="AA44" s="11">
        <f>'OddsRatio_working_3-way'!X44^(1/3)*COS(('OddsRatio_working_3-way'!Y44+2*PI())/3)</f>
        <v>-0.47049635595102585</v>
      </c>
      <c r="AB44" s="11">
        <f>'OddsRatio_working_3-way'!X44^(1/3)*COS(('OddsRatio_working_3-way'!Y44+4*PI())/3)</f>
        <v>-6.7739168602983901E-2</v>
      </c>
      <c r="AC44" s="11">
        <f>'OddsRatio_working_3-way'!X44^(1/3)*SIN('OddsRatio_working_3-way'!Y44/3)</f>
        <v>0.23253197053344851</v>
      </c>
      <c r="AD44" s="11">
        <f>'OddsRatio_working_3-way'!X44^(1/3)*SIN(('OddsRatio_working_3-way'!Y44+2*PI())/3)</f>
        <v>0.34985965221629128</v>
      </c>
      <c r="AE44" s="11">
        <f>'OddsRatio_working_3-way'!X44^(1/3)*SIN(('OddsRatio_working_3-way'!Y44+4*PI())/3)</f>
        <v>-0.58239162274973977</v>
      </c>
      <c r="AF44" s="11">
        <f>-'OddsRatio_working_3-way'!U44/(3*'OddsRatio_working_3-way'!X44^(1/3))*COS(('OddsRatio_working_3-way'!Y44)/3)</f>
        <v>0.53823552455400969</v>
      </c>
      <c r="AG44" s="11">
        <f>-'OddsRatio_working_3-way'!U44/(3*'OddsRatio_working_3-way'!X44^(1/3))*COS(('OddsRatio_working_3-way'!Y44+2*PI())/3)</f>
        <v>-0.47049635595102568</v>
      </c>
      <c r="AH44" s="11">
        <f>-'OddsRatio_working_3-way'!U44/(3*'OddsRatio_working_3-way'!X44^(1/3))*COS(('OddsRatio_working_3-way'!Y44+4*PI())/3)</f>
        <v>-6.7739168602983874E-2</v>
      </c>
      <c r="AI44" s="11">
        <f>'OddsRatio_working_3-way'!U44/(3*'OddsRatio_working_3-way'!X44^(1/3))*SIN(('OddsRatio_working_3-way'!Y44)/3)</f>
        <v>-0.2325319705334484</v>
      </c>
      <c r="AJ44" s="11">
        <f>'OddsRatio_working_3-way'!U44/(3*'OddsRatio_working_3-way'!X44^(1/3))*SIN(('OddsRatio_working_3-way'!Y44+2*PI())/3)</f>
        <v>-0.34985965221629117</v>
      </c>
      <c r="AK44" s="11">
        <f>'OddsRatio_working_3-way'!U44/(3*'OddsRatio_working_3-way'!X44^(1/3))*SIN(('OddsRatio_working_3-way'!Y44+4*PI())/3)</f>
        <v>0.58239162274973955</v>
      </c>
      <c r="AL44" s="11">
        <f>'OddsRatio_working_3-way'!Z44+'OddsRatio_working_3-way'!AF44</f>
        <v>1.0764710491080196</v>
      </c>
      <c r="AM44" s="11">
        <f>'OddsRatio_working_3-way'!AA44+'OddsRatio_working_3-way'!AG44</f>
        <v>-0.94099271190205158</v>
      </c>
      <c r="AN44" s="11">
        <f>'OddsRatio_working_3-way'!AB44+'OddsRatio_working_3-way'!AH44</f>
        <v>-0.13547833720596777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1.0764710491080196</v>
      </c>
      <c r="AS44" s="11">
        <f>IF(('OddsRatio_working_3-way'!X44=0),IF(Q44&gt;0,-Q44^(1/3),(-Q44)^(1/3)),'OddsRatio_working_3-way'!AM44-'OddsRatio_working_3-way'!R44/3)</f>
        <v>-0.94099271190205158</v>
      </c>
      <c r="AT44" s="11">
        <f>IF(('OddsRatio_working_3-way'!X44=0),IF(Q44&gt;0,-Q44^(1/3),(-Q44)^(1/3)),'OddsRatio_working_3-way'!AN44-'OddsRatio_working_3-way'!R44/3)</f>
        <v>-0.13547833720596777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</v>
      </c>
      <c r="B45" s="4">
        <f>IF('True_Odds_Calculator_3-way'!B46="","",'True_Odds_Calculator_3-way'!B46)</f>
        <v>3.65</v>
      </c>
      <c r="C45" s="4">
        <f>IF('True_Odds_Calculator_3-way'!C46="","",'True_Odds_Calculator_3-way'!C46)</f>
        <v>3.68</v>
      </c>
      <c r="D45" s="9">
        <f t="shared" si="13"/>
        <v>0.48215719201406887</v>
      </c>
      <c r="E45" s="9">
        <f t="shared" si="14"/>
        <v>0.26000141680895972</v>
      </c>
      <c r="F45" s="9">
        <f t="shared" si="15"/>
        <v>0.25784139117697141</v>
      </c>
      <c r="G45" s="9">
        <f t="shared" si="16"/>
        <v>1.0740124103983519</v>
      </c>
      <c r="H45" s="9">
        <f t="shared" si="17"/>
        <v>2.0740124103983519</v>
      </c>
      <c r="I45" s="9">
        <f t="shared" si="18"/>
        <v>3.8461328875556333</v>
      </c>
      <c r="J45" s="9">
        <f t="shared" si="19"/>
        <v>3.8783532598675841</v>
      </c>
      <c r="K45" s="11">
        <f t="shared" si="20"/>
        <v>0.5</v>
      </c>
      <c r="L45" s="11">
        <f t="shared" si="21"/>
        <v>0.27397260273972601</v>
      </c>
      <c r="M45" s="11">
        <f t="shared" si="22"/>
        <v>0.27173913043478259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-0.26436867182846946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0.23563132817153062</v>
      </c>
      <c r="Q45" s="11">
        <f>2*'OddsRatio_working_3-way'!K45*'OddsRatio_working_3-way'!L45*'OddsRatio_working_3-way'!M45</f>
        <v>7.4449076831447275E-2</v>
      </c>
      <c r="R45" s="11">
        <f t="shared" si="23"/>
        <v>0</v>
      </c>
      <c r="S45" s="11">
        <f t="shared" si="24"/>
        <v>-0.89129822585187213</v>
      </c>
      <c r="T45" s="11">
        <f t="shared" si="25"/>
        <v>-0.28161081385525183</v>
      </c>
      <c r="U45" s="11">
        <f>'OddsRatio_working_3-way'!S45-'OddsRatio_working_3-way'!R45^2/3</f>
        <v>-0.89129822585187213</v>
      </c>
      <c r="V45" s="11">
        <f>'OddsRatio_working_3-way'!S45*'OddsRatio_working_3-way'!R45/3-2*'OddsRatio_working_3-way'!R45^3/27-'OddsRatio_working_3-way'!T45</f>
        <v>0.28161081385525183</v>
      </c>
      <c r="W45" s="11">
        <f>'OddsRatio_working_3-way'!V45^2+4*'OddsRatio_working_3-way'!U45^3/27</f>
        <v>-2.5592901560092154E-2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0.16193945785409239</v>
      </c>
      <c r="Y45" s="11">
        <f>IF('OddsRatio_working_3-way'!W45&gt;=0,IF('OddsRatio_working_3-way'!V45+SQRT('OddsRatio_working_3-way'!W45)&gt;0,0,PI()),ACOS('OddsRatio_working_3-way'!V45/(2*'OddsRatio_working_3-way'!X45)))</f>
        <v>0.5166190908606263</v>
      </c>
      <c r="Z45" s="11">
        <f>'OddsRatio_working_3-way'!X45^(1/3)*COS('OddsRatio_working_3-way'!Y45/3)</f>
        <v>0.53700620519917597</v>
      </c>
      <c r="AA45" s="11">
        <f>'OddsRatio_working_3-way'!X45^(1/3)*COS(('OddsRatio_working_3-way'!Y45+2*PI())/3)</f>
        <v>-0.34939072925628656</v>
      </c>
      <c r="AB45" s="11">
        <f>'OddsRatio_working_3-way'!X45^(1/3)*COS(('OddsRatio_working_3-way'!Y45+4*PI())/3)</f>
        <v>-0.18761547594288955</v>
      </c>
      <c r="AC45" s="11">
        <f>'OddsRatio_working_3-way'!X45^(1/3)*SIN('OddsRatio_working_3-way'!Y45/3)</f>
        <v>9.3400986048709889E-2</v>
      </c>
      <c r="AD45" s="11">
        <f>'OddsRatio_working_3-way'!X45^(1/3)*SIN(('OddsRatio_working_3-way'!Y45+2*PI())/3)</f>
        <v>0.4183605226680106</v>
      </c>
      <c r="AE45" s="11">
        <f>'OddsRatio_working_3-way'!X45^(1/3)*SIN(('OddsRatio_working_3-way'!Y45+4*PI())/3)</f>
        <v>-0.51176150871672033</v>
      </c>
      <c r="AF45" s="11">
        <f>-'OddsRatio_working_3-way'!U45/(3*'OddsRatio_working_3-way'!X45^(1/3))*COS(('OddsRatio_working_3-way'!Y45)/3)</f>
        <v>0.53700620519917586</v>
      </c>
      <c r="AG45" s="11">
        <f>-'OddsRatio_working_3-way'!U45/(3*'OddsRatio_working_3-way'!X45^(1/3))*COS(('OddsRatio_working_3-way'!Y45+2*PI())/3)</f>
        <v>-0.34939072925628645</v>
      </c>
      <c r="AH45" s="11">
        <f>-'OddsRatio_working_3-way'!U45/(3*'OddsRatio_working_3-way'!X45^(1/3))*COS(('OddsRatio_working_3-way'!Y45+4*PI())/3)</f>
        <v>-0.18761547594288952</v>
      </c>
      <c r="AI45" s="11">
        <f>'OddsRatio_working_3-way'!U45/(3*'OddsRatio_working_3-way'!X45^(1/3))*SIN(('OddsRatio_working_3-way'!Y45)/3)</f>
        <v>-9.3400986048709875E-2</v>
      </c>
      <c r="AJ45" s="11">
        <f>'OddsRatio_working_3-way'!U45/(3*'OddsRatio_working_3-way'!X45^(1/3))*SIN(('OddsRatio_working_3-way'!Y45+2*PI())/3)</f>
        <v>-0.41836052266801055</v>
      </c>
      <c r="AK45" s="11">
        <f>'OddsRatio_working_3-way'!U45/(3*'OddsRatio_working_3-way'!X45^(1/3))*SIN(('OddsRatio_working_3-way'!Y45+4*PI())/3)</f>
        <v>0.51176150871672021</v>
      </c>
      <c r="AL45" s="11">
        <f>'OddsRatio_working_3-way'!Z45+'OddsRatio_working_3-way'!AF45</f>
        <v>1.0740124103983519</v>
      </c>
      <c r="AM45" s="11">
        <f>'OddsRatio_working_3-way'!AA45+'OddsRatio_working_3-way'!AG45</f>
        <v>-0.69878145851257301</v>
      </c>
      <c r="AN45" s="11">
        <f>'OddsRatio_working_3-way'!AB45+'OddsRatio_working_3-way'!AH45</f>
        <v>-0.37523095188577904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1.0740124103983519</v>
      </c>
      <c r="AS45" s="11">
        <f>IF(('OddsRatio_working_3-way'!X45=0),IF(Q45&gt;0,-Q45^(1/3),(-Q45)^(1/3)),'OddsRatio_working_3-way'!AM45-'OddsRatio_working_3-way'!R45/3)</f>
        <v>-0.69878145851257301</v>
      </c>
      <c r="AT45" s="11">
        <f>IF(('OddsRatio_working_3-way'!X45=0),IF(Q45&gt;0,-Q45^(1/3),(-Q45)^(1/3)),'OddsRatio_working_3-way'!AN45-'OddsRatio_working_3-way'!R45/3)</f>
        <v>-0.37523095188577904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1.96</v>
      </c>
      <c r="B46" s="4">
        <f>IF('True_Odds_Calculator_3-way'!B47="","",'True_Odds_Calculator_3-way'!B47)</f>
        <v>3.57</v>
      </c>
      <c r="C46" s="4">
        <f>IF('True_Odds_Calculator_3-way'!C47="","",'True_Odds_Calculator_3-way'!C47)</f>
        <v>3.91</v>
      </c>
      <c r="D46" s="9">
        <f t="shared" si="13"/>
        <v>0.49207729826280883</v>
      </c>
      <c r="E46" s="9">
        <f t="shared" si="14"/>
        <v>0.26572506348596187</v>
      </c>
      <c r="F46" s="9">
        <f t="shared" si="15"/>
        <v>0.24219763825122947</v>
      </c>
      <c r="G46" s="9">
        <f t="shared" si="16"/>
        <v>1.0752094224032525</v>
      </c>
      <c r="H46" s="9">
        <f t="shared" si="17"/>
        <v>2.0322010455071218</v>
      </c>
      <c r="I46" s="9">
        <f t="shared" si="18"/>
        <v>3.7632882155763583</v>
      </c>
      <c r="J46" s="9">
        <f t="shared" si="19"/>
        <v>4.1288594191934642</v>
      </c>
      <c r="K46" s="11">
        <f t="shared" si="20"/>
        <v>0.51020408163265307</v>
      </c>
      <c r="L46" s="11">
        <f t="shared" si="21"/>
        <v>0.28011204481792717</v>
      </c>
      <c r="M46" s="11">
        <f t="shared" si="22"/>
        <v>0.25575447570332482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-0.26241961892539256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0.23538827295624132</v>
      </c>
      <c r="Q46" s="11">
        <f>2*'OddsRatio_working_3-way'!K46*'OddsRatio_working_3-way'!L46*'OddsRatio_working_3-way'!M46</f>
        <v>7.3101948123056329E-2</v>
      </c>
      <c r="R46" s="11">
        <f t="shared" si="23"/>
        <v>0</v>
      </c>
      <c r="S46" s="11">
        <f t="shared" si="24"/>
        <v>-0.8969919014445471</v>
      </c>
      <c r="T46" s="11">
        <f t="shared" si="25"/>
        <v>-0.27856891349209545</v>
      </c>
      <c r="U46" s="11">
        <f>'OddsRatio_working_3-way'!S46-'OddsRatio_working_3-way'!R46^2/3</f>
        <v>-0.8969919014445471</v>
      </c>
      <c r="V46" s="11">
        <f>'OddsRatio_working_3-way'!S46*'OddsRatio_working_3-way'!R46/3-2*'OddsRatio_working_3-way'!R46^3/27-'OddsRatio_working_3-way'!T46</f>
        <v>0.27856891349209545</v>
      </c>
      <c r="W46" s="11">
        <f>'OddsRatio_working_3-way'!V46^2+4*'OddsRatio_working_3-way'!U46^3/27</f>
        <v>-2.9320060386156394E-2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0.16349365427312687</v>
      </c>
      <c r="Y46" s="11">
        <f>IF('OddsRatio_working_3-way'!W46&gt;=0,IF('OddsRatio_working_3-way'!V46+SQRT('OddsRatio_working_3-way'!W46)&gt;0,0,PI()),ACOS('OddsRatio_working_3-way'!V46/(2*'OddsRatio_working_3-way'!X46)))</f>
        <v>0.55114446511804616</v>
      </c>
      <c r="Z46" s="11">
        <f>'OddsRatio_working_3-way'!X46^(1/3)*COS('OddsRatio_working_3-way'!Y46/3)</f>
        <v>0.53760471120162634</v>
      </c>
      <c r="AA46" s="11">
        <f>'OddsRatio_working_3-way'!X46^(1/3)*COS(('OddsRatio_working_3-way'!Y46+2*PI())/3)</f>
        <v>-0.35531163967771878</v>
      </c>
      <c r="AB46" s="11">
        <f>'OddsRatio_working_3-way'!X46^(1/3)*COS(('OddsRatio_working_3-way'!Y46+4*PI())/3)</f>
        <v>-0.1822930715239077</v>
      </c>
      <c r="AC46" s="11">
        <f>'OddsRatio_working_3-way'!X46^(1/3)*SIN('OddsRatio_working_3-way'!Y46/3)</f>
        <v>9.989231689840665E-2</v>
      </c>
      <c r="AD46" s="11">
        <f>'OddsRatio_working_3-way'!X46^(1/3)*SIN(('OddsRatio_working_3-way'!Y46+2*PI())/3)</f>
        <v>0.41563317864560173</v>
      </c>
      <c r="AE46" s="11">
        <f>'OddsRatio_working_3-way'!X46^(1/3)*SIN(('OddsRatio_working_3-way'!Y46+4*PI())/3)</f>
        <v>-0.51552549554400817</v>
      </c>
      <c r="AF46" s="11">
        <f>-'OddsRatio_working_3-way'!U46/(3*'OddsRatio_working_3-way'!X46^(1/3))*COS(('OddsRatio_working_3-way'!Y46)/3)</f>
        <v>0.53760471120162623</v>
      </c>
      <c r="AG46" s="11">
        <f>-'OddsRatio_working_3-way'!U46/(3*'OddsRatio_working_3-way'!X46^(1/3))*COS(('OddsRatio_working_3-way'!Y46+2*PI())/3)</f>
        <v>-0.35531163967771873</v>
      </c>
      <c r="AH46" s="11">
        <f>-'OddsRatio_working_3-way'!U46/(3*'OddsRatio_working_3-way'!X46^(1/3))*COS(('OddsRatio_working_3-way'!Y46+4*PI())/3)</f>
        <v>-0.18229307152390767</v>
      </c>
      <c r="AI46" s="11">
        <f>'OddsRatio_working_3-way'!U46/(3*'OddsRatio_working_3-way'!X46^(1/3))*SIN(('OddsRatio_working_3-way'!Y46)/3)</f>
        <v>-9.9892316898406636E-2</v>
      </c>
      <c r="AJ46" s="11">
        <f>'OddsRatio_working_3-way'!U46/(3*'OddsRatio_working_3-way'!X46^(1/3))*SIN(('OddsRatio_working_3-way'!Y46+2*PI())/3)</f>
        <v>-0.41563317864560168</v>
      </c>
      <c r="AK46" s="11">
        <f>'OddsRatio_working_3-way'!U46/(3*'OddsRatio_working_3-way'!X46^(1/3))*SIN(('OddsRatio_working_3-way'!Y46+4*PI())/3)</f>
        <v>0.51552549554400817</v>
      </c>
      <c r="AL46" s="11">
        <f>'OddsRatio_working_3-way'!Z46+'OddsRatio_working_3-way'!AF46</f>
        <v>1.0752094224032525</v>
      </c>
      <c r="AM46" s="11">
        <f>'OddsRatio_working_3-way'!AA46+'OddsRatio_working_3-way'!AG46</f>
        <v>-0.71062327935543745</v>
      </c>
      <c r="AN46" s="11">
        <f>'OddsRatio_working_3-way'!AB46+'OddsRatio_working_3-way'!AH46</f>
        <v>-0.36458614304781534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1.0752094224032525</v>
      </c>
      <c r="AS46" s="11">
        <f>IF(('OddsRatio_working_3-way'!X46=0),IF(Q46&gt;0,-Q46^(1/3),(-Q46)^(1/3)),'OddsRatio_working_3-way'!AM46-'OddsRatio_working_3-way'!R46/3)</f>
        <v>-0.71062327935543745</v>
      </c>
      <c r="AT46" s="11">
        <f>IF(('OddsRatio_working_3-way'!X46=0),IF(Q46&gt;0,-Q46^(1/3),(-Q46)^(1/3)),'OddsRatio_working_3-way'!AN46-'OddsRatio_working_3-way'!R46/3)</f>
        <v>-0.36458614304781534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1.74</v>
      </c>
      <c r="B47" s="4">
        <f>IF('True_Odds_Calculator_3-way'!B48="","",'True_Odds_Calculator_3-way'!B48)</f>
        <v>3.84</v>
      </c>
      <c r="C47" s="4">
        <f>IF('True_Odds_Calculator_3-way'!C48="","",'True_Odds_Calculator_3-way'!C48)</f>
        <v>4.7300000000000004</v>
      </c>
      <c r="D47" s="9">
        <f t="shared" si="13"/>
        <v>0.55557619883164711</v>
      </c>
      <c r="E47" s="9">
        <f t="shared" si="14"/>
        <v>0.245699425351597</v>
      </c>
      <c r="F47" s="9">
        <f t="shared" si="15"/>
        <v>0.19872437581675567</v>
      </c>
      <c r="G47" s="9">
        <f t="shared" si="16"/>
        <v>1.0809907003657402</v>
      </c>
      <c r="H47" s="9">
        <f t="shared" si="17"/>
        <v>1.7999331182706477</v>
      </c>
      <c r="I47" s="9">
        <f t="shared" si="18"/>
        <v>4.0700135890387026</v>
      </c>
      <c r="J47" s="9">
        <f t="shared" si="19"/>
        <v>5.0320953123642109</v>
      </c>
      <c r="K47" s="11">
        <f t="shared" si="20"/>
        <v>0.57471264367816088</v>
      </c>
      <c r="L47" s="11">
        <f t="shared" si="21"/>
        <v>0.26041666666666669</v>
      </c>
      <c r="M47" s="11">
        <f t="shared" si="22"/>
        <v>0.21141649048625791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-0.24803746162507179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0.23130006966213867</v>
      </c>
      <c r="Q47" s="11">
        <f>2*'OddsRatio_working_3-way'!K47*'OddsRatio_working_3-way'!L47*'OddsRatio_working_3-way'!M47</f>
        <v>6.3283192794018769E-2</v>
      </c>
      <c r="R47" s="11">
        <f t="shared" si="23"/>
        <v>0</v>
      </c>
      <c r="S47" s="11">
        <f t="shared" si="24"/>
        <v>-0.93252070935868148</v>
      </c>
      <c r="T47" s="11">
        <f t="shared" si="25"/>
        <v>-0.25513562499553522</v>
      </c>
      <c r="U47" s="11">
        <f>'OddsRatio_working_3-way'!S47-'OddsRatio_working_3-way'!R47^2/3</f>
        <v>-0.93252070935868148</v>
      </c>
      <c r="V47" s="11">
        <f>'OddsRatio_working_3-way'!S47*'OddsRatio_working_3-way'!R47/3-2*'OddsRatio_working_3-way'!R47^3/27-'OddsRatio_working_3-way'!T47</f>
        <v>0.25513562499553522</v>
      </c>
      <c r="W47" s="11">
        <f>'OddsRatio_working_3-way'!V47^2+4*'OddsRatio_working_3-way'!U47^3/27</f>
        <v>-5.504140221837743E-2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0.17330290632317724</v>
      </c>
      <c r="Y47" s="11">
        <f>IF('OddsRatio_working_3-way'!W47&gt;=0,IF('OddsRatio_working_3-way'!V47+SQRT('OddsRatio_working_3-way'!W47)&gt;0,0,PI()),ACOS('OddsRatio_working_3-way'!V47/(2*'OddsRatio_working_3-way'!X47)))</f>
        <v>0.74350985246609258</v>
      </c>
      <c r="Z47" s="11">
        <f>'OddsRatio_working_3-way'!X47^(1/3)*COS('OddsRatio_working_3-way'!Y47/3)</f>
        <v>0.54049535018287009</v>
      </c>
      <c r="AA47" s="11">
        <f>'OddsRatio_working_3-way'!X47^(1/3)*COS(('OddsRatio_working_3-way'!Y47+2*PI())/3)</f>
        <v>-0.38869074015939448</v>
      </c>
      <c r="AB47" s="11">
        <f>'OddsRatio_working_3-way'!X47^(1/3)*COS(('OddsRatio_working_3-way'!Y47+4*PI())/3)</f>
        <v>-0.15180461002347567</v>
      </c>
      <c r="AC47" s="11">
        <f>'OddsRatio_working_3-way'!X47^(1/3)*SIN('OddsRatio_working_3-way'!Y47/3)</f>
        <v>0.13676627100126149</v>
      </c>
      <c r="AD47" s="11">
        <f>'OddsRatio_working_3-way'!X47^(1/3)*SIN(('OddsRatio_working_3-way'!Y47+2*PI())/3)</f>
        <v>0.39969956838510085</v>
      </c>
      <c r="AE47" s="11">
        <f>'OddsRatio_working_3-way'!X47^(1/3)*SIN(('OddsRatio_working_3-way'!Y47+4*PI())/3)</f>
        <v>-0.53646583938636239</v>
      </c>
      <c r="AF47" s="11">
        <f>-'OddsRatio_working_3-way'!U47/(3*'OddsRatio_working_3-way'!X47^(1/3))*COS(('OddsRatio_working_3-way'!Y47)/3)</f>
        <v>0.54049535018287009</v>
      </c>
      <c r="AG47" s="11">
        <f>-'OddsRatio_working_3-way'!U47/(3*'OddsRatio_working_3-way'!X47^(1/3))*COS(('OddsRatio_working_3-way'!Y47+2*PI())/3)</f>
        <v>-0.38869074015939448</v>
      </c>
      <c r="AH47" s="11">
        <f>-'OddsRatio_working_3-way'!U47/(3*'OddsRatio_working_3-way'!X47^(1/3))*COS(('OddsRatio_working_3-way'!Y47+4*PI())/3)</f>
        <v>-0.15180461002347567</v>
      </c>
      <c r="AI47" s="11">
        <f>'OddsRatio_working_3-way'!U47/(3*'OddsRatio_working_3-way'!X47^(1/3))*SIN(('OddsRatio_working_3-way'!Y47)/3)</f>
        <v>-0.13676627100126149</v>
      </c>
      <c r="AJ47" s="11">
        <f>'OddsRatio_working_3-way'!U47/(3*'OddsRatio_working_3-way'!X47^(1/3))*SIN(('OddsRatio_working_3-way'!Y47+2*PI())/3)</f>
        <v>-0.39969956838510085</v>
      </c>
      <c r="AK47" s="11">
        <f>'OddsRatio_working_3-way'!U47/(3*'OddsRatio_working_3-way'!X47^(1/3))*SIN(('OddsRatio_working_3-way'!Y47+4*PI())/3)</f>
        <v>0.53646583938636239</v>
      </c>
      <c r="AL47" s="11">
        <f>'OddsRatio_working_3-way'!Z47+'OddsRatio_working_3-way'!AF47</f>
        <v>1.0809907003657402</v>
      </c>
      <c r="AM47" s="11">
        <f>'OddsRatio_working_3-way'!AA47+'OddsRatio_working_3-way'!AG47</f>
        <v>-0.77738148031878895</v>
      </c>
      <c r="AN47" s="11">
        <f>'OddsRatio_working_3-way'!AB47+'OddsRatio_working_3-way'!AH47</f>
        <v>-0.30360922004695134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1.0809907003657402</v>
      </c>
      <c r="AS47" s="11">
        <f>IF(('OddsRatio_working_3-way'!X47=0),IF(Q47&gt;0,-Q47^(1/3),(-Q47)^(1/3)),'OddsRatio_working_3-way'!AM47-'OddsRatio_working_3-way'!R47/3)</f>
        <v>-0.77738148031878895</v>
      </c>
      <c r="AT47" s="11">
        <f>IF(('OddsRatio_working_3-way'!X47=0),IF(Q47&gt;0,-Q47^(1/3),(-Q47)^(1/3)),'OddsRatio_working_3-way'!AN47-'OddsRatio_working_3-way'!R47/3)</f>
        <v>-0.30360922004695134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1.83</v>
      </c>
      <c r="B48" s="4">
        <f>IF('True_Odds_Calculator_3-way'!B49="","",'True_Odds_Calculator_3-way'!B49)</f>
        <v>3.48</v>
      </c>
      <c r="C48" s="4">
        <f>IF('True_Odds_Calculator_3-way'!C49="","",'True_Odds_Calculator_3-way'!C49)</f>
        <v>4.72</v>
      </c>
      <c r="D48" s="9">
        <f t="shared" si="13"/>
        <v>0.52794284376091283</v>
      </c>
      <c r="E48" s="9">
        <f t="shared" si="14"/>
        <v>0.27235633701895634</v>
      </c>
      <c r="F48" s="9">
        <f t="shared" si="15"/>
        <v>0.19970081922013075</v>
      </c>
      <c r="G48" s="9">
        <f t="shared" si="16"/>
        <v>1.0772824529304623</v>
      </c>
      <c r="H48" s="9">
        <f t="shared" si="17"/>
        <v>1.8941444359322837</v>
      </c>
      <c r="I48" s="9">
        <f t="shared" si="18"/>
        <v>3.6716604832675466</v>
      </c>
      <c r="J48" s="9">
        <f t="shared" si="19"/>
        <v>5.0074907249013201</v>
      </c>
      <c r="K48" s="11">
        <f t="shared" si="20"/>
        <v>0.54644808743169393</v>
      </c>
      <c r="L48" s="11">
        <f t="shared" si="21"/>
        <v>0.28735632183908044</v>
      </c>
      <c r="M48" s="11">
        <f t="shared" si="22"/>
        <v>0.21186440677966104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-0.25474189829230975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0.23387456498665549</v>
      </c>
      <c r="Q48" s="11">
        <f>2*'OddsRatio_working_3-way'!K48*'OddsRatio_working_3-way'!L48*'OddsRatio_working_3-way'!M48</f>
        <v>6.6536149356089758E-2</v>
      </c>
      <c r="R48" s="11">
        <f t="shared" si="23"/>
        <v>0</v>
      </c>
      <c r="S48" s="11">
        <f t="shared" si="24"/>
        <v>-0.91808440839319827</v>
      </c>
      <c r="T48" s="11">
        <f t="shared" si="25"/>
        <v>-0.26119044335510622</v>
      </c>
      <c r="U48" s="11">
        <f>'OddsRatio_working_3-way'!S48-'OddsRatio_working_3-way'!R48^2/3</f>
        <v>-0.91808440839319827</v>
      </c>
      <c r="V48" s="11">
        <f>'OddsRatio_working_3-way'!S48*'OddsRatio_working_3-way'!R48/3-2*'OddsRatio_working_3-way'!R48^3/27-'OddsRatio_working_3-way'!T48</f>
        <v>0.26119044335510622</v>
      </c>
      <c r="W48" s="11">
        <f>'OddsRatio_working_3-way'!V48^2+4*'OddsRatio_working_3-way'!U48^3/27</f>
        <v>-4.6421633864183146E-2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0.16929418298055909</v>
      </c>
      <c r="Y48" s="11">
        <f>IF('OddsRatio_working_3-way'!W48&gt;=0,IF('OddsRatio_working_3-way'!V48+SQRT('OddsRatio_working_3-way'!W48)&gt;0,0,PI()),ACOS('OddsRatio_working_3-way'!V48/(2*'OddsRatio_working_3-way'!X48)))</f>
        <v>0.68974237658997917</v>
      </c>
      <c r="Z48" s="11">
        <f>'OddsRatio_working_3-way'!X48^(1/3)*COS('OddsRatio_working_3-way'!Y48/3)</f>
        <v>0.53864122646523116</v>
      </c>
      <c r="AA48" s="11">
        <f>'OddsRatio_working_3-way'!X48^(1/3)*COS(('OddsRatio_working_3-way'!Y48+2*PI())/3)</f>
        <v>-0.37850084936683215</v>
      </c>
      <c r="AB48" s="11">
        <f>'OddsRatio_working_3-way'!X48^(1/3)*COS(('OddsRatio_working_3-way'!Y48+4*PI())/3)</f>
        <v>-0.16014037709839909</v>
      </c>
      <c r="AC48" s="11">
        <f>'OddsRatio_working_3-way'!X48^(1/3)*SIN('OddsRatio_working_3-way'!Y48/3)</f>
        <v>0.1260704774445536</v>
      </c>
      <c r="AD48" s="11">
        <f>'OddsRatio_working_3-way'!X48^(1/3)*SIN(('OddsRatio_working_3-way'!Y48+2*PI())/3)</f>
        <v>0.40344174692222018</v>
      </c>
      <c r="AE48" s="11">
        <f>'OddsRatio_working_3-way'!X48^(1/3)*SIN(('OddsRatio_working_3-way'!Y48+4*PI())/3)</f>
        <v>-0.52951222436677381</v>
      </c>
      <c r="AF48" s="11">
        <f>-'OddsRatio_working_3-way'!U48/(3*'OddsRatio_working_3-way'!X48^(1/3))*COS(('OddsRatio_working_3-way'!Y48)/3)</f>
        <v>0.53864122646523116</v>
      </c>
      <c r="AG48" s="11">
        <f>-'OddsRatio_working_3-way'!U48/(3*'OddsRatio_working_3-way'!X48^(1/3))*COS(('OddsRatio_working_3-way'!Y48+2*PI())/3)</f>
        <v>-0.37850084936683215</v>
      </c>
      <c r="AH48" s="11">
        <f>-'OddsRatio_working_3-way'!U48/(3*'OddsRatio_working_3-way'!X48^(1/3))*COS(('OddsRatio_working_3-way'!Y48+4*PI())/3)</f>
        <v>-0.16014037709839909</v>
      </c>
      <c r="AI48" s="11">
        <f>'OddsRatio_working_3-way'!U48/(3*'OddsRatio_working_3-way'!X48^(1/3))*SIN(('OddsRatio_working_3-way'!Y48)/3)</f>
        <v>-0.1260704774445536</v>
      </c>
      <c r="AJ48" s="11">
        <f>'OddsRatio_working_3-way'!U48/(3*'OddsRatio_working_3-way'!X48^(1/3))*SIN(('OddsRatio_working_3-way'!Y48+2*PI())/3)</f>
        <v>-0.40344174692222018</v>
      </c>
      <c r="AK48" s="11">
        <f>'OddsRatio_working_3-way'!U48/(3*'OddsRatio_working_3-way'!X48^(1/3))*SIN(('OddsRatio_working_3-way'!Y48+4*PI())/3)</f>
        <v>0.52951222436677381</v>
      </c>
      <c r="AL48" s="11">
        <f>'OddsRatio_working_3-way'!Z48+'OddsRatio_working_3-way'!AF48</f>
        <v>1.0772824529304623</v>
      </c>
      <c r="AM48" s="11">
        <f>'OddsRatio_working_3-way'!AA48+'OddsRatio_working_3-way'!AG48</f>
        <v>-0.7570016987336643</v>
      </c>
      <c r="AN48" s="11">
        <f>'OddsRatio_working_3-way'!AB48+'OddsRatio_working_3-way'!AH48</f>
        <v>-0.32028075419679819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1.0772824529304623</v>
      </c>
      <c r="AS48" s="11">
        <f>IF(('OddsRatio_working_3-way'!X48=0),IF(Q48&gt;0,-Q48^(1/3),(-Q48)^(1/3)),'OddsRatio_working_3-way'!AM48-'OddsRatio_working_3-way'!R48/3)</f>
        <v>-0.7570016987336643</v>
      </c>
      <c r="AT48" s="11">
        <f>IF(('OddsRatio_working_3-way'!X48=0),IF(Q48&gt;0,-Q48^(1/3),(-Q48)^(1/3)),'OddsRatio_working_3-way'!AN48-'OddsRatio_working_3-way'!R48/3)</f>
        <v>-0.32028075419679819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1.35</v>
      </c>
      <c r="B49" s="4">
        <f>IF('True_Odds_Calculator_3-way'!B50="","",'True_Odds_Calculator_3-way'!B50)</f>
        <v>5.05</v>
      </c>
      <c r="C49" s="4">
        <f>IF('True_Odds_Calculator_3-way'!C50="","",'True_Odds_Calculator_3-way'!C50)</f>
        <v>8.91</v>
      </c>
      <c r="D49" s="9">
        <f t="shared" si="13"/>
        <v>0.71818233895041272</v>
      </c>
      <c r="E49" s="9">
        <f t="shared" si="14"/>
        <v>0.18048340929215462</v>
      </c>
      <c r="F49" s="9">
        <f t="shared" si="15"/>
        <v>0.10133425175743302</v>
      </c>
      <c r="G49" s="9">
        <f t="shared" si="16"/>
        <v>1.1211544389427406</v>
      </c>
      <c r="H49" s="9">
        <f t="shared" si="17"/>
        <v>1.3924040536299591</v>
      </c>
      <c r="I49" s="9">
        <f t="shared" si="18"/>
        <v>5.5406754777180991</v>
      </c>
      <c r="J49" s="9">
        <f t="shared" si="19"/>
        <v>9.8683316120370765</v>
      </c>
      <c r="K49" s="11">
        <f t="shared" si="20"/>
        <v>0.7407407407407407</v>
      </c>
      <c r="L49" s="11">
        <f t="shared" si="21"/>
        <v>0.19801980198019803</v>
      </c>
      <c r="M49" s="11">
        <f t="shared" si="22"/>
        <v>0.1122334455667789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-0.18458512517918479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0.20265401025699273</v>
      </c>
      <c r="Q49" s="11">
        <f>2*'OddsRatio_working_3-way'!K49*'OddsRatio_working_3-way'!L49*'OddsRatio_working_3-way'!M49</f>
        <v>3.2925103209909469E-2</v>
      </c>
      <c r="R49" s="11">
        <f t="shared" si="23"/>
        <v>0</v>
      </c>
      <c r="S49" s="11">
        <f t="shared" si="24"/>
        <v>-1.0978891720568906</v>
      </c>
      <c r="T49" s="11">
        <f t="shared" si="25"/>
        <v>-0.17837354541947864</v>
      </c>
      <c r="U49" s="11">
        <f>'OddsRatio_working_3-way'!S49-'OddsRatio_working_3-way'!R49^2/3</f>
        <v>-1.0978891720568906</v>
      </c>
      <c r="V49" s="11">
        <f>'OddsRatio_working_3-way'!S49*'OddsRatio_working_3-way'!R49/3-2*'OddsRatio_working_3-way'!R49^3/27-'OddsRatio_working_3-way'!T49</f>
        <v>0.17837354541947864</v>
      </c>
      <c r="W49" s="11">
        <f>'OddsRatio_working_3-way'!V49^2+4*'OddsRatio_working_3-way'!U49^3/27</f>
        <v>-0.16423508401651735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0.22138891442551509</v>
      </c>
      <c r="Y49" s="11">
        <f>IF('OddsRatio_working_3-way'!W49&gt;=0,IF('OddsRatio_working_3-way'!V49+SQRT('OddsRatio_working_3-way'!W49)&gt;0,0,PI()),ACOS('OddsRatio_working_3-way'!V49/(2*'OddsRatio_working_3-way'!X49)))</f>
        <v>1.1561665312671199</v>
      </c>
      <c r="Z49" s="11">
        <f>'OddsRatio_working_3-way'!X49^(1/3)*COS('OddsRatio_working_3-way'!Y49/3)</f>
        <v>0.56057721947137029</v>
      </c>
      <c r="AA49" s="11">
        <f>'OddsRatio_working_3-way'!X49^(1/3)*COS(('OddsRatio_working_3-way'!Y49+2*PI())/3)</f>
        <v>-0.4772332181197001</v>
      </c>
      <c r="AB49" s="11">
        <f>'OddsRatio_working_3-way'!X49^(1/3)*COS(('OddsRatio_working_3-way'!Y49+4*PI())/3)</f>
        <v>-8.3344001351670444E-2</v>
      </c>
      <c r="AC49" s="11">
        <f>'OddsRatio_working_3-way'!X49^(1/3)*SIN('OddsRatio_working_3-way'!Y49/3)</f>
        <v>0.22741204533191281</v>
      </c>
      <c r="AD49" s="11">
        <f>'OddsRatio_working_3-way'!X49^(1/3)*SIN(('OddsRatio_working_3-way'!Y49+2*PI())/3)</f>
        <v>0.37176809017909496</v>
      </c>
      <c r="AE49" s="11">
        <f>'OddsRatio_working_3-way'!X49^(1/3)*SIN(('OddsRatio_working_3-way'!Y49+4*PI())/3)</f>
        <v>-0.59918013551100779</v>
      </c>
      <c r="AF49" s="11">
        <f>-'OddsRatio_working_3-way'!U49/(3*'OddsRatio_working_3-way'!X49^(1/3))*COS(('OddsRatio_working_3-way'!Y49)/3)</f>
        <v>0.56057721947137029</v>
      </c>
      <c r="AG49" s="11">
        <f>-'OddsRatio_working_3-way'!U49/(3*'OddsRatio_working_3-way'!X49^(1/3))*COS(('OddsRatio_working_3-way'!Y49+2*PI())/3)</f>
        <v>-0.47723321811969999</v>
      </c>
      <c r="AH49" s="11">
        <f>-'OddsRatio_working_3-way'!U49/(3*'OddsRatio_working_3-way'!X49^(1/3))*COS(('OddsRatio_working_3-way'!Y49+4*PI())/3)</f>
        <v>-8.334400135167043E-2</v>
      </c>
      <c r="AI49" s="11">
        <f>'OddsRatio_working_3-way'!U49/(3*'OddsRatio_working_3-way'!X49^(1/3))*SIN(('OddsRatio_working_3-way'!Y49)/3)</f>
        <v>-0.22741204533191278</v>
      </c>
      <c r="AJ49" s="11">
        <f>'OddsRatio_working_3-way'!U49/(3*'OddsRatio_working_3-way'!X49^(1/3))*SIN(('OddsRatio_working_3-way'!Y49+2*PI())/3)</f>
        <v>-0.3717680901790949</v>
      </c>
      <c r="AK49" s="11">
        <f>'OddsRatio_working_3-way'!U49/(3*'OddsRatio_working_3-way'!X49^(1/3))*SIN(('OddsRatio_working_3-way'!Y49+4*PI())/3)</f>
        <v>0.59918013551100768</v>
      </c>
      <c r="AL49" s="11">
        <f>'OddsRatio_working_3-way'!Z49+'OddsRatio_working_3-way'!AF49</f>
        <v>1.1211544389427406</v>
      </c>
      <c r="AM49" s="11">
        <f>'OddsRatio_working_3-way'!AA49+'OddsRatio_working_3-way'!AG49</f>
        <v>-0.95446643623940008</v>
      </c>
      <c r="AN49" s="11">
        <f>'OddsRatio_working_3-way'!AB49+'OddsRatio_working_3-way'!AH49</f>
        <v>-0.16668800270334089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1.1211544389427406</v>
      </c>
      <c r="AS49" s="11">
        <f>IF(('OddsRatio_working_3-way'!X49=0),IF(Q49&gt;0,-Q49^(1/3),(-Q49)^(1/3)),'OddsRatio_working_3-way'!AM49-'OddsRatio_working_3-way'!R49/3)</f>
        <v>-0.95446643623940008</v>
      </c>
      <c r="AT49" s="11">
        <f>IF(('OddsRatio_working_3-way'!X49=0),IF(Q49&gt;0,-Q49^(1/3),(-Q49)^(1/3)),'OddsRatio_working_3-way'!AN49-'OddsRatio_working_3-way'!R49/3)</f>
        <v>-0.16668800270334089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4.2699999999999996</v>
      </c>
      <c r="B50" s="4">
        <f>IF('True_Odds_Calculator_3-way'!B51="","",'True_Odds_Calculator_3-way'!B51)</f>
        <v>3.78</v>
      </c>
      <c r="C50" s="4">
        <f>IF('True_Odds_Calculator_3-way'!C51="","",'True_Odds_Calculator_3-way'!C51)</f>
        <v>1.82</v>
      </c>
      <c r="D50" s="9">
        <f t="shared" si="13"/>
        <v>0.22043019446545606</v>
      </c>
      <c r="E50" s="9">
        <f t="shared" si="14"/>
        <v>0.2495858869634669</v>
      </c>
      <c r="F50" s="9">
        <f t="shared" si="15"/>
        <v>0.52998391857107707</v>
      </c>
      <c r="G50" s="9">
        <f t="shared" si="16"/>
        <v>1.0815240295430435</v>
      </c>
      <c r="H50" s="9">
        <f t="shared" si="17"/>
        <v>4.5365835766057518</v>
      </c>
      <c r="I50" s="9">
        <f t="shared" si="18"/>
        <v>4.0066368021296608</v>
      </c>
      <c r="J50" s="9">
        <f t="shared" si="19"/>
        <v>1.8868497042252959</v>
      </c>
      <c r="K50" s="11">
        <f t="shared" si="20"/>
        <v>0.23419203747072601</v>
      </c>
      <c r="L50" s="11">
        <f t="shared" si="21"/>
        <v>0.26455026455026459</v>
      </c>
      <c r="M50" s="11">
        <f t="shared" si="22"/>
        <v>0.54945054945054939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-0.25375542638841408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0.23386523888363969</v>
      </c>
      <c r="Q50" s="11">
        <f>2*'OddsRatio_working_3-way'!K50*'OddsRatio_working_3-way'!L50*'OddsRatio_working_3-way'!M50</f>
        <v>6.808303897631432E-2</v>
      </c>
      <c r="R50" s="11">
        <f t="shared" si="23"/>
        <v>0</v>
      </c>
      <c r="S50" s="11">
        <f t="shared" si="24"/>
        <v>-0.92161670082148617</v>
      </c>
      <c r="T50" s="11">
        <f t="shared" si="25"/>
        <v>-0.26830180518820557</v>
      </c>
      <c r="U50" s="11">
        <f>'OddsRatio_working_3-way'!S50-'OddsRatio_working_3-way'!R50^2/3</f>
        <v>-0.92161670082148617</v>
      </c>
      <c r="V50" s="11">
        <f>'OddsRatio_working_3-way'!S50*'OddsRatio_working_3-way'!R50/3-2*'OddsRatio_working_3-way'!R50^3/27-'OddsRatio_working_3-way'!T50</f>
        <v>0.26830180518820557</v>
      </c>
      <c r="W50" s="11">
        <f>'OddsRatio_working_3-way'!V50^2+4*'OddsRatio_working_3-way'!U50^3/27</f>
        <v>-4.3984562788008108E-2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0.17027215087563344</v>
      </c>
      <c r="Y50" s="11">
        <f>IF('OddsRatio_working_3-way'!W50&gt;=0,IF('OddsRatio_working_3-way'!V50+SQRT('OddsRatio_working_3-way'!W50)&gt;0,0,PI()),ACOS('OddsRatio_working_3-way'!V50/(2*'OddsRatio_working_3-way'!X50)))</f>
        <v>0.66346721632828365</v>
      </c>
      <c r="Z50" s="11">
        <f>'OddsRatio_working_3-way'!X50^(1/3)*COS('OddsRatio_working_3-way'!Y50/3)</f>
        <v>0.54076201477152175</v>
      </c>
      <c r="AA50" s="11">
        <f>'OddsRatio_working_3-way'!X50^(1/3)*COS(('OddsRatio_working_3-way'!Y50+2*PI())/3)</f>
        <v>-0.37567349401493583</v>
      </c>
      <c r="AB50" s="11">
        <f>'OddsRatio_working_3-way'!X50^(1/3)*COS(('OddsRatio_working_3-way'!Y50+4*PI())/3)</f>
        <v>-0.16508852075658603</v>
      </c>
      <c r="AC50" s="11">
        <f>'OddsRatio_working_3-way'!X50^(1/3)*SIN('OddsRatio_working_3-way'!Y50/3)</f>
        <v>0.12158129099799835</v>
      </c>
      <c r="AD50" s="11">
        <f>'OddsRatio_working_3-way'!X50^(1/3)*SIN(('OddsRatio_working_3-way'!Y50+2*PI())/3)</f>
        <v>0.40752299669479447</v>
      </c>
      <c r="AE50" s="11">
        <f>'OddsRatio_working_3-way'!X50^(1/3)*SIN(('OddsRatio_working_3-way'!Y50+4*PI())/3)</f>
        <v>-0.52910428769279283</v>
      </c>
      <c r="AF50" s="11">
        <f>-'OddsRatio_working_3-way'!U50/(3*'OddsRatio_working_3-way'!X50^(1/3))*COS(('OddsRatio_working_3-way'!Y50)/3)</f>
        <v>0.54076201477152164</v>
      </c>
      <c r="AG50" s="11">
        <f>-'OddsRatio_working_3-way'!U50/(3*'OddsRatio_working_3-way'!X50^(1/3))*COS(('OddsRatio_working_3-way'!Y50+2*PI())/3)</f>
        <v>-0.37567349401493572</v>
      </c>
      <c r="AH50" s="11">
        <f>-'OddsRatio_working_3-way'!U50/(3*'OddsRatio_working_3-way'!X50^(1/3))*COS(('OddsRatio_working_3-way'!Y50+4*PI())/3)</f>
        <v>-0.165088520756586</v>
      </c>
      <c r="AI50" s="11">
        <f>'OddsRatio_working_3-way'!U50/(3*'OddsRatio_working_3-way'!X50^(1/3))*SIN(('OddsRatio_working_3-way'!Y50)/3)</f>
        <v>-0.12158129099799833</v>
      </c>
      <c r="AJ50" s="11">
        <f>'OddsRatio_working_3-way'!U50/(3*'OddsRatio_working_3-way'!X50^(1/3))*SIN(('OddsRatio_working_3-way'!Y50+2*PI())/3)</f>
        <v>-0.40752299669479436</v>
      </c>
      <c r="AK50" s="11">
        <f>'OddsRatio_working_3-way'!U50/(3*'OddsRatio_working_3-way'!X50^(1/3))*SIN(('OddsRatio_working_3-way'!Y50+4*PI())/3)</f>
        <v>0.52910428769279272</v>
      </c>
      <c r="AL50" s="11">
        <f>'OddsRatio_working_3-way'!Z50+'OddsRatio_working_3-way'!AF50</f>
        <v>1.0815240295430435</v>
      </c>
      <c r="AM50" s="11">
        <f>'OddsRatio_working_3-way'!AA50+'OddsRatio_working_3-way'!AG50</f>
        <v>-0.75134698802987154</v>
      </c>
      <c r="AN50" s="11">
        <f>'OddsRatio_working_3-way'!AB50+'OddsRatio_working_3-way'!AH50</f>
        <v>-0.33017704151317206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1.0815240295430435</v>
      </c>
      <c r="AS50" s="11">
        <f>IF(('OddsRatio_working_3-way'!X50=0),IF(Q50&gt;0,-Q50^(1/3),(-Q50)^(1/3)),'OddsRatio_working_3-way'!AM50-'OddsRatio_working_3-way'!R50/3)</f>
        <v>-0.75134698802987154</v>
      </c>
      <c r="AT50" s="11">
        <f>IF(('OddsRatio_working_3-way'!X50=0),IF(Q50&gt;0,-Q50^(1/3),(-Q50)^(1/3)),'OddsRatio_working_3-way'!AN50-'OddsRatio_working_3-way'!R50/3)</f>
        <v>-0.33017704151317206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2.31</v>
      </c>
      <c r="B51" s="4">
        <f>IF('True_Odds_Calculator_3-way'!B52="","",'True_Odds_Calculator_3-way'!B52)</f>
        <v>3.3</v>
      </c>
      <c r="C51" s="4">
        <f>IF('True_Odds_Calculator_3-way'!C52="","",'True_Odds_Calculator_3-way'!C52)</f>
        <v>3.25</v>
      </c>
      <c r="D51" s="9">
        <f t="shared" si="13"/>
        <v>0.41682527350018989</v>
      </c>
      <c r="E51" s="9">
        <f t="shared" si="14"/>
        <v>0.28931737065969376</v>
      </c>
      <c r="F51" s="9">
        <f t="shared" si="15"/>
        <v>0.29385735584011646</v>
      </c>
      <c r="G51" s="9">
        <f t="shared" si="16"/>
        <v>1.0680051696678539</v>
      </c>
      <c r="H51" s="9">
        <f t="shared" si="17"/>
        <v>2.3990867722648885</v>
      </c>
      <c r="I51" s="9">
        <f t="shared" si="18"/>
        <v>3.4564118902360637</v>
      </c>
      <c r="J51" s="9">
        <f t="shared" si="19"/>
        <v>3.4030116317526709</v>
      </c>
      <c r="K51" s="11">
        <f t="shared" si="20"/>
        <v>0.4329004329004329</v>
      </c>
      <c r="L51" s="11">
        <f t="shared" si="21"/>
        <v>0.30303030303030304</v>
      </c>
      <c r="M51" s="11">
        <f t="shared" si="22"/>
        <v>0.30769230769230771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-0.27363545545363743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0.23653114562205468</v>
      </c>
      <c r="Q51" s="11">
        <f>2*'OddsRatio_working_3-way'!K51*'OddsRatio_working_3-way'!L51*'OddsRatio_working_3-way'!M51</f>
        <v>8.0727353454626186E-2</v>
      </c>
      <c r="R51" s="11">
        <f t="shared" si="23"/>
        <v>0</v>
      </c>
      <c r="S51" s="11">
        <f t="shared" si="24"/>
        <v>-0.86440240439576588</v>
      </c>
      <c r="T51" s="11">
        <f t="shared" si="25"/>
        <v>-0.2950178854593058</v>
      </c>
      <c r="U51" s="11">
        <f>'OddsRatio_working_3-way'!S51-'OddsRatio_working_3-way'!R51^2/3</f>
        <v>-0.86440240439576588</v>
      </c>
      <c r="V51" s="11">
        <f>'OddsRatio_working_3-way'!S51*'OddsRatio_working_3-way'!R51/3-2*'OddsRatio_working_3-way'!R51^3/27-'OddsRatio_working_3-way'!T51</f>
        <v>0.2950178854593058</v>
      </c>
      <c r="W51" s="11">
        <f>'OddsRatio_working_3-way'!V51^2+4*'OddsRatio_working_3-way'!U51^3/27</f>
        <v>-8.6495055704333551E-3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0.15466500760620794</v>
      </c>
      <c r="Y51" s="11">
        <f>IF('OddsRatio_working_3-way'!W51&gt;=0,IF('OddsRatio_working_3-way'!V51+SQRT('OddsRatio_working_3-way'!W51)&gt;0,0,PI()),ACOS('OddsRatio_working_3-way'!V51/(2*'OddsRatio_working_3-way'!X51)))</f>
        <v>0.30538309136179898</v>
      </c>
      <c r="Z51" s="11">
        <f>'OddsRatio_working_3-way'!X51^(1/3)*COS('OddsRatio_working_3-way'!Y51/3)</f>
        <v>0.53400258483392693</v>
      </c>
      <c r="AA51" s="11">
        <f>'OddsRatio_working_3-way'!X51^(1/3)*COS(('OddsRatio_working_3-way'!Y51+2*PI())/3)</f>
        <v>-0.31424037202225452</v>
      </c>
      <c r="AB51" s="11">
        <f>'OddsRatio_working_3-way'!X51^(1/3)*COS(('OddsRatio_working_3-way'!Y51+4*PI())/3)</f>
        <v>-0.21976221281167221</v>
      </c>
      <c r="AC51" s="11">
        <f>'OddsRatio_working_3-way'!X51^(1/3)*SIN('OddsRatio_working_3-way'!Y51/3)</f>
        <v>5.4546990652770022E-2</v>
      </c>
      <c r="AD51" s="11">
        <f>'OddsRatio_working_3-way'!X51^(1/3)*SIN(('OddsRatio_working_3-way'!Y51+2*PI())/3)</f>
        <v>0.43518630882635045</v>
      </c>
      <c r="AE51" s="11">
        <f>'OddsRatio_working_3-way'!X51^(1/3)*SIN(('OddsRatio_working_3-way'!Y51+4*PI())/3)</f>
        <v>-0.48973329947912053</v>
      </c>
      <c r="AF51" s="11">
        <f>-'OddsRatio_working_3-way'!U51/(3*'OddsRatio_working_3-way'!X51^(1/3))*COS(('OddsRatio_working_3-way'!Y51)/3)</f>
        <v>0.53400258483392693</v>
      </c>
      <c r="AG51" s="11">
        <f>-'OddsRatio_working_3-way'!U51/(3*'OddsRatio_working_3-way'!X51^(1/3))*COS(('OddsRatio_working_3-way'!Y51+2*PI())/3)</f>
        <v>-0.31424037202225452</v>
      </c>
      <c r="AH51" s="11">
        <f>-'OddsRatio_working_3-way'!U51/(3*'OddsRatio_working_3-way'!X51^(1/3))*COS(('OddsRatio_working_3-way'!Y51+4*PI())/3)</f>
        <v>-0.21976221281167221</v>
      </c>
      <c r="AI51" s="11">
        <f>'OddsRatio_working_3-way'!U51/(3*'OddsRatio_working_3-way'!X51^(1/3))*SIN(('OddsRatio_working_3-way'!Y51)/3)</f>
        <v>-5.4546990652770022E-2</v>
      </c>
      <c r="AJ51" s="11">
        <f>'OddsRatio_working_3-way'!U51/(3*'OddsRatio_working_3-way'!X51^(1/3))*SIN(('OddsRatio_working_3-way'!Y51+2*PI())/3)</f>
        <v>-0.43518630882635045</v>
      </c>
      <c r="AK51" s="11">
        <f>'OddsRatio_working_3-way'!U51/(3*'OddsRatio_working_3-way'!X51^(1/3))*SIN(('OddsRatio_working_3-way'!Y51+4*PI())/3)</f>
        <v>0.48973329947912053</v>
      </c>
      <c r="AL51" s="11">
        <f>'OddsRatio_working_3-way'!Z51+'OddsRatio_working_3-way'!AF51</f>
        <v>1.0680051696678539</v>
      </c>
      <c r="AM51" s="11">
        <f>'OddsRatio_working_3-way'!AA51+'OddsRatio_working_3-way'!AG51</f>
        <v>-0.62848074404450904</v>
      </c>
      <c r="AN51" s="11">
        <f>'OddsRatio_working_3-way'!AB51+'OddsRatio_working_3-way'!AH51</f>
        <v>-0.43952442562334443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1.0680051696678539</v>
      </c>
      <c r="AS51" s="11">
        <f>IF(('OddsRatio_working_3-way'!X51=0),IF(Q51&gt;0,-Q51^(1/3),(-Q51)^(1/3)),'OddsRatio_working_3-way'!AM51-'OddsRatio_working_3-way'!R51/3)</f>
        <v>-0.62848074404450904</v>
      </c>
      <c r="AT51" s="11">
        <f>IF(('OddsRatio_working_3-way'!X51=0),IF(Q51&gt;0,-Q51^(1/3),(-Q51)^(1/3)),'OddsRatio_working_3-way'!AN51-'OddsRatio_working_3-way'!R51/3)</f>
        <v>-0.43952442562334443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2</v>
      </c>
      <c r="B52" s="4">
        <f>IF('True_Odds_Calculator_3-way'!B53="","",'True_Odds_Calculator_3-way'!B53)</f>
        <v>3.44</v>
      </c>
      <c r="C52" s="4">
        <f>IF('True_Odds_Calculator_3-way'!C53="","",'True_Odds_Calculator_3-way'!C53)</f>
        <v>3.94</v>
      </c>
      <c r="D52" s="9">
        <f t="shared" si="13"/>
        <v>0.48259983517609695</v>
      </c>
      <c r="E52" s="9">
        <f t="shared" si="14"/>
        <v>0.27655259747385069</v>
      </c>
      <c r="F52" s="9">
        <f t="shared" si="15"/>
        <v>0.24084756735005214</v>
      </c>
      <c r="G52" s="9">
        <f t="shared" si="16"/>
        <v>1.0721101150710248</v>
      </c>
      <c r="H52" s="9">
        <f t="shared" si="17"/>
        <v>2.072110115071025</v>
      </c>
      <c r="I52" s="9">
        <f t="shared" si="18"/>
        <v>3.6159486807733003</v>
      </c>
      <c r="J52" s="9">
        <f t="shared" si="19"/>
        <v>4.1520037383088129</v>
      </c>
      <c r="K52" s="11">
        <f t="shared" si="20"/>
        <v>0.5</v>
      </c>
      <c r="L52" s="11">
        <f t="shared" si="21"/>
        <v>0.29069767441860467</v>
      </c>
      <c r="M52" s="11">
        <f t="shared" si="22"/>
        <v>0.25380710659898476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-0.26463817731082506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0.23536182268917483</v>
      </c>
      <c r="Q52" s="11">
        <f>2*'OddsRatio_working_3-way'!K52*'OddsRatio_working_3-way'!L52*'OddsRatio_working_3-way'!M52</f>
        <v>7.3781135639239756E-2</v>
      </c>
      <c r="R52" s="11">
        <f t="shared" si="23"/>
        <v>0</v>
      </c>
      <c r="S52" s="11">
        <f t="shared" si="24"/>
        <v>-0.88937214229954309</v>
      </c>
      <c r="T52" s="11">
        <f t="shared" si="25"/>
        <v>-0.27880004460800722</v>
      </c>
      <c r="U52" s="11">
        <f>'OddsRatio_working_3-way'!S52-'OddsRatio_working_3-way'!R52^2/3</f>
        <v>-0.88937214229954309</v>
      </c>
      <c r="V52" s="11">
        <f>'OddsRatio_working_3-way'!S52*'OddsRatio_working_3-way'!R52/3-2*'OddsRatio_working_3-way'!R52^3/27-'OddsRatio_working_3-way'!T52</f>
        <v>0.27880004460800722</v>
      </c>
      <c r="W52" s="11">
        <f>'OddsRatio_working_3-way'!V52^2+4*'OddsRatio_working_3-way'!U52^3/27</f>
        <v>-2.6489509056503421E-2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0.16141481803874935</v>
      </c>
      <c r="Y52" s="11">
        <f>IF('OddsRatio_working_3-way'!W52&gt;=0,IF('OddsRatio_working_3-way'!V52+SQRT('OddsRatio_working_3-way'!W52)&gt;0,0,PI()),ACOS('OddsRatio_working_3-way'!V52/(2*'OddsRatio_working_3-way'!X52)))</f>
        <v>0.52840253853300756</v>
      </c>
      <c r="Z52" s="11">
        <f>'OddsRatio_working_3-way'!X52^(1/3)*COS('OddsRatio_working_3-way'!Y52/3)</f>
        <v>0.53605505753551241</v>
      </c>
      <c r="AA52" s="11">
        <f>'OddsRatio_working_3-way'!X52^(1/3)*COS(('OddsRatio_working_3-way'!Y52+2*PI())/3)</f>
        <v>-0.35065178091465726</v>
      </c>
      <c r="AB52" s="11">
        <f>'OddsRatio_working_3-way'!X52^(1/3)*COS(('OddsRatio_working_3-way'!Y52+4*PI())/3)</f>
        <v>-0.18540327662085523</v>
      </c>
      <c r="AC52" s="11">
        <f>'OddsRatio_working_3-way'!X52^(1/3)*SIN('OddsRatio_working_3-way'!Y52/3)</f>
        <v>9.5406268437209701E-2</v>
      </c>
      <c r="AD52" s="11">
        <f>'OddsRatio_working_3-way'!X52^(1/3)*SIN(('OddsRatio_working_3-way'!Y52+2*PI())/3)</f>
        <v>0.41653416343427774</v>
      </c>
      <c r="AE52" s="11">
        <f>'OddsRatio_working_3-way'!X52^(1/3)*SIN(('OddsRatio_working_3-way'!Y52+4*PI())/3)</f>
        <v>-0.5119404318714873</v>
      </c>
      <c r="AF52" s="11">
        <f>-'OddsRatio_working_3-way'!U52/(3*'OddsRatio_working_3-way'!X52^(1/3))*COS(('OddsRatio_working_3-way'!Y52)/3)</f>
        <v>0.53605505753551241</v>
      </c>
      <c r="AG52" s="11">
        <f>-'OddsRatio_working_3-way'!U52/(3*'OddsRatio_working_3-way'!X52^(1/3))*COS(('OddsRatio_working_3-way'!Y52+2*PI())/3)</f>
        <v>-0.35065178091465726</v>
      </c>
      <c r="AH52" s="11">
        <f>-'OddsRatio_working_3-way'!U52/(3*'OddsRatio_working_3-way'!X52^(1/3))*COS(('OddsRatio_working_3-way'!Y52+4*PI())/3)</f>
        <v>-0.18540327662085523</v>
      </c>
      <c r="AI52" s="11">
        <f>'OddsRatio_working_3-way'!U52/(3*'OddsRatio_working_3-way'!X52^(1/3))*SIN(('OddsRatio_working_3-way'!Y52)/3)</f>
        <v>-9.5406268437209701E-2</v>
      </c>
      <c r="AJ52" s="11">
        <f>'OddsRatio_working_3-way'!U52/(3*'OddsRatio_working_3-way'!X52^(1/3))*SIN(('OddsRatio_working_3-way'!Y52+2*PI())/3)</f>
        <v>-0.41653416343427774</v>
      </c>
      <c r="AK52" s="11">
        <f>'OddsRatio_working_3-way'!U52/(3*'OddsRatio_working_3-way'!X52^(1/3))*SIN(('OddsRatio_working_3-way'!Y52+4*PI())/3)</f>
        <v>0.5119404318714873</v>
      </c>
      <c r="AL52" s="11">
        <f>'OddsRatio_working_3-way'!Z52+'OddsRatio_working_3-way'!AF52</f>
        <v>1.0721101150710248</v>
      </c>
      <c r="AM52" s="11">
        <f>'OddsRatio_working_3-way'!AA52+'OddsRatio_working_3-way'!AG52</f>
        <v>-0.70130356182931453</v>
      </c>
      <c r="AN52" s="11">
        <f>'OddsRatio_working_3-way'!AB52+'OddsRatio_working_3-way'!AH52</f>
        <v>-0.37080655324171047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1.0721101150710248</v>
      </c>
      <c r="AS52" s="11">
        <f>IF(('OddsRatio_working_3-way'!X52=0),IF(Q52&gt;0,-Q52^(1/3),(-Q52)^(1/3)),'OddsRatio_working_3-way'!AM52-'OddsRatio_working_3-way'!R52/3)</f>
        <v>-0.70130356182931453</v>
      </c>
      <c r="AT52" s="11">
        <f>IF(('OddsRatio_working_3-way'!X52=0),IF(Q52&gt;0,-Q52^(1/3),(-Q52)^(1/3)),'OddsRatio_working_3-way'!AN52-'OddsRatio_working_3-way'!R52/3)</f>
        <v>-0.37080655324171047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1.35</v>
      </c>
      <c r="B53" s="4">
        <f>IF('True_Odds_Calculator_3-way'!B54="","",'True_Odds_Calculator_3-way'!B54)</f>
        <v>5.05</v>
      </c>
      <c r="C53" s="4">
        <f>IF('True_Odds_Calculator_3-way'!C54="","",'True_Odds_Calculator_3-way'!C54)</f>
        <v>9.0500000000000007</v>
      </c>
      <c r="D53" s="9">
        <f t="shared" si="13"/>
        <v>0.7189111582831077</v>
      </c>
      <c r="E53" s="9">
        <f t="shared" si="14"/>
        <v>0.18101705583563868</v>
      </c>
      <c r="F53" s="9">
        <f t="shared" si="15"/>
        <v>0.10007178588125373</v>
      </c>
      <c r="G53" s="9">
        <f t="shared" si="16"/>
        <v>1.117121311974006</v>
      </c>
      <c r="H53" s="9">
        <f t="shared" si="17"/>
        <v>1.3909924591909024</v>
      </c>
      <c r="I53" s="9">
        <f t="shared" si="18"/>
        <v>5.5243413134947241</v>
      </c>
      <c r="J53" s="9">
        <f t="shared" si="19"/>
        <v>9.9928265613907481</v>
      </c>
      <c r="K53" s="11">
        <f t="shared" si="20"/>
        <v>0.7407407407407407</v>
      </c>
      <c r="L53" s="11">
        <f t="shared" si="21"/>
        <v>0.19801980198019803</v>
      </c>
      <c r="M53" s="11">
        <f t="shared" si="22"/>
        <v>0.11049723756906077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-0.18494611892128454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0.20178813461456641</v>
      </c>
      <c r="Q53" s="11">
        <f>2*'OddsRatio_working_3-way'!K53*'OddsRatio_working_3-way'!L53*'OddsRatio_working_3-way'!M53</f>
        <v>3.2415764596717495E-2</v>
      </c>
      <c r="R53" s="11">
        <f t="shared" si="23"/>
        <v>0</v>
      </c>
      <c r="S53" s="11">
        <f t="shared" si="24"/>
        <v>-1.0910644451017111</v>
      </c>
      <c r="T53" s="11">
        <f t="shared" si="25"/>
        <v>-0.17527139680348774</v>
      </c>
      <c r="U53" s="11">
        <f>'OddsRatio_working_3-way'!S53-'OddsRatio_working_3-way'!R53^2/3</f>
        <v>-1.0910644451017111</v>
      </c>
      <c r="V53" s="11">
        <f>'OddsRatio_working_3-way'!S53*'OddsRatio_working_3-way'!R53/3-2*'OddsRatio_working_3-way'!R53^3/27-'OddsRatio_working_3-way'!T53</f>
        <v>0.17527139680348774</v>
      </c>
      <c r="W53" s="11">
        <f>'OddsRatio_working_3-way'!V53^2+4*'OddsRatio_working_3-way'!U53^3/27</f>
        <v>-0.16169870900832115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0.21932782059383552</v>
      </c>
      <c r="Y53" s="11">
        <f>IF('OddsRatio_working_3-way'!W53&gt;=0,IF('OddsRatio_working_3-way'!V53+SQRT('OddsRatio_working_3-way'!W53)&gt;0,0,PI()),ACOS('OddsRatio_working_3-way'!V53/(2*'OddsRatio_working_3-way'!X53)))</f>
        <v>1.1597541660928696</v>
      </c>
      <c r="Z53" s="11">
        <f>'OddsRatio_working_3-way'!X53^(1/3)*COS('OddsRatio_working_3-way'!Y53/3)</f>
        <v>0.558560655987003</v>
      </c>
      <c r="AA53" s="11">
        <f>'OddsRatio_working_3-way'!X53^(1/3)*COS(('OddsRatio_working_3-way'!Y53+2*PI())/3)</f>
        <v>-0.476190476190476</v>
      </c>
      <c r="AB53" s="11">
        <f>'OddsRatio_working_3-way'!X53^(1/3)*COS(('OddsRatio_working_3-way'!Y53+4*PI())/3)</f>
        <v>-8.2370179796527193E-2</v>
      </c>
      <c r="AC53" s="11">
        <f>'OddsRatio_working_3-way'!X53^(1/3)*SIN('OddsRatio_working_3-way'!Y53/3)</f>
        <v>0.22737225413538456</v>
      </c>
      <c r="AD53" s="11">
        <f>'OddsRatio_working_3-way'!X53^(1/3)*SIN(('OddsRatio_working_3-way'!Y53+2*PI())/3)</f>
        <v>0.37004159057155295</v>
      </c>
      <c r="AE53" s="11">
        <f>'OddsRatio_working_3-way'!X53^(1/3)*SIN(('OddsRatio_working_3-way'!Y53+4*PI())/3)</f>
        <v>-0.59741384470693748</v>
      </c>
      <c r="AF53" s="11">
        <f>-'OddsRatio_working_3-way'!U53/(3*'OddsRatio_working_3-way'!X53^(1/3))*COS(('OddsRatio_working_3-way'!Y53)/3)</f>
        <v>0.558560655987003</v>
      </c>
      <c r="AG53" s="11">
        <f>-'OddsRatio_working_3-way'!U53/(3*'OddsRatio_working_3-way'!X53^(1/3))*COS(('OddsRatio_working_3-way'!Y53+2*PI())/3)</f>
        <v>-0.476190476190476</v>
      </c>
      <c r="AH53" s="11">
        <f>-'OddsRatio_working_3-way'!U53/(3*'OddsRatio_working_3-way'!X53^(1/3))*COS(('OddsRatio_working_3-way'!Y53+4*PI())/3)</f>
        <v>-8.2370179796527193E-2</v>
      </c>
      <c r="AI53" s="11">
        <f>'OddsRatio_working_3-way'!U53/(3*'OddsRatio_working_3-way'!X53^(1/3))*SIN(('OddsRatio_working_3-way'!Y53)/3)</f>
        <v>-0.22737225413538456</v>
      </c>
      <c r="AJ53" s="11">
        <f>'OddsRatio_working_3-way'!U53/(3*'OddsRatio_working_3-way'!X53^(1/3))*SIN(('OddsRatio_working_3-way'!Y53+2*PI())/3)</f>
        <v>-0.37004159057155295</v>
      </c>
      <c r="AK53" s="11">
        <f>'OddsRatio_working_3-way'!U53/(3*'OddsRatio_working_3-way'!X53^(1/3))*SIN(('OddsRatio_working_3-way'!Y53+4*PI())/3)</f>
        <v>0.59741384470693748</v>
      </c>
      <c r="AL53" s="11">
        <f>'OddsRatio_working_3-way'!Z53+'OddsRatio_working_3-way'!AF53</f>
        <v>1.117121311974006</v>
      </c>
      <c r="AM53" s="11">
        <f>'OddsRatio_working_3-way'!AA53+'OddsRatio_working_3-way'!AG53</f>
        <v>-0.952380952380952</v>
      </c>
      <c r="AN53" s="11">
        <f>'OddsRatio_working_3-way'!AB53+'OddsRatio_working_3-way'!AH53</f>
        <v>-0.16474035959305439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1.117121311974006</v>
      </c>
      <c r="AS53" s="11">
        <f>IF(('OddsRatio_working_3-way'!X53=0),IF(Q53&gt;0,-Q53^(1/3),(-Q53)^(1/3)),'OddsRatio_working_3-way'!AM53-'OddsRatio_working_3-way'!R53/3)</f>
        <v>-0.952380952380952</v>
      </c>
      <c r="AT53" s="11">
        <f>IF(('OddsRatio_working_3-way'!X53=0),IF(Q53&gt;0,-Q53^(1/3),(-Q53)^(1/3)),'OddsRatio_working_3-way'!AN53-'OddsRatio_working_3-way'!R53/3)</f>
        <v>-0.16474035959305439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2.41</v>
      </c>
      <c r="B54" s="4">
        <f>IF('True_Odds_Calculator_3-way'!B55="","",'True_Odds_Calculator_3-way'!B55)</f>
        <v>3.42</v>
      </c>
      <c r="C54" s="4">
        <f>IF('True_Odds_Calculator_3-way'!C55="","",'True_Odds_Calculator_3-way'!C55)</f>
        <v>2.97</v>
      </c>
      <c r="D54" s="9">
        <f t="shared" si="13"/>
        <v>0.39898692595369833</v>
      </c>
      <c r="E54" s="9">
        <f t="shared" si="14"/>
        <v>0.27891179648287112</v>
      </c>
      <c r="F54" s="9">
        <f t="shared" si="15"/>
        <v>0.32210127756343054</v>
      </c>
      <c r="G54" s="9">
        <f t="shared" si="16"/>
        <v>1.068331765774456</v>
      </c>
      <c r="H54" s="9">
        <f t="shared" si="17"/>
        <v>2.5063477897419828</v>
      </c>
      <c r="I54" s="9">
        <f t="shared" si="18"/>
        <v>3.5853628731741836</v>
      </c>
      <c r="J54" s="9">
        <f t="shared" si="19"/>
        <v>3.1046135785756785</v>
      </c>
      <c r="K54" s="11">
        <f t="shared" si="20"/>
        <v>0.41493775933609955</v>
      </c>
      <c r="L54" s="11">
        <f t="shared" si="21"/>
        <v>0.29239766081871343</v>
      </c>
      <c r="M54" s="11">
        <f t="shared" si="22"/>
        <v>0.33670033670033667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-0.27460036290202994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0.23693455058867197</v>
      </c>
      <c r="Q54" s="11">
        <f>2*'OddsRatio_working_3-way'!K54*'OddsRatio_working_3-way'!L54*'OddsRatio_working_3-way'!M54</f>
        <v>8.1701569168507598E-2</v>
      </c>
      <c r="R54" s="11">
        <f t="shared" si="23"/>
        <v>0</v>
      </c>
      <c r="S54" s="11">
        <f t="shared" si="24"/>
        <v>-0.86283407670951939</v>
      </c>
      <c r="T54" s="11">
        <f t="shared" si="25"/>
        <v>-0.29752899196879989</v>
      </c>
      <c r="U54" s="11">
        <f>'OddsRatio_working_3-way'!S54-'OddsRatio_working_3-way'!R54^2/3</f>
        <v>-0.86283407670951939</v>
      </c>
      <c r="V54" s="11">
        <f>'OddsRatio_working_3-way'!S54*'OddsRatio_working_3-way'!R54/3-2*'OddsRatio_working_3-way'!R54^3/27-'OddsRatio_working_3-way'!T54</f>
        <v>0.29752899196879989</v>
      </c>
      <c r="W54" s="11">
        <f>'OddsRatio_working_3-way'!V54^2+4*'OddsRatio_working_3-way'!U54^3/27</f>
        <v>-6.6416833384167484E-3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0.15424427412418504</v>
      </c>
      <c r="Y54" s="11">
        <f>IF('OddsRatio_working_3-way'!W54&gt;=0,IF('OddsRatio_working_3-way'!V54+SQRT('OddsRatio_working_3-way'!W54)&gt;0,0,PI()),ACOS('OddsRatio_working_3-way'!V54/(2*'OddsRatio_working_3-way'!X54)))</f>
        <v>0.26735368148271976</v>
      </c>
      <c r="Z54" s="11">
        <f>'OddsRatio_working_3-way'!X54^(1/3)*COS('OddsRatio_working_3-way'!Y54/3)</f>
        <v>0.53416588288722788</v>
      </c>
      <c r="AA54" s="11">
        <f>'OddsRatio_working_3-way'!X54^(1/3)*COS(('OddsRatio_working_3-way'!Y54+2*PI())/3)</f>
        <v>-0.3084184751508382</v>
      </c>
      <c r="AB54" s="11">
        <f>'OddsRatio_working_3-way'!X54^(1/3)*COS(('OddsRatio_working_3-way'!Y54+4*PI())/3)</f>
        <v>-0.22574740773638979</v>
      </c>
      <c r="AC54" s="11">
        <f>'OddsRatio_working_3-way'!X54^(1/3)*SIN('OddsRatio_working_3-way'!Y54/3)</f>
        <v>4.7730163025925462E-2</v>
      </c>
      <c r="AD54" s="11">
        <f>'OddsRatio_working_3-way'!X54^(1/3)*SIN(('OddsRatio_working_3-way'!Y54+2*PI())/3)</f>
        <v>0.43873614290231988</v>
      </c>
      <c r="AE54" s="11">
        <f>'OddsRatio_working_3-way'!X54^(1/3)*SIN(('OddsRatio_working_3-way'!Y54+4*PI())/3)</f>
        <v>-0.48646630592824541</v>
      </c>
      <c r="AF54" s="11">
        <f>-'OddsRatio_working_3-way'!U54/(3*'OddsRatio_working_3-way'!X54^(1/3))*COS(('OddsRatio_working_3-way'!Y54)/3)</f>
        <v>0.53416588288722799</v>
      </c>
      <c r="AG54" s="11">
        <f>-'OddsRatio_working_3-way'!U54/(3*'OddsRatio_working_3-way'!X54^(1/3))*COS(('OddsRatio_working_3-way'!Y54+2*PI())/3)</f>
        <v>-0.30841847515083826</v>
      </c>
      <c r="AH54" s="11">
        <f>-'OddsRatio_working_3-way'!U54/(3*'OddsRatio_working_3-way'!X54^(1/3))*COS(('OddsRatio_working_3-way'!Y54+4*PI())/3)</f>
        <v>-0.22574740773638985</v>
      </c>
      <c r="AI54" s="11">
        <f>'OddsRatio_working_3-way'!U54/(3*'OddsRatio_working_3-way'!X54^(1/3))*SIN(('OddsRatio_working_3-way'!Y54)/3)</f>
        <v>-4.7730163025925476E-2</v>
      </c>
      <c r="AJ54" s="11">
        <f>'OddsRatio_working_3-way'!U54/(3*'OddsRatio_working_3-way'!X54^(1/3))*SIN(('OddsRatio_working_3-way'!Y54+2*PI())/3)</f>
        <v>-0.43873614290231999</v>
      </c>
      <c r="AK54" s="11">
        <f>'OddsRatio_working_3-way'!U54/(3*'OddsRatio_working_3-way'!X54^(1/3))*SIN(('OddsRatio_working_3-way'!Y54+4*PI())/3)</f>
        <v>0.48646630592824547</v>
      </c>
      <c r="AL54" s="11">
        <f>'OddsRatio_working_3-way'!Z54+'OddsRatio_working_3-way'!AF54</f>
        <v>1.068331765774456</v>
      </c>
      <c r="AM54" s="11">
        <f>'OddsRatio_working_3-way'!AA54+'OddsRatio_working_3-way'!AG54</f>
        <v>-0.6168369503016764</v>
      </c>
      <c r="AN54" s="11">
        <f>'OddsRatio_working_3-way'!AB54+'OddsRatio_working_3-way'!AH54</f>
        <v>-0.45149481547277964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1.068331765774456</v>
      </c>
      <c r="AS54" s="11">
        <f>IF(('OddsRatio_working_3-way'!X54=0),IF(Q54&gt;0,-Q54^(1/3),(-Q54)^(1/3)),'OddsRatio_working_3-way'!AM54-'OddsRatio_working_3-way'!R54/3)</f>
        <v>-0.6168369503016764</v>
      </c>
      <c r="AT54" s="11">
        <f>IF(('OddsRatio_working_3-way'!X54=0),IF(Q54&gt;0,-Q54^(1/3),(-Q54)^(1/3)),'OddsRatio_working_3-way'!AN54-'OddsRatio_working_3-way'!R54/3)</f>
        <v>-0.45149481547277964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1.85</v>
      </c>
      <c r="B55" s="4">
        <f>IF('True_Odds_Calculator_3-way'!B56="","",'True_Odds_Calculator_3-way'!B56)</f>
        <v>3.64</v>
      </c>
      <c r="C55" s="4">
        <f>IF('True_Odds_Calculator_3-way'!C56="","",'True_Odds_Calculator_3-way'!C56)</f>
        <v>4.3</v>
      </c>
      <c r="D55" s="9">
        <f t="shared" si="13"/>
        <v>0.52131869214227189</v>
      </c>
      <c r="E55" s="9">
        <f t="shared" si="14"/>
        <v>0.25961484817978536</v>
      </c>
      <c r="F55" s="9">
        <f t="shared" si="15"/>
        <v>0.21906645967794275</v>
      </c>
      <c r="G55" s="9">
        <f t="shared" si="16"/>
        <v>1.0802499283469622</v>
      </c>
      <c r="H55" s="9">
        <f t="shared" si="17"/>
        <v>1.918212439094918</v>
      </c>
      <c r="I55" s="9">
        <f t="shared" si="18"/>
        <v>3.8518598108359812</v>
      </c>
      <c r="J55" s="9">
        <f t="shared" si="19"/>
        <v>4.5648247635449755</v>
      </c>
      <c r="K55" s="11">
        <f t="shared" si="20"/>
        <v>0.54054054054054046</v>
      </c>
      <c r="L55" s="11">
        <f t="shared" si="21"/>
        <v>0.27472527472527469</v>
      </c>
      <c r="M55" s="11">
        <f t="shared" si="22"/>
        <v>0.23255813953488372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-0.2557379766682093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0.23449209495721118</v>
      </c>
      <c r="Q55" s="11">
        <f>2*'OddsRatio_working_3-way'!K55*'OddsRatio_working_3-way'!L55*'OddsRatio_working_3-way'!M55</f>
        <v>6.9069836511696958E-2</v>
      </c>
      <c r="R55" s="11">
        <f t="shared" si="23"/>
        <v>0</v>
      </c>
      <c r="S55" s="11">
        <f t="shared" si="24"/>
        <v>-0.91692324312645124</v>
      </c>
      <c r="T55" s="11">
        <f t="shared" si="25"/>
        <v>-0.27008048398422713</v>
      </c>
      <c r="U55" s="11">
        <f>'OddsRatio_working_3-way'!S55-'OddsRatio_working_3-way'!R55^2/3</f>
        <v>-0.91692324312645124</v>
      </c>
      <c r="V55" s="11">
        <f>'OddsRatio_working_3-way'!S55*'OddsRatio_working_3-way'!R55/3-2*'OddsRatio_working_3-way'!R55^3/27-'OddsRatio_working_3-way'!T55</f>
        <v>0.27008048398422713</v>
      </c>
      <c r="W55" s="11">
        <f>'OddsRatio_working_3-way'!V55^2+4*'OddsRatio_working_3-way'!U55^3/27</f>
        <v>-4.1264176196840183E-2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0.16897310734699364</v>
      </c>
      <c r="Y55" s="11">
        <f>IF('OddsRatio_working_3-way'!W55&gt;=0,IF('OddsRatio_working_3-way'!V55+SQRT('OddsRatio_working_3-way'!W55)&gt;0,0,PI()),ACOS('OddsRatio_working_3-way'!V55/(2*'OddsRatio_working_3-way'!X55)))</f>
        <v>0.64486344082582103</v>
      </c>
      <c r="Z55" s="11">
        <f>'OddsRatio_working_3-way'!X55^(1/3)*COS('OddsRatio_working_3-way'!Y55/3)</f>
        <v>0.5401249641734811</v>
      </c>
      <c r="AA55" s="11">
        <f>'OddsRatio_working_3-way'!X55^(1/3)*COS(('OddsRatio_working_3-way'!Y55+2*PI())/3)</f>
        <v>-0.3721877879078721</v>
      </c>
      <c r="AB55" s="11">
        <f>'OddsRatio_working_3-way'!X55^(1/3)*COS(('OddsRatio_working_3-way'!Y55+4*PI())/3)</f>
        <v>-0.16793717626560889</v>
      </c>
      <c r="AC55" s="11">
        <f>'OddsRatio_working_3-way'!X55^(1/3)*SIN('OddsRatio_working_3-way'!Y55/3)</f>
        <v>0.11792414561380631</v>
      </c>
      <c r="AD55" s="11">
        <f>'OddsRatio_working_3-way'!X55^(1/3)*SIN(('OddsRatio_working_3-way'!Y55+2*PI())/3)</f>
        <v>0.40879986738549129</v>
      </c>
      <c r="AE55" s="11">
        <f>'OddsRatio_working_3-way'!X55^(1/3)*SIN(('OddsRatio_working_3-way'!Y55+4*PI())/3)</f>
        <v>-0.52672401299929761</v>
      </c>
      <c r="AF55" s="11">
        <f>-'OddsRatio_working_3-way'!U55/(3*'OddsRatio_working_3-way'!X55^(1/3))*COS(('OddsRatio_working_3-way'!Y55)/3)</f>
        <v>0.5401249641734811</v>
      </c>
      <c r="AG55" s="11">
        <f>-'OddsRatio_working_3-way'!U55/(3*'OddsRatio_working_3-way'!X55^(1/3))*COS(('OddsRatio_working_3-way'!Y55+2*PI())/3)</f>
        <v>-0.3721877879078721</v>
      </c>
      <c r="AH55" s="11">
        <f>-'OddsRatio_working_3-way'!U55/(3*'OddsRatio_working_3-way'!X55^(1/3))*COS(('OddsRatio_working_3-way'!Y55+4*PI())/3)</f>
        <v>-0.16793717626560889</v>
      </c>
      <c r="AI55" s="11">
        <f>'OddsRatio_working_3-way'!U55/(3*'OddsRatio_working_3-way'!X55^(1/3))*SIN(('OddsRatio_working_3-way'!Y55)/3)</f>
        <v>-0.11792414561380631</v>
      </c>
      <c r="AJ55" s="11">
        <f>'OddsRatio_working_3-way'!U55/(3*'OddsRatio_working_3-way'!X55^(1/3))*SIN(('OddsRatio_working_3-way'!Y55+2*PI())/3)</f>
        <v>-0.40879986738549129</v>
      </c>
      <c r="AK55" s="11">
        <f>'OddsRatio_working_3-way'!U55/(3*'OddsRatio_working_3-way'!X55^(1/3))*SIN(('OddsRatio_working_3-way'!Y55+4*PI())/3)</f>
        <v>0.52672401299929761</v>
      </c>
      <c r="AL55" s="11">
        <f>'OddsRatio_working_3-way'!Z55+'OddsRatio_working_3-way'!AF55</f>
        <v>1.0802499283469622</v>
      </c>
      <c r="AM55" s="11">
        <f>'OddsRatio_working_3-way'!AA55+'OddsRatio_working_3-way'!AG55</f>
        <v>-0.74437557581574421</v>
      </c>
      <c r="AN55" s="11">
        <f>'OddsRatio_working_3-way'!AB55+'OddsRatio_working_3-way'!AH55</f>
        <v>-0.33587435253121778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1.0802499283469622</v>
      </c>
      <c r="AS55" s="11">
        <f>IF(('OddsRatio_working_3-way'!X55=0),IF(Q55&gt;0,-Q55^(1/3),(-Q55)^(1/3)),'OddsRatio_working_3-way'!AM55-'OddsRatio_working_3-way'!R55/3)</f>
        <v>-0.74437557581574421</v>
      </c>
      <c r="AT55" s="11">
        <f>IF(('OddsRatio_working_3-way'!X55=0),IF(Q55&gt;0,-Q55^(1/3),(-Q55)^(1/3)),'OddsRatio_working_3-way'!AN55-'OddsRatio_working_3-way'!R55/3)</f>
        <v>-0.33587435253121778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1.31</v>
      </c>
      <c r="B56" s="4">
        <f>IF('True_Odds_Calculator_3-way'!B57="","",'True_Odds_Calculator_3-way'!B57)</f>
        <v>5.28</v>
      </c>
      <c r="C56" s="4">
        <f>IF('True_Odds_Calculator_3-way'!C57="","",'True_Odds_Calculator_3-way'!C57)</f>
        <v>10.15</v>
      </c>
      <c r="D56" s="9">
        <f t="shared" si="13"/>
        <v>0.74052890050216247</v>
      </c>
      <c r="E56" s="9">
        <f t="shared" si="14"/>
        <v>0.17130356970310093</v>
      </c>
      <c r="F56" s="9">
        <f t="shared" si="15"/>
        <v>8.8167529794736618E-2</v>
      </c>
      <c r="G56" s="9">
        <f t="shared" si="16"/>
        <v>1.1302780299318962</v>
      </c>
      <c r="H56" s="9">
        <f t="shared" si="17"/>
        <v>1.350386189278888</v>
      </c>
      <c r="I56" s="9">
        <f t="shared" si="18"/>
        <v>5.8375899681085164</v>
      </c>
      <c r="J56" s="9">
        <f t="shared" si="19"/>
        <v>11.34204397387685</v>
      </c>
      <c r="K56" s="11">
        <f t="shared" si="20"/>
        <v>0.76335877862595414</v>
      </c>
      <c r="L56" s="11">
        <f t="shared" si="21"/>
        <v>0.18939393939393939</v>
      </c>
      <c r="M56" s="11">
        <f t="shared" si="22"/>
        <v>9.852216748768472E-2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-0.17292400939413322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0.1957111064770975</v>
      </c>
      <c r="Q56" s="11">
        <f>2*'OddsRatio_working_3-way'!K56*'OddsRatio_working_3-way'!L56*'OddsRatio_working_3-way'!M56</f>
        <v>2.8487788424613896E-2</v>
      </c>
      <c r="R56" s="11">
        <f t="shared" si="23"/>
        <v>0</v>
      </c>
      <c r="S56" s="11">
        <f t="shared" si="24"/>
        <v>-1.1317752067095974</v>
      </c>
      <c r="T56" s="11">
        <f t="shared" si="25"/>
        <v>-0.164741660365298</v>
      </c>
      <c r="U56" s="11">
        <f>'OddsRatio_working_3-way'!S56-'OddsRatio_working_3-way'!R56^2/3</f>
        <v>-1.1317752067095974</v>
      </c>
      <c r="V56" s="11">
        <f>'OddsRatio_working_3-way'!S56*'OddsRatio_working_3-way'!R56/3-2*'OddsRatio_working_3-way'!R56^3/27-'OddsRatio_working_3-way'!T56</f>
        <v>0.164741660365298</v>
      </c>
      <c r="W56" s="11">
        <f>'OddsRatio_working_3-way'!V56^2+4*'OddsRatio_working_3-way'!U56^3/27</f>
        <v>-0.18763173690205662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0.23171725850806399</v>
      </c>
      <c r="Y56" s="11">
        <f>IF('OddsRatio_working_3-way'!W56&gt;=0,IF('OddsRatio_working_3-way'!V56+SQRT('OddsRatio_working_3-way'!W56)&gt;0,0,PI()),ACOS('OddsRatio_working_3-way'!V56/(2*'OddsRatio_working_3-way'!X56)))</f>
        <v>1.2073688634041357</v>
      </c>
      <c r="Z56" s="11">
        <f>'OddsRatio_working_3-way'!X56^(1/3)*COS('OddsRatio_working_3-way'!Y56/3)</f>
        <v>0.56513901496594809</v>
      </c>
      <c r="AA56" s="11">
        <f>'OddsRatio_working_3-way'!X56^(1/3)*COS(('OddsRatio_working_3-way'!Y56+2*PI())/3)</f>
        <v>-0.49091350667634598</v>
      </c>
      <c r="AB56" s="11">
        <f>'OddsRatio_working_3-way'!X56^(1/3)*COS(('OddsRatio_working_3-way'!Y56+4*PI())/3)</f>
        <v>-7.4225508289601977E-2</v>
      </c>
      <c r="AC56" s="11">
        <f>'OddsRatio_working_3-way'!X56^(1/3)*SIN('OddsRatio_working_3-way'!Y56/3)</f>
        <v>0.24057492803667305</v>
      </c>
      <c r="AD56" s="11">
        <f>'OddsRatio_working_3-way'!X56^(1/3)*SIN(('OddsRatio_working_3-way'!Y56+2*PI())/3)</f>
        <v>0.36913727961188869</v>
      </c>
      <c r="AE56" s="11">
        <f>'OddsRatio_working_3-way'!X56^(1/3)*SIN(('OddsRatio_working_3-way'!Y56+4*PI())/3)</f>
        <v>-0.6097122076485616</v>
      </c>
      <c r="AF56" s="11">
        <f>-'OddsRatio_working_3-way'!U56/(3*'OddsRatio_working_3-way'!X56^(1/3))*COS(('OddsRatio_working_3-way'!Y56)/3)</f>
        <v>0.56513901496594798</v>
      </c>
      <c r="AG56" s="11">
        <f>-'OddsRatio_working_3-way'!U56/(3*'OddsRatio_working_3-way'!X56^(1/3))*COS(('OddsRatio_working_3-way'!Y56+2*PI())/3)</f>
        <v>-0.49091350667634592</v>
      </c>
      <c r="AH56" s="11">
        <f>-'OddsRatio_working_3-way'!U56/(3*'OddsRatio_working_3-way'!X56^(1/3))*COS(('OddsRatio_working_3-way'!Y56+4*PI())/3)</f>
        <v>-7.4225508289601963E-2</v>
      </c>
      <c r="AI56" s="11">
        <f>'OddsRatio_working_3-way'!U56/(3*'OddsRatio_working_3-way'!X56^(1/3))*SIN(('OddsRatio_working_3-way'!Y56)/3)</f>
        <v>-0.24057492803667299</v>
      </c>
      <c r="AJ56" s="11">
        <f>'OddsRatio_working_3-way'!U56/(3*'OddsRatio_working_3-way'!X56^(1/3))*SIN(('OddsRatio_working_3-way'!Y56+2*PI())/3)</f>
        <v>-0.36913727961188864</v>
      </c>
      <c r="AK56" s="11">
        <f>'OddsRatio_working_3-way'!U56/(3*'OddsRatio_working_3-way'!X56^(1/3))*SIN(('OddsRatio_working_3-way'!Y56+4*PI())/3)</f>
        <v>0.60971220764856149</v>
      </c>
      <c r="AL56" s="11">
        <f>'OddsRatio_working_3-way'!Z56+'OddsRatio_working_3-way'!AF56</f>
        <v>1.1302780299318962</v>
      </c>
      <c r="AM56" s="11">
        <f>'OddsRatio_working_3-way'!AA56+'OddsRatio_working_3-way'!AG56</f>
        <v>-0.98182701335269185</v>
      </c>
      <c r="AN56" s="11">
        <f>'OddsRatio_working_3-way'!AB56+'OddsRatio_working_3-way'!AH56</f>
        <v>-0.14845101657920395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1.1302780299318962</v>
      </c>
      <c r="AS56" s="11">
        <f>IF(('OddsRatio_working_3-way'!X56=0),IF(Q56&gt;0,-Q56^(1/3),(-Q56)^(1/3)),'OddsRatio_working_3-way'!AM56-'OddsRatio_working_3-way'!R56/3)</f>
        <v>-0.98182701335269185</v>
      </c>
      <c r="AT56" s="11">
        <f>IF(('OddsRatio_working_3-way'!X56=0),IF(Q56&gt;0,-Q56^(1/3),(-Q56)^(1/3)),'OddsRatio_working_3-way'!AN56-'OddsRatio_working_3-way'!R56/3)</f>
        <v>-0.14845101657920395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1.94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3.94</v>
      </c>
      <c r="D57" s="9">
        <f t="shared" si="13"/>
        <v>0.49689027159928073</v>
      </c>
      <c r="E57" s="9">
        <f t="shared" si="14"/>
        <v>0.26311785406659249</v>
      </c>
      <c r="F57" s="9">
        <f t="shared" si="15"/>
        <v>0.23999187433412703</v>
      </c>
      <c r="G57" s="9">
        <f t="shared" si="16"/>
        <v>1.0771454904867752</v>
      </c>
      <c r="H57" s="9">
        <f t="shared" si="17"/>
        <v>2.0125167610575687</v>
      </c>
      <c r="I57" s="9">
        <f t="shared" si="18"/>
        <v>3.8005782752656154</v>
      </c>
      <c r="J57" s="9">
        <f t="shared" si="19"/>
        <v>4.1668077420311196</v>
      </c>
      <c r="K57" s="11">
        <f t="shared" si="20"/>
        <v>0.51546391752577325</v>
      </c>
      <c r="L57" s="11">
        <f t="shared" si="21"/>
        <v>0.27777777777777779</v>
      </c>
      <c r="M57" s="11">
        <f t="shared" si="22"/>
        <v>0.25380710659898476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-0.26112477541123746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0.23549112983410958</v>
      </c>
      <c r="Q57" s="11">
        <f>2*'OddsRatio_working_3-way'!K57*'OddsRatio_working_3-way'!L57*'OddsRatio_working_3-way'!M57</f>
        <v>7.2682447479663459E-2</v>
      </c>
      <c r="R57" s="11">
        <f t="shared" si="23"/>
        <v>0</v>
      </c>
      <c r="S57" s="11">
        <f t="shared" si="24"/>
        <v>-0.90183372858144828</v>
      </c>
      <c r="T57" s="11">
        <f t="shared" si="25"/>
        <v>-0.27834374338933593</v>
      </c>
      <c r="U57" s="11">
        <f>'OddsRatio_working_3-way'!S57-'OddsRatio_working_3-way'!R57^2/3</f>
        <v>-0.90183372858144828</v>
      </c>
      <c r="V57" s="11">
        <f>'OddsRatio_working_3-way'!S57*'OddsRatio_working_3-way'!R57/3-2*'OddsRatio_working_3-way'!R57^3/27-'OddsRatio_working_3-way'!T57</f>
        <v>0.27834374338933593</v>
      </c>
      <c r="W57" s="11">
        <f>'OddsRatio_working_3-way'!V57^2+4*'OddsRatio_working_3-way'!U57^3/27</f>
        <v>-3.1186248743022005E-2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0.16481921021759757</v>
      </c>
      <c r="Y57" s="11">
        <f>IF('OddsRatio_working_3-way'!W57&gt;=0,IF('OddsRatio_working_3-way'!V57+SQRT('OddsRatio_working_3-way'!W57)&gt;0,0,PI()),ACOS('OddsRatio_working_3-way'!V57/(2*'OddsRatio_working_3-way'!X57)))</f>
        <v>0.56536879428703468</v>
      </c>
      <c r="Z57" s="11">
        <f>'OddsRatio_working_3-way'!X57^(1/3)*COS('OddsRatio_working_3-way'!Y57/3)</f>
        <v>0.53857274524338761</v>
      </c>
      <c r="AA57" s="11">
        <f>'OddsRatio_working_3-way'!X57^(1/3)*COS(('OddsRatio_working_3-way'!Y57+2*PI())/3)</f>
        <v>-0.35824130900024931</v>
      </c>
      <c r="AB57" s="11">
        <f>'OddsRatio_working_3-way'!X57^(1/3)*COS(('OddsRatio_working_3-way'!Y57+4*PI())/3)</f>
        <v>-0.18033143624313797</v>
      </c>
      <c r="AC57" s="11">
        <f>'OddsRatio_working_3-way'!X57^(1/3)*SIN('OddsRatio_working_3-way'!Y57/3)</f>
        <v>0.10271631292781025</v>
      </c>
      <c r="AD57" s="11">
        <f>'OddsRatio_working_3-way'!X57^(1/3)*SIN(('OddsRatio_working_3-way'!Y57+2*PI())/3)</f>
        <v>0.41505952270279334</v>
      </c>
      <c r="AE57" s="11">
        <f>'OddsRatio_working_3-way'!X57^(1/3)*SIN(('OddsRatio_working_3-way'!Y57+4*PI())/3)</f>
        <v>-0.51777583563060359</v>
      </c>
      <c r="AF57" s="11">
        <f>-'OddsRatio_working_3-way'!U57/(3*'OddsRatio_working_3-way'!X57^(1/3))*COS(('OddsRatio_working_3-way'!Y57)/3)</f>
        <v>0.53857274524338761</v>
      </c>
      <c r="AG57" s="11">
        <f>-'OddsRatio_working_3-way'!U57/(3*'OddsRatio_working_3-way'!X57^(1/3))*COS(('OddsRatio_working_3-way'!Y57+2*PI())/3)</f>
        <v>-0.35824130900024931</v>
      </c>
      <c r="AH57" s="11">
        <f>-'OddsRatio_working_3-way'!U57/(3*'OddsRatio_working_3-way'!X57^(1/3))*COS(('OddsRatio_working_3-way'!Y57+4*PI())/3)</f>
        <v>-0.18033143624313797</v>
      </c>
      <c r="AI57" s="11">
        <f>'OddsRatio_working_3-way'!U57/(3*'OddsRatio_working_3-way'!X57^(1/3))*SIN(('OddsRatio_working_3-way'!Y57)/3)</f>
        <v>-0.10271631292781025</v>
      </c>
      <c r="AJ57" s="11">
        <f>'OddsRatio_working_3-way'!U57/(3*'OddsRatio_working_3-way'!X57^(1/3))*SIN(('OddsRatio_working_3-way'!Y57+2*PI())/3)</f>
        <v>-0.41505952270279334</v>
      </c>
      <c r="AK57" s="11">
        <f>'OddsRatio_working_3-way'!U57/(3*'OddsRatio_working_3-way'!X57^(1/3))*SIN(('OddsRatio_working_3-way'!Y57+4*PI())/3)</f>
        <v>0.51777583563060359</v>
      </c>
      <c r="AL57" s="11">
        <f>'OddsRatio_working_3-way'!Z57+'OddsRatio_working_3-way'!AF57</f>
        <v>1.0771454904867752</v>
      </c>
      <c r="AM57" s="11">
        <f>'OddsRatio_working_3-way'!AA57+'OddsRatio_working_3-way'!AG57</f>
        <v>-0.71648261800049862</v>
      </c>
      <c r="AN57" s="11">
        <f>'OddsRatio_working_3-way'!AB57+'OddsRatio_working_3-way'!AH57</f>
        <v>-0.36066287248627593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1.0771454904867752</v>
      </c>
      <c r="AS57" s="11">
        <f>IF(('OddsRatio_working_3-way'!X57=0),IF(Q57&gt;0,-Q57^(1/3),(-Q57)^(1/3)),'OddsRatio_working_3-way'!AM57-'OddsRatio_working_3-way'!R57/3)</f>
        <v>-0.71648261800049862</v>
      </c>
      <c r="AT57" s="11">
        <f>IF(('OddsRatio_working_3-way'!X57=0),IF(Q57&gt;0,-Q57^(1/3),(-Q57)^(1/3)),'OddsRatio_working_3-way'!AN57-'OddsRatio_working_3-way'!R57/3)</f>
        <v>-0.36066287248627593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2.64</v>
      </c>
      <c r="B58" s="4">
        <f>IF('True_Odds_Calculator_3-way'!B59="","",'True_Odds_Calculator_3-way'!B59)</f>
        <v>3.41</v>
      </c>
      <c r="C58" s="4">
        <f>IF('True_Odds_Calculator_3-way'!C59="","",'True_Odds_Calculator_3-way'!C59)</f>
        <v>2.69</v>
      </c>
      <c r="D58" s="9">
        <f t="shared" si="13"/>
        <v>0.36351937954101088</v>
      </c>
      <c r="E58" s="9">
        <f t="shared" si="14"/>
        <v>0.27988101943370985</v>
      </c>
      <c r="F58" s="9">
        <f t="shared" si="15"/>
        <v>0.35659960102527938</v>
      </c>
      <c r="G58" s="9">
        <f t="shared" si="16"/>
        <v>1.0676127908071482</v>
      </c>
      <c r="H58" s="9">
        <f t="shared" si="17"/>
        <v>2.7508849769237234</v>
      </c>
      <c r="I58" s="9">
        <f t="shared" si="18"/>
        <v>3.5729468258452273</v>
      </c>
      <c r="J58" s="9">
        <f t="shared" si="19"/>
        <v>2.8042656164640798</v>
      </c>
      <c r="K58" s="11">
        <f t="shared" si="20"/>
        <v>0.37878787878787878</v>
      </c>
      <c r="L58" s="11">
        <f t="shared" si="21"/>
        <v>0.29325513196480935</v>
      </c>
      <c r="M58" s="11">
        <f t="shared" si="22"/>
        <v>0.37174721189591081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-0.27582714828296928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0.23702890299059451</v>
      </c>
      <c r="Q58" s="11">
        <f>2*'OddsRatio_working_3-way'!K58*'OddsRatio_working_3-way'!L58*'OddsRatio_working_3-way'!M58</f>
        <v>8.2588467940973687E-2</v>
      </c>
      <c r="R58" s="11">
        <f t="shared" si="23"/>
        <v>0</v>
      </c>
      <c r="S58" s="11">
        <f t="shared" si="24"/>
        <v>-0.85933855483807597</v>
      </c>
      <c r="T58" s="11">
        <f t="shared" si="25"/>
        <v>-0.29942109924671634</v>
      </c>
      <c r="U58" s="11">
        <f>'OddsRatio_working_3-way'!S58-'OddsRatio_working_3-way'!R58^2/3</f>
        <v>-0.85933855483807597</v>
      </c>
      <c r="V58" s="11">
        <f>'OddsRatio_working_3-way'!S58*'OddsRatio_working_3-way'!R58/3-2*'OddsRatio_working_3-way'!R58^3/27-'OddsRatio_working_3-way'!T58</f>
        <v>0.29942109924671634</v>
      </c>
      <c r="W58" s="11">
        <f>'OddsRatio_working_3-way'!V58^2+4*'OddsRatio_working_3-way'!U58^3/27</f>
        <v>-4.3602666533496814E-3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0.1533079102064385</v>
      </c>
      <c r="Y58" s="11">
        <f>IF('OddsRatio_working_3-way'!W58&gt;=0,IF('OddsRatio_working_3-way'!V58+SQRT('OddsRatio_working_3-way'!W58)&gt;0,0,PI()),ACOS('OddsRatio_working_3-way'!V58/(2*'OddsRatio_working_3-way'!X58)))</f>
        <v>0.21705890278890538</v>
      </c>
      <c r="Z58" s="11">
        <f>'OddsRatio_working_3-way'!X58^(1/3)*COS('OddsRatio_working_3-way'!Y58/3)</f>
        <v>0.53380639540357422</v>
      </c>
      <c r="AA58" s="11">
        <f>'OddsRatio_working_3-way'!X58^(1/3)*COS(('OddsRatio_working_3-way'!Y58+2*PI())/3)</f>
        <v>-0.30040973257487236</v>
      </c>
      <c r="AB58" s="11">
        <f>'OddsRatio_working_3-way'!X58^(1/3)*COS(('OddsRatio_working_3-way'!Y58+4*PI())/3)</f>
        <v>-0.23339666282870197</v>
      </c>
      <c r="AC58" s="11">
        <f>'OddsRatio_working_3-way'!X58^(1/3)*SIN('OddsRatio_working_3-way'!Y58/3)</f>
        <v>3.8690013857174625E-2</v>
      </c>
      <c r="AD58" s="11">
        <f>'OddsRatio_working_3-way'!X58^(1/3)*SIN(('OddsRatio_working_3-way'!Y58+2*PI())/3)</f>
        <v>0.44294489219350874</v>
      </c>
      <c r="AE58" s="11">
        <f>'OddsRatio_working_3-way'!X58^(1/3)*SIN(('OddsRatio_working_3-way'!Y58+4*PI())/3)</f>
        <v>-0.48163490605068332</v>
      </c>
      <c r="AF58" s="11">
        <f>-'OddsRatio_working_3-way'!U58/(3*'OddsRatio_working_3-way'!X58^(1/3))*COS(('OddsRatio_working_3-way'!Y58)/3)</f>
        <v>0.53380639540357411</v>
      </c>
      <c r="AG58" s="11">
        <f>-'OddsRatio_working_3-way'!U58/(3*'OddsRatio_working_3-way'!X58^(1/3))*COS(('OddsRatio_working_3-way'!Y58+2*PI())/3)</f>
        <v>-0.3004097325748723</v>
      </c>
      <c r="AH58" s="11">
        <f>-'OddsRatio_working_3-way'!U58/(3*'OddsRatio_working_3-way'!X58^(1/3))*COS(('OddsRatio_working_3-way'!Y58+4*PI())/3)</f>
        <v>-0.23339666282870192</v>
      </c>
      <c r="AI58" s="11">
        <f>'OddsRatio_working_3-way'!U58/(3*'OddsRatio_working_3-way'!X58^(1/3))*SIN(('OddsRatio_working_3-way'!Y58)/3)</f>
        <v>-3.8690013857174618E-2</v>
      </c>
      <c r="AJ58" s="11">
        <f>'OddsRatio_working_3-way'!U58/(3*'OddsRatio_working_3-way'!X58^(1/3))*SIN(('OddsRatio_working_3-way'!Y58+2*PI())/3)</f>
        <v>-0.44294489219350863</v>
      </c>
      <c r="AK58" s="11">
        <f>'OddsRatio_working_3-way'!U58/(3*'OddsRatio_working_3-way'!X58^(1/3))*SIN(('OddsRatio_working_3-way'!Y58+4*PI())/3)</f>
        <v>0.48163490605068326</v>
      </c>
      <c r="AL58" s="11">
        <f>'OddsRatio_working_3-way'!Z58+'OddsRatio_working_3-way'!AF58</f>
        <v>1.0676127908071482</v>
      </c>
      <c r="AM58" s="11">
        <f>'OddsRatio_working_3-way'!AA58+'OddsRatio_working_3-way'!AG58</f>
        <v>-0.60081946514974471</v>
      </c>
      <c r="AN58" s="11">
        <f>'OddsRatio_working_3-way'!AB58+'OddsRatio_working_3-way'!AH58</f>
        <v>-0.46679332565740389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1.0676127908071482</v>
      </c>
      <c r="AS58" s="11">
        <f>IF(('OddsRatio_working_3-way'!X58=0),IF(Q58&gt;0,-Q58^(1/3),(-Q58)^(1/3)),'OddsRatio_working_3-way'!AM58-'OddsRatio_working_3-way'!R58/3)</f>
        <v>-0.60081946514974471</v>
      </c>
      <c r="AT58" s="11">
        <f>IF(('OddsRatio_working_3-way'!X58=0),IF(Q58&gt;0,-Q58^(1/3),(-Q58)^(1/3)),'OddsRatio_working_3-way'!AN58-'OddsRatio_working_3-way'!R58/3)</f>
        <v>-0.46679332565740389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2.85</v>
      </c>
      <c r="B59" s="4">
        <f>IF('True_Odds_Calculator_3-way'!B60="","",'True_Odds_Calculator_3-way'!B60)</f>
        <v>3.47</v>
      </c>
      <c r="C59" s="4">
        <f>IF('True_Odds_Calculator_3-way'!C60="","",'True_Odds_Calculator_3-way'!C60)</f>
        <v>2.4700000000000002</v>
      </c>
      <c r="D59" s="9">
        <f t="shared" si="13"/>
        <v>0.33603241784089632</v>
      </c>
      <c r="E59" s="9">
        <f t="shared" si="14"/>
        <v>0.27486890170695166</v>
      </c>
      <c r="F59" s="9">
        <f t="shared" si="15"/>
        <v>0.38909868045215196</v>
      </c>
      <c r="G59" s="9">
        <f t="shared" si="16"/>
        <v>1.0680558681442731</v>
      </c>
      <c r="H59" s="9">
        <f t="shared" si="17"/>
        <v>2.9759033560669055</v>
      </c>
      <c r="I59" s="9">
        <f t="shared" si="18"/>
        <v>3.6380979943163543</v>
      </c>
      <c r="J59" s="9">
        <f t="shared" si="19"/>
        <v>2.5700421261720816</v>
      </c>
      <c r="K59" s="11">
        <f t="shared" si="20"/>
        <v>0.35087719298245612</v>
      </c>
      <c r="L59" s="11">
        <f t="shared" si="21"/>
        <v>0.28818443804034583</v>
      </c>
      <c r="M59" s="11">
        <f t="shared" si="22"/>
        <v>0.40485829959514169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-0.27498862429849835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0.23703216084290107</v>
      </c>
      <c r="Q59" s="11">
        <f>2*'OddsRatio_working_3-way'!K59*'OddsRatio_working_3-way'!L59*'OddsRatio_working_3-way'!M59</f>
        <v>8.1876394073540956E-2</v>
      </c>
      <c r="R59" s="11">
        <f t="shared" si="23"/>
        <v>0</v>
      </c>
      <c r="S59" s="11">
        <f t="shared" si="24"/>
        <v>-0.86197078678281691</v>
      </c>
      <c r="T59" s="11">
        <f t="shared" si="25"/>
        <v>-0.2977446586469143</v>
      </c>
      <c r="U59" s="11">
        <f>'OddsRatio_working_3-way'!S59-'OddsRatio_working_3-way'!R59^2/3</f>
        <v>-0.86197078678281691</v>
      </c>
      <c r="V59" s="11">
        <f>'OddsRatio_working_3-way'!S59*'OddsRatio_working_3-way'!R59/3-2*'OddsRatio_working_3-way'!R59^3/27-'OddsRatio_working_3-way'!T59</f>
        <v>0.2977446586469143</v>
      </c>
      <c r="W59" s="11">
        <f>'OddsRatio_working_3-way'!V59^2+4*'OddsRatio_working_3-way'!U59^3/27</f>
        <v>-6.227941964218095E-3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0.15401284339056404</v>
      </c>
      <c r="Y59" s="11">
        <f>IF('OddsRatio_working_3-way'!W59&gt;=0,IF('OddsRatio_working_3-way'!V59+SQRT('OddsRatio_working_3-way'!W59)&gt;0,0,PI()),ACOS('OddsRatio_working_3-way'!V59/(2*'OddsRatio_working_3-way'!X59)))</f>
        <v>0.25909272883595214</v>
      </c>
      <c r="Z59" s="11">
        <f>'OddsRatio_working_3-way'!X59^(1/3)*COS('OddsRatio_working_3-way'!Y59/3)</f>
        <v>0.53402793407213645</v>
      </c>
      <c r="AA59" s="11">
        <f>'OddsRatio_working_3-way'!X59^(1/3)*COS(('OddsRatio_working_3-way'!Y59+2*PI())/3)</f>
        <v>-0.30705545700195958</v>
      </c>
      <c r="AB59" s="11">
        <f>'OddsRatio_working_3-way'!X59^(1/3)*COS(('OddsRatio_working_3-way'!Y59+4*PI())/3)</f>
        <v>-0.22697247707017698</v>
      </c>
      <c r="AC59" s="11">
        <f>'OddsRatio_working_3-way'!X59^(1/3)*SIN('OddsRatio_working_3-way'!Y59/3)</f>
        <v>4.6235930021122078E-2</v>
      </c>
      <c r="AD59" s="11">
        <f>'OddsRatio_working_3-way'!X59^(1/3)*SIN(('OddsRatio_working_3-way'!Y59+2*PI())/3)</f>
        <v>0.43936379222643052</v>
      </c>
      <c r="AE59" s="11">
        <f>'OddsRatio_working_3-way'!X59^(1/3)*SIN(('OddsRatio_working_3-way'!Y59+4*PI())/3)</f>
        <v>-0.48559972224755255</v>
      </c>
      <c r="AF59" s="11">
        <f>-'OddsRatio_working_3-way'!U59/(3*'OddsRatio_working_3-way'!X59^(1/3))*COS(('OddsRatio_working_3-way'!Y59)/3)</f>
        <v>0.53402793407213656</v>
      </c>
      <c r="AG59" s="11">
        <f>-'OddsRatio_working_3-way'!U59/(3*'OddsRatio_working_3-way'!X59^(1/3))*COS(('OddsRatio_working_3-way'!Y59+2*PI())/3)</f>
        <v>-0.30705545700195963</v>
      </c>
      <c r="AH59" s="11">
        <f>-'OddsRatio_working_3-way'!U59/(3*'OddsRatio_working_3-way'!X59^(1/3))*COS(('OddsRatio_working_3-way'!Y59+4*PI())/3)</f>
        <v>-0.22697247707017704</v>
      </c>
      <c r="AI59" s="11">
        <f>'OddsRatio_working_3-way'!U59/(3*'OddsRatio_working_3-way'!X59^(1/3))*SIN(('OddsRatio_working_3-way'!Y59)/3)</f>
        <v>-4.6235930021122085E-2</v>
      </c>
      <c r="AJ59" s="11">
        <f>'OddsRatio_working_3-way'!U59/(3*'OddsRatio_working_3-way'!X59^(1/3))*SIN(('OddsRatio_working_3-way'!Y59+2*PI())/3)</f>
        <v>-0.43936379222643057</v>
      </c>
      <c r="AK59" s="11">
        <f>'OddsRatio_working_3-way'!U59/(3*'OddsRatio_working_3-way'!X59^(1/3))*SIN(('OddsRatio_working_3-way'!Y59+4*PI())/3)</f>
        <v>0.48559972224755266</v>
      </c>
      <c r="AL59" s="11">
        <f>'OddsRatio_working_3-way'!Z59+'OddsRatio_working_3-way'!AF59</f>
        <v>1.0680558681442731</v>
      </c>
      <c r="AM59" s="11">
        <f>'OddsRatio_working_3-way'!AA59+'OddsRatio_working_3-way'!AG59</f>
        <v>-0.61411091400391915</v>
      </c>
      <c r="AN59" s="11">
        <f>'OddsRatio_working_3-way'!AB59+'OddsRatio_working_3-way'!AH59</f>
        <v>-0.45394495414035402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1.0680558681442731</v>
      </c>
      <c r="AS59" s="11">
        <f>IF(('OddsRatio_working_3-way'!X59=0),IF(Q59&gt;0,-Q59^(1/3),(-Q59)^(1/3)),'OddsRatio_working_3-way'!AM59-'OddsRatio_working_3-way'!R59/3)</f>
        <v>-0.61411091400391915</v>
      </c>
      <c r="AT59" s="11">
        <f>IF(('OddsRatio_working_3-way'!X59=0),IF(Q59&gt;0,-Q59^(1/3),(-Q59)^(1/3)),'OddsRatio_working_3-way'!AN59-'OddsRatio_working_3-way'!R59/3)</f>
        <v>-0.45394495414035402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1.69</v>
      </c>
      <c r="B60" s="4">
        <f>IF('True_Odds_Calculator_3-way'!B61="","",'True_Odds_Calculator_3-way'!B61)</f>
        <v>3.52</v>
      </c>
      <c r="C60" s="4">
        <f>IF('True_Odds_Calculator_3-way'!C61="","",'True_Odds_Calculator_3-way'!C61)</f>
        <v>5.75</v>
      </c>
      <c r="D60" s="9">
        <f t="shared" si="13"/>
        <v>0.57094944255025104</v>
      </c>
      <c r="E60" s="9">
        <f t="shared" si="14"/>
        <v>0.26705878842701586</v>
      </c>
      <c r="F60" s="9">
        <f t="shared" si="15"/>
        <v>0.16199176902273327</v>
      </c>
      <c r="G60" s="9">
        <f t="shared" si="16"/>
        <v>1.08908487470212</v>
      </c>
      <c r="H60" s="9">
        <f t="shared" si="17"/>
        <v>1.7514685635444629</v>
      </c>
      <c r="I60" s="9">
        <f t="shared" si="18"/>
        <v>3.7444938842493425</v>
      </c>
      <c r="J60" s="9">
        <f t="shared" si="19"/>
        <v>6.1731531548350711</v>
      </c>
      <c r="K60" s="11">
        <f t="shared" si="20"/>
        <v>0.59171597633136097</v>
      </c>
      <c r="L60" s="11">
        <f t="shared" si="21"/>
        <v>0.28409090909090912</v>
      </c>
      <c r="M60" s="11">
        <f t="shared" si="22"/>
        <v>0.17391304347826086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-0.24146046261430898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0.2327104333793297</v>
      </c>
      <c r="Q60" s="11">
        <f>2*'OddsRatio_working_3-way'!K60*'OddsRatio_working_3-way'!L60*'OddsRatio_working_3-way'!M60</f>
        <v>5.8469958135509981E-2</v>
      </c>
      <c r="R60" s="11">
        <f t="shared" si="23"/>
        <v>0</v>
      </c>
      <c r="S60" s="11">
        <f t="shared" si="24"/>
        <v>-0.96376206216023064</v>
      </c>
      <c r="T60" s="11">
        <f t="shared" si="25"/>
        <v>-0.24215127189955546</v>
      </c>
      <c r="U60" s="11">
        <f>'OddsRatio_working_3-way'!S60-'OddsRatio_working_3-way'!R60^2/3</f>
        <v>-0.96376206216023064</v>
      </c>
      <c r="V60" s="11">
        <f>'OddsRatio_working_3-way'!S60*'OddsRatio_working_3-way'!R60/3-2*'OddsRatio_working_3-way'!R60^3/27-'OddsRatio_working_3-way'!T60</f>
        <v>0.24215127189955546</v>
      </c>
      <c r="W60" s="11">
        <f>'OddsRatio_working_3-way'!V60^2+4*'OddsRatio_working_3-way'!U60^3/27</f>
        <v>-7.3981748727380198E-2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0.18208444964490558</v>
      </c>
      <c r="Y60" s="11">
        <f>IF('OddsRatio_working_3-way'!W60&gt;=0,IF('OddsRatio_working_3-way'!V60+SQRT('OddsRatio_working_3-way'!W60)&gt;0,0,PI()),ACOS('OddsRatio_working_3-way'!V60/(2*'OddsRatio_working_3-way'!X60)))</f>
        <v>0.84337988810731956</v>
      </c>
      <c r="Z60" s="11">
        <f>'OddsRatio_working_3-way'!X60^(1/3)*COS('OddsRatio_working_3-way'!Y60/3)</f>
        <v>0.54454243735106</v>
      </c>
      <c r="AA60" s="11">
        <f>'OddsRatio_working_3-way'!X60^(1/3)*COS(('OddsRatio_working_3-way'!Y60+2*PI())/3)</f>
        <v>-0.40845369178746466</v>
      </c>
      <c r="AB60" s="11">
        <f>'OddsRatio_working_3-way'!X60^(1/3)*COS(('OddsRatio_working_3-way'!Y60+4*PI())/3)</f>
        <v>-0.13608874556359549</v>
      </c>
      <c r="AC60" s="11">
        <f>'OddsRatio_working_3-way'!X60^(1/3)*SIN('OddsRatio_working_3-way'!Y60/3)</f>
        <v>0.15724997502016902</v>
      </c>
      <c r="AD60" s="11">
        <f>'OddsRatio_working_3-way'!X60^(1/3)*SIN(('OddsRatio_working_3-way'!Y60+2*PI())/3)</f>
        <v>0.39296259667462968</v>
      </c>
      <c r="AE60" s="11">
        <f>'OddsRatio_working_3-way'!X60^(1/3)*SIN(('OddsRatio_working_3-way'!Y60+4*PI())/3)</f>
        <v>-0.55021257169479854</v>
      </c>
      <c r="AF60" s="11">
        <f>-'OddsRatio_working_3-way'!U60/(3*'OddsRatio_working_3-way'!X60^(1/3))*COS(('OddsRatio_working_3-way'!Y60)/3)</f>
        <v>0.54454243735106</v>
      </c>
      <c r="AG60" s="11">
        <f>-'OddsRatio_working_3-way'!U60/(3*'OddsRatio_working_3-way'!X60^(1/3))*COS(('OddsRatio_working_3-way'!Y60+2*PI())/3)</f>
        <v>-0.40845369178746466</v>
      </c>
      <c r="AH60" s="11">
        <f>-'OddsRatio_working_3-way'!U60/(3*'OddsRatio_working_3-way'!X60^(1/3))*COS(('OddsRatio_working_3-way'!Y60+4*PI())/3)</f>
        <v>-0.13608874556359549</v>
      </c>
      <c r="AI60" s="11">
        <f>'OddsRatio_working_3-way'!U60/(3*'OddsRatio_working_3-way'!X60^(1/3))*SIN(('OddsRatio_working_3-way'!Y60)/3)</f>
        <v>-0.15724997502016902</v>
      </c>
      <c r="AJ60" s="11">
        <f>'OddsRatio_working_3-way'!U60/(3*'OddsRatio_working_3-way'!X60^(1/3))*SIN(('OddsRatio_working_3-way'!Y60+2*PI())/3)</f>
        <v>-0.39296259667462968</v>
      </c>
      <c r="AK60" s="11">
        <f>'OddsRatio_working_3-way'!U60/(3*'OddsRatio_working_3-way'!X60^(1/3))*SIN(('OddsRatio_working_3-way'!Y60+4*PI())/3)</f>
        <v>0.55021257169479854</v>
      </c>
      <c r="AL60" s="11">
        <f>'OddsRatio_working_3-way'!Z60+'OddsRatio_working_3-way'!AF60</f>
        <v>1.08908487470212</v>
      </c>
      <c r="AM60" s="11">
        <f>'OddsRatio_working_3-way'!AA60+'OddsRatio_working_3-way'!AG60</f>
        <v>-0.81690738357492931</v>
      </c>
      <c r="AN60" s="11">
        <f>'OddsRatio_working_3-way'!AB60+'OddsRatio_working_3-way'!AH60</f>
        <v>-0.27217749112719097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1.08908487470212</v>
      </c>
      <c r="AS60" s="11">
        <f>IF(('OddsRatio_working_3-way'!X60=0),IF(Q60&gt;0,-Q60^(1/3),(-Q60)^(1/3)),'OddsRatio_working_3-way'!AM60-'OddsRatio_working_3-way'!R60/3)</f>
        <v>-0.81690738357492931</v>
      </c>
      <c r="AT60" s="11">
        <f>IF(('OddsRatio_working_3-way'!X60=0),IF(Q60&gt;0,-Q60^(1/3),(-Q60)^(1/3)),'OddsRatio_working_3-way'!AN60-'OddsRatio_working_3-way'!R60/3)</f>
        <v>-0.27217749112719097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1.81</v>
      </c>
      <c r="B61" s="4">
        <f>IF('True_Odds_Calculator_3-way'!B62="","",'True_Odds_Calculator_3-way'!B62)</f>
        <v>3.84</v>
      </c>
      <c r="C61" s="4">
        <f>IF('True_Odds_Calculator_3-way'!C62="","",'True_Odds_Calculator_3-way'!C62)</f>
        <v>4.25</v>
      </c>
      <c r="D61" s="9">
        <f t="shared" si="13"/>
        <v>0.53298446284744616</v>
      </c>
      <c r="E61" s="9">
        <f t="shared" si="14"/>
        <v>0.24556724342439057</v>
      </c>
      <c r="F61" s="9">
        <f t="shared" si="15"/>
        <v>0.2214482937281636</v>
      </c>
      <c r="G61" s="9">
        <f t="shared" si="16"/>
        <v>1.0817620995293256</v>
      </c>
      <c r="H61" s="9">
        <f t="shared" si="17"/>
        <v>1.8762273006187531</v>
      </c>
      <c r="I61" s="9">
        <f t="shared" si="18"/>
        <v>4.0722043626632844</v>
      </c>
      <c r="J61" s="9">
        <f t="shared" si="19"/>
        <v>4.5157268234703078</v>
      </c>
      <c r="K61" s="11">
        <f t="shared" si="20"/>
        <v>0.5524861878453039</v>
      </c>
      <c r="L61" s="11">
        <f t="shared" si="21"/>
        <v>0.26041666666666669</v>
      </c>
      <c r="M61" s="11">
        <f t="shared" si="22"/>
        <v>0.23529411764705882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-0.25309757881052974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0.23358791030224244</v>
      </c>
      <c r="Q61" s="11">
        <f>2*'OddsRatio_working_3-way'!K61*'OddsRatio_working_3-way'!L61*'OddsRatio_working_3-way'!M61</f>
        <v>6.7706640667316659E-2</v>
      </c>
      <c r="R61" s="11">
        <f t="shared" si="23"/>
        <v>0</v>
      </c>
      <c r="S61" s="11">
        <f t="shared" si="24"/>
        <v>-0.92291641587416229</v>
      </c>
      <c r="T61" s="11">
        <f t="shared" si="25"/>
        <v>-0.2675120046012065</v>
      </c>
      <c r="U61" s="11">
        <f>'OddsRatio_working_3-way'!S61-'OddsRatio_working_3-way'!R61^2/3</f>
        <v>-0.92291641587416229</v>
      </c>
      <c r="V61" s="11">
        <f>'OddsRatio_working_3-way'!S61*'OddsRatio_working_3-way'!R61/3-2*'OddsRatio_working_3-way'!R61^3/27-'OddsRatio_working_3-way'!T61</f>
        <v>0.2675120046012065</v>
      </c>
      <c r="W61" s="11">
        <f>'OddsRatio_working_3-way'!V61^2+4*'OddsRatio_working_3-way'!U61^3/27</f>
        <v>-4.489908489384041E-2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0.17063246870071089</v>
      </c>
      <c r="Y61" s="11">
        <f>IF('OddsRatio_working_3-way'!W61&gt;=0,IF('OddsRatio_working_3-way'!V61+SQRT('OddsRatio_working_3-way'!W61)&gt;0,0,PI()),ACOS('OddsRatio_working_3-way'!V61/(2*'OddsRatio_working_3-way'!X61)))</f>
        <v>0.6699001787516693</v>
      </c>
      <c r="Z61" s="11">
        <f>'OddsRatio_working_3-way'!X61^(1/3)*COS('OddsRatio_working_3-way'!Y61/3)</f>
        <v>0.54088104976466289</v>
      </c>
      <c r="AA61" s="11">
        <f>'OddsRatio_working_3-way'!X61^(1/3)*COS(('OddsRatio_working_3-way'!Y61+2*PI())/3)</f>
        <v>-0.37681190953369226</v>
      </c>
      <c r="AB61" s="11">
        <f>'OddsRatio_working_3-way'!X61^(1/3)*COS(('OddsRatio_working_3-way'!Y61+4*PI())/3)</f>
        <v>-0.16406914023097086</v>
      </c>
      <c r="AC61" s="11">
        <f>'OddsRatio_working_3-way'!X61^(1/3)*SIN('OddsRatio_working_3-way'!Y61/3)</f>
        <v>0.12282709512507278</v>
      </c>
      <c r="AD61" s="11">
        <f>'OddsRatio_working_3-way'!X61^(1/3)*SIN(('OddsRatio_working_3-way'!Y61+2*PI())/3)</f>
        <v>0.40700318195925694</v>
      </c>
      <c r="AE61" s="11">
        <f>'OddsRatio_working_3-way'!X61^(1/3)*SIN(('OddsRatio_working_3-way'!Y61+4*PI())/3)</f>
        <v>-0.52983027708432962</v>
      </c>
      <c r="AF61" s="11">
        <f>-'OddsRatio_working_3-way'!U61/(3*'OddsRatio_working_3-way'!X61^(1/3))*COS(('OddsRatio_working_3-way'!Y61)/3)</f>
        <v>0.54088104976466278</v>
      </c>
      <c r="AG61" s="11">
        <f>-'OddsRatio_working_3-way'!U61/(3*'OddsRatio_working_3-way'!X61^(1/3))*COS(('OddsRatio_working_3-way'!Y61+2*PI())/3)</f>
        <v>-0.37681190953369215</v>
      </c>
      <c r="AH61" s="11">
        <f>-'OddsRatio_working_3-way'!U61/(3*'OddsRatio_working_3-way'!X61^(1/3))*COS(('OddsRatio_working_3-way'!Y61+4*PI())/3)</f>
        <v>-0.16406914023097083</v>
      </c>
      <c r="AI61" s="11">
        <f>'OddsRatio_working_3-way'!U61/(3*'OddsRatio_working_3-way'!X61^(1/3))*SIN(('OddsRatio_working_3-way'!Y61)/3)</f>
        <v>-0.12282709512507277</v>
      </c>
      <c r="AJ61" s="11">
        <f>'OddsRatio_working_3-way'!U61/(3*'OddsRatio_working_3-way'!X61^(1/3))*SIN(('OddsRatio_working_3-way'!Y61+2*PI())/3)</f>
        <v>-0.40700318195925683</v>
      </c>
      <c r="AK61" s="11">
        <f>'OddsRatio_working_3-way'!U61/(3*'OddsRatio_working_3-way'!X61^(1/3))*SIN(('OddsRatio_working_3-way'!Y61+4*PI())/3)</f>
        <v>0.5298302770843295</v>
      </c>
      <c r="AL61" s="11">
        <f>'OddsRatio_working_3-way'!Z61+'OddsRatio_working_3-way'!AF61</f>
        <v>1.0817620995293256</v>
      </c>
      <c r="AM61" s="11">
        <f>'OddsRatio_working_3-way'!AA61+'OddsRatio_working_3-way'!AG61</f>
        <v>-0.7536238190673844</v>
      </c>
      <c r="AN61" s="11">
        <f>'OddsRatio_working_3-way'!AB61+'OddsRatio_working_3-way'!AH61</f>
        <v>-0.32813828046194171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1.0817620995293256</v>
      </c>
      <c r="AS61" s="11">
        <f>IF(('OddsRatio_working_3-way'!X61=0),IF(Q61&gt;0,-Q61^(1/3),(-Q61)^(1/3)),'OddsRatio_working_3-way'!AM61-'OddsRatio_working_3-way'!R61/3)</f>
        <v>-0.7536238190673844</v>
      </c>
      <c r="AT61" s="11">
        <f>IF(('OddsRatio_working_3-way'!X61=0),IF(Q61&gt;0,-Q61^(1/3),(-Q61)^(1/3)),'OddsRatio_working_3-way'!AN61-'OddsRatio_working_3-way'!R61/3)</f>
        <v>-0.32813828046194171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2.31</v>
      </c>
      <c r="B62" s="4">
        <f>IF('True_Odds_Calculator_3-way'!B63="","",'True_Odds_Calculator_3-way'!B63)</f>
        <v>3.3</v>
      </c>
      <c r="C62" s="4">
        <f>IF('True_Odds_Calculator_3-way'!C63="","",'True_Odds_Calculator_3-way'!C63)</f>
        <v>3.25</v>
      </c>
      <c r="D62" s="9">
        <f t="shared" si="13"/>
        <v>0.41682527350018989</v>
      </c>
      <c r="E62" s="9">
        <f t="shared" si="14"/>
        <v>0.28931737065969376</v>
      </c>
      <c r="F62" s="9">
        <f t="shared" si="15"/>
        <v>0.29385735584011646</v>
      </c>
      <c r="G62" s="9">
        <f t="shared" si="16"/>
        <v>1.0680051696678539</v>
      </c>
      <c r="H62" s="9">
        <f t="shared" si="17"/>
        <v>2.3990867722648885</v>
      </c>
      <c r="I62" s="9">
        <f t="shared" si="18"/>
        <v>3.4564118902360637</v>
      </c>
      <c r="J62" s="9">
        <f t="shared" si="19"/>
        <v>3.4030116317526709</v>
      </c>
      <c r="K62" s="11">
        <f t="shared" si="20"/>
        <v>0.4329004329004329</v>
      </c>
      <c r="L62" s="11">
        <f t="shared" si="21"/>
        <v>0.30303030303030304</v>
      </c>
      <c r="M62" s="11">
        <f t="shared" si="22"/>
        <v>0.30769230769230771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-0.27363545545363743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0.23653114562205468</v>
      </c>
      <c r="Q62" s="11">
        <f>2*'OddsRatio_working_3-way'!K62*'OddsRatio_working_3-way'!L62*'OddsRatio_working_3-way'!M62</f>
        <v>8.0727353454626186E-2</v>
      </c>
      <c r="R62" s="11">
        <f t="shared" si="23"/>
        <v>0</v>
      </c>
      <c r="S62" s="11">
        <f t="shared" si="24"/>
        <v>-0.86440240439576588</v>
      </c>
      <c r="T62" s="11">
        <f t="shared" si="25"/>
        <v>-0.2950178854593058</v>
      </c>
      <c r="U62" s="11">
        <f>'OddsRatio_working_3-way'!S62-'OddsRatio_working_3-way'!R62^2/3</f>
        <v>-0.86440240439576588</v>
      </c>
      <c r="V62" s="11">
        <f>'OddsRatio_working_3-way'!S62*'OddsRatio_working_3-way'!R62/3-2*'OddsRatio_working_3-way'!R62^3/27-'OddsRatio_working_3-way'!T62</f>
        <v>0.2950178854593058</v>
      </c>
      <c r="W62" s="11">
        <f>'OddsRatio_working_3-way'!V62^2+4*'OddsRatio_working_3-way'!U62^3/27</f>
        <v>-8.6495055704333551E-3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0.15466500760620794</v>
      </c>
      <c r="Y62" s="11">
        <f>IF('OddsRatio_working_3-way'!W62&gt;=0,IF('OddsRatio_working_3-way'!V62+SQRT('OddsRatio_working_3-way'!W62)&gt;0,0,PI()),ACOS('OddsRatio_working_3-way'!V62/(2*'OddsRatio_working_3-way'!X62)))</f>
        <v>0.30538309136179898</v>
      </c>
      <c r="Z62" s="11">
        <f>'OddsRatio_working_3-way'!X62^(1/3)*COS('OddsRatio_working_3-way'!Y62/3)</f>
        <v>0.53400258483392693</v>
      </c>
      <c r="AA62" s="11">
        <f>'OddsRatio_working_3-way'!X62^(1/3)*COS(('OddsRatio_working_3-way'!Y62+2*PI())/3)</f>
        <v>-0.31424037202225452</v>
      </c>
      <c r="AB62" s="11">
        <f>'OddsRatio_working_3-way'!X62^(1/3)*COS(('OddsRatio_working_3-way'!Y62+4*PI())/3)</f>
        <v>-0.21976221281167221</v>
      </c>
      <c r="AC62" s="11">
        <f>'OddsRatio_working_3-way'!X62^(1/3)*SIN('OddsRatio_working_3-way'!Y62/3)</f>
        <v>5.4546990652770022E-2</v>
      </c>
      <c r="AD62" s="11">
        <f>'OddsRatio_working_3-way'!X62^(1/3)*SIN(('OddsRatio_working_3-way'!Y62+2*PI())/3)</f>
        <v>0.43518630882635045</v>
      </c>
      <c r="AE62" s="11">
        <f>'OddsRatio_working_3-way'!X62^(1/3)*SIN(('OddsRatio_working_3-way'!Y62+4*PI())/3)</f>
        <v>-0.48973329947912053</v>
      </c>
      <c r="AF62" s="11">
        <f>-'OddsRatio_working_3-way'!U62/(3*'OddsRatio_working_3-way'!X62^(1/3))*COS(('OddsRatio_working_3-way'!Y62)/3)</f>
        <v>0.53400258483392693</v>
      </c>
      <c r="AG62" s="11">
        <f>-'OddsRatio_working_3-way'!U62/(3*'OddsRatio_working_3-way'!X62^(1/3))*COS(('OddsRatio_working_3-way'!Y62+2*PI())/3)</f>
        <v>-0.31424037202225452</v>
      </c>
      <c r="AH62" s="11">
        <f>-'OddsRatio_working_3-way'!U62/(3*'OddsRatio_working_3-way'!X62^(1/3))*COS(('OddsRatio_working_3-way'!Y62+4*PI())/3)</f>
        <v>-0.21976221281167221</v>
      </c>
      <c r="AI62" s="11">
        <f>'OddsRatio_working_3-way'!U62/(3*'OddsRatio_working_3-way'!X62^(1/3))*SIN(('OddsRatio_working_3-way'!Y62)/3)</f>
        <v>-5.4546990652770022E-2</v>
      </c>
      <c r="AJ62" s="11">
        <f>'OddsRatio_working_3-way'!U62/(3*'OddsRatio_working_3-way'!X62^(1/3))*SIN(('OddsRatio_working_3-way'!Y62+2*PI())/3)</f>
        <v>-0.43518630882635045</v>
      </c>
      <c r="AK62" s="11">
        <f>'OddsRatio_working_3-way'!U62/(3*'OddsRatio_working_3-way'!X62^(1/3))*SIN(('OddsRatio_working_3-way'!Y62+4*PI())/3)</f>
        <v>0.48973329947912053</v>
      </c>
      <c r="AL62" s="11">
        <f>'OddsRatio_working_3-way'!Z62+'OddsRatio_working_3-way'!AF62</f>
        <v>1.0680051696678539</v>
      </c>
      <c r="AM62" s="11">
        <f>'OddsRatio_working_3-way'!AA62+'OddsRatio_working_3-way'!AG62</f>
        <v>-0.62848074404450904</v>
      </c>
      <c r="AN62" s="11">
        <f>'OddsRatio_working_3-way'!AB62+'OddsRatio_working_3-way'!AH62</f>
        <v>-0.43952442562334443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1.0680051696678539</v>
      </c>
      <c r="AS62" s="11">
        <f>IF(('OddsRatio_working_3-way'!X62=0),IF(Q62&gt;0,-Q62^(1/3),(-Q62)^(1/3)),'OddsRatio_working_3-way'!AM62-'OddsRatio_working_3-way'!R62/3)</f>
        <v>-0.62848074404450904</v>
      </c>
      <c r="AT62" s="11">
        <f>IF(('OddsRatio_working_3-way'!X62=0),IF(Q62&gt;0,-Q62^(1/3),(-Q62)^(1/3)),'OddsRatio_working_3-way'!AN62-'OddsRatio_working_3-way'!R62/3)</f>
        <v>-0.43952442562334443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2.2000000000000002</v>
      </c>
      <c r="B63" s="4">
        <f>IF('True_Odds_Calculator_3-way'!B64="","",'True_Odds_Calculator_3-way'!B64)</f>
        <v>3.45</v>
      </c>
      <c r="C63" s="4">
        <f>IF('True_Odds_Calculator_3-way'!C64="","",'True_Odds_Calculator_3-way'!C64)</f>
        <v>3.32</v>
      </c>
      <c r="D63" s="9">
        <f t="shared" si="13"/>
        <v>0.43740642477143099</v>
      </c>
      <c r="E63" s="9">
        <f t="shared" si="14"/>
        <v>0.27578611562020916</v>
      </c>
      <c r="F63" s="9">
        <f t="shared" si="15"/>
        <v>0.28680745960835985</v>
      </c>
      <c r="G63" s="9">
        <f t="shared" si="16"/>
        <v>1.0718360609406443</v>
      </c>
      <c r="H63" s="9">
        <f t="shared" si="17"/>
        <v>2.2862032731287729</v>
      </c>
      <c r="I63" s="9">
        <f t="shared" si="18"/>
        <v>3.6259983493045782</v>
      </c>
      <c r="J63" s="9">
        <f t="shared" si="19"/>
        <v>3.4866596613822942</v>
      </c>
      <c r="K63" s="11">
        <f t="shared" si="20"/>
        <v>0.45454545454545453</v>
      </c>
      <c r="L63" s="11">
        <f t="shared" si="21"/>
        <v>0.28985507246376813</v>
      </c>
      <c r="M63" s="11">
        <f t="shared" si="22"/>
        <v>0.30120481927710846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-0.27067955616934147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0.23691604362112478</v>
      </c>
      <c r="Q63" s="11">
        <f>2*'OddsRatio_working_3-way'!K63*'OddsRatio_working_3-way'!L63*'OddsRatio_working_3-way'!M63</f>
        <v>7.9368858834547681E-2</v>
      </c>
      <c r="R63" s="11">
        <f t="shared" si="23"/>
        <v>0</v>
      </c>
      <c r="S63" s="11">
        <f t="shared" si="24"/>
        <v>-0.8752638986629131</v>
      </c>
      <c r="T63" s="11">
        <f t="shared" si="25"/>
        <v>-0.29322073657049019</v>
      </c>
      <c r="U63" s="11">
        <f>'OddsRatio_working_3-way'!S63-'OddsRatio_working_3-way'!R63^2/3</f>
        <v>-0.8752638986629131</v>
      </c>
      <c r="V63" s="11">
        <f>'OddsRatio_working_3-way'!S63*'OddsRatio_working_3-way'!R63/3-2*'OddsRatio_working_3-way'!R63^3/27-'OddsRatio_working_3-way'!T63</f>
        <v>0.29322073657049019</v>
      </c>
      <c r="W63" s="11">
        <f>'OddsRatio_working_3-way'!V63^2+4*'OddsRatio_working_3-way'!U63^3/27</f>
        <v>-1.3359110766737833E-2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0.15758926924260946</v>
      </c>
      <c r="Y63" s="11">
        <f>IF('OddsRatio_working_3-way'!W63&gt;=0,IF('OddsRatio_working_3-way'!V63+SQRT('OddsRatio_working_3-way'!W63)&gt;0,0,PI()),ACOS('OddsRatio_working_3-way'!V63/(2*'OddsRatio_working_3-way'!X63)))</f>
        <v>0.37547870372790015</v>
      </c>
      <c r="Z63" s="11">
        <f>'OddsRatio_working_3-way'!X63^(1/3)*COS('OddsRatio_working_3-way'!Y63/3)</f>
        <v>0.53591803047032205</v>
      </c>
      <c r="AA63" s="11">
        <f>'OddsRatio_working_3-way'!X63^(1/3)*COS(('OddsRatio_working_3-way'!Y63+2*PI())/3)</f>
        <v>-0.32635313418849837</v>
      </c>
      <c r="AB63" s="11">
        <f>'OddsRatio_working_3-way'!X63^(1/3)*COS(('OddsRatio_working_3-way'!Y63+4*PI())/3)</f>
        <v>-0.20956489628182373</v>
      </c>
      <c r="AC63" s="11">
        <f>'OddsRatio_working_3-way'!X63^(1/3)*SIN('OddsRatio_working_3-way'!Y63/3)</f>
        <v>6.7427720593600846E-2</v>
      </c>
      <c r="AD63" s="11">
        <f>'OddsRatio_working_3-way'!X63^(1/3)*SIN(('OddsRatio_working_3-way'!Y63+2*PI())/3)</f>
        <v>0.43040476843662134</v>
      </c>
      <c r="AE63" s="11">
        <f>'OddsRatio_working_3-way'!X63^(1/3)*SIN(('OddsRatio_working_3-way'!Y63+4*PI())/3)</f>
        <v>-0.49783248903022204</v>
      </c>
      <c r="AF63" s="11">
        <f>-'OddsRatio_working_3-way'!U63/(3*'OddsRatio_working_3-way'!X63^(1/3))*COS(('OddsRatio_working_3-way'!Y63)/3)</f>
        <v>0.53591803047032216</v>
      </c>
      <c r="AG63" s="11">
        <f>-'OddsRatio_working_3-way'!U63/(3*'OddsRatio_working_3-way'!X63^(1/3))*COS(('OddsRatio_working_3-way'!Y63+2*PI())/3)</f>
        <v>-0.32635313418849843</v>
      </c>
      <c r="AH63" s="11">
        <f>-'OddsRatio_working_3-way'!U63/(3*'OddsRatio_working_3-way'!X63^(1/3))*COS(('OddsRatio_working_3-way'!Y63+4*PI())/3)</f>
        <v>-0.20956489628182379</v>
      </c>
      <c r="AI63" s="11">
        <f>'OddsRatio_working_3-way'!U63/(3*'OddsRatio_working_3-way'!X63^(1/3))*SIN(('OddsRatio_working_3-way'!Y63)/3)</f>
        <v>-6.7427720593600859E-2</v>
      </c>
      <c r="AJ63" s="11">
        <f>'OddsRatio_working_3-way'!U63/(3*'OddsRatio_working_3-way'!X63^(1/3))*SIN(('OddsRatio_working_3-way'!Y63+2*PI())/3)</f>
        <v>-0.4304047684366214</v>
      </c>
      <c r="AK63" s="11">
        <f>'OddsRatio_working_3-way'!U63/(3*'OddsRatio_working_3-way'!X63^(1/3))*SIN(('OddsRatio_working_3-way'!Y63+4*PI())/3)</f>
        <v>0.49783248903022215</v>
      </c>
      <c r="AL63" s="11">
        <f>'OddsRatio_working_3-way'!Z63+'OddsRatio_working_3-way'!AF63</f>
        <v>1.0718360609406443</v>
      </c>
      <c r="AM63" s="11">
        <f>'OddsRatio_working_3-way'!AA63+'OddsRatio_working_3-way'!AG63</f>
        <v>-0.65270626837699686</v>
      </c>
      <c r="AN63" s="11">
        <f>'OddsRatio_working_3-way'!AB63+'OddsRatio_working_3-way'!AH63</f>
        <v>-0.41912979256364752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1.0718360609406443</v>
      </c>
      <c r="AS63" s="11">
        <f>IF(('OddsRatio_working_3-way'!X63=0),IF(Q63&gt;0,-Q63^(1/3),(-Q63)^(1/3)),'OddsRatio_working_3-way'!AM63-'OddsRatio_working_3-way'!R63/3)</f>
        <v>-0.65270626837699686</v>
      </c>
      <c r="AT63" s="11">
        <f>IF(('OddsRatio_working_3-way'!X63=0),IF(Q63&gt;0,-Q63^(1/3),(-Q63)^(1/3)),'OddsRatio_working_3-way'!AN63-'OddsRatio_working_3-way'!R63/3)</f>
        <v>-0.41912979256364752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2.5099999999999998</v>
      </c>
      <c r="B64" s="4">
        <f>IF('True_Odds_Calculator_3-way'!B65="","",'True_Odds_Calculator_3-way'!B65)</f>
        <v>3.36</v>
      </c>
      <c r="C64" s="4">
        <f>IF('True_Odds_Calculator_3-way'!C65="","",'True_Odds_Calculator_3-way'!C65)</f>
        <v>2.88</v>
      </c>
      <c r="D64" s="9">
        <f t="shared" si="13"/>
        <v>0.38301106846188121</v>
      </c>
      <c r="E64" s="9">
        <f t="shared" si="14"/>
        <v>0.28427800531822672</v>
      </c>
      <c r="F64" s="9">
        <f t="shared" si="15"/>
        <v>0.33271092621989212</v>
      </c>
      <c r="G64" s="9">
        <f t="shared" si="16"/>
        <v>1.0668149697523386</v>
      </c>
      <c r="H64" s="9">
        <f t="shared" si="17"/>
        <v>2.6108906043260314</v>
      </c>
      <c r="I64" s="9">
        <f t="shared" si="18"/>
        <v>3.5176833286155191</v>
      </c>
      <c r="J64" s="9">
        <f t="shared" si="19"/>
        <v>3.0056121431343965</v>
      </c>
      <c r="K64" s="11">
        <f t="shared" si="20"/>
        <v>0.39840637450199207</v>
      </c>
      <c r="L64" s="11">
        <f t="shared" si="21"/>
        <v>0.29761904761904762</v>
      </c>
      <c r="M64" s="11">
        <f t="shared" si="22"/>
        <v>0.34722222222222221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-0.27582988153207277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0.23673493855266764</v>
      </c>
      <c r="Q64" s="11">
        <f>2*'OddsRatio_working_3-way'!K64*'OddsRatio_working_3-way'!L64*'OddsRatio_working_3-way'!M64</f>
        <v>8.2342587322667013E-2</v>
      </c>
      <c r="R64" s="11">
        <f t="shared" si="23"/>
        <v>0</v>
      </c>
      <c r="S64" s="11">
        <f t="shared" si="24"/>
        <v>-0.85826429405597493</v>
      </c>
      <c r="T64" s="11">
        <f t="shared" si="25"/>
        <v>-0.29852671097599132</v>
      </c>
      <c r="U64" s="11">
        <f>'OddsRatio_working_3-way'!S64-'OddsRatio_working_3-way'!R64^2/3</f>
        <v>-0.85826429405597493</v>
      </c>
      <c r="V64" s="11">
        <f>'OddsRatio_working_3-way'!S64*'OddsRatio_working_3-way'!R64/3-2*'OddsRatio_working_3-way'!R64^3/27-'OddsRatio_working_3-way'!T64</f>
        <v>0.29852671097599132</v>
      </c>
      <c r="W64" s="11">
        <f>'OddsRatio_working_3-way'!V64^2+4*'OddsRatio_working_3-way'!U64^3/27</f>
        <v>-4.5429262596494296E-3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0.1530205242980435</v>
      </c>
      <c r="Y64" s="11">
        <f>IF('OddsRatio_working_3-way'!W64&gt;=0,IF('OddsRatio_working_3-way'!V64+SQRT('OddsRatio_working_3-way'!W64)&gt;0,0,PI()),ACOS('OddsRatio_working_3-way'!V64/(2*'OddsRatio_working_3-way'!X64)))</f>
        <v>0.22205632727043145</v>
      </c>
      <c r="Z64" s="11">
        <f>'OddsRatio_working_3-way'!X64^(1/3)*COS('OddsRatio_working_3-way'!Y64/3)</f>
        <v>0.53340748487616929</v>
      </c>
      <c r="AA64" s="11">
        <f>'OddsRatio_working_3-way'!X64^(1/3)*COS(('OddsRatio_working_3-way'!Y64+2*PI())/3)</f>
        <v>-0.30095888544688137</v>
      </c>
      <c r="AB64" s="11">
        <f>'OddsRatio_working_3-way'!X64^(1/3)*COS(('OddsRatio_working_3-way'!Y64+4*PI())/3)</f>
        <v>-0.23244859942928811</v>
      </c>
      <c r="AC64" s="11">
        <f>'OddsRatio_working_3-way'!X64^(1/3)*SIN('OddsRatio_working_3-way'!Y64/3)</f>
        <v>3.9554432074515901E-2</v>
      </c>
      <c r="AD64" s="11">
        <f>'OddsRatio_working_3-way'!X64^(1/3)*SIN(('OddsRatio_working_3-way'!Y64+2*PI())/3)</f>
        <v>0.44216721643426854</v>
      </c>
      <c r="AE64" s="11">
        <f>'OddsRatio_working_3-way'!X64^(1/3)*SIN(('OddsRatio_working_3-way'!Y64+4*PI())/3)</f>
        <v>-0.48172164850878424</v>
      </c>
      <c r="AF64" s="11">
        <f>-'OddsRatio_working_3-way'!U64/(3*'OddsRatio_working_3-way'!X64^(1/3))*COS(('OddsRatio_working_3-way'!Y64)/3)</f>
        <v>0.53340748487616929</v>
      </c>
      <c r="AG64" s="11">
        <f>-'OddsRatio_working_3-way'!U64/(3*'OddsRatio_working_3-way'!X64^(1/3))*COS(('OddsRatio_working_3-way'!Y64+2*PI())/3)</f>
        <v>-0.30095888544688137</v>
      </c>
      <c r="AH64" s="11">
        <f>-'OddsRatio_working_3-way'!U64/(3*'OddsRatio_working_3-way'!X64^(1/3))*COS(('OddsRatio_working_3-way'!Y64+4*PI())/3)</f>
        <v>-0.23244859942928811</v>
      </c>
      <c r="AI64" s="11">
        <f>'OddsRatio_working_3-way'!U64/(3*'OddsRatio_working_3-way'!X64^(1/3))*SIN(('OddsRatio_working_3-way'!Y64)/3)</f>
        <v>-3.9554432074515901E-2</v>
      </c>
      <c r="AJ64" s="11">
        <f>'OddsRatio_working_3-way'!U64/(3*'OddsRatio_working_3-way'!X64^(1/3))*SIN(('OddsRatio_working_3-way'!Y64+2*PI())/3)</f>
        <v>-0.44216721643426854</v>
      </c>
      <c r="AK64" s="11">
        <f>'OddsRatio_working_3-way'!U64/(3*'OddsRatio_working_3-way'!X64^(1/3))*SIN(('OddsRatio_working_3-way'!Y64+4*PI())/3)</f>
        <v>0.48172164850878424</v>
      </c>
      <c r="AL64" s="11">
        <f>'OddsRatio_working_3-way'!Z64+'OddsRatio_working_3-way'!AF64</f>
        <v>1.0668149697523386</v>
      </c>
      <c r="AM64" s="11">
        <f>'OddsRatio_working_3-way'!AA64+'OddsRatio_working_3-way'!AG64</f>
        <v>-0.60191777089376275</v>
      </c>
      <c r="AN64" s="11">
        <f>'OddsRatio_working_3-way'!AB64+'OddsRatio_working_3-way'!AH64</f>
        <v>-0.46489719885857622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1.0668149697523386</v>
      </c>
      <c r="AS64" s="11">
        <f>IF(('OddsRatio_working_3-way'!X64=0),IF(Q64&gt;0,-Q64^(1/3),(-Q64)^(1/3)),'OddsRatio_working_3-way'!AM64-'OddsRatio_working_3-way'!R64/3)</f>
        <v>-0.60191777089376275</v>
      </c>
      <c r="AT64" s="11">
        <f>IF(('OddsRatio_working_3-way'!X64=0),IF(Q64&gt;0,-Q64^(1/3),(-Q64)^(1/3)),'OddsRatio_working_3-way'!AN64-'OddsRatio_working_3-way'!R64/3)</f>
        <v>-0.46489719885857622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1.68</v>
      </c>
      <c r="B65" s="4">
        <f>IF('True_Odds_Calculator_3-way'!B66="","",'True_Odds_Calculator_3-way'!B66)</f>
        <v>3.81</v>
      </c>
      <c r="C65" s="4">
        <f>IF('True_Odds_Calculator_3-way'!C66="","",'True_Odds_Calculator_3-way'!C66)</f>
        <v>5.24</v>
      </c>
      <c r="D65" s="9">
        <f t="shared" si="13"/>
        <v>0.57502399775736535</v>
      </c>
      <c r="E65" s="9">
        <f t="shared" si="14"/>
        <v>0.24666704110762841</v>
      </c>
      <c r="F65" s="9">
        <f t="shared" si="15"/>
        <v>0.17830896113500619</v>
      </c>
      <c r="G65" s="9">
        <f t="shared" si="16"/>
        <v>1.0868497864745676</v>
      </c>
      <c r="H65" s="9">
        <f t="shared" si="17"/>
        <v>1.7390578548027062</v>
      </c>
      <c r="I65" s="9">
        <f t="shared" si="18"/>
        <v>4.0540478999935354</v>
      </c>
      <c r="J65" s="9">
        <f t="shared" si="19"/>
        <v>5.6082430946521669</v>
      </c>
      <c r="K65" s="11">
        <f t="shared" si="20"/>
        <v>0.59523809523809523</v>
      </c>
      <c r="L65" s="11">
        <f t="shared" si="21"/>
        <v>0.26246719160104987</v>
      </c>
      <c r="M65" s="11">
        <f t="shared" si="22"/>
        <v>0.19083969465648853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-0.24155472932295685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0.23046975998229227</v>
      </c>
      <c r="Q65" s="11">
        <f>2*'OddsRatio_working_3-way'!K65*'OddsRatio_working_3-way'!L65*'OddsRatio_working_3-way'!M65</f>
        <v>5.9629950836298129E-2</v>
      </c>
      <c r="R65" s="11">
        <f t="shared" si="23"/>
        <v>0</v>
      </c>
      <c r="S65" s="11">
        <f t="shared" si="24"/>
        <v>-0.95410990556163333</v>
      </c>
      <c r="T65" s="11">
        <f t="shared" si="25"/>
        <v>-0.24685896651012507</v>
      </c>
      <c r="U65" s="11">
        <f>'OddsRatio_working_3-way'!S65-'OddsRatio_working_3-way'!R65^2/3</f>
        <v>-0.95410990556163333</v>
      </c>
      <c r="V65" s="11">
        <f>'OddsRatio_working_3-way'!S65*'OddsRatio_working_3-way'!R65/3-2*'OddsRatio_working_3-way'!R65^3/27-'OddsRatio_working_3-way'!T65</f>
        <v>0.24685896651012507</v>
      </c>
      <c r="W65" s="11">
        <f>'OddsRatio_working_3-way'!V65^2+4*'OddsRatio_working_3-way'!U65^3/27</f>
        <v>-6.7734840135402652E-2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0.17935592371165895</v>
      </c>
      <c r="Y65" s="11">
        <f>IF('OddsRatio_working_3-way'!W65&gt;=0,IF('OddsRatio_working_3-way'!V65+SQRT('OddsRatio_working_3-way'!W65)&gt;0,0,PI()),ACOS('OddsRatio_working_3-way'!V65/(2*'OddsRatio_working_3-way'!X65)))</f>
        <v>0.81181625716118366</v>
      </c>
      <c r="Z65" s="11">
        <f>'OddsRatio_working_3-way'!X65^(1/3)*COS('OddsRatio_working_3-way'!Y65/3)</f>
        <v>0.54342489323728382</v>
      </c>
      <c r="AA65" s="11">
        <f>'OddsRatio_working_3-way'!X65^(1/3)*COS(('OddsRatio_working_3-way'!Y65+2*PI())/3)</f>
        <v>-0.40226709206622213</v>
      </c>
      <c r="AB65" s="11">
        <f>'OddsRatio_working_3-way'!X65^(1/3)*COS(('OddsRatio_working_3-way'!Y65+4*PI())/3)</f>
        <v>-0.14115780117106161</v>
      </c>
      <c r="AC65" s="11">
        <f>'OddsRatio_working_3-way'!X65^(1/3)*SIN('OddsRatio_working_3-way'!Y65/3)</f>
        <v>0.15075151938623324</v>
      </c>
      <c r="AD65" s="11">
        <f>'OddsRatio_working_3-way'!X65^(1/3)*SIN(('OddsRatio_working_3-way'!Y65+2*PI())/3)</f>
        <v>0.39524400289921763</v>
      </c>
      <c r="AE65" s="11">
        <f>'OddsRatio_working_3-way'!X65^(1/3)*SIN(('OddsRatio_working_3-way'!Y65+4*PI())/3)</f>
        <v>-0.54599552228545079</v>
      </c>
      <c r="AF65" s="11">
        <f>-'OddsRatio_working_3-way'!U65/(3*'OddsRatio_working_3-way'!X65^(1/3))*COS(('OddsRatio_working_3-way'!Y65)/3)</f>
        <v>0.54342489323728371</v>
      </c>
      <c r="AG65" s="11">
        <f>-'OddsRatio_working_3-way'!U65/(3*'OddsRatio_working_3-way'!X65^(1/3))*COS(('OddsRatio_working_3-way'!Y65+2*PI())/3)</f>
        <v>-0.40226709206622202</v>
      </c>
      <c r="AH65" s="11">
        <f>-'OddsRatio_working_3-way'!U65/(3*'OddsRatio_working_3-way'!X65^(1/3))*COS(('OddsRatio_working_3-way'!Y65+4*PI())/3)</f>
        <v>-0.14115780117106158</v>
      </c>
      <c r="AI65" s="11">
        <f>'OddsRatio_working_3-way'!U65/(3*'OddsRatio_working_3-way'!X65^(1/3))*SIN(('OddsRatio_working_3-way'!Y65)/3)</f>
        <v>-0.15075151938623321</v>
      </c>
      <c r="AJ65" s="11">
        <f>'OddsRatio_working_3-way'!U65/(3*'OddsRatio_working_3-way'!X65^(1/3))*SIN(('OddsRatio_working_3-way'!Y65+2*PI())/3)</f>
        <v>-0.39524400289921752</v>
      </c>
      <c r="AK65" s="11">
        <f>'OddsRatio_working_3-way'!U65/(3*'OddsRatio_working_3-way'!X65^(1/3))*SIN(('OddsRatio_working_3-way'!Y65+4*PI())/3)</f>
        <v>0.54599552228545067</v>
      </c>
      <c r="AL65" s="11">
        <f>'OddsRatio_working_3-way'!Z65+'OddsRatio_working_3-way'!AF65</f>
        <v>1.0868497864745676</v>
      </c>
      <c r="AM65" s="11">
        <f>'OddsRatio_working_3-way'!AA65+'OddsRatio_working_3-way'!AG65</f>
        <v>-0.80453418413244415</v>
      </c>
      <c r="AN65" s="11">
        <f>'OddsRatio_working_3-way'!AB65+'OddsRatio_working_3-way'!AH65</f>
        <v>-0.28231560234212316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1.0868497864745676</v>
      </c>
      <c r="AS65" s="11">
        <f>IF(('OddsRatio_working_3-way'!X65=0),IF(Q65&gt;0,-Q65^(1/3),(-Q65)^(1/3)),'OddsRatio_working_3-way'!AM65-'OddsRatio_working_3-way'!R65/3)</f>
        <v>-0.80453418413244415</v>
      </c>
      <c r="AT65" s="11">
        <f>IF(('OddsRatio_working_3-way'!X65=0),IF(Q65&gt;0,-Q65^(1/3),(-Q65)^(1/3)),'OddsRatio_working_3-way'!AN65-'OddsRatio_working_3-way'!R65/3)</f>
        <v>-0.28231560234212316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4.3600000000000003</v>
      </c>
      <c r="B66" s="4">
        <f>IF('True_Odds_Calculator_3-way'!B67="","",'True_Odds_Calculator_3-way'!B67)</f>
        <v>3.52</v>
      </c>
      <c r="C66" s="4">
        <f>IF('True_Odds_Calculator_3-way'!C67="","",'True_Odds_Calculator_3-way'!C67)</f>
        <v>1.87</v>
      </c>
      <c r="D66" s="9">
        <f t="shared" si="13"/>
        <v>0.21595327884196272</v>
      </c>
      <c r="E66" s="9">
        <f t="shared" si="14"/>
        <v>0.26860250770773098</v>
      </c>
      <c r="F66" s="9">
        <f t="shared" si="15"/>
        <v>0.51544421345030622</v>
      </c>
      <c r="G66" s="9">
        <f t="shared" si="16"/>
        <v>1.080545012750922</v>
      </c>
      <c r="H66" s="9">
        <f t="shared" si="17"/>
        <v>4.6306312428430987</v>
      </c>
      <c r="I66" s="9">
        <f t="shared" si="18"/>
        <v>3.7229734321323233</v>
      </c>
      <c r="J66" s="9">
        <f t="shared" si="19"/>
        <v>1.9400741610933026</v>
      </c>
      <c r="K66" s="11">
        <f t="shared" si="20"/>
        <v>0.2293577981651376</v>
      </c>
      <c r="L66" s="11">
        <f t="shared" si="21"/>
        <v>0.28409090909090912</v>
      </c>
      <c r="M66" s="11">
        <f t="shared" si="22"/>
        <v>0.53475935828876997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-0.25667780191157519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0.23519766918064516</v>
      </c>
      <c r="Q66" s="11">
        <f>2*'OddsRatio_working_3-way'!K66*'OddsRatio_working_3-way'!L66*'OddsRatio_working_3-way'!M66</f>
        <v>6.968819827574671E-2</v>
      </c>
      <c r="R66" s="11">
        <f t="shared" si="23"/>
        <v>0</v>
      </c>
      <c r="S66" s="11">
        <f t="shared" si="24"/>
        <v>-0.91631480178278191</v>
      </c>
      <c r="T66" s="11">
        <f t="shared" si="25"/>
        <v>-0.27150068200971311</v>
      </c>
      <c r="U66" s="11">
        <f>'OddsRatio_working_3-way'!S66-'OddsRatio_working_3-way'!R66^2/3</f>
        <v>-0.91631480178278191</v>
      </c>
      <c r="V66" s="11">
        <f>'OddsRatio_working_3-way'!S66*'OddsRatio_working_3-way'!R66/3-2*'OddsRatio_working_3-way'!R66^3/27-'OddsRatio_working_3-way'!T66</f>
        <v>0.27150068200971311</v>
      </c>
      <c r="W66" s="11">
        <f>'OddsRatio_working_3-way'!V66^2+4*'OddsRatio_working_3-way'!U66^3/27</f>
        <v>-4.0267820754542841E-2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0.1688049474143769</v>
      </c>
      <c r="Y66" s="11">
        <f>IF('OddsRatio_working_3-way'!W66&gt;=0,IF('OddsRatio_working_3-way'!V66+SQRT('OddsRatio_working_3-way'!W66)&gt;0,0,PI()),ACOS('OddsRatio_working_3-way'!V66/(2*'OddsRatio_working_3-way'!X66)))</f>
        <v>0.63649396622293242</v>
      </c>
      <c r="Z66" s="11">
        <f>'OddsRatio_working_3-way'!X66^(1/3)*COS('OddsRatio_working_3-way'!Y66/3)</f>
        <v>0.54027250637546098</v>
      </c>
      <c r="AA66" s="11">
        <f>'OddsRatio_working_3-way'!X66^(1/3)*COS(('OddsRatio_working_3-way'!Y66+2*PI())/3)</f>
        <v>-0.37092273336626724</v>
      </c>
      <c r="AB66" s="11">
        <f>'OddsRatio_working_3-way'!X66^(1/3)*COS(('OddsRatio_working_3-way'!Y66+4*PI())/3)</f>
        <v>-0.16934977300919388</v>
      </c>
      <c r="AC66" s="11">
        <f>'OddsRatio_working_3-way'!X66^(1/3)*SIN('OddsRatio_working_3-way'!Y66/3)</f>
        <v>0.11637820292350624</v>
      </c>
      <c r="AD66" s="11">
        <f>'OddsRatio_working_3-way'!X66^(1/3)*SIN(('OddsRatio_working_3-way'!Y66+2*PI())/3)</f>
        <v>0.40970061402568625</v>
      </c>
      <c r="AE66" s="11">
        <f>'OddsRatio_working_3-way'!X66^(1/3)*SIN(('OddsRatio_working_3-way'!Y66+4*PI())/3)</f>
        <v>-0.52607881694919234</v>
      </c>
      <c r="AF66" s="11">
        <f>-'OddsRatio_working_3-way'!U66/(3*'OddsRatio_working_3-way'!X66^(1/3))*COS(('OddsRatio_working_3-way'!Y66)/3)</f>
        <v>0.54027250637546098</v>
      </c>
      <c r="AG66" s="11">
        <f>-'OddsRatio_working_3-way'!U66/(3*'OddsRatio_working_3-way'!X66^(1/3))*COS(('OddsRatio_working_3-way'!Y66+2*PI())/3)</f>
        <v>-0.37092273336626724</v>
      </c>
      <c r="AH66" s="11">
        <f>-'OddsRatio_working_3-way'!U66/(3*'OddsRatio_working_3-way'!X66^(1/3))*COS(('OddsRatio_working_3-way'!Y66+4*PI())/3)</f>
        <v>-0.16934977300919388</v>
      </c>
      <c r="AI66" s="11">
        <f>'OddsRatio_working_3-way'!U66/(3*'OddsRatio_working_3-way'!X66^(1/3))*SIN(('OddsRatio_working_3-way'!Y66)/3)</f>
        <v>-0.11637820292350624</v>
      </c>
      <c r="AJ66" s="11">
        <f>'OddsRatio_working_3-way'!U66/(3*'OddsRatio_working_3-way'!X66^(1/3))*SIN(('OddsRatio_working_3-way'!Y66+2*PI())/3)</f>
        <v>-0.40970061402568625</v>
      </c>
      <c r="AK66" s="11">
        <f>'OddsRatio_working_3-way'!U66/(3*'OddsRatio_working_3-way'!X66^(1/3))*SIN(('OddsRatio_working_3-way'!Y66+4*PI())/3)</f>
        <v>0.52607881694919234</v>
      </c>
      <c r="AL66" s="11">
        <f>'OddsRatio_working_3-way'!Z66+'OddsRatio_working_3-way'!AF66</f>
        <v>1.080545012750922</v>
      </c>
      <c r="AM66" s="11">
        <f>'OddsRatio_working_3-way'!AA66+'OddsRatio_working_3-way'!AG66</f>
        <v>-0.74184546673253449</v>
      </c>
      <c r="AN66" s="11">
        <f>'OddsRatio_working_3-way'!AB66+'OddsRatio_working_3-way'!AH66</f>
        <v>-0.33869954601838775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1.080545012750922</v>
      </c>
      <c r="AS66" s="11">
        <f>IF(('OddsRatio_working_3-way'!X66=0),IF(Q66&gt;0,-Q66^(1/3),(-Q66)^(1/3)),'OddsRatio_working_3-way'!AM66-'OddsRatio_working_3-way'!R66/3)</f>
        <v>-0.74184546673253449</v>
      </c>
      <c r="AT66" s="11">
        <f>IF(('OddsRatio_working_3-way'!X66=0),IF(Q66&gt;0,-Q66^(1/3),(-Q66)^(1/3)),'OddsRatio_working_3-way'!AN66-'OddsRatio_working_3-way'!R66/3)</f>
        <v>-0.33869954601838775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2.57</v>
      </c>
      <c r="B67" s="4">
        <f>IF('True_Odds_Calculator_3-way'!B68="","",'True_Odds_Calculator_3-way'!B68)</f>
        <v>3.19</v>
      </c>
      <c r="C67" s="4">
        <f>IF('True_Odds_Calculator_3-way'!C68="","",'True_Odds_Calculator_3-way'!C68)</f>
        <v>2.93</v>
      </c>
      <c r="D67" s="9">
        <f t="shared" si="13"/>
        <v>0.37367445760581613</v>
      </c>
      <c r="E67" s="9">
        <f t="shared" si="14"/>
        <v>0.29957736648345951</v>
      </c>
      <c r="F67" s="9">
        <f t="shared" si="15"/>
        <v>0.3267481759107243</v>
      </c>
      <c r="G67" s="9">
        <f t="shared" si="16"/>
        <v>1.0675962950455127</v>
      </c>
      <c r="H67" s="9">
        <f t="shared" si="17"/>
        <v>2.6761261832214545</v>
      </c>
      <c r="I67" s="9">
        <f t="shared" si="18"/>
        <v>3.3380358861496728</v>
      </c>
      <c r="J67" s="9">
        <f t="shared" si="19"/>
        <v>3.0604608494378396</v>
      </c>
      <c r="K67" s="11">
        <f t="shared" si="20"/>
        <v>0.38910505836575876</v>
      </c>
      <c r="L67" s="11">
        <f t="shared" si="21"/>
        <v>0.31347962382445144</v>
      </c>
      <c r="M67" s="11">
        <f t="shared" si="22"/>
        <v>0.34129692832764502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-0.27625468345035653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0.23687587941210986</v>
      </c>
      <c r="Q67" s="11">
        <f>2*'OddsRatio_working_3-way'!K67*'OddsRatio_working_3-way'!L67*'OddsRatio_working_3-way'!M67</f>
        <v>8.3260414556101892E-2</v>
      </c>
      <c r="R67" s="11">
        <f t="shared" si="23"/>
        <v>0</v>
      </c>
      <c r="S67" s="11">
        <f t="shared" si="24"/>
        <v>-0.85745470973952509</v>
      </c>
      <c r="T67" s="11">
        <f t="shared" si="25"/>
        <v>-0.30139005614746056</v>
      </c>
      <c r="U67" s="11">
        <f>'OddsRatio_working_3-way'!S67-'OddsRatio_working_3-way'!R67^2/3</f>
        <v>-0.85745470973952509</v>
      </c>
      <c r="V67" s="11">
        <f>'OddsRatio_working_3-way'!S67*'OddsRatio_working_3-way'!R67/3-2*'OddsRatio_working_3-way'!R67^3/27-'OddsRatio_working_3-way'!T67</f>
        <v>0.30139005614746056</v>
      </c>
      <c r="W67" s="11">
        <f>'OddsRatio_working_3-way'!V67^2+4*'OddsRatio_working_3-way'!U67^3/27</f>
        <v>-2.5603611690401956E-3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0.15280406335697491</v>
      </c>
      <c r="Y67" s="11">
        <f>IF('OddsRatio_working_3-way'!W67&gt;=0,IF('OddsRatio_working_3-way'!V67+SQRT('OddsRatio_working_3-way'!W67)&gt;0,0,PI()),ACOS('OddsRatio_working_3-way'!V67/(2*'OddsRatio_working_3-way'!X67)))</f>
        <v>0.16633753327214662</v>
      </c>
      <c r="Z67" s="11">
        <f>'OddsRatio_working_3-way'!X67^(1/3)*COS('OddsRatio_working_3-way'!Y67/3)</f>
        <v>0.53379814752275634</v>
      </c>
      <c r="AA67" s="11">
        <f>'OddsRatio_working_3-way'!X67^(1/3)*COS(('OddsRatio_working_3-way'!Y67+2*PI())/3)</f>
        <v>-0.29255702985372029</v>
      </c>
      <c r="AB67" s="11">
        <f>'OddsRatio_working_3-way'!X67^(1/3)*COS(('OddsRatio_working_3-way'!Y67+4*PI())/3)</f>
        <v>-0.24124111766903589</v>
      </c>
      <c r="AC67" s="11">
        <f>'OddsRatio_working_3-way'!X67^(1/3)*SIN('OddsRatio_working_3-way'!Y67/3)</f>
        <v>2.9627255713538699E-2</v>
      </c>
      <c r="AD67" s="11">
        <f>'OddsRatio_working_3-way'!X67^(1/3)*SIN(('OddsRatio_working_3-way'!Y67+2*PI())/3)</f>
        <v>0.447469128391011</v>
      </c>
      <c r="AE67" s="11">
        <f>'OddsRatio_working_3-way'!X67^(1/3)*SIN(('OddsRatio_working_3-way'!Y67+4*PI())/3)</f>
        <v>-0.47709638410454974</v>
      </c>
      <c r="AF67" s="11">
        <f>-'OddsRatio_working_3-way'!U67/(3*'OddsRatio_working_3-way'!X67^(1/3))*COS(('OddsRatio_working_3-way'!Y67)/3)</f>
        <v>0.53379814752275634</v>
      </c>
      <c r="AG67" s="11">
        <f>-'OddsRatio_working_3-way'!U67/(3*'OddsRatio_working_3-way'!X67^(1/3))*COS(('OddsRatio_working_3-way'!Y67+2*PI())/3)</f>
        <v>-0.29255702985372029</v>
      </c>
      <c r="AH67" s="11">
        <f>-'OddsRatio_working_3-way'!U67/(3*'OddsRatio_working_3-way'!X67^(1/3))*COS(('OddsRatio_working_3-way'!Y67+4*PI())/3)</f>
        <v>-0.24124111766903589</v>
      </c>
      <c r="AI67" s="11">
        <f>'OddsRatio_working_3-way'!U67/(3*'OddsRatio_working_3-way'!X67^(1/3))*SIN(('OddsRatio_working_3-way'!Y67)/3)</f>
        <v>-2.9627255713538699E-2</v>
      </c>
      <c r="AJ67" s="11">
        <f>'OddsRatio_working_3-way'!U67/(3*'OddsRatio_working_3-way'!X67^(1/3))*SIN(('OddsRatio_working_3-way'!Y67+2*PI())/3)</f>
        <v>-0.447469128391011</v>
      </c>
      <c r="AK67" s="11">
        <f>'OddsRatio_working_3-way'!U67/(3*'OddsRatio_working_3-way'!X67^(1/3))*SIN(('OddsRatio_working_3-way'!Y67+4*PI())/3)</f>
        <v>0.47709638410454974</v>
      </c>
      <c r="AL67" s="11">
        <f>'OddsRatio_working_3-way'!Z67+'OddsRatio_working_3-way'!AF67</f>
        <v>1.0675962950455127</v>
      </c>
      <c r="AM67" s="11">
        <f>'OddsRatio_working_3-way'!AA67+'OddsRatio_working_3-way'!AG67</f>
        <v>-0.58511405970744057</v>
      </c>
      <c r="AN67" s="11">
        <f>'OddsRatio_working_3-way'!AB67+'OddsRatio_working_3-way'!AH67</f>
        <v>-0.48248223533807177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1.0675962950455127</v>
      </c>
      <c r="AS67" s="11">
        <f>IF(('OddsRatio_working_3-way'!X67=0),IF(Q67&gt;0,-Q67^(1/3),(-Q67)^(1/3)),'OddsRatio_working_3-way'!AM67-'OddsRatio_working_3-way'!R67/3)</f>
        <v>-0.58511405970744057</v>
      </c>
      <c r="AT67" s="11">
        <f>IF(('OddsRatio_working_3-way'!X67=0),IF(Q67&gt;0,-Q67^(1/3),(-Q67)^(1/3)),'OddsRatio_working_3-way'!AN67-'OddsRatio_working_3-way'!R67/3)</f>
        <v>-0.48248223533807177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2.74</v>
      </c>
      <c r="B68" s="4">
        <f>IF('True_Odds_Calculator_3-way'!B69="","",'True_Odds_Calculator_3-way'!B69)</f>
        <v>3.32</v>
      </c>
      <c r="C68" s="4">
        <f>IF('True_Odds_Calculator_3-way'!C69="","",'True_Odds_Calculator_3-way'!C69)</f>
        <v>2.65</v>
      </c>
      <c r="D68" s="9">
        <f t="shared" ref="D68:D131" si="26">(K68/(AR68+K68-(AR68*K68)))</f>
        <v>0.35005217127262206</v>
      </c>
      <c r="E68" s="9">
        <f t="shared" ref="E68:E131" si="27">(L68/(AR68+L68-(AR68*L68)))</f>
        <v>0.28771822587503204</v>
      </c>
      <c r="F68" s="9">
        <f t="shared" ref="F68:F131" si="28">(M68/(AR68+M68-(AR68*M68)))</f>
        <v>0.36222960285234601</v>
      </c>
      <c r="G68" s="9">
        <f t="shared" ref="G68:G131" si="29">AR68</f>
        <v>1.0670787544119607</v>
      </c>
      <c r="H68" s="9">
        <f t="shared" ref="H68:H131" si="30">IF(A68="","",1/D68)</f>
        <v>2.8567170326768117</v>
      </c>
      <c r="I68" s="9">
        <f t="shared" ref="I68:I131" si="31">IF(B68="","",1/E68)</f>
        <v>3.475622710235748</v>
      </c>
      <c r="J68" s="9">
        <f t="shared" ref="J68:J131" si="32">IF(C68="","",1/F68)</f>
        <v>2.760679944779735</v>
      </c>
      <c r="K68" s="11">
        <f t="shared" ref="K68:K131" si="33">1/A68</f>
        <v>0.36496350364963503</v>
      </c>
      <c r="L68" s="11">
        <f t="shared" ref="L68:L131" si="34">1/B68</f>
        <v>0.30120481927710846</v>
      </c>
      <c r="M68" s="11">
        <f t="shared" ref="M68:M131" si="35">1/C68</f>
        <v>0.37735849056603776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-0.27630367220154561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0.23686537915883338</v>
      </c>
      <c r="Q68" s="11">
        <f>2*'OddsRatio_working_3-way'!K68*'OddsRatio_working_3-way'!L68*'OddsRatio_working_3-way'!M68</f>
        <v>8.2965106535493313E-2</v>
      </c>
      <c r="R68" s="11">
        <f t="shared" ref="R68:R131" si="36">O68/N68</f>
        <v>0</v>
      </c>
      <c r="S68" s="11">
        <f t="shared" ref="S68:S131" si="37">P68/N68</f>
        <v>-0.85726468009464396</v>
      </c>
      <c r="T68" s="11">
        <f t="shared" ref="T68:T131" si="38">Q68/N68</f>
        <v>-0.30026783891230968</v>
      </c>
      <c r="U68" s="11">
        <f>'OddsRatio_working_3-way'!S68-'OddsRatio_working_3-way'!R68^2/3</f>
        <v>-0.85726468009464396</v>
      </c>
      <c r="V68" s="11">
        <f>'OddsRatio_working_3-way'!S68*'OddsRatio_working_3-way'!R68/3-2*'OddsRatio_working_3-way'!R68^3/27-'OddsRatio_working_3-way'!T68</f>
        <v>0.30026783891230968</v>
      </c>
      <c r="W68" s="11">
        <f>'OddsRatio_working_3-way'!V68^2+4*'OddsRatio_working_3-way'!U68^3/27</f>
        <v>-3.1734701332810644E-3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0.15275326937446365</v>
      </c>
      <c r="Y68" s="11">
        <f>IF('OddsRatio_working_3-way'!W68&gt;=0,IF('OddsRatio_working_3-way'!V68+SQRT('OddsRatio_working_3-way'!W68)&gt;0,0,PI()),ACOS('OddsRatio_working_3-way'!V68/(2*'OddsRatio_working_3-way'!X68)))</f>
        <v>0.18545521603556225</v>
      </c>
      <c r="Z68" s="11">
        <f>'OddsRatio_working_3-way'!X68^(1/3)*COS('OddsRatio_working_3-way'!Y68/3)</f>
        <v>0.53353937720598033</v>
      </c>
      <c r="AA68" s="11">
        <f>'OddsRatio_working_3-way'!X68^(1/3)*COS(('OddsRatio_working_3-way'!Y68+2*PI())/3)</f>
        <v>-0.29536985908590835</v>
      </c>
      <c r="AB68" s="11">
        <f>'OddsRatio_working_3-way'!X68^(1/3)*COS(('OddsRatio_working_3-way'!Y68+4*PI())/3)</f>
        <v>-0.23816951812007212</v>
      </c>
      <c r="AC68" s="11">
        <f>'OddsRatio_working_3-way'!X68^(1/3)*SIN('OddsRatio_working_3-way'!Y68/3)</f>
        <v>3.3024632254364167E-2</v>
      </c>
      <c r="AD68" s="11">
        <f>'OddsRatio_working_3-way'!X68^(1/3)*SIN(('OddsRatio_working_3-way'!Y68+2*PI())/3)</f>
        <v>0.44554633845252506</v>
      </c>
      <c r="AE68" s="11">
        <f>'OddsRatio_working_3-way'!X68^(1/3)*SIN(('OddsRatio_working_3-way'!Y68+4*PI())/3)</f>
        <v>-0.47857097070688898</v>
      </c>
      <c r="AF68" s="11">
        <f>-'OddsRatio_working_3-way'!U68/(3*'OddsRatio_working_3-way'!X68^(1/3))*COS(('OddsRatio_working_3-way'!Y68)/3)</f>
        <v>0.53353937720598033</v>
      </c>
      <c r="AG68" s="11">
        <f>-'OddsRatio_working_3-way'!U68/(3*'OddsRatio_working_3-way'!X68^(1/3))*COS(('OddsRatio_working_3-way'!Y68+2*PI())/3)</f>
        <v>-0.29536985908590835</v>
      </c>
      <c r="AH68" s="11">
        <f>-'OddsRatio_working_3-way'!U68/(3*'OddsRatio_working_3-way'!X68^(1/3))*COS(('OddsRatio_working_3-way'!Y68+4*PI())/3)</f>
        <v>-0.23816951812007212</v>
      </c>
      <c r="AI68" s="11">
        <f>'OddsRatio_working_3-way'!U68/(3*'OddsRatio_working_3-way'!X68^(1/3))*SIN(('OddsRatio_working_3-way'!Y68)/3)</f>
        <v>-3.3024632254364167E-2</v>
      </c>
      <c r="AJ68" s="11">
        <f>'OddsRatio_working_3-way'!U68/(3*'OddsRatio_working_3-way'!X68^(1/3))*SIN(('OddsRatio_working_3-way'!Y68+2*PI())/3)</f>
        <v>-0.44554633845252506</v>
      </c>
      <c r="AK68" s="11">
        <f>'OddsRatio_working_3-way'!U68/(3*'OddsRatio_working_3-way'!X68^(1/3))*SIN(('OddsRatio_working_3-way'!Y68+4*PI())/3)</f>
        <v>0.47857097070688898</v>
      </c>
      <c r="AL68" s="11">
        <f>'OddsRatio_working_3-way'!Z68+'OddsRatio_working_3-way'!AF68</f>
        <v>1.0670787544119607</v>
      </c>
      <c r="AM68" s="11">
        <f>'OddsRatio_working_3-way'!AA68+'OddsRatio_working_3-way'!AG68</f>
        <v>-0.5907397181718167</v>
      </c>
      <c r="AN68" s="11">
        <f>'OddsRatio_working_3-way'!AB68+'OddsRatio_working_3-way'!AH68</f>
        <v>-0.47633903624014423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1.0670787544119607</v>
      </c>
      <c r="AS68" s="11">
        <f>IF(('OddsRatio_working_3-way'!X68=0),IF(Q68&gt;0,-Q68^(1/3),(-Q68)^(1/3)),'OddsRatio_working_3-way'!AM68-'OddsRatio_working_3-way'!R68/3)</f>
        <v>-0.5907397181718167</v>
      </c>
      <c r="AT68" s="11">
        <f>IF(('OddsRatio_working_3-way'!X68=0),IF(Q68&gt;0,-Q68^(1/3),(-Q68)^(1/3)),'OddsRatio_working_3-way'!AN68-'OddsRatio_working_3-way'!R68/3)</f>
        <v>-0.47633903624014423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2.3199999999999998</v>
      </c>
      <c r="B69" s="4">
        <f>IF('True_Odds_Calculator_3-way'!B70="","",'True_Odds_Calculator_3-way'!B70)</f>
        <v>3.61</v>
      </c>
      <c r="C69" s="4">
        <f>IF('True_Odds_Calculator_3-way'!C70="","",'True_Odds_Calculator_3-way'!C70)</f>
        <v>2.97</v>
      </c>
      <c r="D69" s="9">
        <f t="shared" si="26"/>
        <v>0.4145434649527216</v>
      </c>
      <c r="E69" s="9">
        <f t="shared" si="27"/>
        <v>0.26367921581056653</v>
      </c>
      <c r="F69" s="9">
        <f t="shared" si="28"/>
        <v>0.32177731923671188</v>
      </c>
      <c r="G69" s="9">
        <f t="shared" si="29"/>
        <v>1.0699183935192516</v>
      </c>
      <c r="H69" s="9">
        <f t="shared" si="30"/>
        <v>2.412292279445412</v>
      </c>
      <c r="I69" s="9">
        <f t="shared" si="31"/>
        <v>3.7924870070852457</v>
      </c>
      <c r="J69" s="9">
        <f t="shared" si="32"/>
        <v>3.1077392352329256</v>
      </c>
      <c r="K69" s="11">
        <f t="shared" si="33"/>
        <v>0.43103448275862072</v>
      </c>
      <c r="L69" s="11">
        <f t="shared" si="34"/>
        <v>0.2770083102493075</v>
      </c>
      <c r="M69" s="11">
        <f t="shared" si="35"/>
        <v>0.33670033670033667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-0.27285318559556782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0.23719218484716625</v>
      </c>
      <c r="Q69" s="11">
        <f>2*'OddsRatio_working_3-way'!K69*'OddsRatio_working_3-way'!L69*'OddsRatio_working_3-way'!M69</f>
        <v>8.0404130456666514E-2</v>
      </c>
      <c r="R69" s="11">
        <f t="shared" si="36"/>
        <v>0</v>
      </c>
      <c r="S69" s="11">
        <f t="shared" si="37"/>
        <v>-0.86930333735865006</v>
      </c>
      <c r="T69" s="11">
        <f t="shared" si="38"/>
        <v>-0.29467909740971188</v>
      </c>
      <c r="U69" s="11">
        <f>'OddsRatio_working_3-way'!S69-'OddsRatio_working_3-way'!R69^2/3</f>
        <v>-0.86930333735865006</v>
      </c>
      <c r="V69" s="11">
        <f>'OddsRatio_working_3-way'!S69*'OddsRatio_working_3-way'!R69/3-2*'OddsRatio_working_3-way'!R69^3/27-'OddsRatio_working_3-way'!T69</f>
        <v>0.29467909740971188</v>
      </c>
      <c r="W69" s="11">
        <f>'OddsRatio_working_3-way'!V69^2+4*'OddsRatio_working_3-way'!U69^3/27</f>
        <v>-1.0486059851505802E-2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0.15598223480713139</v>
      </c>
      <c r="Y69" s="11">
        <f>IF('OddsRatio_working_3-way'!W69&gt;=0,IF('OddsRatio_working_3-way'!V69+SQRT('OddsRatio_working_3-way'!W69)&gt;0,0,PI()),ACOS('OddsRatio_working_3-way'!V69/(2*'OddsRatio_working_3-way'!X69)))</f>
        <v>0.334447360725737</v>
      </c>
      <c r="Z69" s="11">
        <f>'OddsRatio_working_3-way'!X69^(1/3)*COS('OddsRatio_working_3-way'!Y69/3)</f>
        <v>0.53495919675962578</v>
      </c>
      <c r="AA69" s="11">
        <f>'OddsRatio_working_3-way'!X69^(1/3)*COS(('OddsRatio_working_3-way'!Y69+2*PI())/3)</f>
        <v>-0.31934314715334455</v>
      </c>
      <c r="AB69" s="11">
        <f>'OddsRatio_working_3-way'!X69^(1/3)*COS(('OddsRatio_working_3-way'!Y69+4*PI())/3)</f>
        <v>-0.21561604960628156</v>
      </c>
      <c r="AC69" s="11">
        <f>'OddsRatio_working_3-way'!X69^(1/3)*SIN('OddsRatio_working_3-way'!Y69/3)</f>
        <v>5.9886867691055591E-2</v>
      </c>
      <c r="AD69" s="11">
        <f>'OddsRatio_working_3-way'!X69^(1/3)*SIN(('OddsRatio_working_3-way'!Y69+2*PI())/3)</f>
        <v>0.43334482053642615</v>
      </c>
      <c r="AE69" s="11">
        <f>'OddsRatio_working_3-way'!X69^(1/3)*SIN(('OddsRatio_working_3-way'!Y69+4*PI())/3)</f>
        <v>-0.49323168822748159</v>
      </c>
      <c r="AF69" s="11">
        <f>-'OddsRatio_working_3-way'!U69/(3*'OddsRatio_working_3-way'!X69^(1/3))*COS(('OddsRatio_working_3-way'!Y69)/3)</f>
        <v>0.53495919675962578</v>
      </c>
      <c r="AG69" s="11">
        <f>-'OddsRatio_working_3-way'!U69/(3*'OddsRatio_working_3-way'!X69^(1/3))*COS(('OddsRatio_working_3-way'!Y69+2*PI())/3)</f>
        <v>-0.3193431471533445</v>
      </c>
      <c r="AH69" s="11">
        <f>-'OddsRatio_working_3-way'!U69/(3*'OddsRatio_working_3-way'!X69^(1/3))*COS(('OddsRatio_working_3-way'!Y69+4*PI())/3)</f>
        <v>-0.21561604960628153</v>
      </c>
      <c r="AI69" s="11">
        <f>'OddsRatio_working_3-way'!U69/(3*'OddsRatio_working_3-way'!X69^(1/3))*SIN(('OddsRatio_working_3-way'!Y69)/3)</f>
        <v>-5.9886867691055584E-2</v>
      </c>
      <c r="AJ69" s="11">
        <f>'OddsRatio_working_3-way'!U69/(3*'OddsRatio_working_3-way'!X69^(1/3))*SIN(('OddsRatio_working_3-way'!Y69+2*PI())/3)</f>
        <v>-0.43334482053642603</v>
      </c>
      <c r="AK69" s="11">
        <f>'OddsRatio_working_3-way'!U69/(3*'OddsRatio_working_3-way'!X69^(1/3))*SIN(('OddsRatio_working_3-way'!Y69+4*PI())/3)</f>
        <v>0.49323168822748148</v>
      </c>
      <c r="AL69" s="11">
        <f>'OddsRatio_working_3-way'!Z69+'OddsRatio_working_3-way'!AF69</f>
        <v>1.0699183935192516</v>
      </c>
      <c r="AM69" s="11">
        <f>'OddsRatio_working_3-way'!AA69+'OddsRatio_working_3-way'!AG69</f>
        <v>-0.63868629430668911</v>
      </c>
      <c r="AN69" s="11">
        <f>'OddsRatio_working_3-way'!AB69+'OddsRatio_working_3-way'!AH69</f>
        <v>-0.43123209921256311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1.0699183935192516</v>
      </c>
      <c r="AS69" s="11">
        <f>IF(('OddsRatio_working_3-way'!X69=0),IF(Q69&gt;0,-Q69^(1/3),(-Q69)^(1/3)),'OddsRatio_working_3-way'!AM69-'OddsRatio_working_3-way'!R69/3)</f>
        <v>-0.63868629430668911</v>
      </c>
      <c r="AT69" s="11">
        <f>IF(('OddsRatio_working_3-way'!X69=0),IF(Q69&gt;0,-Q69^(1/3),(-Q69)^(1/3)),'OddsRatio_working_3-way'!AN69-'OddsRatio_working_3-way'!R69/3)</f>
        <v>-0.43123209921256311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1.38</v>
      </c>
      <c r="B70" s="4">
        <f>IF('True_Odds_Calculator_3-way'!B71="","",'True_Odds_Calculator_3-way'!B71)</f>
        <v>4.8899999999999997</v>
      </c>
      <c r="C70" s="4">
        <f>IF('True_Odds_Calculator_3-way'!C71="","",'True_Odds_Calculator_3-way'!C71)</f>
        <v>7.53</v>
      </c>
      <c r="D70" s="9">
        <f t="shared" si="26"/>
        <v>0.69766229291163606</v>
      </c>
      <c r="E70" s="9">
        <f t="shared" si="27"/>
        <v>0.18395135083322034</v>
      </c>
      <c r="F70" s="9">
        <f t="shared" si="28"/>
        <v>0.11838635625514372</v>
      </c>
      <c r="G70" s="9">
        <f t="shared" si="29"/>
        <v>1.1404164350762049</v>
      </c>
      <c r="H70" s="9">
        <f t="shared" si="30"/>
        <v>1.4333582453289577</v>
      </c>
      <c r="I70" s="9">
        <f t="shared" si="31"/>
        <v>5.4362199324464378</v>
      </c>
      <c r="J70" s="9">
        <f t="shared" si="32"/>
        <v>8.4469193210476181</v>
      </c>
      <c r="K70" s="11">
        <f t="shared" si="33"/>
        <v>0.7246376811594204</v>
      </c>
      <c r="L70" s="11">
        <f t="shared" si="34"/>
        <v>0.20449897750511248</v>
      </c>
      <c r="M70" s="11">
        <f t="shared" si="35"/>
        <v>0.13280212483399734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-0.18996056712462361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0.21254007708828601</v>
      </c>
      <c r="Q70" s="11">
        <f>2*'OddsRatio_working_3-way'!K70*'OddsRatio_working_3-way'!L70*'OddsRatio_working_3-way'!M70</f>
        <v>3.9359273534867775E-2</v>
      </c>
      <c r="R70" s="11">
        <f t="shared" si="36"/>
        <v>0</v>
      </c>
      <c r="S70" s="11">
        <f t="shared" si="37"/>
        <v>-1.1188641953719223</v>
      </c>
      <c r="T70" s="11">
        <f t="shared" si="38"/>
        <v>-0.2071970732170226</v>
      </c>
      <c r="U70" s="11">
        <f>'OddsRatio_working_3-way'!S70-'OddsRatio_working_3-way'!R70^2/3</f>
        <v>-1.1188641953719223</v>
      </c>
      <c r="V70" s="11">
        <f>'OddsRatio_working_3-way'!S70*'OddsRatio_working_3-way'!R70/3-2*'OddsRatio_working_3-way'!R70^3/27-'OddsRatio_working_3-way'!T70</f>
        <v>0.2071970732170226</v>
      </c>
      <c r="W70" s="11">
        <f>'OddsRatio_working_3-way'!V70^2+4*'OddsRatio_working_3-way'!U70^3/27</f>
        <v>-0.16457427257379686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0.22776352853535237</v>
      </c>
      <c r="Y70" s="11">
        <f>IF('OddsRatio_working_3-way'!W70&gt;=0,IF('OddsRatio_working_3-way'!V70+SQRT('OddsRatio_working_3-way'!W70)&gt;0,0,PI()),ACOS('OddsRatio_working_3-way'!V70/(2*'OddsRatio_working_3-way'!X70)))</f>
        <v>1.0985910941504582</v>
      </c>
      <c r="Z70" s="11">
        <f>'OddsRatio_working_3-way'!X70^(1/3)*COS('OddsRatio_working_3-way'!Y70/3)</f>
        <v>0.57020821753810258</v>
      </c>
      <c r="AA70" s="11">
        <f>'OddsRatio_working_3-way'!X70^(1/3)*COS(('OddsRatio_working_3-way'!Y70+2*PI())/3)</f>
        <v>-0.47447937202166157</v>
      </c>
      <c r="AB70" s="11">
        <f>'OddsRatio_working_3-way'!X70^(1/3)*COS(('OddsRatio_working_3-way'!Y70+4*PI())/3)</f>
        <v>-9.5728845516440994E-2</v>
      </c>
      <c r="AC70" s="11">
        <f>'OddsRatio_working_3-way'!X70^(1/3)*SIN('OddsRatio_working_3-way'!Y70/3)</f>
        <v>0.21867171843350161</v>
      </c>
      <c r="AD70" s="11">
        <f>'OddsRatio_working_3-way'!X70^(1/3)*SIN(('OddsRatio_working_3-way'!Y70+2*PI())/3)</f>
        <v>0.38447894261788962</v>
      </c>
      <c r="AE70" s="11">
        <f>'OddsRatio_working_3-way'!X70^(1/3)*SIN(('OddsRatio_working_3-way'!Y70+4*PI())/3)</f>
        <v>-0.60315066105139115</v>
      </c>
      <c r="AF70" s="11">
        <f>-'OddsRatio_working_3-way'!U70/(3*'OddsRatio_working_3-way'!X70^(1/3))*COS(('OddsRatio_working_3-way'!Y70)/3)</f>
        <v>0.57020821753810247</v>
      </c>
      <c r="AG70" s="11">
        <f>-'OddsRatio_working_3-way'!U70/(3*'OddsRatio_working_3-way'!X70^(1/3))*COS(('OddsRatio_working_3-way'!Y70+2*PI())/3)</f>
        <v>-0.47447937202166152</v>
      </c>
      <c r="AH70" s="11">
        <f>-'OddsRatio_working_3-way'!U70/(3*'OddsRatio_working_3-way'!X70^(1/3))*COS(('OddsRatio_working_3-way'!Y70+4*PI())/3)</f>
        <v>-9.572884551644098E-2</v>
      </c>
      <c r="AI70" s="11">
        <f>'OddsRatio_working_3-way'!U70/(3*'OddsRatio_working_3-way'!X70^(1/3))*SIN(('OddsRatio_working_3-way'!Y70)/3)</f>
        <v>-0.21867171843350156</v>
      </c>
      <c r="AJ70" s="11">
        <f>'OddsRatio_working_3-way'!U70/(3*'OddsRatio_working_3-way'!X70^(1/3))*SIN(('OddsRatio_working_3-way'!Y70+2*PI())/3)</f>
        <v>-0.38447894261788956</v>
      </c>
      <c r="AK70" s="11">
        <f>'OddsRatio_working_3-way'!U70/(3*'OddsRatio_working_3-way'!X70^(1/3))*SIN(('OddsRatio_working_3-way'!Y70+4*PI())/3)</f>
        <v>0.60315066105139103</v>
      </c>
      <c r="AL70" s="11">
        <f>'OddsRatio_working_3-way'!Z70+'OddsRatio_working_3-way'!AF70</f>
        <v>1.1404164350762049</v>
      </c>
      <c r="AM70" s="11">
        <f>'OddsRatio_working_3-way'!AA70+'OddsRatio_working_3-way'!AG70</f>
        <v>-0.94895874404332314</v>
      </c>
      <c r="AN70" s="11">
        <f>'OddsRatio_working_3-way'!AB70+'OddsRatio_working_3-way'!AH70</f>
        <v>-0.19145769103288196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1.1404164350762049</v>
      </c>
      <c r="AS70" s="11">
        <f>IF(('OddsRatio_working_3-way'!X70=0),IF(Q70&gt;0,-Q70^(1/3),(-Q70)^(1/3)),'OddsRatio_working_3-way'!AM70-'OddsRatio_working_3-way'!R70/3)</f>
        <v>-0.94895874404332314</v>
      </c>
      <c r="AT70" s="11">
        <f>IF(('OddsRatio_working_3-way'!X70=0),IF(Q70&gt;0,-Q70^(1/3),(-Q70)^(1/3)),'OddsRatio_working_3-way'!AN70-'OddsRatio_working_3-way'!R70/3)</f>
        <v>-0.19145769103288196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1.41</v>
      </c>
      <c r="B71" s="4">
        <f>IF('True_Odds_Calculator_3-way'!B72="","",'True_Odds_Calculator_3-way'!B72)</f>
        <v>4.51</v>
      </c>
      <c r="C71" s="4">
        <f>IF('True_Odds_Calculator_3-way'!C72="","",'True_Odds_Calculator_3-way'!C72)</f>
        <v>7.48</v>
      </c>
      <c r="D71" s="9">
        <f t="shared" si="26"/>
        <v>0.68118429310535056</v>
      </c>
      <c r="E71" s="9">
        <f t="shared" si="27"/>
        <v>0.19972811964466286</v>
      </c>
      <c r="F71" s="9">
        <f t="shared" si="28"/>
        <v>0.11908758724998625</v>
      </c>
      <c r="G71" s="9">
        <f t="shared" si="29"/>
        <v>1.1415402453923562</v>
      </c>
      <c r="H71" s="9">
        <f t="shared" si="30"/>
        <v>1.4680315006108664</v>
      </c>
      <c r="I71" s="9">
        <f t="shared" si="31"/>
        <v>5.0068062613271689</v>
      </c>
      <c r="J71" s="9">
        <f t="shared" si="32"/>
        <v>8.3971807901424711</v>
      </c>
      <c r="K71" s="11">
        <f t="shared" si="33"/>
        <v>0.70921985815602839</v>
      </c>
      <c r="L71" s="11">
        <f t="shared" si="34"/>
        <v>0.22172949002217296</v>
      </c>
      <c r="M71" s="11">
        <f t="shared" si="35"/>
        <v>0.13368983957219249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-0.19605084868482281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0.21864325636502052</v>
      </c>
      <c r="Q71" s="11">
        <f>2*'OddsRatio_working_3-way'!K71*'OddsRatio_working_3-way'!L71*'OddsRatio_working_3-way'!M71</f>
        <v>4.204678007019625E-2</v>
      </c>
      <c r="R71" s="11">
        <f t="shared" si="36"/>
        <v>0</v>
      </c>
      <c r="S71" s="11">
        <f t="shared" si="37"/>
        <v>-1.1152374898234587</v>
      </c>
      <c r="T71" s="11">
        <f t="shared" si="38"/>
        <v>-0.21446874804297281</v>
      </c>
      <c r="U71" s="11">
        <f>'OddsRatio_working_3-way'!S71-'OddsRatio_working_3-way'!R71^2/3</f>
        <v>-1.1152374898234587</v>
      </c>
      <c r="V71" s="11">
        <f>'OddsRatio_working_3-way'!S71*'OddsRatio_working_3-way'!R71/3-2*'OddsRatio_working_3-way'!R71^3/27-'OddsRatio_working_3-way'!T71</f>
        <v>0.21446874804297281</v>
      </c>
      <c r="W71" s="11">
        <f>'OddsRatio_working_3-way'!V71^2+4*'OddsRatio_working_3-way'!U71^3/27</f>
        <v>-0.15949675959931547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0.22665701152095188</v>
      </c>
      <c r="Y71" s="11">
        <f>IF('OddsRatio_working_3-way'!W71&gt;=0,IF('OddsRatio_working_3-way'!V71+SQRT('OddsRatio_working_3-way'!W71)&gt;0,0,PI()),ACOS('OddsRatio_working_3-way'!V71/(2*'OddsRatio_working_3-way'!X71)))</f>
        <v>1.0779754333099605</v>
      </c>
      <c r="Z71" s="11">
        <f>'OddsRatio_working_3-way'!X71^(1/3)*COS('OddsRatio_working_3-way'!Y71/3)</f>
        <v>0.57077012269617811</v>
      </c>
      <c r="AA71" s="11">
        <f>'OddsRatio_working_3-way'!X71^(1/3)*COS(('OddsRatio_working_3-way'!Y71+2*PI())/3)</f>
        <v>-0.47106078063821882</v>
      </c>
      <c r="AB71" s="11">
        <f>'OddsRatio_working_3-way'!X71^(1/3)*COS(('OddsRatio_working_3-way'!Y71+4*PI())/3)</f>
        <v>-9.9709342057959352E-2</v>
      </c>
      <c r="AC71" s="11">
        <f>'OddsRatio_working_3-way'!X71^(1/3)*SIN('OddsRatio_working_3-way'!Y71/3)</f>
        <v>0.21439985302826758</v>
      </c>
      <c r="AD71" s="11">
        <f>'OddsRatio_working_3-way'!X71^(1/3)*SIN(('OddsRatio_working_3-way'!Y71+2*PI())/3)</f>
        <v>0.38710149946191735</v>
      </c>
      <c r="AE71" s="11">
        <f>'OddsRatio_working_3-way'!X71^(1/3)*SIN(('OddsRatio_working_3-way'!Y71+4*PI())/3)</f>
        <v>-0.60150135249018499</v>
      </c>
      <c r="AF71" s="11">
        <f>-'OddsRatio_working_3-way'!U71/(3*'OddsRatio_working_3-way'!X71^(1/3))*COS(('OddsRatio_working_3-way'!Y71)/3)</f>
        <v>0.57077012269617811</v>
      </c>
      <c r="AG71" s="11">
        <f>-'OddsRatio_working_3-way'!U71/(3*'OddsRatio_working_3-way'!X71^(1/3))*COS(('OddsRatio_working_3-way'!Y71+2*PI())/3)</f>
        <v>-0.47106078063821882</v>
      </c>
      <c r="AH71" s="11">
        <f>-'OddsRatio_working_3-way'!U71/(3*'OddsRatio_working_3-way'!X71^(1/3))*COS(('OddsRatio_working_3-way'!Y71+4*PI())/3)</f>
        <v>-9.9709342057959352E-2</v>
      </c>
      <c r="AI71" s="11">
        <f>'OddsRatio_working_3-way'!U71/(3*'OddsRatio_working_3-way'!X71^(1/3))*SIN(('OddsRatio_working_3-way'!Y71)/3)</f>
        <v>-0.21439985302826758</v>
      </c>
      <c r="AJ71" s="11">
        <f>'OddsRatio_working_3-way'!U71/(3*'OddsRatio_working_3-way'!X71^(1/3))*SIN(('OddsRatio_working_3-way'!Y71+2*PI())/3)</f>
        <v>-0.38710149946191735</v>
      </c>
      <c r="AK71" s="11">
        <f>'OddsRatio_working_3-way'!U71/(3*'OddsRatio_working_3-way'!X71^(1/3))*SIN(('OddsRatio_working_3-way'!Y71+4*PI())/3)</f>
        <v>0.60150135249018499</v>
      </c>
      <c r="AL71" s="11">
        <f>'OddsRatio_working_3-way'!Z71+'OddsRatio_working_3-way'!AF71</f>
        <v>1.1415402453923562</v>
      </c>
      <c r="AM71" s="11">
        <f>'OddsRatio_working_3-way'!AA71+'OddsRatio_working_3-way'!AG71</f>
        <v>-0.94212156127643765</v>
      </c>
      <c r="AN71" s="11">
        <f>'OddsRatio_working_3-way'!AB71+'OddsRatio_working_3-way'!AH71</f>
        <v>-0.1994186841159187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1.1415402453923562</v>
      </c>
      <c r="AS71" s="11">
        <f>IF(('OddsRatio_working_3-way'!X71=0),IF(Q71&gt;0,-Q71^(1/3),(-Q71)^(1/3)),'OddsRatio_working_3-way'!AM71-'OddsRatio_working_3-way'!R71/3)</f>
        <v>-0.94212156127643765</v>
      </c>
      <c r="AT71" s="11">
        <f>IF(('OddsRatio_working_3-way'!X71=0),IF(Q71&gt;0,-Q71^(1/3),(-Q71)^(1/3)),'OddsRatio_working_3-way'!AN71-'OddsRatio_working_3-way'!R71/3)</f>
        <v>-0.1994186841159187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2.04</v>
      </c>
      <c r="B72" s="4">
        <f>IF('True_Odds_Calculator_3-way'!B73="","",'True_Odds_Calculator_3-way'!B73)</f>
        <v>3.39</v>
      </c>
      <c r="C72" s="4">
        <f>IF('True_Odds_Calculator_3-way'!C73="","",'True_Odds_Calculator_3-way'!C73)</f>
        <v>3.7</v>
      </c>
      <c r="D72" s="9">
        <f t="shared" si="26"/>
        <v>0.46881217086640109</v>
      </c>
      <c r="E72" s="9">
        <f t="shared" si="27"/>
        <v>0.27748202565365609</v>
      </c>
      <c r="F72" s="9">
        <f t="shared" si="28"/>
        <v>0.25370580347994293</v>
      </c>
      <c r="G72" s="9">
        <f t="shared" si="29"/>
        <v>1.0894715618605986</v>
      </c>
      <c r="H72" s="9">
        <f t="shared" si="30"/>
        <v>2.1330504243350226</v>
      </c>
      <c r="I72" s="9">
        <f t="shared" si="31"/>
        <v>3.6038370328468301</v>
      </c>
      <c r="J72" s="9">
        <f t="shared" si="32"/>
        <v>3.9415732170236164</v>
      </c>
      <c r="K72" s="11">
        <f t="shared" si="33"/>
        <v>0.49019607843137253</v>
      </c>
      <c r="L72" s="11">
        <f t="shared" si="34"/>
        <v>0.29498525073746312</v>
      </c>
      <c r="M72" s="11">
        <f t="shared" si="35"/>
        <v>0.27027027027027023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-0.26227893692755744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0.2395680427955284</v>
      </c>
      <c r="Q72" s="11">
        <f>2*'OddsRatio_working_3-way'!K72*'OddsRatio_working_3-way'!L72*'OddsRatio_working_3-way'!M72</f>
        <v>7.8162493571134875E-2</v>
      </c>
      <c r="R72" s="11">
        <f t="shared" si="36"/>
        <v>0</v>
      </c>
      <c r="S72" s="11">
        <f t="shared" si="37"/>
        <v>-0.91340938621273315</v>
      </c>
      <c r="T72" s="11">
        <f t="shared" si="38"/>
        <v>-0.29801285031410546</v>
      </c>
      <c r="U72" s="11">
        <f>'OddsRatio_working_3-way'!S72-'OddsRatio_working_3-way'!R72^2/3</f>
        <v>-0.91340938621273315</v>
      </c>
      <c r="V72" s="11">
        <f>'OddsRatio_working_3-way'!S72*'OddsRatio_working_3-way'!R72/3-2*'OddsRatio_working_3-way'!R72^3/27-'OddsRatio_working_3-way'!T72</f>
        <v>0.29801285031410546</v>
      </c>
      <c r="W72" s="11">
        <f>'OddsRatio_working_3-way'!V72^2+4*'OddsRatio_working_3-way'!U72^3/27</f>
        <v>-2.4088001949125554E-2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0.16800272386293547</v>
      </c>
      <c r="Y72" s="11">
        <f>IF('OddsRatio_working_3-way'!W72&gt;=0,IF('OddsRatio_working_3-way'!V72+SQRT('OddsRatio_working_3-way'!W72)&gt;0,0,PI()),ACOS('OddsRatio_working_3-way'!V72/(2*'OddsRatio_working_3-way'!X72)))</f>
        <v>0.48014354684615812</v>
      </c>
      <c r="Z72" s="11">
        <f>'OddsRatio_working_3-way'!X72^(1/3)*COS('OddsRatio_working_3-way'!Y72/3)</f>
        <v>0.5447357809302994</v>
      </c>
      <c r="AA72" s="11">
        <f>'OddsRatio_working_3-way'!X72^(1/3)*COS(('OddsRatio_working_3-way'!Y72+2*PI())/3)</f>
        <v>-0.34852262297650449</v>
      </c>
      <c r="AB72" s="11">
        <f>'OddsRatio_working_3-way'!X72^(1/3)*COS(('OddsRatio_working_3-way'!Y72+4*PI())/3)</f>
        <v>-0.19621315795379479</v>
      </c>
      <c r="AC72" s="11">
        <f>'OddsRatio_working_3-way'!X72^(1/3)*SIN('OddsRatio_working_3-way'!Y72/3)</f>
        <v>8.7935910630989378E-2</v>
      </c>
      <c r="AD72" s="11">
        <f>'OddsRatio_working_3-way'!X72^(1/3)*SIN(('OddsRatio_working_3-way'!Y72+2*PI())/3)</f>
        <v>0.42778706932049942</v>
      </c>
      <c r="AE72" s="11">
        <f>'OddsRatio_working_3-way'!X72^(1/3)*SIN(('OddsRatio_working_3-way'!Y72+4*PI())/3)</f>
        <v>-0.51572297995148864</v>
      </c>
      <c r="AF72" s="11">
        <f>-'OddsRatio_working_3-way'!U72/(3*'OddsRatio_working_3-way'!X72^(1/3))*COS(('OddsRatio_working_3-way'!Y72)/3)</f>
        <v>0.54473578093029928</v>
      </c>
      <c r="AG72" s="11">
        <f>-'OddsRatio_working_3-way'!U72/(3*'OddsRatio_working_3-way'!X72^(1/3))*COS(('OddsRatio_working_3-way'!Y72+2*PI())/3)</f>
        <v>-0.34852262297650438</v>
      </c>
      <c r="AH72" s="11">
        <f>-'OddsRatio_working_3-way'!U72/(3*'OddsRatio_working_3-way'!X72^(1/3))*COS(('OddsRatio_working_3-way'!Y72+4*PI())/3)</f>
        <v>-0.19621315795379474</v>
      </c>
      <c r="AI72" s="11">
        <f>'OddsRatio_working_3-way'!U72/(3*'OddsRatio_working_3-way'!X72^(1/3))*SIN(('OddsRatio_working_3-way'!Y72)/3)</f>
        <v>-8.7935910630989364E-2</v>
      </c>
      <c r="AJ72" s="11">
        <f>'OddsRatio_working_3-way'!U72/(3*'OddsRatio_working_3-way'!X72^(1/3))*SIN(('OddsRatio_working_3-way'!Y72+2*PI())/3)</f>
        <v>-0.42778706932049931</v>
      </c>
      <c r="AK72" s="11">
        <f>'OddsRatio_working_3-way'!U72/(3*'OddsRatio_working_3-way'!X72^(1/3))*SIN(('OddsRatio_working_3-way'!Y72+4*PI())/3)</f>
        <v>0.51572297995148852</v>
      </c>
      <c r="AL72" s="11">
        <f>'OddsRatio_working_3-way'!Z72+'OddsRatio_working_3-way'!AF72</f>
        <v>1.0894715618605986</v>
      </c>
      <c r="AM72" s="11">
        <f>'OddsRatio_working_3-way'!AA72+'OddsRatio_working_3-way'!AG72</f>
        <v>-0.69704524595300887</v>
      </c>
      <c r="AN72" s="11">
        <f>'OddsRatio_working_3-way'!AB72+'OddsRatio_working_3-way'!AH72</f>
        <v>-0.39242631590758953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1.0894715618605986</v>
      </c>
      <c r="AS72" s="11">
        <f>IF(('OddsRatio_working_3-way'!X72=0),IF(Q72&gt;0,-Q72^(1/3),(-Q72)^(1/3)),'OddsRatio_working_3-way'!AM72-'OddsRatio_working_3-way'!R72/3)</f>
        <v>-0.69704524595300887</v>
      </c>
      <c r="AT72" s="11">
        <f>IF(('OddsRatio_working_3-way'!X72=0),IF(Q72&gt;0,-Q72^(1/3),(-Q72)^(1/3)),'OddsRatio_working_3-way'!AN72-'OddsRatio_working_3-way'!R72/3)</f>
        <v>-0.39242631590758953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4.26</v>
      </c>
      <c r="B73" s="4">
        <f>IF('True_Odds_Calculator_3-way'!B74="","",'True_Odds_Calculator_3-way'!B74)</f>
        <v>3.75</v>
      </c>
      <c r="C73" s="4">
        <f>IF('True_Odds_Calculator_3-way'!C74="","",'True_Odds_Calculator_3-way'!C74)</f>
        <v>1.79</v>
      </c>
      <c r="D73" s="9">
        <f t="shared" si="26"/>
        <v>0.21761965554111834</v>
      </c>
      <c r="E73" s="9">
        <f t="shared" si="27"/>
        <v>0.24797047976883613</v>
      </c>
      <c r="F73" s="9">
        <f t="shared" si="28"/>
        <v>0.5344098646900457</v>
      </c>
      <c r="G73" s="9">
        <f t="shared" si="29"/>
        <v>1.1028138524351381</v>
      </c>
      <c r="H73" s="9">
        <f t="shared" si="30"/>
        <v>4.5951731589385503</v>
      </c>
      <c r="I73" s="9">
        <f t="shared" si="31"/>
        <v>4.0327380941966293</v>
      </c>
      <c r="J73" s="9">
        <f t="shared" si="32"/>
        <v>1.8712229434237588</v>
      </c>
      <c r="K73" s="11">
        <f t="shared" si="33"/>
        <v>0.23474178403755869</v>
      </c>
      <c r="L73" s="11">
        <f t="shared" si="34"/>
        <v>0.26666666666666666</v>
      </c>
      <c r="M73" s="11">
        <f t="shared" si="35"/>
        <v>0.55865921787709494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-0.24767575034315148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0.23780173280527356</v>
      </c>
      <c r="Q73" s="11">
        <f>2*'OddsRatio_working_3-way'!K73*'OddsRatio_working_3-way'!L73*'OddsRatio_working_3-way'!M73</f>
        <v>6.9941686119198113E-2</v>
      </c>
      <c r="R73" s="11">
        <f t="shared" si="36"/>
        <v>0</v>
      </c>
      <c r="S73" s="11">
        <f t="shared" si="37"/>
        <v>-0.96013328909189699</v>
      </c>
      <c r="T73" s="11">
        <f t="shared" si="38"/>
        <v>-0.28239214385055794</v>
      </c>
      <c r="U73" s="11">
        <f>'OddsRatio_working_3-way'!S73-'OddsRatio_working_3-way'!R73^2/3</f>
        <v>-0.96013328909189699</v>
      </c>
      <c r="V73" s="11">
        <f>'OddsRatio_working_3-way'!S73*'OddsRatio_working_3-way'!R73/3-2*'OddsRatio_working_3-way'!R73^3/27-'OddsRatio_working_3-way'!T73</f>
        <v>0.28239214385055794</v>
      </c>
      <c r="W73" s="11">
        <f>'OddsRatio_working_3-way'!V73^2+4*'OddsRatio_working_3-way'!U73^3/27</f>
        <v>-5.1381279884029935E-2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0.18105703714060947</v>
      </c>
      <c r="Y73" s="11">
        <f>IF('OddsRatio_working_3-way'!W73&gt;=0,IF('OddsRatio_working_3-way'!V73+SQRT('OddsRatio_working_3-way'!W73)&gt;0,0,PI()),ACOS('OddsRatio_working_3-way'!V73/(2*'OddsRatio_working_3-way'!X73)))</f>
        <v>0.67638127881646848</v>
      </c>
      <c r="Z73" s="11">
        <f>'OddsRatio_working_3-way'!X73^(1/3)*COS('OddsRatio_working_3-way'!Y73/3)</f>
        <v>0.55140692621756904</v>
      </c>
      <c r="AA73" s="11">
        <f>'OddsRatio_working_3-way'!X73^(1/3)*COS(('OddsRatio_working_3-way'!Y73+2*PI())/3)</f>
        <v>-0.38523027974491042</v>
      </c>
      <c r="AB73" s="11">
        <f>'OddsRatio_working_3-way'!X73^(1/3)*COS(('OddsRatio_working_3-way'!Y73+4*PI())/3)</f>
        <v>-0.16617664647265873</v>
      </c>
      <c r="AC73" s="11">
        <f>'OddsRatio_working_3-way'!X73^(1/3)*SIN('OddsRatio_working_3-way'!Y73/3)</f>
        <v>0.12647067413670024</v>
      </c>
      <c r="AD73" s="11">
        <f>'OddsRatio_working_3-way'!X73^(1/3)*SIN(('OddsRatio_working_3-way'!Y73+2*PI())/3)</f>
        <v>0.41429706885875633</v>
      </c>
      <c r="AE73" s="11">
        <f>'OddsRatio_working_3-way'!X73^(1/3)*SIN(('OddsRatio_working_3-way'!Y73+4*PI())/3)</f>
        <v>-0.54076774299545638</v>
      </c>
      <c r="AF73" s="11">
        <f>-'OddsRatio_working_3-way'!U73/(3*'OddsRatio_working_3-way'!X73^(1/3))*COS(('OddsRatio_working_3-way'!Y73)/3)</f>
        <v>0.55140692621756904</v>
      </c>
      <c r="AG73" s="11">
        <f>-'OddsRatio_working_3-way'!U73/(3*'OddsRatio_working_3-way'!X73^(1/3))*COS(('OddsRatio_working_3-way'!Y73+2*PI())/3)</f>
        <v>-0.38523027974491042</v>
      </c>
      <c r="AH73" s="11">
        <f>-'OddsRatio_working_3-way'!U73/(3*'OddsRatio_working_3-way'!X73^(1/3))*COS(('OddsRatio_working_3-way'!Y73+4*PI())/3)</f>
        <v>-0.16617664647265873</v>
      </c>
      <c r="AI73" s="11">
        <f>'OddsRatio_working_3-way'!U73/(3*'OddsRatio_working_3-way'!X73^(1/3))*SIN(('OddsRatio_working_3-way'!Y73)/3)</f>
        <v>-0.12647067413670024</v>
      </c>
      <c r="AJ73" s="11">
        <f>'OddsRatio_working_3-way'!U73/(3*'OddsRatio_working_3-way'!X73^(1/3))*SIN(('OddsRatio_working_3-way'!Y73+2*PI())/3)</f>
        <v>-0.41429706885875633</v>
      </c>
      <c r="AK73" s="11">
        <f>'OddsRatio_working_3-way'!U73/(3*'OddsRatio_working_3-way'!X73^(1/3))*SIN(('OddsRatio_working_3-way'!Y73+4*PI())/3)</f>
        <v>0.54076774299545638</v>
      </c>
      <c r="AL73" s="11">
        <f>'OddsRatio_working_3-way'!Z73+'OddsRatio_working_3-way'!AF73</f>
        <v>1.1028138524351381</v>
      </c>
      <c r="AM73" s="11">
        <f>'OddsRatio_working_3-way'!AA73+'OddsRatio_working_3-way'!AG73</f>
        <v>-0.77046055948982084</v>
      </c>
      <c r="AN73" s="11">
        <f>'OddsRatio_working_3-way'!AB73+'OddsRatio_working_3-way'!AH73</f>
        <v>-0.33235329294531746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1.1028138524351381</v>
      </c>
      <c r="AS73" s="11">
        <f>IF(('OddsRatio_working_3-way'!X73=0),IF(Q73&gt;0,-Q73^(1/3),(-Q73)^(1/3)),'OddsRatio_working_3-way'!AM73-'OddsRatio_working_3-way'!R73/3)</f>
        <v>-0.77046055948982084</v>
      </c>
      <c r="AT73" s="11">
        <f>IF(('OddsRatio_working_3-way'!X73=0),IF(Q73&gt;0,-Q73^(1/3),(-Q73)^(1/3)),'OddsRatio_working_3-way'!AN73-'OddsRatio_working_3-way'!R73/3)</f>
        <v>-0.33235329294531746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1.26</v>
      </c>
      <c r="B74" s="4">
        <f>IF('True_Odds_Calculator_3-way'!B75="","",'True_Odds_Calculator_3-way'!B75)</f>
        <v>6.21</v>
      </c>
      <c r="C74" s="4">
        <f>IF('True_Odds_Calculator_3-way'!C75="","",'True_Odds_Calculator_3-way'!C75)</f>
        <v>10.66</v>
      </c>
      <c r="D74" s="9">
        <f t="shared" si="26"/>
        <v>0.77196704340911393</v>
      </c>
      <c r="E74" s="9">
        <f t="shared" si="27"/>
        <v>0.14452531623999393</v>
      </c>
      <c r="F74" s="9">
        <f t="shared" si="28"/>
        <v>8.3507640350892087E-2</v>
      </c>
      <c r="G74" s="9">
        <f t="shared" si="29"/>
        <v>1.136123414244079</v>
      </c>
      <c r="H74" s="9">
        <f t="shared" si="30"/>
        <v>1.2953920877034606</v>
      </c>
      <c r="I74" s="9">
        <f t="shared" si="31"/>
        <v>6.9192029882116524</v>
      </c>
      <c r="J74" s="9">
        <f t="shared" si="32"/>
        <v>11.974952181597804</v>
      </c>
      <c r="K74" s="11">
        <f t="shared" si="33"/>
        <v>0.79365079365079361</v>
      </c>
      <c r="L74" s="11">
        <f t="shared" si="34"/>
        <v>0.1610305958132045</v>
      </c>
      <c r="M74" s="11">
        <f t="shared" si="35"/>
        <v>9.3808630393996242E-2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-0.15688045769346581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0.18139260509945088</v>
      </c>
      <c r="Q74" s="11">
        <f>2*'OddsRatio_working_3-way'!K74*'OddsRatio_working_3-way'!L74*'OddsRatio_working_3-way'!M74</f>
        <v>2.3977872452009365E-2</v>
      </c>
      <c r="R74" s="11">
        <f t="shared" si="36"/>
        <v>0</v>
      </c>
      <c r="S74" s="11">
        <f t="shared" si="37"/>
        <v>-1.1562472966128146</v>
      </c>
      <c r="T74" s="11">
        <f t="shared" si="38"/>
        <v>-0.1528416783361288</v>
      </c>
      <c r="U74" s="11">
        <f>'OddsRatio_working_3-way'!S74-'OddsRatio_working_3-way'!R74^2/3</f>
        <v>-1.1562472966128146</v>
      </c>
      <c r="V74" s="11">
        <f>'OddsRatio_working_3-way'!S74*'OddsRatio_working_3-way'!R74/3-2*'OddsRatio_working_3-way'!R74^3/27-'OddsRatio_working_3-way'!T74</f>
        <v>0.1528416783361288</v>
      </c>
      <c r="W74" s="11">
        <f>'OddsRatio_working_3-way'!V74^2+4*'OddsRatio_working_3-way'!U74^3/27</f>
        <v>-0.20564624243034968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0.23927328573565956</v>
      </c>
      <c r="Y74" s="11">
        <f>IF('OddsRatio_working_3-way'!W74&gt;=0,IF('OddsRatio_working_3-way'!V74+SQRT('OddsRatio_working_3-way'!W74)&gt;0,0,PI()),ACOS('OddsRatio_working_3-way'!V74/(2*'OddsRatio_working_3-way'!X74)))</f>
        <v>1.2457135162962931</v>
      </c>
      <c r="Z74" s="11">
        <f>'OddsRatio_working_3-way'!X74^(1/3)*COS('OddsRatio_working_3-way'!Y74/3)</f>
        <v>0.56806170712203952</v>
      </c>
      <c r="AA74" s="11">
        <f>'OddsRatio_working_3-way'!X74^(1/3)*COS(('OddsRatio_working_3-way'!Y74+2*PI())/3)</f>
        <v>-0.50092079530429046</v>
      </c>
      <c r="AB74" s="11">
        <f>'OddsRatio_working_3-way'!X74^(1/3)*COS(('OddsRatio_working_3-way'!Y74+4*PI())/3)</f>
        <v>-6.7140911817748936E-2</v>
      </c>
      <c r="AC74" s="11">
        <f>'OddsRatio_working_3-way'!X74^(1/3)*SIN('OddsRatio_working_3-way'!Y74/3)</f>
        <v>0.25044293249999916</v>
      </c>
      <c r="AD74" s="11">
        <f>'OddsRatio_working_3-way'!X74^(1/3)*SIN(('OddsRatio_working_3-way'!Y74+2*PI())/3)</f>
        <v>0.36673440303484223</v>
      </c>
      <c r="AE74" s="11">
        <f>'OddsRatio_working_3-way'!X74^(1/3)*SIN(('OddsRatio_working_3-way'!Y74+4*PI())/3)</f>
        <v>-0.61717733553484133</v>
      </c>
      <c r="AF74" s="11">
        <f>-'OddsRatio_working_3-way'!U74/(3*'OddsRatio_working_3-way'!X74^(1/3))*COS(('OddsRatio_working_3-way'!Y74)/3)</f>
        <v>0.56806170712203941</v>
      </c>
      <c r="AG74" s="11">
        <f>-'OddsRatio_working_3-way'!U74/(3*'OddsRatio_working_3-way'!X74^(1/3))*COS(('OddsRatio_working_3-way'!Y74+2*PI())/3)</f>
        <v>-0.50092079530429034</v>
      </c>
      <c r="AH74" s="11">
        <f>-'OddsRatio_working_3-way'!U74/(3*'OddsRatio_working_3-way'!X74^(1/3))*COS(('OddsRatio_working_3-way'!Y74+4*PI())/3)</f>
        <v>-6.7140911817748936E-2</v>
      </c>
      <c r="AI74" s="11">
        <f>'OddsRatio_working_3-way'!U74/(3*'OddsRatio_working_3-way'!X74^(1/3))*SIN(('OddsRatio_working_3-way'!Y74)/3)</f>
        <v>-0.25044293249999916</v>
      </c>
      <c r="AJ74" s="11">
        <f>'OddsRatio_working_3-way'!U74/(3*'OddsRatio_working_3-way'!X74^(1/3))*SIN(('OddsRatio_working_3-way'!Y74+2*PI())/3)</f>
        <v>-0.36673440303484217</v>
      </c>
      <c r="AK74" s="11">
        <f>'OddsRatio_working_3-way'!U74/(3*'OddsRatio_working_3-way'!X74^(1/3))*SIN(('OddsRatio_working_3-way'!Y74+4*PI())/3)</f>
        <v>0.61717733553484122</v>
      </c>
      <c r="AL74" s="11">
        <f>'OddsRatio_working_3-way'!Z74+'OddsRatio_working_3-way'!AF74</f>
        <v>1.136123414244079</v>
      </c>
      <c r="AM74" s="11">
        <f>'OddsRatio_working_3-way'!AA74+'OddsRatio_working_3-way'!AG74</f>
        <v>-1.0018415906085809</v>
      </c>
      <c r="AN74" s="11">
        <f>'OddsRatio_working_3-way'!AB74+'OddsRatio_working_3-way'!AH74</f>
        <v>-0.13428182363549787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1.136123414244079</v>
      </c>
      <c r="AS74" s="11">
        <f>IF(('OddsRatio_working_3-way'!X74=0),IF(Q74&gt;0,-Q74^(1/3),(-Q74)^(1/3)),'OddsRatio_working_3-way'!AM74-'OddsRatio_working_3-way'!R74/3)</f>
        <v>-1.0018415906085809</v>
      </c>
      <c r="AT74" s="11">
        <f>IF(('OddsRatio_working_3-way'!X74=0),IF(Q74&gt;0,-Q74^(1/3),(-Q74)^(1/3)),'OddsRatio_working_3-way'!AN74-'OddsRatio_working_3-way'!R74/3)</f>
        <v>-0.13428182363549787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1.64</v>
      </c>
      <c r="B75" s="4">
        <f>IF('True_Odds_Calculator_3-way'!B76="","",'True_Odds_Calculator_3-way'!B76)</f>
        <v>3.97</v>
      </c>
      <c r="C75" s="4">
        <f>IF('True_Odds_Calculator_3-way'!C76="","",'True_Odds_Calculator_3-way'!C76)</f>
        <v>4.63</v>
      </c>
      <c r="D75" s="9">
        <f t="shared" si="26"/>
        <v>0.57783091905518058</v>
      </c>
      <c r="E75" s="9">
        <f t="shared" si="27"/>
        <v>0.22776515047200169</v>
      </c>
      <c r="F75" s="9">
        <f t="shared" si="28"/>
        <v>0.1944039304728177</v>
      </c>
      <c r="G75" s="9">
        <f t="shared" si="29"/>
        <v>1.1415782147048574</v>
      </c>
      <c r="H75" s="9">
        <f t="shared" si="30"/>
        <v>1.7306100574111092</v>
      </c>
      <c r="I75" s="9">
        <f t="shared" si="31"/>
        <v>4.3904872976734266</v>
      </c>
      <c r="J75" s="9">
        <f t="shared" si="32"/>
        <v>5.1439289193786326</v>
      </c>
      <c r="K75" s="11">
        <f t="shared" si="33"/>
        <v>0.6097560975609756</v>
      </c>
      <c r="L75" s="11">
        <f t="shared" si="34"/>
        <v>0.25188916876574308</v>
      </c>
      <c r="M75" s="11">
        <f t="shared" si="35"/>
        <v>0.21598272138228941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-0.22889046556437687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0.24017246771637513</v>
      </c>
      <c r="Q75" s="11">
        <f>2*'OddsRatio_working_3-way'!K75*'OddsRatio_working_3-way'!L75*'OddsRatio_working_3-way'!M75</f>
        <v>6.6345985557009712E-2</v>
      </c>
      <c r="R75" s="11">
        <f t="shared" si="36"/>
        <v>0</v>
      </c>
      <c r="S75" s="11">
        <f t="shared" si="37"/>
        <v>-1.0492899611356905</v>
      </c>
      <c r="T75" s="11">
        <f t="shared" si="38"/>
        <v>-0.28985910528610243</v>
      </c>
      <c r="U75" s="11">
        <f>'OddsRatio_working_3-way'!S75-'OddsRatio_working_3-way'!R75^2/3</f>
        <v>-1.0492899611356905</v>
      </c>
      <c r="V75" s="11">
        <f>'OddsRatio_working_3-way'!S75*'OddsRatio_working_3-way'!R75/3-2*'OddsRatio_working_3-way'!R75^3/27-'OddsRatio_working_3-way'!T75</f>
        <v>0.28985910528610243</v>
      </c>
      <c r="W75" s="11">
        <f>'OddsRatio_working_3-way'!V75^2+4*'OddsRatio_working_3-way'!U75^3/27</f>
        <v>-8.7134015258617442E-2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0.20685279559138017</v>
      </c>
      <c r="Y75" s="11">
        <f>IF('OddsRatio_working_3-way'!W75&gt;=0,IF('OddsRatio_working_3-way'!V75+SQRT('OddsRatio_working_3-way'!W75)&gt;0,0,PI()),ACOS('OddsRatio_working_3-way'!V75/(2*'OddsRatio_working_3-way'!X75)))</f>
        <v>0.79450083441828367</v>
      </c>
      <c r="Z75" s="11">
        <f>'OddsRatio_working_3-way'!X75^(1/3)*COS('OddsRatio_working_3-way'!Y75/3)</f>
        <v>0.5707891073524286</v>
      </c>
      <c r="AA75" s="11">
        <f>'OddsRatio_working_3-way'!X75^(1/3)*COS(('OddsRatio_working_3-way'!Y75+2*PI())/3)</f>
        <v>-0.41945549683187733</v>
      </c>
      <c r="AB75" s="11">
        <f>'OddsRatio_working_3-way'!X75^(1/3)*COS(('OddsRatio_working_3-way'!Y75+4*PI())/3)</f>
        <v>-0.15133361052055141</v>
      </c>
      <c r="AC75" s="11">
        <f>'OddsRatio_working_3-way'!X75^(1/3)*SIN('OddsRatio_working_3-way'!Y75/3)</f>
        <v>0.15480024323747427</v>
      </c>
      <c r="AD75" s="11">
        <f>'OddsRatio_working_3-way'!X75^(1/3)*SIN(('OddsRatio_working_3-way'!Y75+2*PI())/3)</f>
        <v>0.41691774555190908</v>
      </c>
      <c r="AE75" s="11">
        <f>'OddsRatio_working_3-way'!X75^(1/3)*SIN(('OddsRatio_working_3-way'!Y75+4*PI())/3)</f>
        <v>-0.5717179887893834</v>
      </c>
      <c r="AF75" s="11">
        <f>-'OddsRatio_working_3-way'!U75/(3*'OddsRatio_working_3-way'!X75^(1/3))*COS(('OddsRatio_working_3-way'!Y75)/3)</f>
        <v>0.57078910735242872</v>
      </c>
      <c r="AG75" s="11">
        <f>-'OddsRatio_working_3-way'!U75/(3*'OddsRatio_working_3-way'!X75^(1/3))*COS(('OddsRatio_working_3-way'!Y75+2*PI())/3)</f>
        <v>-0.41945549683187738</v>
      </c>
      <c r="AH75" s="11">
        <f>-'OddsRatio_working_3-way'!U75/(3*'OddsRatio_working_3-way'!X75^(1/3))*COS(('OddsRatio_working_3-way'!Y75+4*PI())/3)</f>
        <v>-0.15133361052055144</v>
      </c>
      <c r="AI75" s="11">
        <f>'OddsRatio_working_3-way'!U75/(3*'OddsRatio_working_3-way'!X75^(1/3))*SIN(('OddsRatio_working_3-way'!Y75)/3)</f>
        <v>-0.15480024323747429</v>
      </c>
      <c r="AJ75" s="11">
        <f>'OddsRatio_working_3-way'!U75/(3*'OddsRatio_working_3-way'!X75^(1/3))*SIN(('OddsRatio_working_3-way'!Y75+2*PI())/3)</f>
        <v>-0.41691774555190914</v>
      </c>
      <c r="AK75" s="11">
        <f>'OddsRatio_working_3-way'!U75/(3*'OddsRatio_working_3-way'!X75^(1/3))*SIN(('OddsRatio_working_3-way'!Y75+4*PI())/3)</f>
        <v>0.57171798878938351</v>
      </c>
      <c r="AL75" s="11">
        <f>'OddsRatio_working_3-way'!Z75+'OddsRatio_working_3-way'!AF75</f>
        <v>1.1415782147048574</v>
      </c>
      <c r="AM75" s="11">
        <f>'OddsRatio_working_3-way'!AA75+'OddsRatio_working_3-way'!AG75</f>
        <v>-0.83891099366375466</v>
      </c>
      <c r="AN75" s="11">
        <f>'OddsRatio_working_3-way'!AB75+'OddsRatio_working_3-way'!AH75</f>
        <v>-0.30266722104110289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1.1415782147048574</v>
      </c>
      <c r="AS75" s="11">
        <f>IF(('OddsRatio_working_3-way'!X75=0),IF(Q75&gt;0,-Q75^(1/3),(-Q75)^(1/3)),'OddsRatio_working_3-way'!AM75-'OddsRatio_working_3-way'!R75/3)</f>
        <v>-0.83891099366375466</v>
      </c>
      <c r="AT75" s="11">
        <f>IF(('OddsRatio_working_3-way'!X75=0),IF(Q75&gt;0,-Q75^(1/3),(-Q75)^(1/3)),'OddsRatio_working_3-way'!AN75-'OddsRatio_working_3-way'!R75/3)</f>
        <v>-0.30266722104110289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3.93</v>
      </c>
      <c r="B76" s="4">
        <f>IF('True_Odds_Calculator_3-way'!B77="","",'True_Odds_Calculator_3-way'!B77)</f>
        <v>3.45</v>
      </c>
      <c r="C76" s="4">
        <f>IF('True_Odds_Calculator_3-way'!C77="","",'True_Odds_Calculator_3-way'!C77)</f>
        <v>1.95</v>
      </c>
      <c r="D76" s="9">
        <f t="shared" si="26"/>
        <v>0.23782592259654539</v>
      </c>
      <c r="E76" s="9">
        <f t="shared" si="27"/>
        <v>0.27175797137960978</v>
      </c>
      <c r="F76" s="9">
        <f t="shared" si="28"/>
        <v>0.49041610602384461</v>
      </c>
      <c r="G76" s="9">
        <f t="shared" si="29"/>
        <v>1.093773414725878</v>
      </c>
      <c r="H76" s="9">
        <f t="shared" si="30"/>
        <v>4.2047561051468234</v>
      </c>
      <c r="I76" s="9">
        <f t="shared" si="31"/>
        <v>3.6797448660784005</v>
      </c>
      <c r="J76" s="9">
        <f t="shared" si="32"/>
        <v>2.0390847439895841</v>
      </c>
      <c r="K76" s="11">
        <f t="shared" si="33"/>
        <v>0.2544529262086514</v>
      </c>
      <c r="L76" s="11">
        <f t="shared" si="34"/>
        <v>0.28985507246376813</v>
      </c>
      <c r="M76" s="11">
        <f t="shared" si="35"/>
        <v>0.51282051282051289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-0.25793546105527509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0.2394183608919753</v>
      </c>
      <c r="Q76" s="11">
        <f>2*'OddsRatio_working_3-way'!K76*'OddsRatio_working_3-way'!L76*'OddsRatio_working_3-way'!M76</f>
        <v>7.5645611656232306E-2</v>
      </c>
      <c r="R76" s="11">
        <f t="shared" si="36"/>
        <v>0</v>
      </c>
      <c r="S76" s="11">
        <f t="shared" si="37"/>
        <v>-0.92821033568807498</v>
      </c>
      <c r="T76" s="11">
        <f t="shared" si="38"/>
        <v>-0.29327340780033961</v>
      </c>
      <c r="U76" s="11">
        <f>'OddsRatio_working_3-way'!S76-'OddsRatio_working_3-way'!R76^2/3</f>
        <v>-0.92821033568807498</v>
      </c>
      <c r="V76" s="11">
        <f>'OddsRatio_working_3-way'!S76*'OddsRatio_working_3-way'!R76/3-2*'OddsRatio_working_3-way'!R76^3/27-'OddsRatio_working_3-way'!T76</f>
        <v>0.29327340780033961</v>
      </c>
      <c r="W76" s="11">
        <f>'OddsRatio_working_3-way'!V76^2+4*'OddsRatio_working_3-way'!U76^3/27</f>
        <v>-3.2468084331120875E-2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0.17210271355642912</v>
      </c>
      <c r="Y76" s="11">
        <f>IF('OddsRatio_working_3-way'!W76&gt;=0,IF('OddsRatio_working_3-way'!V76+SQRT('OddsRatio_working_3-way'!W76)&gt;0,0,PI()),ACOS('OddsRatio_working_3-way'!V76/(2*'OddsRatio_working_3-way'!X76)))</f>
        <v>0.55094506551731048</v>
      </c>
      <c r="Z76" s="11">
        <f>'OddsRatio_working_3-way'!X76^(1/3)*COS('OddsRatio_working_3-way'!Y76/3)</f>
        <v>0.54688670736293898</v>
      </c>
      <c r="AA76" s="11">
        <f>'OddsRatio_working_3-way'!X76^(1/3)*COS(('OddsRatio_working_3-way'!Y76+2*PI())/3)</f>
        <v>-0.36141369473066121</v>
      </c>
      <c r="AB76" s="11">
        <f>'OddsRatio_working_3-way'!X76^(1/3)*COS(('OddsRatio_working_3-way'!Y76+4*PI())/3)</f>
        <v>-0.18547301263227792</v>
      </c>
      <c r="AC76" s="11">
        <f>'OddsRatio_working_3-way'!X76^(1/3)*SIN('OddsRatio_working_3-way'!Y76/3)</f>
        <v>0.10157940017090801</v>
      </c>
      <c r="AD76" s="11">
        <f>'OddsRatio_working_3-way'!X76^(1/3)*SIN(('OddsRatio_working_3-way'!Y76+2*PI())/3)</f>
        <v>0.42282808148287737</v>
      </c>
      <c r="AE76" s="11">
        <f>'OddsRatio_working_3-way'!X76^(1/3)*SIN(('OddsRatio_working_3-way'!Y76+4*PI())/3)</f>
        <v>-0.52440748165378526</v>
      </c>
      <c r="AF76" s="11">
        <f>-'OddsRatio_working_3-way'!U76/(3*'OddsRatio_working_3-way'!X76^(1/3))*COS(('OddsRatio_working_3-way'!Y76)/3)</f>
        <v>0.54688670736293898</v>
      </c>
      <c r="AG76" s="11">
        <f>-'OddsRatio_working_3-way'!U76/(3*'OddsRatio_working_3-way'!X76^(1/3))*COS(('OddsRatio_working_3-way'!Y76+2*PI())/3)</f>
        <v>-0.36141369473066121</v>
      </c>
      <c r="AH76" s="11">
        <f>-'OddsRatio_working_3-way'!U76/(3*'OddsRatio_working_3-way'!X76^(1/3))*COS(('OddsRatio_working_3-way'!Y76+4*PI())/3)</f>
        <v>-0.18547301263227792</v>
      </c>
      <c r="AI76" s="11">
        <f>'OddsRatio_working_3-way'!U76/(3*'OddsRatio_working_3-way'!X76^(1/3))*SIN(('OddsRatio_working_3-way'!Y76)/3)</f>
        <v>-0.10157940017090801</v>
      </c>
      <c r="AJ76" s="11">
        <f>'OddsRatio_working_3-way'!U76/(3*'OddsRatio_working_3-way'!X76^(1/3))*SIN(('OddsRatio_working_3-way'!Y76+2*PI())/3)</f>
        <v>-0.42282808148287737</v>
      </c>
      <c r="AK76" s="11">
        <f>'OddsRatio_working_3-way'!U76/(3*'OddsRatio_working_3-way'!X76^(1/3))*SIN(('OddsRatio_working_3-way'!Y76+4*PI())/3)</f>
        <v>0.52440748165378526</v>
      </c>
      <c r="AL76" s="11">
        <f>'OddsRatio_working_3-way'!Z76+'OddsRatio_working_3-way'!AF76</f>
        <v>1.093773414725878</v>
      </c>
      <c r="AM76" s="11">
        <f>'OddsRatio_working_3-way'!AA76+'OddsRatio_working_3-way'!AG76</f>
        <v>-0.72282738946132241</v>
      </c>
      <c r="AN76" s="11">
        <f>'OddsRatio_working_3-way'!AB76+'OddsRatio_working_3-way'!AH76</f>
        <v>-0.37094602526455583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1.093773414725878</v>
      </c>
      <c r="AS76" s="11">
        <f>IF(('OddsRatio_working_3-way'!X76=0),IF(Q76&gt;0,-Q76^(1/3),(-Q76)^(1/3)),'OddsRatio_working_3-way'!AM76-'OddsRatio_working_3-way'!R76/3)</f>
        <v>-0.72282738946132241</v>
      </c>
      <c r="AT76" s="11">
        <f>IF(('OddsRatio_working_3-way'!X76=0),IF(Q76&gt;0,-Q76^(1/3),(-Q76)^(1/3)),'OddsRatio_working_3-way'!AN76-'OddsRatio_working_3-way'!R76/3)</f>
        <v>-0.37094602526455583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3.13</v>
      </c>
      <c r="B77" s="4">
        <f>IF('True_Odds_Calculator_3-way'!B78="","",'True_Odds_Calculator_3-way'!B78)</f>
        <v>3.66</v>
      </c>
      <c r="C77" s="4">
        <f>IF('True_Odds_Calculator_3-way'!C78="","",'True_Odds_Calculator_3-way'!C78)</f>
        <v>2.16</v>
      </c>
      <c r="D77" s="9">
        <f t="shared" si="26"/>
        <v>0.3013370704507306</v>
      </c>
      <c r="E77" s="9">
        <f t="shared" si="27"/>
        <v>0.25670926685281048</v>
      </c>
      <c r="F77" s="9">
        <f t="shared" si="28"/>
        <v>0.44195366269645908</v>
      </c>
      <c r="G77" s="9">
        <f t="shared" si="29"/>
        <v>1.0885178002028661</v>
      </c>
      <c r="H77" s="9">
        <f t="shared" si="30"/>
        <v>3.3185429144321046</v>
      </c>
      <c r="I77" s="9">
        <f t="shared" si="31"/>
        <v>3.8954573485396242</v>
      </c>
      <c r="J77" s="9">
        <f t="shared" si="32"/>
        <v>2.2626806482353246</v>
      </c>
      <c r="K77" s="11">
        <f t="shared" si="33"/>
        <v>0.31948881789137379</v>
      </c>
      <c r="L77" s="11">
        <f t="shared" si="34"/>
        <v>0.27322404371584696</v>
      </c>
      <c r="M77" s="11">
        <f t="shared" si="35"/>
        <v>0.46296296296296291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-0.26560732942653031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0.24045720330571671</v>
      </c>
      <c r="Q77" s="11">
        <f>2*'OddsRatio_working_3-way'!K77*'OddsRatio_working_3-way'!L77*'OddsRatio_working_3-way'!M77</f>
        <v>8.0825950690997198E-2</v>
      </c>
      <c r="R77" s="11">
        <f t="shared" si="36"/>
        <v>0</v>
      </c>
      <c r="S77" s="11">
        <f t="shared" si="37"/>
        <v>-0.90531087310310698</v>
      </c>
      <c r="T77" s="11">
        <f t="shared" si="38"/>
        <v>-0.30430617583297709</v>
      </c>
      <c r="U77" s="11">
        <f>'OddsRatio_working_3-way'!S77-'OddsRatio_working_3-way'!R77^2/3</f>
        <v>-0.90531087310310698</v>
      </c>
      <c r="V77" s="11">
        <f>'OddsRatio_working_3-way'!S77*'OddsRatio_working_3-way'!R77/3-2*'OddsRatio_working_3-way'!R77^3/27-'OddsRatio_working_3-way'!T77</f>
        <v>0.30430617583297709</v>
      </c>
      <c r="W77" s="11">
        <f>'OddsRatio_working_3-way'!V77^2+4*'OddsRatio_working_3-way'!U77^3/27</f>
        <v>-1.7320970008149847E-2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0.16577335330070436</v>
      </c>
      <c r="Y77" s="11">
        <f>IF('OddsRatio_working_3-way'!W77&gt;=0,IF('OddsRatio_working_3-way'!V77+SQRT('OddsRatio_working_3-way'!W77)&gt;0,0,PI()),ACOS('OddsRatio_working_3-way'!V77/(2*'OddsRatio_working_3-way'!X77)))</f>
        <v>0.40819698734908449</v>
      </c>
      <c r="Z77" s="11">
        <f>'OddsRatio_working_3-way'!X77^(1/3)*COS('OddsRatio_working_3-way'!Y77/3)</f>
        <v>0.54425890010143319</v>
      </c>
      <c r="AA77" s="11">
        <f>'OddsRatio_working_3-way'!X77^(1/3)*COS(('OddsRatio_working_3-way'!Y77+2*PI())/3)</f>
        <v>-0.33666165535210441</v>
      </c>
      <c r="AB77" s="11">
        <f>'OddsRatio_working_3-way'!X77^(1/3)*COS(('OddsRatio_working_3-way'!Y77+4*PI())/3)</f>
        <v>-0.20759724474932859</v>
      </c>
      <c r="AC77" s="11">
        <f>'OddsRatio_working_3-way'!X77^(1/3)*SIN('OddsRatio_working_3-way'!Y77/3)</f>
        <v>7.4515372204312993E-2</v>
      </c>
      <c r="AD77" s="11">
        <f>'OddsRatio_working_3-way'!X77^(1/3)*SIN(('OddsRatio_working_3-way'!Y77+2*PI())/3)</f>
        <v>0.43408434762146164</v>
      </c>
      <c r="AE77" s="11">
        <f>'OddsRatio_working_3-way'!X77^(1/3)*SIN(('OddsRatio_working_3-way'!Y77+4*PI())/3)</f>
        <v>-0.50859971982577457</v>
      </c>
      <c r="AF77" s="11">
        <f>-'OddsRatio_working_3-way'!U77/(3*'OddsRatio_working_3-way'!X77^(1/3))*COS(('OddsRatio_working_3-way'!Y77)/3)</f>
        <v>0.54425890010143307</v>
      </c>
      <c r="AG77" s="11">
        <f>-'OddsRatio_working_3-way'!U77/(3*'OddsRatio_working_3-way'!X77^(1/3))*COS(('OddsRatio_working_3-way'!Y77+2*PI())/3)</f>
        <v>-0.33666165535210435</v>
      </c>
      <c r="AH77" s="11">
        <f>-'OddsRatio_working_3-way'!U77/(3*'OddsRatio_working_3-way'!X77^(1/3))*COS(('OddsRatio_working_3-way'!Y77+4*PI())/3)</f>
        <v>-0.20759724474932856</v>
      </c>
      <c r="AI77" s="11">
        <f>'OddsRatio_working_3-way'!U77/(3*'OddsRatio_working_3-way'!X77^(1/3))*SIN(('OddsRatio_working_3-way'!Y77)/3)</f>
        <v>-7.451537220431298E-2</v>
      </c>
      <c r="AJ77" s="11">
        <f>'OddsRatio_working_3-way'!U77/(3*'OddsRatio_working_3-way'!X77^(1/3))*SIN(('OddsRatio_working_3-way'!Y77+2*PI())/3)</f>
        <v>-0.43408434762146153</v>
      </c>
      <c r="AK77" s="11">
        <f>'OddsRatio_working_3-way'!U77/(3*'OddsRatio_working_3-way'!X77^(1/3))*SIN(('OddsRatio_working_3-way'!Y77+4*PI())/3)</f>
        <v>0.50859971982577445</v>
      </c>
      <c r="AL77" s="11">
        <f>'OddsRatio_working_3-way'!Z77+'OddsRatio_working_3-way'!AF77</f>
        <v>1.0885178002028661</v>
      </c>
      <c r="AM77" s="11">
        <f>'OddsRatio_working_3-way'!AA77+'OddsRatio_working_3-way'!AG77</f>
        <v>-0.6733233107042087</v>
      </c>
      <c r="AN77" s="11">
        <f>'OddsRatio_working_3-way'!AB77+'OddsRatio_working_3-way'!AH77</f>
        <v>-0.41519448949865712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1.0885178002028661</v>
      </c>
      <c r="AS77" s="11">
        <f>IF(('OddsRatio_working_3-way'!X77=0),IF(Q77&gt;0,-Q77^(1/3),(-Q77)^(1/3)),'OddsRatio_working_3-way'!AM77-'OddsRatio_working_3-way'!R77/3)</f>
        <v>-0.6733233107042087</v>
      </c>
      <c r="AT77" s="11">
        <f>IF(('OddsRatio_working_3-way'!X77=0),IF(Q77&gt;0,-Q77^(1/3),(-Q77)^(1/3)),'OddsRatio_working_3-way'!AN77-'OddsRatio_working_3-way'!R77/3)</f>
        <v>-0.41519448949865712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3.31</v>
      </c>
      <c r="B78" s="4">
        <f>IF('True_Odds_Calculator_3-way'!B79="","",'True_Odds_Calculator_3-way'!B79)</f>
        <v>3.7</v>
      </c>
      <c r="C78" s="4">
        <f>IF('True_Odds_Calculator_3-way'!C79="","",'True_Odds_Calculator_3-way'!C79)</f>
        <v>2.17</v>
      </c>
      <c r="D78" s="9">
        <f t="shared" si="26"/>
        <v>0.29147550802194266</v>
      </c>
      <c r="E78" s="9">
        <f t="shared" si="27"/>
        <v>0.26033408028527871</v>
      </c>
      <c r="F78" s="9">
        <f t="shared" si="28"/>
        <v>0.44819041169277862</v>
      </c>
      <c r="G78" s="9">
        <f t="shared" si="29"/>
        <v>1.0523030266912512</v>
      </c>
      <c r="H78" s="9">
        <f t="shared" si="30"/>
        <v>3.4308199916567901</v>
      </c>
      <c r="I78" s="9">
        <f t="shared" si="31"/>
        <v>3.8412181720663781</v>
      </c>
      <c r="J78" s="9">
        <f t="shared" si="32"/>
        <v>2.2311945412287639</v>
      </c>
      <c r="K78" s="11">
        <f t="shared" si="33"/>
        <v>0.30211480362537763</v>
      </c>
      <c r="L78" s="11">
        <f t="shared" si="34"/>
        <v>0.27027027027027023</v>
      </c>
      <c r="M78" s="11">
        <f t="shared" si="35"/>
        <v>0.46082949308755761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-0.27458205696194193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0.23254072567005027</v>
      </c>
      <c r="Q78" s="11">
        <f>2*'OddsRatio_working_3-way'!K78*'OddsRatio_working_3-way'!L78*'OddsRatio_working_3-way'!M78</f>
        <v>7.5255898275097169E-2</v>
      </c>
      <c r="R78" s="11">
        <f t="shared" si="36"/>
        <v>0</v>
      </c>
      <c r="S78" s="11">
        <f t="shared" si="37"/>
        <v>-0.8468897357786247</v>
      </c>
      <c r="T78" s="11">
        <f t="shared" si="38"/>
        <v>-0.27407434814842219</v>
      </c>
      <c r="U78" s="11">
        <f>'OddsRatio_working_3-way'!S78-'OddsRatio_working_3-way'!R78^2/3</f>
        <v>-0.8468897357786247</v>
      </c>
      <c r="V78" s="11">
        <f>'OddsRatio_working_3-way'!S78*'OddsRatio_working_3-way'!R78/3-2*'OddsRatio_working_3-way'!R78^3/27-'OddsRatio_working_3-way'!T78</f>
        <v>0.27407434814842219</v>
      </c>
      <c r="W78" s="11">
        <f>'OddsRatio_working_3-way'!V78^2+4*'OddsRatio_working_3-way'!U78^3/27</f>
        <v>-1.4869642836389918E-2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0.1499886588624057</v>
      </c>
      <c r="Y78" s="11">
        <f>IF('OddsRatio_working_3-way'!W78&gt;=0,IF('OddsRatio_working_3-way'!V78+SQRT('OddsRatio_working_3-way'!W78)&gt;0,0,PI()),ACOS('OddsRatio_working_3-way'!V78/(2*'OddsRatio_working_3-way'!X78)))</f>
        <v>0.41862133021657399</v>
      </c>
      <c r="Z78" s="11">
        <f>'OddsRatio_working_3-way'!X78^(1/3)*COS('OddsRatio_working_3-way'!Y78/3)</f>
        <v>0.5261515133456256</v>
      </c>
      <c r="AA78" s="11">
        <f>'OddsRatio_working_3-way'!X78^(1/3)*COS(('OddsRatio_working_3-way'!Y78+2*PI())/3)</f>
        <v>-0.32707476211615683</v>
      </c>
      <c r="AB78" s="11">
        <f>'OddsRatio_working_3-way'!X78^(1/3)*COS(('OddsRatio_working_3-way'!Y78+4*PI())/3)</f>
        <v>-0.19907675122946888</v>
      </c>
      <c r="AC78" s="11">
        <f>'OddsRatio_working_3-way'!X78^(1/3)*SIN('OddsRatio_working_3-way'!Y78/3)</f>
        <v>7.3899686041165966E-2</v>
      </c>
      <c r="AD78" s="11">
        <f>'OddsRatio_working_3-way'!X78^(1/3)*SIN(('OddsRatio_working_3-way'!Y78+2*PI())/3)</f>
        <v>0.41871073377635593</v>
      </c>
      <c r="AE78" s="11">
        <f>'OddsRatio_working_3-way'!X78^(1/3)*SIN(('OddsRatio_working_3-way'!Y78+4*PI())/3)</f>
        <v>-0.49261041981752185</v>
      </c>
      <c r="AF78" s="11">
        <f>-'OddsRatio_working_3-way'!U78/(3*'OddsRatio_working_3-way'!X78^(1/3))*COS(('OddsRatio_working_3-way'!Y78)/3)</f>
        <v>0.52615151334562549</v>
      </c>
      <c r="AG78" s="11">
        <f>-'OddsRatio_working_3-way'!U78/(3*'OddsRatio_working_3-way'!X78^(1/3))*COS(('OddsRatio_working_3-way'!Y78+2*PI())/3)</f>
        <v>-0.32707476211615677</v>
      </c>
      <c r="AH78" s="11">
        <f>-'OddsRatio_working_3-way'!U78/(3*'OddsRatio_working_3-way'!X78^(1/3))*COS(('OddsRatio_working_3-way'!Y78+4*PI())/3)</f>
        <v>-0.19907675122946886</v>
      </c>
      <c r="AI78" s="11">
        <f>'OddsRatio_working_3-way'!U78/(3*'OddsRatio_working_3-way'!X78^(1/3))*SIN(('OddsRatio_working_3-way'!Y78)/3)</f>
        <v>-7.3899686041165952E-2</v>
      </c>
      <c r="AJ78" s="11">
        <f>'OddsRatio_working_3-way'!U78/(3*'OddsRatio_working_3-way'!X78^(1/3))*SIN(('OddsRatio_working_3-way'!Y78+2*PI())/3)</f>
        <v>-0.41871073377635581</v>
      </c>
      <c r="AK78" s="11">
        <f>'OddsRatio_working_3-way'!U78/(3*'OddsRatio_working_3-way'!X78^(1/3))*SIN(('OddsRatio_working_3-way'!Y78+4*PI())/3)</f>
        <v>0.49261041981752174</v>
      </c>
      <c r="AL78" s="11">
        <f>'OddsRatio_working_3-way'!Z78+'OddsRatio_working_3-way'!AF78</f>
        <v>1.0523030266912512</v>
      </c>
      <c r="AM78" s="11">
        <f>'OddsRatio_working_3-way'!AA78+'OddsRatio_working_3-way'!AG78</f>
        <v>-0.65414952423231365</v>
      </c>
      <c r="AN78" s="11">
        <f>'OddsRatio_working_3-way'!AB78+'OddsRatio_working_3-way'!AH78</f>
        <v>-0.39815350245893777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1.0523030266912512</v>
      </c>
      <c r="AS78" s="11">
        <f>IF(('OddsRatio_working_3-way'!X78=0),IF(Q78&gt;0,-Q78^(1/3),(-Q78)^(1/3)),'OddsRatio_working_3-way'!AM78-'OddsRatio_working_3-way'!R78/3)</f>
        <v>-0.65414952423231365</v>
      </c>
      <c r="AT78" s="11">
        <f>IF(('OddsRatio_working_3-way'!X78=0),IF(Q78&gt;0,-Q78^(1/3),(-Q78)^(1/3)),'OddsRatio_working_3-way'!AN78-'OddsRatio_working_3-way'!R78/3)</f>
        <v>-0.39815350245893777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2.5499999999999998</v>
      </c>
      <c r="B79" s="4">
        <f>IF('True_Odds_Calculator_3-way'!B80="","",'True_Odds_Calculator_3-way'!B80)</f>
        <v>3.63</v>
      </c>
      <c r="C79" s="4">
        <f>IF('True_Odds_Calculator_3-way'!C80="","",'True_Odds_Calculator_3-way'!C80)</f>
        <v>2.74</v>
      </c>
      <c r="D79" s="9">
        <f t="shared" si="26"/>
        <v>0.38052801359616778</v>
      </c>
      <c r="E79" s="9">
        <f t="shared" si="27"/>
        <v>0.26580014184984724</v>
      </c>
      <c r="F79" s="9">
        <f t="shared" si="28"/>
        <v>0.35367184455398504</v>
      </c>
      <c r="G79" s="9">
        <f t="shared" si="29"/>
        <v>1.0502757531305533</v>
      </c>
      <c r="H79" s="9">
        <f t="shared" si="30"/>
        <v>2.6279274173523577</v>
      </c>
      <c r="I79" s="9">
        <f t="shared" si="31"/>
        <v>3.762225230733355</v>
      </c>
      <c r="J79" s="9">
        <f t="shared" si="32"/>
        <v>2.8274798104471626</v>
      </c>
      <c r="K79" s="11">
        <f t="shared" si="33"/>
        <v>0.39215686274509809</v>
      </c>
      <c r="L79" s="11">
        <f t="shared" si="34"/>
        <v>0.27548209366391185</v>
      </c>
      <c r="M79" s="11">
        <f t="shared" si="35"/>
        <v>0.36496350364963503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-0.27966577835815509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0.23341262265498186</v>
      </c>
      <c r="Q79" s="11">
        <f>2*'OddsRatio_working_3-way'!K79*'OddsRatio_working_3-way'!L79*'OddsRatio_working_3-way'!M79</f>
        <v>7.885561576181821E-2</v>
      </c>
      <c r="R79" s="11">
        <f t="shared" si="36"/>
        <v>0</v>
      </c>
      <c r="S79" s="11">
        <f t="shared" si="37"/>
        <v>-0.83461274391627949</v>
      </c>
      <c r="T79" s="11">
        <f t="shared" si="38"/>
        <v>-0.28196376483658092</v>
      </c>
      <c r="U79" s="11">
        <f>'OddsRatio_working_3-way'!S79-'OddsRatio_working_3-way'!R79^2/3</f>
        <v>-0.83461274391627949</v>
      </c>
      <c r="V79" s="11">
        <f>'OddsRatio_working_3-way'!S79*'OddsRatio_working_3-way'!R79/3-2*'OddsRatio_working_3-way'!R79^3/27-'OddsRatio_working_3-way'!T79</f>
        <v>0.28196376483658092</v>
      </c>
      <c r="W79" s="11">
        <f>'OddsRatio_working_3-way'!V79^2+4*'OddsRatio_working_3-way'!U79^3/27</f>
        <v>-6.6258037252598795E-3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0.14673902719290341</v>
      </c>
      <c r="Y79" s="11">
        <f>IF('OddsRatio_working_3-way'!W79&gt;=0,IF('OddsRatio_working_3-way'!V79+SQRT('OddsRatio_working_3-way'!W79)&gt;0,0,PI()),ACOS('OddsRatio_working_3-way'!V79/(2*'OddsRatio_working_3-way'!X79)))</f>
        <v>0.28104509037854619</v>
      </c>
      <c r="Z79" s="11">
        <f>'OddsRatio_working_3-way'!X79^(1/3)*COS('OddsRatio_working_3-way'!Y79/3)</f>
        <v>0.52513787656527677</v>
      </c>
      <c r="AA79" s="11">
        <f>'OddsRatio_working_3-way'!X79^(1/3)*COS(('OddsRatio_working_3-way'!Y79+2*PI())/3)</f>
        <v>-0.30529883327963098</v>
      </c>
      <c r="AB79" s="11">
        <f>'OddsRatio_working_3-way'!X79^(1/3)*COS(('OddsRatio_working_3-way'!Y79+4*PI())/3)</f>
        <v>-0.21983904328564571</v>
      </c>
      <c r="AC79" s="11">
        <f>'OddsRatio_working_3-way'!X79^(1/3)*SIN('OddsRatio_working_3-way'!Y79/3)</f>
        <v>4.9340232757916283E-2</v>
      </c>
      <c r="AD79" s="11">
        <f>'OddsRatio_working_3-way'!X79^(1/3)*SIN(('OddsRatio_working_3-way'!Y79+2*PI())/3)</f>
        <v>0.43011262521598842</v>
      </c>
      <c r="AE79" s="11">
        <f>'OddsRatio_working_3-way'!X79^(1/3)*SIN(('OddsRatio_working_3-way'!Y79+4*PI())/3)</f>
        <v>-0.47945285797390469</v>
      </c>
      <c r="AF79" s="11">
        <f>-'OddsRatio_working_3-way'!U79/(3*'OddsRatio_working_3-way'!X79^(1/3))*COS(('OddsRatio_working_3-way'!Y79)/3)</f>
        <v>0.52513787656527655</v>
      </c>
      <c r="AG79" s="11">
        <f>-'OddsRatio_working_3-way'!U79/(3*'OddsRatio_working_3-way'!X79^(1/3))*COS(('OddsRatio_working_3-way'!Y79+2*PI())/3)</f>
        <v>-0.30529883327963087</v>
      </c>
      <c r="AH79" s="11">
        <f>-'OddsRatio_working_3-way'!U79/(3*'OddsRatio_working_3-way'!X79^(1/3))*COS(('OddsRatio_working_3-way'!Y79+4*PI())/3)</f>
        <v>-0.21983904328564563</v>
      </c>
      <c r="AI79" s="11">
        <f>'OddsRatio_working_3-way'!U79/(3*'OddsRatio_working_3-way'!X79^(1/3))*SIN(('OddsRatio_working_3-way'!Y79)/3)</f>
        <v>-4.9340232757916262E-2</v>
      </c>
      <c r="AJ79" s="11">
        <f>'OddsRatio_working_3-way'!U79/(3*'OddsRatio_working_3-way'!X79^(1/3))*SIN(('OddsRatio_working_3-way'!Y79+2*PI())/3)</f>
        <v>-0.43011262521598825</v>
      </c>
      <c r="AK79" s="11">
        <f>'OddsRatio_working_3-way'!U79/(3*'OddsRatio_working_3-way'!X79^(1/3))*SIN(('OddsRatio_working_3-way'!Y79+4*PI())/3)</f>
        <v>0.47945285797390452</v>
      </c>
      <c r="AL79" s="11">
        <f>'OddsRatio_working_3-way'!Z79+'OddsRatio_working_3-way'!AF79</f>
        <v>1.0502757531305533</v>
      </c>
      <c r="AM79" s="11">
        <f>'OddsRatio_working_3-way'!AA79+'OddsRatio_working_3-way'!AG79</f>
        <v>-0.61059766655926184</v>
      </c>
      <c r="AN79" s="11">
        <f>'OddsRatio_working_3-way'!AB79+'OddsRatio_working_3-way'!AH79</f>
        <v>-0.43967808657129137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1.0502757531305533</v>
      </c>
      <c r="AS79" s="11">
        <f>IF(('OddsRatio_working_3-way'!X79=0),IF(Q79&gt;0,-Q79^(1/3),(-Q79)^(1/3)),'OddsRatio_working_3-way'!AM79-'OddsRatio_working_3-way'!R79/3)</f>
        <v>-0.61059766655926184</v>
      </c>
      <c r="AT79" s="11">
        <f>IF(('OddsRatio_working_3-way'!X79=0),IF(Q79&gt;0,-Q79^(1/3),(-Q79)^(1/3)),'OddsRatio_working_3-way'!AN79-'OddsRatio_working_3-way'!R79/3)</f>
        <v>-0.43967808657129137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2.61</v>
      </c>
      <c r="B80" s="4">
        <f>IF('True_Odds_Calculator_3-way'!B81="","",'True_Odds_Calculator_3-way'!B81)</f>
        <v>3</v>
      </c>
      <c r="C80" s="4">
        <f>IF('True_Odds_Calculator_3-way'!C81="","",'True_Odds_Calculator_3-way'!C81)</f>
        <v>3.05</v>
      </c>
      <c r="D80" s="9">
        <f t="shared" si="26"/>
        <v>0.36767067542475595</v>
      </c>
      <c r="E80" s="9">
        <f t="shared" si="27"/>
        <v>0.31883394245632302</v>
      </c>
      <c r="F80" s="9">
        <f t="shared" si="28"/>
        <v>0.31349538211892081</v>
      </c>
      <c r="G80" s="9">
        <f t="shared" si="29"/>
        <v>1.0682144634537925</v>
      </c>
      <c r="H80" s="9">
        <f t="shared" si="30"/>
        <v>2.7198252861606056</v>
      </c>
      <c r="I80" s="9">
        <f t="shared" si="31"/>
        <v>3.1364289269075853</v>
      </c>
      <c r="J80" s="9">
        <f t="shared" si="32"/>
        <v>3.1898396500802737</v>
      </c>
      <c r="K80" s="11">
        <f t="shared" si="33"/>
        <v>0.38314176245210729</v>
      </c>
      <c r="L80" s="11">
        <f t="shared" si="34"/>
        <v>0.33333333333333331</v>
      </c>
      <c r="M80" s="11">
        <f t="shared" si="35"/>
        <v>0.32786885245901642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-0.27640642338211563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0.23700353830370793</v>
      </c>
      <c r="Q80" s="11">
        <f>2*'OddsRatio_working_3-way'!K80*'OddsRatio_working_3-way'!L80*'OddsRatio_working_3-way'!M80</f>
        <v>8.3746833322864991E-2</v>
      </c>
      <c r="R80" s="11">
        <f t="shared" si="36"/>
        <v>0</v>
      </c>
      <c r="S80" s="11">
        <f t="shared" si="37"/>
        <v>-0.85744584153916159</v>
      </c>
      <c r="T80" s="11">
        <f t="shared" si="38"/>
        <v>-0.30298439630359064</v>
      </c>
      <c r="U80" s="11">
        <f>'OddsRatio_working_3-way'!S80-'OddsRatio_working_3-way'!R80^2/3</f>
        <v>-0.85744584153916159</v>
      </c>
      <c r="V80" s="11">
        <f>'OddsRatio_working_3-way'!S80*'OddsRatio_working_3-way'!R80/3-2*'OddsRatio_working_3-way'!R80^3/27-'OddsRatio_working_3-way'!T80</f>
        <v>0.30298439630359064</v>
      </c>
      <c r="W80" s="11">
        <f>'OddsRatio_working_3-way'!V80^2+4*'OddsRatio_working_3-way'!U80^3/27</f>
        <v>-1.5938848937496752E-3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0.15280169280574163</v>
      </c>
      <c r="Y80" s="11">
        <f>IF('OddsRatio_working_3-way'!W80&gt;=0,IF('OddsRatio_working_3-way'!V80+SQRT('OddsRatio_working_3-way'!W80)&gt;0,0,PI()),ACOS('OddsRatio_working_3-way'!V80/(2*'OddsRatio_working_3-way'!X80)))</f>
        <v>0.13101270792900599</v>
      </c>
      <c r="Z80" s="11">
        <f>'OddsRatio_working_3-way'!X80^(1/3)*COS('OddsRatio_working_3-way'!Y80/3)</f>
        <v>0.53410723172689623</v>
      </c>
      <c r="AA80" s="11">
        <f>'OddsRatio_working_3-way'!X80^(1/3)*COS(('OddsRatio_working_3-way'!Y80+2*PI())/3)</f>
        <v>-0.28726646196596656</v>
      </c>
      <c r="AB80" s="11">
        <f>'OddsRatio_working_3-way'!X80^(1/3)*COS(('OddsRatio_working_3-way'!Y80+4*PI())/3)</f>
        <v>-0.24684076976092958</v>
      </c>
      <c r="AC80" s="11">
        <f>'OddsRatio_working_3-way'!X80^(1/3)*SIN('OddsRatio_working_3-way'!Y80/3)</f>
        <v>2.3339784276755007E-2</v>
      </c>
      <c r="AD80" s="11">
        <f>'OddsRatio_working_3-way'!X80^(1/3)*SIN(('OddsRatio_working_3-way'!Y80+2*PI())/3)</f>
        <v>0.45088053888209656</v>
      </c>
      <c r="AE80" s="11">
        <f>'OddsRatio_working_3-way'!X80^(1/3)*SIN(('OddsRatio_working_3-way'!Y80+4*PI())/3)</f>
        <v>-0.4742203231588516</v>
      </c>
      <c r="AF80" s="11">
        <f>-'OddsRatio_working_3-way'!U80/(3*'OddsRatio_working_3-way'!X80^(1/3))*COS(('OddsRatio_working_3-way'!Y80)/3)</f>
        <v>0.53410723172689611</v>
      </c>
      <c r="AG80" s="11">
        <f>-'OddsRatio_working_3-way'!U80/(3*'OddsRatio_working_3-way'!X80^(1/3))*COS(('OddsRatio_working_3-way'!Y80+2*PI())/3)</f>
        <v>-0.2872664619659665</v>
      </c>
      <c r="AH80" s="11">
        <f>-'OddsRatio_working_3-way'!U80/(3*'OddsRatio_working_3-way'!X80^(1/3))*COS(('OddsRatio_working_3-way'!Y80+4*PI())/3)</f>
        <v>-0.24684076976092956</v>
      </c>
      <c r="AI80" s="11">
        <f>'OddsRatio_working_3-way'!U80/(3*'OddsRatio_working_3-way'!X80^(1/3))*SIN(('OddsRatio_working_3-way'!Y80)/3)</f>
        <v>-2.3339784276755E-2</v>
      </c>
      <c r="AJ80" s="11">
        <f>'OddsRatio_working_3-way'!U80/(3*'OddsRatio_working_3-way'!X80^(1/3))*SIN(('OddsRatio_working_3-way'!Y80+2*PI())/3)</f>
        <v>-0.4508805388820965</v>
      </c>
      <c r="AK80" s="11">
        <f>'OddsRatio_working_3-way'!U80/(3*'OddsRatio_working_3-way'!X80^(1/3))*SIN(('OddsRatio_working_3-way'!Y80+4*PI())/3)</f>
        <v>0.47422032315885154</v>
      </c>
      <c r="AL80" s="11">
        <f>'OddsRatio_working_3-way'!Z80+'OddsRatio_working_3-way'!AF80</f>
        <v>1.0682144634537925</v>
      </c>
      <c r="AM80" s="11">
        <f>'OddsRatio_working_3-way'!AA80+'OddsRatio_working_3-way'!AG80</f>
        <v>-0.574532923931933</v>
      </c>
      <c r="AN80" s="11">
        <f>'OddsRatio_working_3-way'!AB80+'OddsRatio_working_3-way'!AH80</f>
        <v>-0.49368153952185911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1.0682144634537925</v>
      </c>
      <c r="AS80" s="11">
        <f>IF(('OddsRatio_working_3-way'!X80=0),IF(Q80&gt;0,-Q80^(1/3),(-Q80)^(1/3)),'OddsRatio_working_3-way'!AM80-'OddsRatio_working_3-way'!R80/3)</f>
        <v>-0.574532923931933</v>
      </c>
      <c r="AT80" s="11">
        <f>IF(('OddsRatio_working_3-way'!X80=0),IF(Q80&gt;0,-Q80^(1/3),(-Q80)^(1/3)),'OddsRatio_working_3-way'!AN80-'OddsRatio_working_3-way'!R80/3)</f>
        <v>-0.49368153952185911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3.74</v>
      </c>
      <c r="B81" s="4">
        <f>IF('True_Odds_Calculator_3-way'!B82="","",'True_Odds_Calculator_3-way'!B82)</f>
        <v>3.36</v>
      </c>
      <c r="C81" s="4">
        <f>IF('True_Odds_Calculator_3-way'!C82="","",'True_Odds_Calculator_3-way'!C82)</f>
        <v>2.08</v>
      </c>
      <c r="D81" s="9">
        <f t="shared" si="26"/>
        <v>0.25377012474008082</v>
      </c>
      <c r="E81" s="9">
        <f t="shared" si="27"/>
        <v>0.28306501402488776</v>
      </c>
      <c r="F81" s="9">
        <f t="shared" si="28"/>
        <v>0.46316486123503114</v>
      </c>
      <c r="G81" s="9">
        <f t="shared" si="29"/>
        <v>1.0732022537398205</v>
      </c>
      <c r="H81" s="9">
        <f t="shared" si="30"/>
        <v>3.9405741752471091</v>
      </c>
      <c r="I81" s="9">
        <f t="shared" si="31"/>
        <v>3.5327573188259769</v>
      </c>
      <c r="J81" s="9">
        <f t="shared" si="32"/>
        <v>2.1590584340390064</v>
      </c>
      <c r="K81" s="11">
        <f t="shared" si="33"/>
        <v>0.26737967914438499</v>
      </c>
      <c r="L81" s="11">
        <f t="shared" si="34"/>
        <v>0.29761904761904762</v>
      </c>
      <c r="M81" s="11">
        <f t="shared" si="35"/>
        <v>0.48076923076923073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-0.26718502086149121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0.23643635775988714</v>
      </c>
      <c r="Q81" s="11">
        <f>2*'OddsRatio_working_3-way'!K81*'OddsRatio_working_3-way'!L81*'OddsRatio_working_3-way'!M81</f>
        <v>7.6516620634267674E-2</v>
      </c>
      <c r="R81" s="11">
        <f t="shared" si="36"/>
        <v>0</v>
      </c>
      <c r="S81" s="11">
        <f t="shared" si="37"/>
        <v>-0.88491621647628149</v>
      </c>
      <c r="T81" s="11">
        <f t="shared" si="38"/>
        <v>-0.28638065258132084</v>
      </c>
      <c r="U81" s="11">
        <f>'OddsRatio_working_3-way'!S81-'OddsRatio_working_3-way'!R81^2/3</f>
        <v>-0.88491621647628149</v>
      </c>
      <c r="V81" s="11">
        <f>'OddsRatio_working_3-way'!S81*'OddsRatio_working_3-way'!R81/3-2*'OddsRatio_working_3-way'!R81^3/27-'OddsRatio_working_3-way'!T81</f>
        <v>0.28638065258132084</v>
      </c>
      <c r="W81" s="11">
        <f>'OddsRatio_working_3-way'!V81^2+4*'OddsRatio_working_3-way'!U81^3/27</f>
        <v>-2.064645954347695E-2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0.16020325973304986</v>
      </c>
      <c r="Y81" s="11">
        <f>IF('OddsRatio_working_3-way'!W81&gt;=0,IF('OddsRatio_working_3-way'!V81+SQRT('OddsRatio_working_3-way'!W81)&gt;0,0,PI()),ACOS('OddsRatio_working_3-way'!V81/(2*'OddsRatio_working_3-way'!X81)))</f>
        <v>0.46503900441718571</v>
      </c>
      <c r="Z81" s="11">
        <f>'OddsRatio_working_3-way'!X81^(1/3)*COS('OddsRatio_working_3-way'!Y81/3)</f>
        <v>0.53660112686991035</v>
      </c>
      <c r="AA81" s="11">
        <f>'OddsRatio_working_3-way'!X81^(1/3)*COS(('OddsRatio_working_3-way'!Y81+2*PI())/3)</f>
        <v>-0.34091927383748971</v>
      </c>
      <c r="AB81" s="11">
        <f>'OddsRatio_working_3-way'!X81^(1/3)*COS(('OddsRatio_working_3-way'!Y81+4*PI())/3)</f>
        <v>-0.1956818530324205</v>
      </c>
      <c r="AC81" s="11">
        <f>'OddsRatio_working_3-way'!X81^(1/3)*SIN('OddsRatio_working_3-way'!Y81/3)</f>
        <v>8.3852863998213664E-2</v>
      </c>
      <c r="AD81" s="11">
        <f>'OddsRatio_working_3-way'!X81^(1/3)*SIN(('OddsRatio_working_3-way'!Y81+2*PI())/3)</f>
        <v>0.42278377556959212</v>
      </c>
      <c r="AE81" s="11">
        <f>'OddsRatio_working_3-way'!X81^(1/3)*SIN(('OddsRatio_working_3-way'!Y81+4*PI())/3)</f>
        <v>-0.5066366395678058</v>
      </c>
      <c r="AF81" s="11">
        <f>-'OddsRatio_working_3-way'!U81/(3*'OddsRatio_working_3-way'!X81^(1/3))*COS(('OddsRatio_working_3-way'!Y81)/3)</f>
        <v>0.53660112686991024</v>
      </c>
      <c r="AG81" s="11">
        <f>-'OddsRatio_working_3-way'!U81/(3*'OddsRatio_working_3-way'!X81^(1/3))*COS(('OddsRatio_working_3-way'!Y81+2*PI())/3)</f>
        <v>-0.34091927383748966</v>
      </c>
      <c r="AH81" s="11">
        <f>-'OddsRatio_working_3-way'!U81/(3*'OddsRatio_working_3-way'!X81^(1/3))*COS(('OddsRatio_working_3-way'!Y81+4*PI())/3)</f>
        <v>-0.19568185303242047</v>
      </c>
      <c r="AI81" s="11">
        <f>'OddsRatio_working_3-way'!U81/(3*'OddsRatio_working_3-way'!X81^(1/3))*SIN(('OddsRatio_working_3-way'!Y81)/3)</f>
        <v>-8.385286399821365E-2</v>
      </c>
      <c r="AJ81" s="11">
        <f>'OddsRatio_working_3-way'!U81/(3*'OddsRatio_working_3-way'!X81^(1/3))*SIN(('OddsRatio_working_3-way'!Y81+2*PI())/3)</f>
        <v>-0.42278377556959201</v>
      </c>
      <c r="AK81" s="11">
        <f>'OddsRatio_working_3-way'!U81/(3*'OddsRatio_working_3-way'!X81^(1/3))*SIN(('OddsRatio_working_3-way'!Y81+4*PI())/3)</f>
        <v>0.50663663956780569</v>
      </c>
      <c r="AL81" s="11">
        <f>'OddsRatio_working_3-way'!Z81+'OddsRatio_working_3-way'!AF81</f>
        <v>1.0732022537398205</v>
      </c>
      <c r="AM81" s="11">
        <f>'OddsRatio_working_3-way'!AA81+'OddsRatio_working_3-way'!AG81</f>
        <v>-0.68183854767497931</v>
      </c>
      <c r="AN81" s="11">
        <f>'OddsRatio_working_3-way'!AB81+'OddsRatio_working_3-way'!AH81</f>
        <v>-0.39136370606484094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1.0732022537398205</v>
      </c>
      <c r="AS81" s="11">
        <f>IF(('OddsRatio_working_3-way'!X81=0),IF(Q81&gt;0,-Q81^(1/3),(-Q81)^(1/3)),'OddsRatio_working_3-way'!AM81-'OddsRatio_working_3-way'!R81/3)</f>
        <v>-0.68183854767497931</v>
      </c>
      <c r="AT81" s="11">
        <f>IF(('OddsRatio_working_3-way'!X81=0),IF(Q81&gt;0,-Q81^(1/3),(-Q81)^(1/3)),'OddsRatio_working_3-way'!AN81-'OddsRatio_working_3-way'!R81/3)</f>
        <v>-0.39136370606484094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1.95</v>
      </c>
      <c r="B82" s="4">
        <f>IF('True_Odds_Calculator_3-way'!B83="","",'True_Odds_Calculator_3-way'!B83)</f>
        <v>3.55</v>
      </c>
      <c r="C82" s="4">
        <f>IF('True_Odds_Calculator_3-way'!C83="","",'True_Odds_Calculator_3-way'!C83)</f>
        <v>3.96</v>
      </c>
      <c r="D82" s="9">
        <f t="shared" si="26"/>
        <v>0.49428381564294027</v>
      </c>
      <c r="E82" s="9">
        <f t="shared" si="27"/>
        <v>0.26693046108518204</v>
      </c>
      <c r="F82" s="9">
        <f t="shared" si="28"/>
        <v>0.23878572327187766</v>
      </c>
      <c r="G82" s="9">
        <f t="shared" si="29"/>
        <v>1.0769780615749633</v>
      </c>
      <c r="H82" s="9">
        <f t="shared" si="30"/>
        <v>2.0231291584962148</v>
      </c>
      <c r="I82" s="9">
        <f t="shared" si="31"/>
        <v>3.7462940570161569</v>
      </c>
      <c r="J82" s="9">
        <f t="shared" si="32"/>
        <v>4.1878550622618915</v>
      </c>
      <c r="K82" s="11">
        <f t="shared" si="33"/>
        <v>0.51282051282051289</v>
      </c>
      <c r="L82" s="11">
        <f t="shared" si="34"/>
        <v>0.28169014084507044</v>
      </c>
      <c r="M82" s="11">
        <f t="shared" si="35"/>
        <v>0.25252525252525254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-0.26157567002637416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0.23565375678051736</v>
      </c>
      <c r="Q82" s="11">
        <f>2*'OddsRatio_working_3-way'!K82*'OddsRatio_working_3-way'!L82*'OddsRatio_working_3-way'!M82</f>
        <v>7.2957819436692689E-2</v>
      </c>
      <c r="R82" s="11">
        <f t="shared" si="36"/>
        <v>0</v>
      </c>
      <c r="S82" s="11">
        <f t="shared" si="37"/>
        <v>-0.90090090090090125</v>
      </c>
      <c r="T82" s="11">
        <f t="shared" si="38"/>
        <v>-0.27891668758541838</v>
      </c>
      <c r="U82" s="11">
        <f>'OddsRatio_working_3-way'!S82-'OddsRatio_working_3-way'!R82^2/3</f>
        <v>-0.90090090090090125</v>
      </c>
      <c r="V82" s="11">
        <f>'OddsRatio_working_3-way'!S82*'OddsRatio_working_3-way'!R82/3-2*'OddsRatio_working_3-way'!R82^3/27-'OddsRatio_working_3-way'!T82</f>
        <v>0.27891668758541838</v>
      </c>
      <c r="W82" s="11">
        <f>'OddsRatio_working_3-way'!V82^2+4*'OddsRatio_working_3-way'!U82^3/27</f>
        <v>-3.0530130468000516E-2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0.1645635508562136</v>
      </c>
      <c r="Y82" s="11">
        <f>IF('OddsRatio_working_3-way'!W82&gt;=0,IF('OddsRatio_working_3-way'!V82+SQRT('OddsRatio_working_3-way'!W82)&gt;0,0,PI()),ACOS('OddsRatio_working_3-way'!V82/(2*'OddsRatio_working_3-way'!X82)))</f>
        <v>0.5596448729489798</v>
      </c>
      <c r="Z82" s="11">
        <f>'OddsRatio_working_3-way'!X82^(1/3)*COS('OddsRatio_working_3-way'!Y82/3)</f>
        <v>0.53848903078748167</v>
      </c>
      <c r="AA82" s="11">
        <f>'OddsRatio_working_3-way'!X82^(1/3)*COS(('OddsRatio_working_3-way'!Y82+2*PI())/3)</f>
        <v>-0.35726382018759972</v>
      </c>
      <c r="AB82" s="11">
        <f>'OddsRatio_working_3-way'!X82^(1/3)*COS(('OddsRatio_working_3-way'!Y82+4*PI())/3)</f>
        <v>-0.18122521059988206</v>
      </c>
      <c r="AC82" s="11">
        <f>'OddsRatio_working_3-way'!X82^(1/3)*SIN('OddsRatio_working_3-way'!Y82/3)</f>
        <v>0.10163593863323632</v>
      </c>
      <c r="AD82" s="11">
        <f>'OddsRatio_working_3-way'!X82^(1/3)*SIN(('OddsRatio_working_3-way'!Y82+2*PI())/3)</f>
        <v>0.41552721100460172</v>
      </c>
      <c r="AE82" s="11">
        <f>'OddsRatio_working_3-way'!X82^(1/3)*SIN(('OddsRatio_working_3-way'!Y82+4*PI())/3)</f>
        <v>-0.51716314963783794</v>
      </c>
      <c r="AF82" s="11">
        <f>-'OddsRatio_working_3-way'!U82/(3*'OddsRatio_working_3-way'!X82^(1/3))*COS(('OddsRatio_working_3-way'!Y82)/3)</f>
        <v>0.53848903078748178</v>
      </c>
      <c r="AG82" s="11">
        <f>-'OddsRatio_working_3-way'!U82/(3*'OddsRatio_working_3-way'!X82^(1/3))*COS(('OddsRatio_working_3-way'!Y82+2*PI())/3)</f>
        <v>-0.35726382018759978</v>
      </c>
      <c r="AH82" s="11">
        <f>-'OddsRatio_working_3-way'!U82/(3*'OddsRatio_working_3-way'!X82^(1/3))*COS(('OddsRatio_working_3-way'!Y82+4*PI())/3)</f>
        <v>-0.18122521059988211</v>
      </c>
      <c r="AI82" s="11">
        <f>'OddsRatio_working_3-way'!U82/(3*'OddsRatio_working_3-way'!X82^(1/3))*SIN(('OddsRatio_working_3-way'!Y82)/3)</f>
        <v>-0.10163593863323635</v>
      </c>
      <c r="AJ82" s="11">
        <f>'OddsRatio_working_3-way'!U82/(3*'OddsRatio_working_3-way'!X82^(1/3))*SIN(('OddsRatio_working_3-way'!Y82+2*PI())/3)</f>
        <v>-0.41552721100460177</v>
      </c>
      <c r="AK82" s="11">
        <f>'OddsRatio_working_3-way'!U82/(3*'OddsRatio_working_3-way'!X82^(1/3))*SIN(('OddsRatio_working_3-way'!Y82+4*PI())/3)</f>
        <v>0.51716314963783805</v>
      </c>
      <c r="AL82" s="11">
        <f>'OddsRatio_working_3-way'!Z82+'OddsRatio_working_3-way'!AF82</f>
        <v>1.0769780615749633</v>
      </c>
      <c r="AM82" s="11">
        <f>'OddsRatio_working_3-way'!AA82+'OddsRatio_working_3-way'!AG82</f>
        <v>-0.71452764037519945</v>
      </c>
      <c r="AN82" s="11">
        <f>'OddsRatio_working_3-way'!AB82+'OddsRatio_working_3-way'!AH82</f>
        <v>-0.36245042119976417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1.0769780615749633</v>
      </c>
      <c r="AS82" s="11">
        <f>IF(('OddsRatio_working_3-way'!X82=0),IF(Q82&gt;0,-Q82^(1/3),(-Q82)^(1/3)),'OddsRatio_working_3-way'!AM82-'OddsRatio_working_3-way'!R82/3)</f>
        <v>-0.71452764037519945</v>
      </c>
      <c r="AT82" s="11">
        <f>IF(('OddsRatio_working_3-way'!X82=0),IF(Q82&gt;0,-Q82^(1/3),(-Q82)^(1/3)),'OddsRatio_working_3-way'!AN82-'OddsRatio_working_3-way'!R82/3)</f>
        <v>-0.36245042119976417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4.3499999999999996</v>
      </c>
      <c r="B83" s="4">
        <f>IF('True_Odds_Calculator_3-way'!B84="","",'True_Odds_Calculator_3-way'!B84)</f>
        <v>3.25</v>
      </c>
      <c r="C83" s="4">
        <f>IF('True_Odds_Calculator_3-way'!C84="","",'True_Odds_Calculator_3-way'!C84)</f>
        <v>1.96</v>
      </c>
      <c r="D83" s="9">
        <f t="shared" si="26"/>
        <v>0.2167999671205576</v>
      </c>
      <c r="E83" s="9">
        <f t="shared" si="27"/>
        <v>0.29185683646626337</v>
      </c>
      <c r="F83" s="9">
        <f t="shared" si="28"/>
        <v>0.49134319641317936</v>
      </c>
      <c r="G83" s="9">
        <f t="shared" si="29"/>
        <v>1.0783721865643661</v>
      </c>
      <c r="H83" s="9">
        <f t="shared" si="30"/>
        <v>4.6125468249906261</v>
      </c>
      <c r="I83" s="9">
        <f t="shared" si="31"/>
        <v>3.4263374197698231</v>
      </c>
      <c r="J83" s="9">
        <f t="shared" si="32"/>
        <v>2.0352372991017909</v>
      </c>
      <c r="K83" s="11">
        <f t="shared" si="33"/>
        <v>0.22988505747126439</v>
      </c>
      <c r="L83" s="11">
        <f t="shared" si="34"/>
        <v>0.30769230769230771</v>
      </c>
      <c r="M83" s="11">
        <f t="shared" si="35"/>
        <v>0.51020408163265307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-0.26113787690142376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0.23674191161875888</v>
      </c>
      <c r="Q83" s="11">
        <f>2*'OddsRatio_working_3-way'!K83*'OddsRatio_working_3-way'!L83*'OddsRatio_working_3-way'!M83</f>
        <v>7.2177412078889933E-2</v>
      </c>
      <c r="R83" s="11">
        <f t="shared" si="36"/>
        <v>0</v>
      </c>
      <c r="S83" s="11">
        <f t="shared" si="37"/>
        <v>-0.90657822001105548</v>
      </c>
      <c r="T83" s="11">
        <f t="shared" si="38"/>
        <v>-0.2763957987838585</v>
      </c>
      <c r="U83" s="11">
        <f>'OddsRatio_working_3-way'!S83-'OddsRatio_working_3-way'!R83^2/3</f>
        <v>-0.90657822001105548</v>
      </c>
      <c r="V83" s="11">
        <f>'OddsRatio_working_3-way'!S83*'OddsRatio_working_3-way'!R83/3-2*'OddsRatio_working_3-way'!R83^3/27-'OddsRatio_working_3-way'!T83</f>
        <v>0.2763957987838585</v>
      </c>
      <c r="W83" s="11">
        <f>'OddsRatio_working_3-way'!V83^2+4*'OddsRatio_working_3-way'!U83^3/27</f>
        <v>-3.3990872981747675E-2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0.16612157488351331</v>
      </c>
      <c r="Y83" s="11">
        <f>IF('OddsRatio_working_3-way'!W83&gt;=0,IF('OddsRatio_working_3-way'!V83+SQRT('OddsRatio_working_3-way'!W83)&gt;0,0,PI()),ACOS('OddsRatio_working_3-way'!V83/(2*'OddsRatio_working_3-way'!X83)))</f>
        <v>0.58825872887658226</v>
      </c>
      <c r="Z83" s="11">
        <f>'OddsRatio_working_3-way'!X83^(1/3)*COS('OddsRatio_working_3-way'!Y83/3)</f>
        <v>0.53918609328218303</v>
      </c>
      <c r="AA83" s="11">
        <f>'OddsRatio_working_3-way'!X83^(1/3)*COS(('OddsRatio_working_3-way'!Y83+2*PI())/3)</f>
        <v>-0.36234714418447</v>
      </c>
      <c r="AB83" s="11">
        <f>'OddsRatio_working_3-way'!X83^(1/3)*COS(('OddsRatio_working_3-way'!Y83+4*PI())/3)</f>
        <v>-0.17683894909771297</v>
      </c>
      <c r="AC83" s="11">
        <f>'OddsRatio_working_3-way'!X83^(1/3)*SIN('OddsRatio_working_3-way'!Y83/3)</f>
        <v>0.10710320637022082</v>
      </c>
      <c r="AD83" s="11">
        <f>'OddsRatio_working_3-way'!X83^(1/3)*SIN(('OddsRatio_working_3-way'!Y83+2*PI())/3)</f>
        <v>0.41339725096454621</v>
      </c>
      <c r="AE83" s="11">
        <f>'OddsRatio_working_3-way'!X83^(1/3)*SIN(('OddsRatio_working_3-way'!Y83+4*PI())/3)</f>
        <v>-0.52050045733476702</v>
      </c>
      <c r="AF83" s="11">
        <f>-'OddsRatio_working_3-way'!U83/(3*'OddsRatio_working_3-way'!X83^(1/3))*COS(('OddsRatio_working_3-way'!Y83)/3)</f>
        <v>0.53918609328218314</v>
      </c>
      <c r="AG83" s="11">
        <f>-'OddsRatio_working_3-way'!U83/(3*'OddsRatio_working_3-way'!X83^(1/3))*COS(('OddsRatio_working_3-way'!Y83+2*PI())/3)</f>
        <v>-0.36234714418447006</v>
      </c>
      <c r="AH83" s="11">
        <f>-'OddsRatio_working_3-way'!U83/(3*'OddsRatio_working_3-way'!X83^(1/3))*COS(('OddsRatio_working_3-way'!Y83+4*PI())/3)</f>
        <v>-0.176838949097713</v>
      </c>
      <c r="AI83" s="11">
        <f>'OddsRatio_working_3-way'!U83/(3*'OddsRatio_working_3-way'!X83^(1/3))*SIN(('OddsRatio_working_3-way'!Y83)/3)</f>
        <v>-0.10710320637022085</v>
      </c>
      <c r="AJ83" s="11">
        <f>'OddsRatio_working_3-way'!U83/(3*'OddsRatio_working_3-way'!X83^(1/3))*SIN(('OddsRatio_working_3-way'!Y83+2*PI())/3)</f>
        <v>-0.41339725096454633</v>
      </c>
      <c r="AK83" s="11">
        <f>'OddsRatio_working_3-way'!U83/(3*'OddsRatio_working_3-way'!X83^(1/3))*SIN(('OddsRatio_working_3-way'!Y83+4*PI())/3)</f>
        <v>0.52050045733476713</v>
      </c>
      <c r="AL83" s="11">
        <f>'OddsRatio_working_3-way'!Z83+'OddsRatio_working_3-way'!AF83</f>
        <v>1.0783721865643661</v>
      </c>
      <c r="AM83" s="11">
        <f>'OddsRatio_working_3-way'!AA83+'OddsRatio_working_3-way'!AG83</f>
        <v>-0.72469428836894001</v>
      </c>
      <c r="AN83" s="11">
        <f>'OddsRatio_working_3-way'!AB83+'OddsRatio_working_3-way'!AH83</f>
        <v>-0.35367789819542594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1.0783721865643661</v>
      </c>
      <c r="AS83" s="11">
        <f>IF(('OddsRatio_working_3-way'!X83=0),IF(Q83&gt;0,-Q83^(1/3),(-Q83)^(1/3)),'OddsRatio_working_3-way'!AM83-'OddsRatio_working_3-way'!R83/3)</f>
        <v>-0.72469428836894001</v>
      </c>
      <c r="AT83" s="11">
        <f>IF(('OddsRatio_working_3-way'!X83=0),IF(Q83&gt;0,-Q83^(1/3),(-Q83)^(1/3)),'OddsRatio_working_3-way'!AN83-'OddsRatio_working_3-way'!R83/3)</f>
        <v>-0.35367789819542594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2.37</v>
      </c>
      <c r="B84" s="4">
        <f>IF('True_Odds_Calculator_3-way'!B85="","",'True_Odds_Calculator_3-way'!B85)</f>
        <v>2.99</v>
      </c>
      <c r="C84" s="4">
        <f>IF('True_Odds_Calculator_3-way'!C85="","",'True_Odds_Calculator_3-way'!C85)</f>
        <v>3.48</v>
      </c>
      <c r="D84" s="9">
        <f t="shared" si="26"/>
        <v>0.40597356894514158</v>
      </c>
      <c r="E84" s="9">
        <f t="shared" si="27"/>
        <v>0.31995912407863192</v>
      </c>
      <c r="F84" s="9">
        <f t="shared" si="28"/>
        <v>0.27406730697622655</v>
      </c>
      <c r="G84" s="9">
        <f t="shared" si="29"/>
        <v>1.068039814028213</v>
      </c>
      <c r="H84" s="9">
        <f t="shared" si="30"/>
        <v>2.4632145452186522</v>
      </c>
      <c r="I84" s="9">
        <f t="shared" si="31"/>
        <v>3.1253992299161433</v>
      </c>
      <c r="J84" s="9">
        <f t="shared" si="32"/>
        <v>3.6487387387899686</v>
      </c>
      <c r="K84" s="11">
        <f t="shared" si="33"/>
        <v>0.42194092827004215</v>
      </c>
      <c r="L84" s="11">
        <f t="shared" si="34"/>
        <v>0.33444816053511706</v>
      </c>
      <c r="M84" s="11">
        <f t="shared" si="35"/>
        <v>0.28735632183908044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-0.27417417548934075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0.23681765089542206</v>
      </c>
      <c r="Q84" s="11">
        <f>2*'OddsRatio_working_3-way'!K84*'OddsRatio_working_3-way'!L84*'OddsRatio_working_3-way'!M84</f>
        <v>8.1101935238158257E-2</v>
      </c>
      <c r="R84" s="11">
        <f t="shared" si="36"/>
        <v>0</v>
      </c>
      <c r="S84" s="11">
        <f t="shared" si="37"/>
        <v>-0.86374893066699121</v>
      </c>
      <c r="T84" s="11">
        <f t="shared" si="38"/>
        <v>-0.29580442831061349</v>
      </c>
      <c r="U84" s="11">
        <f>'OddsRatio_working_3-way'!S84-'OddsRatio_working_3-way'!R84^2/3</f>
        <v>-0.86374893066699121</v>
      </c>
      <c r="V84" s="11">
        <f>'OddsRatio_working_3-way'!S84*'OddsRatio_working_3-way'!R84/3-2*'OddsRatio_working_3-way'!R84^3/27-'OddsRatio_working_3-way'!T84</f>
        <v>0.29580442831061349</v>
      </c>
      <c r="W84" s="11">
        <f>'OddsRatio_working_3-way'!V84^2+4*'OddsRatio_working_3-way'!U84^3/27</f>
        <v>-7.9679536162091807E-3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0.15448965452772076</v>
      </c>
      <c r="Y84" s="11">
        <f>IF('OddsRatio_working_3-way'!W84&gt;=0,IF('OddsRatio_working_3-way'!V84+SQRT('OddsRatio_working_3-way'!W84)&gt;0,0,PI()),ACOS('OddsRatio_working_3-way'!V84/(2*'OddsRatio_working_3-way'!X84)))</f>
        <v>0.29307518395277854</v>
      </c>
      <c r="Z84" s="11">
        <f>'OddsRatio_working_3-way'!X84^(1/3)*COS('OddsRatio_working_3-way'!Y84/3)</f>
        <v>0.53401990701410651</v>
      </c>
      <c r="AA84" s="11">
        <f>'OddsRatio_working_3-way'!X84^(1/3)*COS(('OddsRatio_working_3-way'!Y84+2*PI())/3)</f>
        <v>-0.31233419482703151</v>
      </c>
      <c r="AB84" s="11">
        <f>'OddsRatio_working_3-way'!X84^(1/3)*COS(('OddsRatio_working_3-way'!Y84+4*PI())/3)</f>
        <v>-0.22168571218707506</v>
      </c>
      <c r="AC84" s="11">
        <f>'OddsRatio_working_3-way'!X84^(1/3)*SIN('OddsRatio_working_3-way'!Y84/3)</f>
        <v>5.2335925853810063E-2</v>
      </c>
      <c r="AD84" s="11">
        <f>'OddsRatio_working_3-way'!X84^(1/3)*SIN(('OddsRatio_working_3-way'!Y84+2*PI())/3)</f>
        <v>0.43630684267391484</v>
      </c>
      <c r="AE84" s="11">
        <f>'OddsRatio_working_3-way'!X84^(1/3)*SIN(('OddsRatio_working_3-way'!Y84+4*PI())/3)</f>
        <v>-0.48864276852772487</v>
      </c>
      <c r="AF84" s="11">
        <f>-'OddsRatio_working_3-way'!U84/(3*'OddsRatio_working_3-way'!X84^(1/3))*COS(('OddsRatio_working_3-way'!Y84)/3)</f>
        <v>0.53401990701410651</v>
      </c>
      <c r="AG84" s="11">
        <f>-'OddsRatio_working_3-way'!U84/(3*'OddsRatio_working_3-way'!X84^(1/3))*COS(('OddsRatio_working_3-way'!Y84+2*PI())/3)</f>
        <v>-0.31233419482703151</v>
      </c>
      <c r="AH84" s="11">
        <f>-'OddsRatio_working_3-way'!U84/(3*'OddsRatio_working_3-way'!X84^(1/3))*COS(('OddsRatio_working_3-way'!Y84+4*PI())/3)</f>
        <v>-0.22168571218707506</v>
      </c>
      <c r="AI84" s="11">
        <f>'OddsRatio_working_3-way'!U84/(3*'OddsRatio_working_3-way'!X84^(1/3))*SIN(('OddsRatio_working_3-way'!Y84)/3)</f>
        <v>-5.2335925853810063E-2</v>
      </c>
      <c r="AJ84" s="11">
        <f>'OddsRatio_working_3-way'!U84/(3*'OddsRatio_working_3-way'!X84^(1/3))*SIN(('OddsRatio_working_3-way'!Y84+2*PI())/3)</f>
        <v>-0.43630684267391484</v>
      </c>
      <c r="AK84" s="11">
        <f>'OddsRatio_working_3-way'!U84/(3*'OddsRatio_working_3-way'!X84^(1/3))*SIN(('OddsRatio_working_3-way'!Y84+4*PI())/3)</f>
        <v>0.48864276852772487</v>
      </c>
      <c r="AL84" s="11">
        <f>'OddsRatio_working_3-way'!Z84+'OddsRatio_working_3-way'!AF84</f>
        <v>1.068039814028213</v>
      </c>
      <c r="AM84" s="11">
        <f>'OddsRatio_working_3-way'!AA84+'OddsRatio_working_3-way'!AG84</f>
        <v>-0.62466838965406302</v>
      </c>
      <c r="AN84" s="11">
        <f>'OddsRatio_working_3-way'!AB84+'OddsRatio_working_3-way'!AH84</f>
        <v>-0.44337142437415011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1.068039814028213</v>
      </c>
      <c r="AS84" s="11">
        <f>IF(('OddsRatio_working_3-way'!X84=0),IF(Q84&gt;0,-Q84^(1/3),(-Q84)^(1/3)),'OddsRatio_working_3-way'!AM84-'OddsRatio_working_3-way'!R84/3)</f>
        <v>-0.62466838965406302</v>
      </c>
      <c r="AT84" s="11">
        <f>IF(('OddsRatio_working_3-way'!X84=0),IF(Q84&gt;0,-Q84^(1/3),(-Q84)^(1/3)),'OddsRatio_working_3-way'!AN84-'OddsRatio_working_3-way'!R84/3)</f>
        <v>-0.44337142437415011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2.38</v>
      </c>
      <c r="B85" s="4">
        <f>IF('True_Odds_Calculator_3-way'!B86="","",'True_Odds_Calculator_3-way'!B86)</f>
        <v>3.04</v>
      </c>
      <c r="C85" s="4">
        <f>IF('True_Odds_Calculator_3-way'!C86="","",'True_Odds_Calculator_3-way'!C86)</f>
        <v>3.38</v>
      </c>
      <c r="D85" s="9">
        <f t="shared" si="26"/>
        <v>0.40380557089561903</v>
      </c>
      <c r="E85" s="9">
        <f t="shared" si="27"/>
        <v>0.31421221134835636</v>
      </c>
      <c r="F85" s="9">
        <f t="shared" si="28"/>
        <v>0.28198221775602467</v>
      </c>
      <c r="G85" s="9">
        <f t="shared" si="29"/>
        <v>1.0698835770595114</v>
      </c>
      <c r="H85" s="9">
        <f t="shared" si="30"/>
        <v>2.4764393363421258</v>
      </c>
      <c r="I85" s="9">
        <f t="shared" si="31"/>
        <v>3.1825624972014031</v>
      </c>
      <c r="J85" s="9">
        <f t="shared" si="32"/>
        <v>3.5463229134016361</v>
      </c>
      <c r="K85" s="11">
        <f t="shared" si="33"/>
        <v>0.42016806722689076</v>
      </c>
      <c r="L85" s="11">
        <f t="shared" si="34"/>
        <v>0.32894736842105265</v>
      </c>
      <c r="M85" s="11">
        <f t="shared" si="35"/>
        <v>0.29585798816568049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-0.27398006851448142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0.2371705455773091</v>
      </c>
      <c r="Q85" s="11">
        <f>2*'OddsRatio_working_3-way'!K85*'OddsRatio_working_3-way'!L85*'OddsRatio_working_3-way'!M85</f>
        <v>8.1782946750796254E-2</v>
      </c>
      <c r="R85" s="11">
        <f t="shared" si="36"/>
        <v>0</v>
      </c>
      <c r="S85" s="11">
        <f t="shared" si="37"/>
        <v>-0.86564890235719194</v>
      </c>
      <c r="T85" s="11">
        <f t="shared" si="38"/>
        <v>-0.29849962150248005</v>
      </c>
      <c r="U85" s="11">
        <f>'OddsRatio_working_3-way'!S85-'OddsRatio_working_3-way'!R85^2/3</f>
        <v>-0.86564890235719194</v>
      </c>
      <c r="V85" s="11">
        <f>'OddsRatio_working_3-way'!S85*'OddsRatio_working_3-way'!R85/3-2*'OddsRatio_working_3-way'!R85^3/27-'OddsRatio_working_3-way'!T85</f>
        <v>0.29849962150248005</v>
      </c>
      <c r="W85" s="11">
        <f>'OddsRatio_working_3-way'!V85^2+4*'OddsRatio_working_3-way'!U85^3/27</f>
        <v>-6.9975749050382868E-3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0.15499967656592234</v>
      </c>
      <c r="Y85" s="11">
        <f>IF('OddsRatio_working_3-way'!W85&gt;=0,IF('OddsRatio_working_3-way'!V85+SQRT('OddsRatio_working_3-way'!W85)&gt;0,0,PI()),ACOS('OddsRatio_working_3-way'!V85/(2*'OddsRatio_working_3-way'!X85)))</f>
        <v>0.27323116272577264</v>
      </c>
      <c r="Z85" s="11">
        <f>'OddsRatio_working_3-way'!X85^(1/3)*COS('OddsRatio_working_3-way'!Y85/3)</f>
        <v>0.53494178852975571</v>
      </c>
      <c r="AA85" s="11">
        <f>'OddsRatio_working_3-way'!X85^(1/3)*COS(('OddsRatio_working_3-way'!Y85+2*PI())/3)</f>
        <v>-0.30978150466862375</v>
      </c>
      <c r="AB85" s="11">
        <f>'OddsRatio_working_3-way'!X85^(1/3)*COS(('OddsRatio_working_3-way'!Y85+4*PI())/3)</f>
        <v>-0.22516028386113171</v>
      </c>
      <c r="AC85" s="11">
        <f>'OddsRatio_working_3-way'!X85^(1/3)*SIN('OddsRatio_working_3-way'!Y85/3)</f>
        <v>4.8856084612360254E-2</v>
      </c>
      <c r="AD85" s="11">
        <f>'OddsRatio_working_3-way'!X85^(1/3)*SIN(('OddsRatio_working_3-way'!Y85+2*PI())/3)</f>
        <v>0.43884513610647141</v>
      </c>
      <c r="AE85" s="11">
        <f>'OddsRatio_working_3-way'!X85^(1/3)*SIN(('OddsRatio_working_3-way'!Y85+4*PI())/3)</f>
        <v>-0.48770122071883171</v>
      </c>
      <c r="AF85" s="11">
        <f>-'OddsRatio_working_3-way'!U85/(3*'OddsRatio_working_3-way'!X85^(1/3))*COS(('OddsRatio_working_3-way'!Y85)/3)</f>
        <v>0.53494178852975571</v>
      </c>
      <c r="AG85" s="11">
        <f>-'OddsRatio_working_3-way'!U85/(3*'OddsRatio_working_3-way'!X85^(1/3))*COS(('OddsRatio_working_3-way'!Y85+2*PI())/3)</f>
        <v>-0.30978150466862375</v>
      </c>
      <c r="AH85" s="11">
        <f>-'OddsRatio_working_3-way'!U85/(3*'OddsRatio_working_3-way'!X85^(1/3))*COS(('OddsRatio_working_3-way'!Y85+4*PI())/3)</f>
        <v>-0.22516028386113171</v>
      </c>
      <c r="AI85" s="11">
        <f>'OddsRatio_working_3-way'!U85/(3*'OddsRatio_working_3-way'!X85^(1/3))*SIN(('OddsRatio_working_3-way'!Y85)/3)</f>
        <v>-4.8856084612360254E-2</v>
      </c>
      <c r="AJ85" s="11">
        <f>'OddsRatio_working_3-way'!U85/(3*'OddsRatio_working_3-way'!X85^(1/3))*SIN(('OddsRatio_working_3-way'!Y85+2*PI())/3)</f>
        <v>-0.43884513610647141</v>
      </c>
      <c r="AK85" s="11">
        <f>'OddsRatio_working_3-way'!U85/(3*'OddsRatio_working_3-way'!X85^(1/3))*SIN(('OddsRatio_working_3-way'!Y85+4*PI())/3)</f>
        <v>0.48770122071883171</v>
      </c>
      <c r="AL85" s="11">
        <f>'OddsRatio_working_3-way'!Z85+'OddsRatio_working_3-way'!AF85</f>
        <v>1.0698835770595114</v>
      </c>
      <c r="AM85" s="11">
        <f>'OddsRatio_working_3-way'!AA85+'OddsRatio_working_3-way'!AG85</f>
        <v>-0.61956300933724751</v>
      </c>
      <c r="AN85" s="11">
        <f>'OddsRatio_working_3-way'!AB85+'OddsRatio_working_3-way'!AH85</f>
        <v>-0.45032056772226342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1.0698835770595114</v>
      </c>
      <c r="AS85" s="11">
        <f>IF(('OddsRatio_working_3-way'!X85=0),IF(Q85&gt;0,-Q85^(1/3),(-Q85)^(1/3)),'OddsRatio_working_3-way'!AM85-'OddsRatio_working_3-way'!R85/3)</f>
        <v>-0.61956300933724751</v>
      </c>
      <c r="AT85" s="11">
        <f>IF(('OddsRatio_working_3-way'!X85=0),IF(Q85&gt;0,-Q85^(1/3),(-Q85)^(1/3)),'OddsRatio_working_3-way'!AN85-'OddsRatio_working_3-way'!R85/3)</f>
        <v>-0.45032056772226342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1.93</v>
      </c>
      <c r="B86" s="4">
        <f>IF('True_Odds_Calculator_3-way'!B87="","",'True_Odds_Calculator_3-way'!B87)</f>
        <v>3.48</v>
      </c>
      <c r="C86" s="4">
        <f>IF('True_Odds_Calculator_3-way'!C87="","",'True_Odds_Calculator_3-way'!C87)</f>
        <v>3.94</v>
      </c>
      <c r="D86" s="9">
        <f t="shared" si="26"/>
        <v>0.49481823055252583</v>
      </c>
      <c r="E86" s="9">
        <f t="shared" si="27"/>
        <v>0.2686353924205096</v>
      </c>
      <c r="F86" s="9">
        <f t="shared" si="28"/>
        <v>0.23654637702696479</v>
      </c>
      <c r="G86" s="9">
        <f t="shared" si="29"/>
        <v>1.0977893904604215</v>
      </c>
      <c r="H86" s="9">
        <f t="shared" si="30"/>
        <v>2.0209441331281917</v>
      </c>
      <c r="I86" s="9">
        <f t="shared" si="31"/>
        <v>3.7225176883418456</v>
      </c>
      <c r="J86" s="9">
        <f t="shared" si="32"/>
        <v>4.22750080795364</v>
      </c>
      <c r="K86" s="11">
        <f t="shared" si="33"/>
        <v>0.5181347150259068</v>
      </c>
      <c r="L86" s="11">
        <f t="shared" si="34"/>
        <v>0.28735632183908044</v>
      </c>
      <c r="M86" s="11">
        <f t="shared" si="35"/>
        <v>0.25380710659898476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-0.2562413330564145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0.23996115879095248</v>
      </c>
      <c r="Q86" s="11">
        <f>2*'OddsRatio_working_3-way'!K86*'OddsRatio_working_3-way'!L86*'OddsRatio_working_3-way'!M86</f>
        <v>7.5578317729433853E-2</v>
      </c>
      <c r="R86" s="11">
        <f t="shared" si="36"/>
        <v>0</v>
      </c>
      <c r="S86" s="11">
        <f t="shared" si="37"/>
        <v>-0.93646546374359618</v>
      </c>
      <c r="T86" s="11">
        <f t="shared" si="38"/>
        <v>-0.29494975236018778</v>
      </c>
      <c r="U86" s="11">
        <f>'OddsRatio_working_3-way'!S86-'OddsRatio_working_3-way'!R86^2/3</f>
        <v>-0.93646546374359618</v>
      </c>
      <c r="V86" s="11">
        <f>'OddsRatio_working_3-way'!S86*'OddsRatio_working_3-way'!R86/3-2*'OddsRatio_working_3-way'!R86^3/27-'OddsRatio_working_3-way'!T86</f>
        <v>0.29494975236018778</v>
      </c>
      <c r="W86" s="11">
        <f>'OddsRatio_working_3-way'!V86^2+4*'OddsRatio_working_3-way'!U86^3/27</f>
        <v>-3.4671286137333113E-2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0.17440372885539834</v>
      </c>
      <c r="Y86" s="11">
        <f>IF('OddsRatio_working_3-way'!W86&gt;=0,IF('OddsRatio_working_3-way'!V86+SQRT('OddsRatio_working_3-way'!W86)&gt;0,0,PI()),ACOS('OddsRatio_working_3-way'!V86/(2*'OddsRatio_working_3-way'!X86)))</f>
        <v>0.56311802665970001</v>
      </c>
      <c r="Z86" s="11">
        <f>'OddsRatio_working_3-way'!X86^(1/3)*COS('OddsRatio_working_3-way'!Y86/3)</f>
        <v>0.54889469523021084</v>
      </c>
      <c r="AA86" s="11">
        <f>'OddsRatio_working_3-way'!X86^(1/3)*COS(('OddsRatio_working_3-way'!Y86+2*PI())/3)</f>
        <v>-0.36473758018208641</v>
      </c>
      <c r="AB86" s="11">
        <f>'OddsRatio_working_3-way'!X86^(1/3)*COS(('OddsRatio_working_3-way'!Y86+4*PI())/3)</f>
        <v>-0.18415711504812465</v>
      </c>
      <c r="AC86" s="11">
        <f>'OddsRatio_working_3-way'!X86^(1/3)*SIN('OddsRatio_working_3-way'!Y86/3)</f>
        <v>0.1042581801554809</v>
      </c>
      <c r="AD86" s="11">
        <f>'OddsRatio_working_3-way'!X86^(1/3)*SIN(('OddsRatio_working_3-way'!Y86+2*PI())/3)</f>
        <v>0.42322765999413947</v>
      </c>
      <c r="AE86" s="11">
        <f>'OddsRatio_working_3-way'!X86^(1/3)*SIN(('OddsRatio_working_3-way'!Y86+4*PI())/3)</f>
        <v>-0.52748584014962008</v>
      </c>
      <c r="AF86" s="11">
        <f>-'OddsRatio_working_3-way'!U86/(3*'OddsRatio_working_3-way'!X86^(1/3))*COS(('OddsRatio_working_3-way'!Y86)/3)</f>
        <v>0.54889469523021073</v>
      </c>
      <c r="AG86" s="11">
        <f>-'OddsRatio_working_3-way'!U86/(3*'OddsRatio_working_3-way'!X86^(1/3))*COS(('OddsRatio_working_3-way'!Y86+2*PI())/3)</f>
        <v>-0.3647375801820863</v>
      </c>
      <c r="AH86" s="11">
        <f>-'OddsRatio_working_3-way'!U86/(3*'OddsRatio_working_3-way'!X86^(1/3))*COS(('OddsRatio_working_3-way'!Y86+4*PI())/3)</f>
        <v>-0.18415711504812463</v>
      </c>
      <c r="AI86" s="11">
        <f>'OddsRatio_working_3-way'!U86/(3*'OddsRatio_working_3-way'!X86^(1/3))*SIN(('OddsRatio_working_3-way'!Y86)/3)</f>
        <v>-0.10425818015548087</v>
      </c>
      <c r="AJ86" s="11">
        <f>'OddsRatio_working_3-way'!U86/(3*'OddsRatio_working_3-way'!X86^(1/3))*SIN(('OddsRatio_working_3-way'!Y86+2*PI())/3)</f>
        <v>-0.42322765999413936</v>
      </c>
      <c r="AK86" s="11">
        <f>'OddsRatio_working_3-way'!U86/(3*'OddsRatio_working_3-way'!X86^(1/3))*SIN(('OddsRatio_working_3-way'!Y86+4*PI())/3)</f>
        <v>0.52748584014961997</v>
      </c>
      <c r="AL86" s="11">
        <f>'OddsRatio_working_3-way'!Z86+'OddsRatio_working_3-way'!AF86</f>
        <v>1.0977893904604215</v>
      </c>
      <c r="AM86" s="11">
        <f>'OddsRatio_working_3-way'!AA86+'OddsRatio_working_3-way'!AG86</f>
        <v>-0.7294751603641727</v>
      </c>
      <c r="AN86" s="11">
        <f>'OddsRatio_working_3-way'!AB86+'OddsRatio_working_3-way'!AH86</f>
        <v>-0.36831423009624931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1.0977893904604215</v>
      </c>
      <c r="AS86" s="11">
        <f>IF(('OddsRatio_working_3-way'!X86=0),IF(Q86&gt;0,-Q86^(1/3),(-Q86)^(1/3)),'OddsRatio_working_3-way'!AM86-'OddsRatio_working_3-way'!R86/3)</f>
        <v>-0.7294751603641727</v>
      </c>
      <c r="AT86" s="11">
        <f>IF(('OddsRatio_working_3-way'!X86=0),IF(Q86&gt;0,-Q86^(1/3),(-Q86)^(1/3)),'OddsRatio_working_3-way'!AN86-'OddsRatio_working_3-way'!R86/3)</f>
        <v>-0.36831423009624931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4.55</v>
      </c>
      <c r="B87" s="4">
        <f>IF('True_Odds_Calculator_3-way'!B88="","",'True_Odds_Calculator_3-way'!B88)</f>
        <v>3.55</v>
      </c>
      <c r="C87" s="4">
        <f>IF('True_Odds_Calculator_3-way'!C88="","",'True_Odds_Calculator_3-way'!C88)</f>
        <v>1.79</v>
      </c>
      <c r="D87" s="9">
        <f t="shared" si="26"/>
        <v>0.20340923190610946</v>
      </c>
      <c r="E87" s="9">
        <f t="shared" si="27"/>
        <v>0.26225770034438245</v>
      </c>
      <c r="F87" s="9">
        <f t="shared" si="28"/>
        <v>0.53433306774950839</v>
      </c>
      <c r="G87" s="9">
        <f t="shared" si="29"/>
        <v>1.1031542843828572</v>
      </c>
      <c r="H87" s="9">
        <f t="shared" si="30"/>
        <v>4.9161977095591434</v>
      </c>
      <c r="I87" s="9">
        <f t="shared" si="31"/>
        <v>3.8130434251762857</v>
      </c>
      <c r="J87" s="9">
        <f t="shared" si="32"/>
        <v>1.8714918846624573</v>
      </c>
      <c r="K87" s="11">
        <f t="shared" si="33"/>
        <v>0.21978021978021978</v>
      </c>
      <c r="L87" s="11">
        <f t="shared" si="34"/>
        <v>0.28169014084507044</v>
      </c>
      <c r="M87" s="11">
        <f t="shared" si="35"/>
        <v>0.55865921787709494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-0.2473448339370129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0.23830131627755355</v>
      </c>
      <c r="Q87" s="11">
        <f>2*'OddsRatio_working_3-way'!K87*'OddsRatio_working_3-way'!L87*'OddsRatio_working_3-way'!M87</f>
        <v>6.9173096161844291E-2</v>
      </c>
      <c r="R87" s="11">
        <f t="shared" si="36"/>
        <v>0</v>
      </c>
      <c r="S87" s="11">
        <f t="shared" si="37"/>
        <v>-0.96343761252049309</v>
      </c>
      <c r="T87" s="11">
        <f t="shared" si="38"/>
        <v>-0.27966258708867731</v>
      </c>
      <c r="U87" s="11">
        <f>'OddsRatio_working_3-way'!S87-'OddsRatio_working_3-way'!R87^2/3</f>
        <v>-0.96343761252049309</v>
      </c>
      <c r="V87" s="11">
        <f>'OddsRatio_working_3-way'!S87*'OddsRatio_working_3-way'!R87/3-2*'OddsRatio_working_3-way'!R87^3/27-'OddsRatio_working_3-way'!T87</f>
        <v>0.27966258708867731</v>
      </c>
      <c r="W87" s="11">
        <f>'OddsRatio_working_3-way'!V87^2+4*'OddsRatio_working_3-way'!U87^3/27</f>
        <v>-5.4273931486199384E-2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0.18199250953221358</v>
      </c>
      <c r="Y87" s="11">
        <f>IF('OddsRatio_working_3-way'!W87&gt;=0,IF('OddsRatio_working_3-way'!V87+SQRT('OddsRatio_working_3-way'!W87)&gt;0,0,PI()),ACOS('OddsRatio_working_3-way'!V87/(2*'OddsRatio_working_3-way'!X87)))</f>
        <v>0.69455994439878688</v>
      </c>
      <c r="Z87" s="11">
        <f>'OddsRatio_working_3-way'!X87^(1/3)*COS('OddsRatio_working_3-way'!Y87/3)</f>
        <v>0.55157714219142873</v>
      </c>
      <c r="AA87" s="11">
        <f>'OddsRatio_working_3-way'!X87^(1/3)*COS(('OddsRatio_working_3-way'!Y87+2*PI())/3)</f>
        <v>-0.38840027248182968</v>
      </c>
      <c r="AB87" s="11">
        <f>'OddsRatio_working_3-way'!X87^(1/3)*COS(('OddsRatio_working_3-way'!Y87+4*PI())/3)</f>
        <v>-0.16317686970959921</v>
      </c>
      <c r="AC87" s="11">
        <f>'OddsRatio_working_3-way'!X87^(1/3)*SIN('OddsRatio_working_3-way'!Y87/3)</f>
        <v>0.13003279221835082</v>
      </c>
      <c r="AD87" s="11">
        <f>'OddsRatio_working_3-way'!X87^(1/3)*SIN(('OddsRatio_working_3-way'!Y87+2*PI())/3)</f>
        <v>0.41266342117542337</v>
      </c>
      <c r="AE87" s="11">
        <f>'OddsRatio_working_3-way'!X87^(1/3)*SIN(('OddsRatio_working_3-way'!Y87+4*PI())/3)</f>
        <v>-0.54269621339377416</v>
      </c>
      <c r="AF87" s="11">
        <f>-'OddsRatio_working_3-way'!U87/(3*'OddsRatio_working_3-way'!X87^(1/3))*COS(('OddsRatio_working_3-way'!Y87)/3)</f>
        <v>0.55157714219142862</v>
      </c>
      <c r="AG87" s="11">
        <f>-'OddsRatio_working_3-way'!U87/(3*'OddsRatio_working_3-way'!X87^(1/3))*COS(('OddsRatio_working_3-way'!Y87+2*PI())/3)</f>
        <v>-0.38840027248182957</v>
      </c>
      <c r="AH87" s="11">
        <f>-'OddsRatio_working_3-way'!U87/(3*'OddsRatio_working_3-way'!X87^(1/3))*COS(('OddsRatio_working_3-way'!Y87+4*PI())/3)</f>
        <v>-0.16317686970959919</v>
      </c>
      <c r="AI87" s="11">
        <f>'OddsRatio_working_3-way'!U87/(3*'OddsRatio_working_3-way'!X87^(1/3))*SIN(('OddsRatio_working_3-way'!Y87)/3)</f>
        <v>-0.13003279221835079</v>
      </c>
      <c r="AJ87" s="11">
        <f>'OddsRatio_working_3-way'!U87/(3*'OddsRatio_working_3-way'!X87^(1/3))*SIN(('OddsRatio_working_3-way'!Y87+2*PI())/3)</f>
        <v>-0.41266342117542332</v>
      </c>
      <c r="AK87" s="11">
        <f>'OddsRatio_working_3-way'!U87/(3*'OddsRatio_working_3-way'!X87^(1/3))*SIN(('OddsRatio_working_3-way'!Y87+4*PI())/3)</f>
        <v>0.54269621339377405</v>
      </c>
      <c r="AL87" s="11">
        <f>'OddsRatio_working_3-way'!Z87+'OddsRatio_working_3-way'!AF87</f>
        <v>1.1031542843828572</v>
      </c>
      <c r="AM87" s="11">
        <f>'OddsRatio_working_3-way'!AA87+'OddsRatio_working_3-way'!AG87</f>
        <v>-0.77680054496365925</v>
      </c>
      <c r="AN87" s="11">
        <f>'OddsRatio_working_3-way'!AB87+'OddsRatio_working_3-way'!AH87</f>
        <v>-0.32635373941919843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1.1031542843828572</v>
      </c>
      <c r="AS87" s="11">
        <f>IF(('OddsRatio_working_3-way'!X87=0),IF(Q87&gt;0,-Q87^(1/3),(-Q87)^(1/3)),'OddsRatio_working_3-way'!AM87-'OddsRatio_working_3-way'!R87/3)</f>
        <v>-0.77680054496365925</v>
      </c>
      <c r="AT87" s="11">
        <f>IF(('OddsRatio_working_3-way'!X87=0),IF(Q87&gt;0,-Q87^(1/3),(-Q87)^(1/3)),'OddsRatio_working_3-way'!AN87-'OddsRatio_working_3-way'!R87/3)</f>
        <v>-0.32635373941919843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3.5</v>
      </c>
      <c r="B88" s="4">
        <f>IF('True_Odds_Calculator_3-way'!B89="","",'True_Odds_Calculator_3-way'!B89)</f>
        <v>3.33</v>
      </c>
      <c r="C88" s="4">
        <f>IF('True_Odds_Calculator_3-way'!C89="","",'True_Odds_Calculator_3-way'!C89)</f>
        <v>2.2400000000000002</v>
      </c>
      <c r="D88" s="9">
        <f t="shared" si="26"/>
        <v>0.27573439475401523</v>
      </c>
      <c r="E88" s="9">
        <f t="shared" si="27"/>
        <v>0.29001778857802152</v>
      </c>
      <c r="F88" s="9">
        <f t="shared" si="28"/>
        <v>0.43424781666796319</v>
      </c>
      <c r="G88" s="9">
        <f t="shared" si="29"/>
        <v>1.0506713983101132</v>
      </c>
      <c r="H88" s="9">
        <f t="shared" si="30"/>
        <v>3.6266784957752827</v>
      </c>
      <c r="I88" s="9">
        <f t="shared" si="31"/>
        <v>3.4480643580625636</v>
      </c>
      <c r="J88" s="9">
        <f t="shared" si="32"/>
        <v>2.3028325339045406</v>
      </c>
      <c r="K88" s="11">
        <f t="shared" si="33"/>
        <v>0.2857142857142857</v>
      </c>
      <c r="L88" s="11">
        <f t="shared" si="34"/>
        <v>0.3003003003003003</v>
      </c>
      <c r="M88" s="11">
        <f t="shared" si="35"/>
        <v>0.4464285714285714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-0.27666697309554455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0.23250291107433962</v>
      </c>
      <c r="Q88" s="11">
        <f>2*'OddsRatio_working_3-way'!K88*'OddsRatio_working_3-way'!L88*'OddsRatio_working_3-way'!M88</f>
        <v>7.6607219464362317E-2</v>
      </c>
      <c r="R88" s="11">
        <f t="shared" si="36"/>
        <v>0</v>
      </c>
      <c r="S88" s="11">
        <f t="shared" si="37"/>
        <v>-0.84037103696524973</v>
      </c>
      <c r="T88" s="11">
        <f t="shared" si="38"/>
        <v>-0.27689325764917622</v>
      </c>
      <c r="U88" s="11">
        <f>'OddsRatio_working_3-way'!S88-'OddsRatio_working_3-way'!R88^2/3</f>
        <v>-0.84037103696524973</v>
      </c>
      <c r="V88" s="11">
        <f>'OddsRatio_working_3-way'!S88*'OddsRatio_working_3-way'!R88/3-2*'OddsRatio_working_3-way'!R88^3/27-'OddsRatio_working_3-way'!T88</f>
        <v>0.27689325764917622</v>
      </c>
      <c r="W88" s="11">
        <f>'OddsRatio_working_3-way'!V88^2+4*'OddsRatio_working_3-way'!U88^3/27</f>
        <v>-1.1254532464510372E-2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0.14826025141291532</v>
      </c>
      <c r="Y88" s="11">
        <f>IF('OddsRatio_working_3-way'!W88&gt;=0,IF('OddsRatio_working_3-way'!V88+SQRT('OddsRatio_working_3-way'!W88)&gt;0,0,PI()),ACOS('OddsRatio_working_3-way'!V88/(2*'OddsRatio_working_3-way'!X88)))</f>
        <v>0.36588321269982282</v>
      </c>
      <c r="Z88" s="11">
        <f>'OddsRatio_working_3-way'!X88^(1/3)*COS('OddsRatio_working_3-way'!Y88/3)</f>
        <v>0.52533569915505662</v>
      </c>
      <c r="AA88" s="11">
        <f>'OddsRatio_working_3-way'!X88^(1/3)*COS(('OddsRatio_working_3-way'!Y88+2*PI())/3)</f>
        <v>-0.3184312931249223</v>
      </c>
      <c r="AB88" s="11">
        <f>'OddsRatio_working_3-way'!X88^(1/3)*COS(('OddsRatio_working_3-way'!Y88+4*PI())/3)</f>
        <v>-0.20690440603013441</v>
      </c>
      <c r="AC88" s="11">
        <f>'OddsRatio_working_3-way'!X88^(1/3)*SIN('OddsRatio_working_3-way'!Y88/3)</f>
        <v>6.4390078286057056E-2</v>
      </c>
      <c r="AD88" s="11">
        <f>'OddsRatio_working_3-way'!X88^(1/3)*SIN(('OddsRatio_working_3-way'!Y88+2*PI())/3)</f>
        <v>0.42275902184010983</v>
      </c>
      <c r="AE88" s="11">
        <f>'OddsRatio_working_3-way'!X88^(1/3)*SIN(('OddsRatio_working_3-way'!Y88+4*PI())/3)</f>
        <v>-0.48714910012616669</v>
      </c>
      <c r="AF88" s="11">
        <f>-'OddsRatio_working_3-way'!U88/(3*'OddsRatio_working_3-way'!X88^(1/3))*COS(('OddsRatio_working_3-way'!Y88)/3)</f>
        <v>0.52533569915505651</v>
      </c>
      <c r="AG88" s="11">
        <f>-'OddsRatio_working_3-way'!U88/(3*'OddsRatio_working_3-way'!X88^(1/3))*COS(('OddsRatio_working_3-way'!Y88+2*PI())/3)</f>
        <v>-0.31843129312492224</v>
      </c>
      <c r="AH88" s="11">
        <f>-'OddsRatio_working_3-way'!U88/(3*'OddsRatio_working_3-way'!X88^(1/3))*COS(('OddsRatio_working_3-way'!Y88+4*PI())/3)</f>
        <v>-0.20690440603013435</v>
      </c>
      <c r="AI88" s="11">
        <f>'OddsRatio_working_3-way'!U88/(3*'OddsRatio_working_3-way'!X88^(1/3))*SIN(('OddsRatio_working_3-way'!Y88)/3)</f>
        <v>-6.4390078286057043E-2</v>
      </c>
      <c r="AJ88" s="11">
        <f>'OddsRatio_working_3-way'!U88/(3*'OddsRatio_working_3-way'!X88^(1/3))*SIN(('OddsRatio_working_3-way'!Y88+2*PI())/3)</f>
        <v>-0.42275902184010972</v>
      </c>
      <c r="AK88" s="11">
        <f>'OddsRatio_working_3-way'!U88/(3*'OddsRatio_working_3-way'!X88^(1/3))*SIN(('OddsRatio_working_3-way'!Y88+4*PI())/3)</f>
        <v>0.48714910012616658</v>
      </c>
      <c r="AL88" s="11">
        <f>'OddsRatio_working_3-way'!Z88+'OddsRatio_working_3-way'!AF88</f>
        <v>1.0506713983101132</v>
      </c>
      <c r="AM88" s="11">
        <f>'OddsRatio_working_3-way'!AA88+'OddsRatio_working_3-way'!AG88</f>
        <v>-0.63686258624984449</v>
      </c>
      <c r="AN88" s="11">
        <f>'OddsRatio_working_3-way'!AB88+'OddsRatio_working_3-way'!AH88</f>
        <v>-0.41380881206026876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1.0506713983101132</v>
      </c>
      <c r="AS88" s="11">
        <f>IF(('OddsRatio_working_3-way'!X88=0),IF(Q88&gt;0,-Q88^(1/3),(-Q88)^(1/3)),'OddsRatio_working_3-way'!AM88-'OddsRatio_working_3-way'!R88/3)</f>
        <v>-0.63686258624984449</v>
      </c>
      <c r="AT88" s="11">
        <f>IF(('OddsRatio_working_3-way'!X88=0),IF(Q88&gt;0,-Q88^(1/3),(-Q88)^(1/3)),'OddsRatio_working_3-way'!AN88-'OddsRatio_working_3-way'!R88/3)</f>
        <v>-0.41380881206026876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1.1100000000000001</v>
      </c>
      <c r="B89" s="4">
        <f>IF('True_Odds_Calculator_3-way'!B90="","",'True_Odds_Calculator_3-way'!B90)</f>
        <v>10.15</v>
      </c>
      <c r="C89" s="4">
        <f>IF('True_Odds_Calculator_3-way'!C90="","",'True_Odds_Calculator_3-way'!C90)</f>
        <v>27.06</v>
      </c>
      <c r="D89" s="9">
        <f t="shared" si="26"/>
        <v>0.88444404140186295</v>
      </c>
      <c r="E89" s="9">
        <f t="shared" si="27"/>
        <v>8.4260059853184341E-2</v>
      </c>
      <c r="F89" s="9">
        <f t="shared" si="28"/>
        <v>3.1295898744952463E-2</v>
      </c>
      <c r="G89" s="9">
        <f t="shared" si="29"/>
        <v>1.1877616506561979</v>
      </c>
      <c r="H89" s="9">
        <f t="shared" si="30"/>
        <v>1.1306537815721822</v>
      </c>
      <c r="I89" s="9">
        <f t="shared" si="31"/>
        <v>11.868019103504212</v>
      </c>
      <c r="J89" s="9">
        <f t="shared" si="32"/>
        <v>31.953068616100513</v>
      </c>
      <c r="K89" s="11">
        <f t="shared" si="33"/>
        <v>0.9009009009009008</v>
      </c>
      <c r="L89" s="11">
        <f t="shared" si="34"/>
        <v>9.852216748768472E-2</v>
      </c>
      <c r="M89" s="11">
        <f t="shared" si="35"/>
        <v>3.6954915003695493E-2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-8.6034250037614224E-2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0.11585209230289126</v>
      </c>
      <c r="Q89" s="11">
        <f>2*'OddsRatio_working_3-way'!K89*'OddsRatio_working_3-way'!L89*'OddsRatio_working_3-way'!M89</f>
        <v>6.560141127004036E-3</v>
      </c>
      <c r="R89" s="11">
        <f t="shared" si="36"/>
        <v>0</v>
      </c>
      <c r="S89" s="11">
        <f t="shared" si="37"/>
        <v>-1.3465810680309371</v>
      </c>
      <c r="T89" s="11">
        <f t="shared" si="38"/>
        <v>-7.6250343603110837E-2</v>
      </c>
      <c r="U89" s="11">
        <f>'OddsRatio_working_3-way'!S89-'OddsRatio_working_3-way'!R89^2/3</f>
        <v>-1.3465810680309371</v>
      </c>
      <c r="V89" s="11">
        <f>'OddsRatio_working_3-way'!S89*'OddsRatio_working_3-way'!R89/3-2*'OddsRatio_working_3-way'!R89^3/27-'OddsRatio_working_3-way'!T89</f>
        <v>7.6250343603110837E-2</v>
      </c>
      <c r="W89" s="11">
        <f>'OddsRatio_working_3-way'!V89^2+4*'OddsRatio_working_3-way'!U89^3/27</f>
        <v>-0.35592355774232631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0.30072315867002941</v>
      </c>
      <c r="Y89" s="11">
        <f>IF('OddsRatio_working_3-way'!W89&gt;=0,IF('OddsRatio_working_3-way'!V89+SQRT('OddsRatio_working_3-way'!W89)&gt;0,0,PI()),ACOS('OddsRatio_working_3-way'!V89/(2*'OddsRatio_working_3-way'!X89)))</f>
        <v>1.4436759310555676</v>
      </c>
      <c r="Z89" s="11">
        <f>'OddsRatio_working_3-way'!X89^(1/3)*COS('OddsRatio_working_3-way'!Y89/3)</f>
        <v>0.59388082532809905</v>
      </c>
      <c r="AA89" s="11">
        <f>'OddsRatio_working_3-way'!X89^(1/3)*COS(('OddsRatio_working_3-way'!Y89+2*PI())/3)</f>
        <v>-0.56550035194846004</v>
      </c>
      <c r="AB89" s="11">
        <f>'OddsRatio_working_3-way'!X89^(1/3)*COS(('OddsRatio_working_3-way'!Y89+4*PI())/3)</f>
        <v>-2.838047337963891E-2</v>
      </c>
      <c r="AC89" s="11">
        <f>'OddsRatio_working_3-way'!X89^(1/3)*SIN('OddsRatio_working_3-way'!Y89/3)</f>
        <v>0.31010630647880788</v>
      </c>
      <c r="AD89" s="11">
        <f>'OddsRatio_working_3-way'!X89^(1/3)*SIN(('OddsRatio_working_3-way'!Y89+2*PI())/3)</f>
        <v>0.35926272831519873</v>
      </c>
      <c r="AE89" s="11">
        <f>'OddsRatio_working_3-way'!X89^(1/3)*SIN(('OddsRatio_working_3-way'!Y89+4*PI())/3)</f>
        <v>-0.66936903479400656</v>
      </c>
      <c r="AF89" s="11">
        <f>-'OddsRatio_working_3-way'!U89/(3*'OddsRatio_working_3-way'!X89^(1/3))*COS(('OddsRatio_working_3-way'!Y89)/3)</f>
        <v>0.59388082532809894</v>
      </c>
      <c r="AG89" s="11">
        <f>-'OddsRatio_working_3-way'!U89/(3*'OddsRatio_working_3-way'!X89^(1/3))*COS(('OddsRatio_working_3-way'!Y89+2*PI())/3)</f>
        <v>-0.56550035194845993</v>
      </c>
      <c r="AH89" s="11">
        <f>-'OddsRatio_working_3-way'!U89/(3*'OddsRatio_working_3-way'!X89^(1/3))*COS(('OddsRatio_working_3-way'!Y89+4*PI())/3)</f>
        <v>-2.8380473379638907E-2</v>
      </c>
      <c r="AI89" s="11">
        <f>'OddsRatio_working_3-way'!U89/(3*'OddsRatio_working_3-way'!X89^(1/3))*SIN(('OddsRatio_working_3-way'!Y89)/3)</f>
        <v>-0.31010630647880782</v>
      </c>
      <c r="AJ89" s="11">
        <f>'OddsRatio_working_3-way'!U89/(3*'OddsRatio_working_3-way'!X89^(1/3))*SIN(('OddsRatio_working_3-way'!Y89+2*PI())/3)</f>
        <v>-0.35926272831519868</v>
      </c>
      <c r="AK89" s="11">
        <f>'OddsRatio_working_3-way'!U89/(3*'OddsRatio_working_3-way'!X89^(1/3))*SIN(('OddsRatio_working_3-way'!Y89+4*PI())/3)</f>
        <v>0.66936903479400645</v>
      </c>
      <c r="AL89" s="11">
        <f>'OddsRatio_working_3-way'!Z89+'OddsRatio_working_3-way'!AF89</f>
        <v>1.1877616506561979</v>
      </c>
      <c r="AM89" s="11">
        <f>'OddsRatio_working_3-way'!AA89+'OddsRatio_working_3-way'!AG89</f>
        <v>-1.1310007038969201</v>
      </c>
      <c r="AN89" s="11">
        <f>'OddsRatio_working_3-way'!AB89+'OddsRatio_working_3-way'!AH89</f>
        <v>-5.6760946759277814E-2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1.1877616506561979</v>
      </c>
      <c r="AS89" s="11">
        <f>IF(('OddsRatio_working_3-way'!X89=0),IF(Q89&gt;0,-Q89^(1/3),(-Q89)^(1/3)),'OddsRatio_working_3-way'!AM89-'OddsRatio_working_3-way'!R89/3)</f>
        <v>-1.1310007038969201</v>
      </c>
      <c r="AT89" s="11">
        <f>IF(('OddsRatio_working_3-way'!X89=0),IF(Q89&gt;0,-Q89^(1/3),(-Q89)^(1/3)),'OddsRatio_working_3-way'!AN89-'OddsRatio_working_3-way'!R89/3)</f>
        <v>-5.6760946759277814E-2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3.19</v>
      </c>
      <c r="B90" s="4">
        <f>IF('True_Odds_Calculator_3-way'!B91="","",'True_Odds_Calculator_3-way'!B91)</f>
        <v>3.86</v>
      </c>
      <c r="C90" s="4">
        <f>IF('True_Odds_Calculator_3-way'!C91="","",'True_Odds_Calculator_3-way'!C91)</f>
        <v>2.17</v>
      </c>
      <c r="D90" s="9">
        <f t="shared" si="26"/>
        <v>0.30254619821434864</v>
      </c>
      <c r="E90" s="9">
        <f t="shared" si="27"/>
        <v>0.24934243720166516</v>
      </c>
      <c r="F90" s="9">
        <f t="shared" si="28"/>
        <v>0.4481113645839862</v>
      </c>
      <c r="G90" s="9">
        <f t="shared" si="29"/>
        <v>1.0526394232997589</v>
      </c>
      <c r="H90" s="9">
        <f t="shared" si="30"/>
        <v>3.3052803370264718</v>
      </c>
      <c r="I90" s="9">
        <f t="shared" si="31"/>
        <v>4.0105487506373096</v>
      </c>
      <c r="J90" s="9">
        <f t="shared" si="32"/>
        <v>2.2315881252607181</v>
      </c>
      <c r="K90" s="11">
        <f t="shared" si="33"/>
        <v>0.31347962382445144</v>
      </c>
      <c r="L90" s="11">
        <f t="shared" si="34"/>
        <v>0.2590673575129534</v>
      </c>
      <c r="M90" s="11">
        <f t="shared" si="35"/>
        <v>0.46082949308755761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-0.27425735808106555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0.232783751604318</v>
      </c>
      <c r="Q90" s="11">
        <f>2*'OddsRatio_working_3-way'!K90*'OddsRatio_working_3-way'!L90*'OddsRatio_working_3-way'!M90</f>
        <v>7.4850080901709956E-2</v>
      </c>
      <c r="R90" s="11">
        <f t="shared" si="36"/>
        <v>0</v>
      </c>
      <c r="S90" s="11">
        <f t="shared" si="37"/>
        <v>-0.84877850947397848</v>
      </c>
      <c r="T90" s="11">
        <f t="shared" si="38"/>
        <v>-0.2729191348790927</v>
      </c>
      <c r="U90" s="11">
        <f>'OddsRatio_working_3-way'!S90-'OddsRatio_working_3-way'!R90^2/3</f>
        <v>-0.84877850947397848</v>
      </c>
      <c r="V90" s="11">
        <f>'OddsRatio_working_3-way'!S90*'OddsRatio_working_3-way'!R90/3-2*'OddsRatio_working_3-way'!R90^3/27-'OddsRatio_working_3-way'!T90</f>
        <v>0.2729191348790927</v>
      </c>
      <c r="W90" s="11">
        <f>'OddsRatio_working_3-way'!V90^2+4*'OddsRatio_working_3-way'!U90^3/27</f>
        <v>-1.6104956507522417E-2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0.15049070626676153</v>
      </c>
      <c r="Y90" s="11">
        <f>IF('OddsRatio_working_3-way'!W90&gt;=0,IF('OddsRatio_working_3-way'!V90+SQRT('OddsRatio_working_3-way'!W90)&gt;0,0,PI()),ACOS('OddsRatio_working_3-way'!V90/(2*'OddsRatio_working_3-way'!X90)))</f>
        <v>0.43525136899634465</v>
      </c>
      <c r="Z90" s="11">
        <f>'OddsRatio_working_3-way'!X90^(1/3)*COS('OddsRatio_working_3-way'!Y90/3)</f>
        <v>0.52631971164987945</v>
      </c>
      <c r="AA90" s="11">
        <f>'OddsRatio_working_3-way'!X90^(1/3)*COS(('OddsRatio_working_3-way'!Y90+2*PI())/3)</f>
        <v>-0.32975789044372861</v>
      </c>
      <c r="AB90" s="11">
        <f>'OddsRatio_working_3-way'!X90^(1/3)*COS(('OddsRatio_working_3-way'!Y90+4*PI())/3)</f>
        <v>-0.19656182120615093</v>
      </c>
      <c r="AC90" s="11">
        <f>'OddsRatio_working_3-way'!X90^(1/3)*SIN('OddsRatio_working_3-way'!Y90/3)</f>
        <v>7.6900786429315721E-2</v>
      </c>
      <c r="AD90" s="11">
        <f>'OddsRatio_working_3-way'!X90^(1/3)*SIN(('OddsRatio_working_3-way'!Y90+2*PI())/3)</f>
        <v>0.41735584758663835</v>
      </c>
      <c r="AE90" s="11">
        <f>'OddsRatio_working_3-way'!X90^(1/3)*SIN(('OddsRatio_working_3-way'!Y90+4*PI())/3)</f>
        <v>-0.49425663401595393</v>
      </c>
      <c r="AF90" s="11">
        <f>-'OddsRatio_working_3-way'!U90/(3*'OddsRatio_working_3-way'!X90^(1/3))*COS(('OddsRatio_working_3-way'!Y90)/3)</f>
        <v>0.52631971164987956</v>
      </c>
      <c r="AG90" s="11">
        <f>-'OddsRatio_working_3-way'!U90/(3*'OddsRatio_working_3-way'!X90^(1/3))*COS(('OddsRatio_working_3-way'!Y90+2*PI())/3)</f>
        <v>-0.32975789044372872</v>
      </c>
      <c r="AH90" s="11">
        <f>-'OddsRatio_working_3-way'!U90/(3*'OddsRatio_working_3-way'!X90^(1/3))*COS(('OddsRatio_working_3-way'!Y90+4*PI())/3)</f>
        <v>-0.19656182120615096</v>
      </c>
      <c r="AI90" s="11">
        <f>'OddsRatio_working_3-way'!U90/(3*'OddsRatio_working_3-way'!X90^(1/3))*SIN(('OddsRatio_working_3-way'!Y90)/3)</f>
        <v>-7.6900786429315748E-2</v>
      </c>
      <c r="AJ90" s="11">
        <f>'OddsRatio_working_3-way'!U90/(3*'OddsRatio_working_3-way'!X90^(1/3))*SIN(('OddsRatio_working_3-way'!Y90+2*PI())/3)</f>
        <v>-0.41735584758663841</v>
      </c>
      <c r="AK90" s="11">
        <f>'OddsRatio_working_3-way'!U90/(3*'OddsRatio_working_3-way'!X90^(1/3))*SIN(('OddsRatio_working_3-way'!Y90+4*PI())/3)</f>
        <v>0.49425663401595399</v>
      </c>
      <c r="AL90" s="11">
        <f>'OddsRatio_working_3-way'!Z90+'OddsRatio_working_3-way'!AF90</f>
        <v>1.0526394232997589</v>
      </c>
      <c r="AM90" s="11">
        <f>'OddsRatio_working_3-way'!AA90+'OddsRatio_working_3-way'!AG90</f>
        <v>-0.65951578088745733</v>
      </c>
      <c r="AN90" s="11">
        <f>'OddsRatio_working_3-way'!AB90+'OddsRatio_working_3-way'!AH90</f>
        <v>-0.39312364241230191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1.0526394232997589</v>
      </c>
      <c r="AS90" s="11">
        <f>IF(('OddsRatio_working_3-way'!X90=0),IF(Q90&gt;0,-Q90^(1/3),(-Q90)^(1/3)),'OddsRatio_working_3-way'!AM90-'OddsRatio_working_3-way'!R90/3)</f>
        <v>-0.65951578088745733</v>
      </c>
      <c r="AT90" s="11">
        <f>IF(('OddsRatio_working_3-way'!X90=0),IF(Q90&gt;0,-Q90^(1/3),(-Q90)^(1/3)),'OddsRatio_working_3-way'!AN90-'OddsRatio_working_3-way'!R90/3)</f>
        <v>-0.39312364241230191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3.56</v>
      </c>
      <c r="B91" s="4">
        <f>IF('True_Odds_Calculator_3-way'!B92="","",'True_Odds_Calculator_3-way'!B92)</f>
        <v>3.31</v>
      </c>
      <c r="C91" s="4">
        <f>IF('True_Odds_Calculator_3-way'!C92="","",'True_Odds_Calculator_3-way'!C92)</f>
        <v>2.25</v>
      </c>
      <c r="D91" s="9">
        <f t="shared" si="26"/>
        <v>0.27251585973831988</v>
      </c>
      <c r="E91" s="9">
        <f t="shared" si="27"/>
        <v>0.29335692522011325</v>
      </c>
      <c r="F91" s="9">
        <f t="shared" si="28"/>
        <v>0.43412721504156693</v>
      </c>
      <c r="G91" s="9">
        <f t="shared" si="29"/>
        <v>1.0427778132347711</v>
      </c>
      <c r="H91" s="9">
        <f t="shared" si="30"/>
        <v>3.6695112018810141</v>
      </c>
      <c r="I91" s="9">
        <f t="shared" si="31"/>
        <v>3.4088167485723213</v>
      </c>
      <c r="J91" s="9">
        <f t="shared" si="32"/>
        <v>2.3034722665434639</v>
      </c>
      <c r="K91" s="11">
        <f t="shared" si="33"/>
        <v>0.2808988764044944</v>
      </c>
      <c r="L91" s="11">
        <f t="shared" si="34"/>
        <v>0.30211480362537763</v>
      </c>
      <c r="M91" s="11">
        <f t="shared" si="35"/>
        <v>0.44444444444444442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-0.27880557158536723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0.23082928816320986</v>
      </c>
      <c r="Q91" s="11">
        <f>2*'OddsRatio_working_3-way'!K91*'OddsRatio_working_3-way'!L91*'OddsRatio_working_3-way'!M91</f>
        <v>7.5434407896473821E-2</v>
      </c>
      <c r="R91" s="11">
        <f t="shared" si="36"/>
        <v>0</v>
      </c>
      <c r="S91" s="11">
        <f t="shared" si="37"/>
        <v>-0.82792207792207784</v>
      </c>
      <c r="T91" s="11">
        <f t="shared" si="38"/>
        <v>-0.27056277056277056</v>
      </c>
      <c r="U91" s="11">
        <f>'OddsRatio_working_3-way'!S91-'OddsRatio_working_3-way'!R91^2/3</f>
        <v>-0.82792207792207784</v>
      </c>
      <c r="V91" s="11">
        <f>'OddsRatio_working_3-way'!S91*'OddsRatio_working_3-way'!R91/3-2*'OddsRatio_working_3-way'!R91^3/27-'OddsRatio_working_3-way'!T91</f>
        <v>0.27056277056277056</v>
      </c>
      <c r="W91" s="11">
        <f>'OddsRatio_working_3-way'!V91^2+4*'OddsRatio_working_3-way'!U91^3/27</f>
        <v>-1.0870350250937189E-2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0.14497806994985449</v>
      </c>
      <c r="Y91" s="11">
        <f>IF('OddsRatio_working_3-way'!W91&gt;=0,IF('OddsRatio_working_3-way'!V91+SQRT('OddsRatio_working_3-way'!W91)&gt;0,0,PI()),ACOS('OddsRatio_working_3-way'!V91/(2*'OddsRatio_working_3-way'!X91)))</f>
        <v>0.36781236388923499</v>
      </c>
      <c r="Z91" s="11">
        <f>'OddsRatio_working_3-way'!X91^(1/3)*COS('OddsRatio_working_3-way'!Y91/3)</f>
        <v>0.52138890661738557</v>
      </c>
      <c r="AA91" s="11">
        <f>'OddsRatio_working_3-way'!X91^(1/3)*COS(('OddsRatio_working_3-way'!Y91+2*PI())/3)</f>
        <v>-0.31633369775687736</v>
      </c>
      <c r="AB91" s="11">
        <f>'OddsRatio_working_3-way'!X91^(1/3)*COS(('OddsRatio_working_3-way'!Y91+4*PI())/3)</f>
        <v>-0.20505520886050838</v>
      </c>
      <c r="AC91" s="11">
        <f>'OddsRatio_working_3-way'!X91^(1/3)*SIN('OddsRatio_working_3-way'!Y91/3)</f>
        <v>6.4246665519333446E-2</v>
      </c>
      <c r="AD91" s="11">
        <f>'OddsRatio_working_3-way'!X91^(1/3)*SIN(('OddsRatio_working_3-way'!Y91+2*PI())/3)</f>
        <v>0.41941270562238159</v>
      </c>
      <c r="AE91" s="11">
        <f>'OddsRatio_working_3-way'!X91^(1/3)*SIN(('OddsRatio_working_3-way'!Y91+4*PI())/3)</f>
        <v>-0.48365937114171509</v>
      </c>
      <c r="AF91" s="11">
        <f>-'OddsRatio_working_3-way'!U91/(3*'OddsRatio_working_3-way'!X91^(1/3))*COS(('OddsRatio_working_3-way'!Y91)/3)</f>
        <v>0.52138890661738546</v>
      </c>
      <c r="AG91" s="11">
        <f>-'OddsRatio_working_3-way'!U91/(3*'OddsRatio_working_3-way'!X91^(1/3))*COS(('OddsRatio_working_3-way'!Y91+2*PI())/3)</f>
        <v>-0.31633369775687731</v>
      </c>
      <c r="AH91" s="11">
        <f>-'OddsRatio_working_3-way'!U91/(3*'OddsRatio_working_3-way'!X91^(1/3))*COS(('OddsRatio_working_3-way'!Y91+4*PI())/3)</f>
        <v>-0.20505520886050835</v>
      </c>
      <c r="AI91" s="11">
        <f>'OddsRatio_working_3-way'!U91/(3*'OddsRatio_working_3-way'!X91^(1/3))*SIN(('OddsRatio_working_3-way'!Y91)/3)</f>
        <v>-6.4246665519333432E-2</v>
      </c>
      <c r="AJ91" s="11">
        <f>'OddsRatio_working_3-way'!U91/(3*'OddsRatio_working_3-way'!X91^(1/3))*SIN(('OddsRatio_working_3-way'!Y91+2*PI())/3)</f>
        <v>-0.41941270562238153</v>
      </c>
      <c r="AK91" s="11">
        <f>'OddsRatio_working_3-way'!U91/(3*'OddsRatio_working_3-way'!X91^(1/3))*SIN(('OddsRatio_working_3-way'!Y91+4*PI())/3)</f>
        <v>0.48365937114171498</v>
      </c>
      <c r="AL91" s="11">
        <f>'OddsRatio_working_3-way'!Z91+'OddsRatio_working_3-way'!AF91</f>
        <v>1.0427778132347711</v>
      </c>
      <c r="AM91" s="11">
        <f>'OddsRatio_working_3-way'!AA91+'OddsRatio_working_3-way'!AG91</f>
        <v>-0.63266739551375473</v>
      </c>
      <c r="AN91" s="11">
        <f>'OddsRatio_working_3-way'!AB91+'OddsRatio_working_3-way'!AH91</f>
        <v>-0.41011041772101675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1.0427778132347711</v>
      </c>
      <c r="AS91" s="11">
        <f>IF(('OddsRatio_working_3-way'!X91=0),IF(Q91&gt;0,-Q91^(1/3),(-Q91)^(1/3)),'OddsRatio_working_3-way'!AM91-'OddsRatio_working_3-way'!R91/3)</f>
        <v>-0.63266739551375473</v>
      </c>
      <c r="AT91" s="11">
        <f>IF(('OddsRatio_working_3-way'!X91=0),IF(Q91&gt;0,-Q91^(1/3),(-Q91)^(1/3)),'OddsRatio_working_3-way'!AN91-'OddsRatio_working_3-way'!R91/3)</f>
        <v>-0.41011041772101675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1.94</v>
      </c>
      <c r="B92" s="4">
        <f>IF('True_Odds_Calculator_3-way'!B93="","",'True_Odds_Calculator_3-way'!B93)</f>
        <v>3.46</v>
      </c>
      <c r="C92" s="4">
        <f>IF('True_Odds_Calculator_3-way'!C93="","",'True_Odds_Calculator_3-way'!C93)</f>
        <v>4.41</v>
      </c>
      <c r="D92" s="9">
        <f t="shared" si="26"/>
        <v>0.50299633353658069</v>
      </c>
      <c r="E92" s="9">
        <f t="shared" si="27"/>
        <v>0.27887451006814595</v>
      </c>
      <c r="F92" s="9">
        <f t="shared" si="28"/>
        <v>0.21812915639527369</v>
      </c>
      <c r="G92" s="9">
        <f t="shared" si="29"/>
        <v>1.0511553852307887</v>
      </c>
      <c r="H92" s="9">
        <f t="shared" si="30"/>
        <v>1.9880860621169407</v>
      </c>
      <c r="I92" s="9">
        <f t="shared" si="31"/>
        <v>3.5858422476677392</v>
      </c>
      <c r="J92" s="9">
        <f t="shared" si="32"/>
        <v>4.5844398636369892</v>
      </c>
      <c r="K92" s="11">
        <f t="shared" si="33"/>
        <v>0.51546391752577325</v>
      </c>
      <c r="L92" s="11">
        <f t="shared" si="34"/>
        <v>0.28901734104046245</v>
      </c>
      <c r="M92" s="11">
        <f t="shared" si="35"/>
        <v>0.22675736961451246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-0.26637957489175279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0.23005447933300016</v>
      </c>
      <c r="Q92" s="11">
        <f>2*'OddsRatio_working_3-way'!K92*'OddsRatio_working_3-way'!L92*'OddsRatio_working_3-way'!M92</f>
        <v>6.7563723739500772E-2</v>
      </c>
      <c r="R92" s="11">
        <f t="shared" si="36"/>
        <v>0</v>
      </c>
      <c r="S92" s="11">
        <f t="shared" si="37"/>
        <v>-0.86363408090311033</v>
      </c>
      <c r="T92" s="11">
        <f t="shared" si="38"/>
        <v>-0.25363702816537742</v>
      </c>
      <c r="U92" s="11">
        <f>'OddsRatio_working_3-way'!S92-'OddsRatio_working_3-way'!R92^2/3</f>
        <v>-0.86363408090311033</v>
      </c>
      <c r="V92" s="11">
        <f>'OddsRatio_working_3-way'!S92*'OddsRatio_working_3-way'!R92/3-2*'OddsRatio_working_3-way'!R92^3/27-'OddsRatio_working_3-way'!T92</f>
        <v>0.25363702816537742</v>
      </c>
      <c r="W92" s="11">
        <f>'OddsRatio_working_3-way'!V92^2+4*'OddsRatio_working_3-way'!U92^3/27</f>
        <v>-3.1098394178252914E-2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0.15445884260444381</v>
      </c>
      <c r="Y92" s="11">
        <f>IF('OddsRatio_working_3-way'!W92&gt;=0,IF('OddsRatio_working_3-way'!V92+SQRT('OddsRatio_working_3-way'!W92)&gt;0,0,PI()),ACOS('OddsRatio_working_3-way'!V92/(2*'OddsRatio_working_3-way'!X92)))</f>
        <v>0.60754746870567755</v>
      </c>
      <c r="Z92" s="11">
        <f>'OddsRatio_working_3-way'!X92^(1/3)*COS('OddsRatio_working_3-way'!Y92/3)</f>
        <v>0.52557769261539444</v>
      </c>
      <c r="AA92" s="11">
        <f>'OddsRatio_working_3-way'!X92^(1/3)*COS(('OddsRatio_working_3-way'!Y92+2*PI())/3)</f>
        <v>-0.35624785868524173</v>
      </c>
      <c r="AB92" s="11">
        <f>'OddsRatio_working_3-way'!X92^(1/3)*COS(('OddsRatio_working_3-way'!Y92+4*PI())/3)</f>
        <v>-0.16932983393015286</v>
      </c>
      <c r="AC92" s="11">
        <f>'OddsRatio_working_3-way'!X92^(1/3)*SIN('OddsRatio_working_3-way'!Y92/3)</f>
        <v>0.10791717190874396</v>
      </c>
      <c r="AD92" s="11">
        <f>'OddsRatio_working_3-way'!X92^(1/3)*SIN(('OddsRatio_working_3-way'!Y92+2*PI())/3)</f>
        <v>0.40120504751296876</v>
      </c>
      <c r="AE92" s="11">
        <f>'OddsRatio_working_3-way'!X92^(1/3)*SIN(('OddsRatio_working_3-way'!Y92+4*PI())/3)</f>
        <v>-0.50912221942171243</v>
      </c>
      <c r="AF92" s="11">
        <f>-'OddsRatio_working_3-way'!U92/(3*'OddsRatio_working_3-way'!X92^(1/3))*COS(('OddsRatio_working_3-way'!Y92)/3)</f>
        <v>0.52557769261539433</v>
      </c>
      <c r="AG92" s="11">
        <f>-'OddsRatio_working_3-way'!U92/(3*'OddsRatio_working_3-way'!X92^(1/3))*COS(('OddsRatio_working_3-way'!Y92+2*PI())/3)</f>
        <v>-0.35624785868524167</v>
      </c>
      <c r="AH92" s="11">
        <f>-'OddsRatio_working_3-way'!U92/(3*'OddsRatio_working_3-way'!X92^(1/3))*COS(('OddsRatio_working_3-way'!Y92+4*PI())/3)</f>
        <v>-0.16932983393015283</v>
      </c>
      <c r="AI92" s="11">
        <f>'OddsRatio_working_3-way'!U92/(3*'OddsRatio_working_3-way'!X92^(1/3))*SIN(('OddsRatio_working_3-way'!Y92)/3)</f>
        <v>-0.10791717190874393</v>
      </c>
      <c r="AJ92" s="11">
        <f>'OddsRatio_working_3-way'!U92/(3*'OddsRatio_working_3-way'!X92^(1/3))*SIN(('OddsRatio_working_3-way'!Y92+2*PI())/3)</f>
        <v>-0.40120504751296865</v>
      </c>
      <c r="AK92" s="11">
        <f>'OddsRatio_working_3-way'!U92/(3*'OddsRatio_working_3-way'!X92^(1/3))*SIN(('OddsRatio_working_3-way'!Y92+4*PI())/3)</f>
        <v>0.50912221942171232</v>
      </c>
      <c r="AL92" s="11">
        <f>'OddsRatio_working_3-way'!Z92+'OddsRatio_working_3-way'!AF92</f>
        <v>1.0511553852307887</v>
      </c>
      <c r="AM92" s="11">
        <f>'OddsRatio_working_3-way'!AA92+'OddsRatio_working_3-way'!AG92</f>
        <v>-0.71249571737048334</v>
      </c>
      <c r="AN92" s="11">
        <f>'OddsRatio_working_3-way'!AB92+'OddsRatio_working_3-way'!AH92</f>
        <v>-0.33865966786030566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1.0511553852307887</v>
      </c>
      <c r="AS92" s="11">
        <f>IF(('OddsRatio_working_3-way'!X92=0),IF(Q92&gt;0,-Q92^(1/3),(-Q92)^(1/3)),'OddsRatio_working_3-way'!AM92-'OddsRatio_working_3-way'!R92/3)</f>
        <v>-0.71249571737048334</v>
      </c>
      <c r="AT92" s="11">
        <f>IF(('OddsRatio_working_3-way'!X92=0),IF(Q92&gt;0,-Q92^(1/3),(-Q92)^(1/3)),'OddsRatio_working_3-way'!AN92-'OddsRatio_working_3-way'!R92/3)</f>
        <v>-0.33865966786030566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2.19</v>
      </c>
      <c r="B93" s="4">
        <f>IF('True_Odds_Calculator_3-way'!B94="","",'True_Odds_Calculator_3-way'!B94)</f>
        <v>3.41</v>
      </c>
      <c r="C93" s="4">
        <f>IF('True_Odds_Calculator_3-way'!C94="","",'True_Odds_Calculator_3-way'!C94)</f>
        <v>3.59</v>
      </c>
      <c r="D93" s="9">
        <f t="shared" si="26"/>
        <v>0.44582485023323676</v>
      </c>
      <c r="E93" s="9">
        <f t="shared" si="27"/>
        <v>0.28430060971298454</v>
      </c>
      <c r="F93" s="9">
        <f t="shared" si="28"/>
        <v>0.26987454005377876</v>
      </c>
      <c r="G93" s="9">
        <f t="shared" si="29"/>
        <v>1.0445658265162121</v>
      </c>
      <c r="H93" s="9">
        <f t="shared" si="30"/>
        <v>2.2430333335542918</v>
      </c>
      <c r="I93" s="9">
        <f t="shared" si="31"/>
        <v>3.517403641904072</v>
      </c>
      <c r="J93" s="9">
        <f t="shared" si="32"/>
        <v>3.7054254906769897</v>
      </c>
      <c r="K93" s="11">
        <f t="shared" si="33"/>
        <v>0.45662100456621008</v>
      </c>
      <c r="L93" s="11">
        <f t="shared" si="34"/>
        <v>0.29325513196480935</v>
      </c>
      <c r="M93" s="11">
        <f t="shared" si="35"/>
        <v>0.2785515320334262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-0.2770580834346118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0.23088605676119231</v>
      </c>
      <c r="Q93" s="11">
        <f>2*'OddsRatio_working_3-way'!K93*'OddsRatio_working_3-way'!L93*'OddsRatio_working_3-way'!M93</f>
        <v>7.4599695237865041E-2</v>
      </c>
      <c r="R93" s="11">
        <f t="shared" si="36"/>
        <v>0</v>
      </c>
      <c r="S93" s="11">
        <f t="shared" si="37"/>
        <v>-0.8333489277734194</v>
      </c>
      <c r="T93" s="11">
        <f t="shared" si="38"/>
        <v>-0.2692565194744489</v>
      </c>
      <c r="U93" s="11">
        <f>'OddsRatio_working_3-way'!S93-'OddsRatio_working_3-way'!R93^2/3</f>
        <v>-0.8333489277734194</v>
      </c>
      <c r="V93" s="11">
        <f>'OddsRatio_working_3-way'!S93*'OddsRatio_working_3-way'!R93/3-2*'OddsRatio_working_3-way'!R93^3/27-'OddsRatio_working_3-way'!T93</f>
        <v>0.2692565194744489</v>
      </c>
      <c r="W93" s="11">
        <f>'OddsRatio_working_3-way'!V93^2+4*'OddsRatio_working_3-way'!U93^3/27</f>
        <v>-1.3239621939545698E-2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0.14640585304133164</v>
      </c>
      <c r="Y93" s="11">
        <f>IF('OddsRatio_working_3-way'!W93&gt;=0,IF('OddsRatio_working_3-way'!V93+SQRT('OddsRatio_working_3-way'!W93)&gt;0,0,PI()),ACOS('OddsRatio_working_3-way'!V93/(2*'OddsRatio_working_3-way'!X93)))</f>
        <v>0.40384932922486216</v>
      </c>
      <c r="Z93" s="11">
        <f>'OddsRatio_working_3-way'!X93^(1/3)*COS('OddsRatio_working_3-way'!Y93/3)</f>
        <v>0.52228291325810605</v>
      </c>
      <c r="AA93" s="11">
        <f>'OddsRatio_working_3-way'!X93^(1/3)*COS(('OddsRatio_working_3-way'!Y93+2*PI())/3)</f>
        <v>-0.32240034033030973</v>
      </c>
      <c r="AB93" s="11">
        <f>'OddsRatio_working_3-way'!X93^(1/3)*COS(('OddsRatio_working_3-way'!Y93+4*PI())/3)</f>
        <v>-0.19988257292779646</v>
      </c>
      <c r="AC93" s="11">
        <f>'OddsRatio_working_3-way'!X93^(1/3)*SIN('OddsRatio_working_3-way'!Y93/3)</f>
        <v>7.0735665990353247E-2</v>
      </c>
      <c r="AD93" s="11">
        <f>'OddsRatio_working_3-way'!X93^(1/3)*SIN(('OddsRatio_working_3-way'!Y93+2*PI())/3)</f>
        <v>0.41694243784888768</v>
      </c>
      <c r="AE93" s="11">
        <f>'OddsRatio_working_3-way'!X93^(1/3)*SIN(('OddsRatio_working_3-way'!Y93+4*PI())/3)</f>
        <v>-0.48767810383924076</v>
      </c>
      <c r="AF93" s="11">
        <f>-'OddsRatio_working_3-way'!U93/(3*'OddsRatio_working_3-way'!X93^(1/3))*COS(('OddsRatio_working_3-way'!Y93)/3)</f>
        <v>0.52228291325810605</v>
      </c>
      <c r="AG93" s="11">
        <f>-'OddsRatio_working_3-way'!U93/(3*'OddsRatio_working_3-way'!X93^(1/3))*COS(('OddsRatio_working_3-way'!Y93+2*PI())/3)</f>
        <v>-0.32240034033030973</v>
      </c>
      <c r="AH93" s="11">
        <f>-'OddsRatio_working_3-way'!U93/(3*'OddsRatio_working_3-way'!X93^(1/3))*COS(('OddsRatio_working_3-way'!Y93+4*PI())/3)</f>
        <v>-0.19988257292779646</v>
      </c>
      <c r="AI93" s="11">
        <f>'OddsRatio_working_3-way'!U93/(3*'OddsRatio_working_3-way'!X93^(1/3))*SIN(('OddsRatio_working_3-way'!Y93)/3)</f>
        <v>-7.0735665990353247E-2</v>
      </c>
      <c r="AJ93" s="11">
        <f>'OddsRatio_working_3-way'!U93/(3*'OddsRatio_working_3-way'!X93^(1/3))*SIN(('OddsRatio_working_3-way'!Y93+2*PI())/3)</f>
        <v>-0.41694243784888768</v>
      </c>
      <c r="AK93" s="11">
        <f>'OddsRatio_working_3-way'!U93/(3*'OddsRatio_working_3-way'!X93^(1/3))*SIN(('OddsRatio_working_3-way'!Y93+4*PI())/3)</f>
        <v>0.48767810383924076</v>
      </c>
      <c r="AL93" s="11">
        <f>'OddsRatio_working_3-way'!Z93+'OddsRatio_working_3-way'!AF93</f>
        <v>1.0445658265162121</v>
      </c>
      <c r="AM93" s="11">
        <f>'OddsRatio_working_3-way'!AA93+'OddsRatio_working_3-way'!AG93</f>
        <v>-0.64480068066061946</v>
      </c>
      <c r="AN93" s="11">
        <f>'OddsRatio_working_3-way'!AB93+'OddsRatio_working_3-way'!AH93</f>
        <v>-0.39976514585559292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1.0445658265162121</v>
      </c>
      <c r="AS93" s="11">
        <f>IF(('OddsRatio_working_3-way'!X93=0),IF(Q93&gt;0,-Q93^(1/3),(-Q93)^(1/3)),'OddsRatio_working_3-way'!AM93-'OddsRatio_working_3-way'!R93/3)</f>
        <v>-0.64480068066061946</v>
      </c>
      <c r="AT93" s="11">
        <f>IF(('OddsRatio_working_3-way'!X93=0),IF(Q93&gt;0,-Q93^(1/3),(-Q93)^(1/3)),'OddsRatio_working_3-way'!AN93-'OddsRatio_working_3-way'!R93/3)</f>
        <v>-0.39976514585559292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3.07</v>
      </c>
      <c r="B94" s="4">
        <f>IF('True_Odds_Calculator_3-way'!B95="","",'True_Odds_Calculator_3-way'!B95)</f>
        <v>3.1</v>
      </c>
      <c r="C94" s="4">
        <f>IF('True_Odds_Calculator_3-way'!C95="","",'True_Odds_Calculator_3-way'!C95)</f>
        <v>2.63</v>
      </c>
      <c r="D94" s="9">
        <f t="shared" si="26"/>
        <v>0.31643671502470755</v>
      </c>
      <c r="E94" s="9">
        <f t="shared" si="27"/>
        <v>0.3133326183021492</v>
      </c>
      <c r="F94" s="9">
        <f t="shared" si="28"/>
        <v>0.3702306666731433</v>
      </c>
      <c r="G94" s="9">
        <f t="shared" si="29"/>
        <v>1.0435698308302306</v>
      </c>
      <c r="H94" s="9">
        <f t="shared" si="30"/>
        <v>3.1601895498185772</v>
      </c>
      <c r="I94" s="9">
        <f t="shared" si="31"/>
        <v>3.1914966447434843</v>
      </c>
      <c r="J94" s="9">
        <f t="shared" si="32"/>
        <v>2.7010188242532758</v>
      </c>
      <c r="K94" s="11">
        <f t="shared" si="33"/>
        <v>0.32573289902280134</v>
      </c>
      <c r="L94" s="11">
        <f t="shared" si="34"/>
        <v>0.32258064516129031</v>
      </c>
      <c r="M94" s="11">
        <f t="shared" si="35"/>
        <v>0.38022813688212931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-0.28308797824665177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0.23172461846341808</v>
      </c>
      <c r="Q94" s="11">
        <f>2*'OddsRatio_working_3-way'!K94*'OddsRatio_working_3-way'!L94*'OddsRatio_working_3-way'!M94</f>
        <v>7.9905040849454517E-2</v>
      </c>
      <c r="R94" s="11">
        <f t="shared" si="36"/>
        <v>0</v>
      </c>
      <c r="S94" s="11">
        <f t="shared" si="37"/>
        <v>-0.81856043445800686</v>
      </c>
      <c r="T94" s="11">
        <f t="shared" si="38"/>
        <v>-0.28226221877862306</v>
      </c>
      <c r="U94" s="11">
        <f>'OddsRatio_working_3-way'!S94-'OddsRatio_working_3-way'!R94^2/3</f>
        <v>-0.81856043445800686</v>
      </c>
      <c r="V94" s="11">
        <f>'OddsRatio_working_3-way'!S94*'OddsRatio_working_3-way'!R94/3-2*'OddsRatio_working_3-way'!R94^3/27-'OddsRatio_working_3-way'!T94</f>
        <v>0.28226221877862306</v>
      </c>
      <c r="W94" s="11">
        <f>'OddsRatio_working_3-way'!V94^2+4*'OddsRatio_working_3-way'!U94^3/27</f>
        <v>-1.5827366477725174E-3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0.14252604744186567</v>
      </c>
      <c r="Y94" s="11">
        <f>IF('OddsRatio_working_3-way'!W94&gt;=0,IF('OddsRatio_working_3-way'!V94+SQRT('OddsRatio_working_3-way'!W94)&gt;0,0,PI()),ACOS('OddsRatio_working_3-way'!V94/(2*'OddsRatio_working_3-way'!X94)))</f>
        <v>0.14002326096684792</v>
      </c>
      <c r="Z94" s="11">
        <f>'OddsRatio_working_3-way'!X94^(1/3)*COS('OddsRatio_working_3-way'!Y94/3)</f>
        <v>0.52178491541511529</v>
      </c>
      <c r="AA94" s="11">
        <f>'OddsRatio_working_3-way'!X94^(1/3)*COS(('OddsRatio_working_3-way'!Y94+2*PI())/3)</f>
        <v>-0.28199897680551589</v>
      </c>
      <c r="AB94" s="11">
        <f>'OddsRatio_working_3-way'!X94^(1/3)*COS(('OddsRatio_working_3-way'!Y94+4*PI())/3)</f>
        <v>-0.23978593860959932</v>
      </c>
      <c r="AC94" s="11">
        <f>'OddsRatio_working_3-way'!X94^(1/3)*SIN('OddsRatio_working_3-way'!Y94/3)</f>
        <v>2.4371708965724426E-2</v>
      </c>
      <c r="AD94" s="11">
        <f>'OddsRatio_working_3-way'!X94^(1/3)*SIN(('OddsRatio_working_3-way'!Y94+2*PI())/3)</f>
        <v>0.43969313757814221</v>
      </c>
      <c r="AE94" s="11">
        <f>'OddsRatio_working_3-way'!X94^(1/3)*SIN(('OddsRatio_working_3-way'!Y94+4*PI())/3)</f>
        <v>-0.46406484654386659</v>
      </c>
      <c r="AF94" s="11">
        <f>-'OddsRatio_working_3-way'!U94/(3*'OddsRatio_working_3-way'!X94^(1/3))*COS(('OddsRatio_working_3-way'!Y94)/3)</f>
        <v>0.52178491541511518</v>
      </c>
      <c r="AG94" s="11">
        <f>-'OddsRatio_working_3-way'!U94/(3*'OddsRatio_working_3-way'!X94^(1/3))*COS(('OddsRatio_working_3-way'!Y94+2*PI())/3)</f>
        <v>-0.28199897680551583</v>
      </c>
      <c r="AH94" s="11">
        <f>-'OddsRatio_working_3-way'!U94/(3*'OddsRatio_working_3-way'!X94^(1/3))*COS(('OddsRatio_working_3-way'!Y94+4*PI())/3)</f>
        <v>-0.23978593860959926</v>
      </c>
      <c r="AI94" s="11">
        <f>'OddsRatio_working_3-way'!U94/(3*'OddsRatio_working_3-way'!X94^(1/3))*SIN(('OddsRatio_working_3-way'!Y94)/3)</f>
        <v>-2.4371708965724419E-2</v>
      </c>
      <c r="AJ94" s="11">
        <f>'OddsRatio_working_3-way'!U94/(3*'OddsRatio_working_3-way'!X94^(1/3))*SIN(('OddsRatio_working_3-way'!Y94+2*PI())/3)</f>
        <v>-0.43969313757814216</v>
      </c>
      <c r="AK94" s="11">
        <f>'OddsRatio_working_3-way'!U94/(3*'OddsRatio_working_3-way'!X94^(1/3))*SIN(('OddsRatio_working_3-way'!Y94+4*PI())/3)</f>
        <v>0.46406484654386654</v>
      </c>
      <c r="AL94" s="11">
        <f>'OddsRatio_working_3-way'!Z94+'OddsRatio_working_3-way'!AF94</f>
        <v>1.0435698308302306</v>
      </c>
      <c r="AM94" s="11">
        <f>'OddsRatio_working_3-way'!AA94+'OddsRatio_working_3-way'!AG94</f>
        <v>-0.56399795361103178</v>
      </c>
      <c r="AN94" s="11">
        <f>'OddsRatio_working_3-way'!AB94+'OddsRatio_working_3-way'!AH94</f>
        <v>-0.47957187721919858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1.0435698308302306</v>
      </c>
      <c r="AS94" s="11">
        <f>IF(('OddsRatio_working_3-way'!X94=0),IF(Q94&gt;0,-Q94^(1/3),(-Q94)^(1/3)),'OddsRatio_working_3-way'!AM94-'OddsRatio_working_3-way'!R94/3)</f>
        <v>-0.56399795361103178</v>
      </c>
      <c r="AT94" s="11">
        <f>IF(('OddsRatio_working_3-way'!X94=0),IF(Q94&gt;0,-Q94^(1/3),(-Q94)^(1/3)),'OddsRatio_working_3-way'!AN94-'OddsRatio_working_3-way'!R94/3)</f>
        <v>-0.47957187721919858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1.78</v>
      </c>
      <c r="B95" s="4">
        <f>IF('True_Odds_Calculator_3-way'!B96="","",'True_Odds_Calculator_3-way'!B96)</f>
        <v>3.61</v>
      </c>
      <c r="C95" s="4">
        <f>IF('True_Odds_Calculator_3-way'!C96="","",'True_Odds_Calculator_3-way'!C96)</f>
        <v>5.24</v>
      </c>
      <c r="D95" s="9">
        <f t="shared" si="26"/>
        <v>0.54953747288169408</v>
      </c>
      <c r="E95" s="9">
        <f t="shared" si="27"/>
        <v>0.26717373646250425</v>
      </c>
      <c r="F95" s="9">
        <f t="shared" si="28"/>
        <v>0.18328879065580164</v>
      </c>
      <c r="G95" s="9">
        <f t="shared" si="29"/>
        <v>1.0509129748325894</v>
      </c>
      <c r="H95" s="9">
        <f t="shared" si="30"/>
        <v>1.8197121203694198</v>
      </c>
      <c r="I95" s="9">
        <f t="shared" si="31"/>
        <v>3.7428828643130578</v>
      </c>
      <c r="J95" s="9">
        <f t="shared" si="32"/>
        <v>5.4558710132901789</v>
      </c>
      <c r="K95" s="11">
        <f t="shared" si="33"/>
        <v>0.5617977528089888</v>
      </c>
      <c r="L95" s="11">
        <f t="shared" si="34"/>
        <v>0.2770083102493075</v>
      </c>
      <c r="M95" s="11">
        <f t="shared" si="35"/>
        <v>0.19083969465648853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-0.25635540315887839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0.22660320430592423</v>
      </c>
      <c r="Q95" s="11">
        <f>2*'OddsRatio_working_3-way'!K95*'OddsRatio_working_3-way'!L95*'OddsRatio_working_3-way'!M95</f>
        <v>5.9397956567738976E-2</v>
      </c>
      <c r="R95" s="11">
        <f t="shared" si="36"/>
        <v>0</v>
      </c>
      <c r="S95" s="11">
        <f t="shared" si="37"/>
        <v>-0.88394159636840197</v>
      </c>
      <c r="T95" s="11">
        <f t="shared" si="38"/>
        <v>-0.23170159799958107</v>
      </c>
      <c r="U95" s="11">
        <f>'OddsRatio_working_3-way'!S95-'OddsRatio_working_3-way'!R95^2/3</f>
        <v>-0.88394159636840197</v>
      </c>
      <c r="V95" s="11">
        <f>'OddsRatio_working_3-way'!S95*'OddsRatio_working_3-way'!R95/3-2*'OddsRatio_working_3-way'!R95^3/27-'OddsRatio_working_3-way'!T95</f>
        <v>0.23170159799958107</v>
      </c>
      <c r="W95" s="11">
        <f>'OddsRatio_working_3-way'!V95^2+4*'OddsRatio_working_3-way'!U95^3/27</f>
        <v>-4.8635879623807735E-2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0.15993866804135204</v>
      </c>
      <c r="Y95" s="11">
        <f>IF('OddsRatio_working_3-way'!W95&gt;=0,IF('OddsRatio_working_3-way'!V95+SQRT('OddsRatio_working_3-way'!W95)&gt;0,0,PI()),ACOS('OddsRatio_working_3-way'!V95/(2*'OddsRatio_working_3-way'!X95)))</f>
        <v>0.76071223471380278</v>
      </c>
      <c r="Z95" s="11">
        <f>'OddsRatio_working_3-way'!X95^(1/3)*COS('OddsRatio_working_3-way'!Y95/3)</f>
        <v>0.52545648741629469</v>
      </c>
      <c r="AA95" s="11">
        <f>'OddsRatio_working_3-way'!X95^(1/3)*COS(('OddsRatio_working_3-way'!Y95+2*PI())/3)</f>
        <v>-0.38065622582518988</v>
      </c>
      <c r="AB95" s="11">
        <f>'OddsRatio_working_3-way'!X95^(1/3)*COS(('OddsRatio_working_3-way'!Y95+4*PI())/3)</f>
        <v>-0.14480026159110496</v>
      </c>
      <c r="AC95" s="11">
        <f>'OddsRatio_working_3-way'!X95^(1/3)*SIN('OddsRatio_working_3-way'!Y95/3)</f>
        <v>0.13617150444052781</v>
      </c>
      <c r="AD95" s="11">
        <f>'OddsRatio_working_3-way'!X95^(1/3)*SIN(('OddsRatio_working_3-way'!Y95+2*PI())/3)</f>
        <v>0.38697291446558552</v>
      </c>
      <c r="AE95" s="11">
        <f>'OddsRatio_working_3-way'!X95^(1/3)*SIN(('OddsRatio_working_3-way'!Y95+4*PI())/3)</f>
        <v>-0.5231444189061133</v>
      </c>
      <c r="AF95" s="11">
        <f>-'OddsRatio_working_3-way'!U95/(3*'OddsRatio_working_3-way'!X95^(1/3))*COS(('OddsRatio_working_3-way'!Y95)/3)</f>
        <v>0.52545648741629469</v>
      </c>
      <c r="AG95" s="11">
        <f>-'OddsRatio_working_3-way'!U95/(3*'OddsRatio_working_3-way'!X95^(1/3))*COS(('OddsRatio_working_3-way'!Y95+2*PI())/3)</f>
        <v>-0.38065622582518988</v>
      </c>
      <c r="AH95" s="11">
        <f>-'OddsRatio_working_3-way'!U95/(3*'OddsRatio_working_3-way'!X95^(1/3))*COS(('OddsRatio_working_3-way'!Y95+4*PI())/3)</f>
        <v>-0.14480026159110496</v>
      </c>
      <c r="AI95" s="11">
        <f>'OddsRatio_working_3-way'!U95/(3*'OddsRatio_working_3-way'!X95^(1/3))*SIN(('OddsRatio_working_3-way'!Y95)/3)</f>
        <v>-0.13617150444052781</v>
      </c>
      <c r="AJ95" s="11">
        <f>'OddsRatio_working_3-way'!U95/(3*'OddsRatio_working_3-way'!X95^(1/3))*SIN(('OddsRatio_working_3-way'!Y95+2*PI())/3)</f>
        <v>-0.38697291446558552</v>
      </c>
      <c r="AK95" s="11">
        <f>'OddsRatio_working_3-way'!U95/(3*'OddsRatio_working_3-way'!X95^(1/3))*SIN(('OddsRatio_working_3-way'!Y95+4*PI())/3)</f>
        <v>0.5231444189061133</v>
      </c>
      <c r="AL95" s="11">
        <f>'OddsRatio_working_3-way'!Z95+'OddsRatio_working_3-way'!AF95</f>
        <v>1.0509129748325894</v>
      </c>
      <c r="AM95" s="11">
        <f>'OddsRatio_working_3-way'!AA95+'OddsRatio_working_3-way'!AG95</f>
        <v>-0.76131245165037975</v>
      </c>
      <c r="AN95" s="11">
        <f>'OddsRatio_working_3-way'!AB95+'OddsRatio_working_3-way'!AH95</f>
        <v>-0.28960052318220991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1.0509129748325894</v>
      </c>
      <c r="AS95" s="11">
        <f>IF(('OddsRatio_working_3-way'!X95=0),IF(Q95&gt;0,-Q95^(1/3),(-Q95)^(1/3)),'OddsRatio_working_3-way'!AM95-'OddsRatio_working_3-way'!R95/3)</f>
        <v>-0.76131245165037975</v>
      </c>
      <c r="AT95" s="11">
        <f>IF(('OddsRatio_working_3-way'!X95=0),IF(Q95&gt;0,-Q95^(1/3),(-Q95)^(1/3)),'OddsRatio_working_3-way'!AN95-'OddsRatio_working_3-way'!R95/3)</f>
        <v>-0.28960052318220991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2.91</v>
      </c>
      <c r="B96" s="4">
        <f>IF('True_Odds_Calculator_3-way'!B97="","",'True_Odds_Calculator_3-way'!B97)</f>
        <v>3.08</v>
      </c>
      <c r="C96" s="4">
        <f>IF('True_Odds_Calculator_3-way'!C97="","",'True_Odds_Calculator_3-way'!C97)</f>
        <v>2.79</v>
      </c>
      <c r="D96" s="9">
        <f t="shared" si="26"/>
        <v>0.3347036560539986</v>
      </c>
      <c r="E96" s="9">
        <f t="shared" si="27"/>
        <v>0.31599222157545453</v>
      </c>
      <c r="F96" s="9">
        <f t="shared" si="28"/>
        <v>0.34930412237054675</v>
      </c>
      <c r="G96" s="9">
        <f t="shared" si="29"/>
        <v>1.0406898367111053</v>
      </c>
      <c r="H96" s="9">
        <f t="shared" si="30"/>
        <v>2.987717588118211</v>
      </c>
      <c r="I96" s="9">
        <f t="shared" si="31"/>
        <v>3.164634860359099</v>
      </c>
      <c r="J96" s="9">
        <f t="shared" si="32"/>
        <v>2.8628348077128787</v>
      </c>
      <c r="K96" s="11">
        <f t="shared" si="33"/>
        <v>0.3436426116838488</v>
      </c>
      <c r="L96" s="11">
        <f t="shared" si="34"/>
        <v>0.32467532467532467</v>
      </c>
      <c r="M96" s="11">
        <f t="shared" si="35"/>
        <v>0.35842293906810035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-0.28438181680615993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0.23114256569527608</v>
      </c>
      <c r="Q96" s="11">
        <f>2*'OddsRatio_working_3-way'!K96*'OddsRatio_working_3-way'!L96*'OddsRatio_working_3-way'!M96</f>
        <v>7.9980126538157795E-2</v>
      </c>
      <c r="R96" s="11">
        <f t="shared" si="36"/>
        <v>0</v>
      </c>
      <c r="S96" s="11">
        <f t="shared" si="37"/>
        <v>-0.81278953869553228</v>
      </c>
      <c r="T96" s="11">
        <f t="shared" si="38"/>
        <v>-0.28124205491194881</v>
      </c>
      <c r="U96" s="11">
        <f>'OddsRatio_working_3-way'!S96-'OddsRatio_working_3-way'!R96^2/3</f>
        <v>-0.81278953869553228</v>
      </c>
      <c r="V96" s="11">
        <f>'OddsRatio_working_3-way'!S96*'OddsRatio_working_3-way'!R96/3-2*'OddsRatio_working_3-way'!R96^3/27-'OddsRatio_working_3-way'!T96</f>
        <v>0.28124205491194881</v>
      </c>
      <c r="W96" s="11">
        <f>'OddsRatio_working_3-way'!V96^2+4*'OddsRatio_working_3-way'!U96^3/27</f>
        <v>-4.5114059776212023E-4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0.14102148244935747</v>
      </c>
      <c r="Y96" s="11">
        <f>IF('OddsRatio_working_3-way'!W96&gt;=0,IF('OddsRatio_working_3-way'!V96+SQRT('OddsRatio_working_3-way'!W96)&gt;0,0,PI()),ACOS('OddsRatio_working_3-way'!V96/(2*'OddsRatio_working_3-way'!X96)))</f>
        <v>7.5379289808767513E-2</v>
      </c>
      <c r="Z96" s="11">
        <f>'OddsRatio_working_3-way'!X96^(1/3)*COS('OddsRatio_working_3-way'!Y96/3)</f>
        <v>0.52034491835555274</v>
      </c>
      <c r="AA96" s="11">
        <f>'OddsRatio_working_3-way'!X96^(1/3)*COS(('OddsRatio_working_3-way'!Y96+2*PI())/3)</f>
        <v>-0.27149761392497468</v>
      </c>
      <c r="AB96" s="11">
        <f>'OddsRatio_working_3-way'!X96^(1/3)*COS(('OddsRatio_working_3-way'!Y96+4*PI())/3)</f>
        <v>-0.24884730443057809</v>
      </c>
      <c r="AC96" s="11">
        <f>'OddsRatio_working_3-way'!X96^(1/3)*SIN('OddsRatio_working_3-way'!Y96/3)</f>
        <v>1.3077162283818469E-2</v>
      </c>
      <c r="AD96" s="11">
        <f>'OddsRatio_working_3-way'!X96^(1/3)*SIN(('OddsRatio_working_3-way'!Y96+2*PI())/3)</f>
        <v>0.44409333688413916</v>
      </c>
      <c r="AE96" s="11">
        <f>'OddsRatio_working_3-way'!X96^(1/3)*SIN(('OddsRatio_working_3-way'!Y96+4*PI())/3)</f>
        <v>-0.45717049916795732</v>
      </c>
      <c r="AF96" s="11">
        <f>-'OddsRatio_working_3-way'!U96/(3*'OddsRatio_working_3-way'!X96^(1/3))*COS(('OddsRatio_working_3-way'!Y96)/3)</f>
        <v>0.52034491835555263</v>
      </c>
      <c r="AG96" s="11">
        <f>-'OddsRatio_working_3-way'!U96/(3*'OddsRatio_working_3-way'!X96^(1/3))*COS(('OddsRatio_working_3-way'!Y96+2*PI())/3)</f>
        <v>-0.27149761392497462</v>
      </c>
      <c r="AH96" s="11">
        <f>-'OddsRatio_working_3-way'!U96/(3*'OddsRatio_working_3-way'!X96^(1/3))*COS(('OddsRatio_working_3-way'!Y96+4*PI())/3)</f>
        <v>-0.24884730443057806</v>
      </c>
      <c r="AI96" s="11">
        <f>'OddsRatio_working_3-way'!U96/(3*'OddsRatio_working_3-way'!X96^(1/3))*SIN(('OddsRatio_working_3-way'!Y96)/3)</f>
        <v>-1.3077162283818467E-2</v>
      </c>
      <c r="AJ96" s="11">
        <f>'OddsRatio_working_3-way'!U96/(3*'OddsRatio_working_3-way'!X96^(1/3))*SIN(('OddsRatio_working_3-way'!Y96+2*PI())/3)</f>
        <v>-0.44409333688413904</v>
      </c>
      <c r="AK96" s="11">
        <f>'OddsRatio_working_3-way'!U96/(3*'OddsRatio_working_3-way'!X96^(1/3))*SIN(('OddsRatio_working_3-way'!Y96+4*PI())/3)</f>
        <v>0.45717049916795727</v>
      </c>
      <c r="AL96" s="11">
        <f>'OddsRatio_working_3-way'!Z96+'OddsRatio_working_3-way'!AF96</f>
        <v>1.0406898367111053</v>
      </c>
      <c r="AM96" s="11">
        <f>'OddsRatio_working_3-way'!AA96+'OddsRatio_working_3-way'!AG96</f>
        <v>-0.54299522784994925</v>
      </c>
      <c r="AN96" s="11">
        <f>'OddsRatio_working_3-way'!AB96+'OddsRatio_working_3-way'!AH96</f>
        <v>-0.49769460886115613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1.0406898367111053</v>
      </c>
      <c r="AS96" s="11">
        <f>IF(('OddsRatio_working_3-way'!X96=0),IF(Q96&gt;0,-Q96^(1/3),(-Q96)^(1/3)),'OddsRatio_working_3-way'!AM96-'OddsRatio_working_3-way'!R96/3)</f>
        <v>-0.54299522784994925</v>
      </c>
      <c r="AT96" s="11">
        <f>IF(('OddsRatio_working_3-way'!X96=0),IF(Q96&gt;0,-Q96^(1/3),(-Q96)^(1/3)),'OddsRatio_working_3-way'!AN96-'OddsRatio_working_3-way'!R96/3)</f>
        <v>-0.49769460886115613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1.74</v>
      </c>
      <c r="B97" s="4">
        <f>IF('True_Odds_Calculator_3-way'!B98="","",'True_Odds_Calculator_3-way'!B98)</f>
        <v>3.68</v>
      </c>
      <c r="C97" s="4">
        <f>IF('True_Odds_Calculator_3-way'!C98="","",'True_Odds_Calculator_3-way'!C98)</f>
        <v>5.45</v>
      </c>
      <c r="D97" s="9">
        <f t="shared" si="26"/>
        <v>0.56222954158205729</v>
      </c>
      <c r="E97" s="9">
        <f t="shared" si="27"/>
        <v>0.26178599808061326</v>
      </c>
      <c r="F97" s="9">
        <f t="shared" si="28"/>
        <v>0.17598446033732931</v>
      </c>
      <c r="G97" s="9">
        <f t="shared" si="29"/>
        <v>1.0522067177404733</v>
      </c>
      <c r="H97" s="9">
        <f t="shared" si="30"/>
        <v>1.7786329711279503</v>
      </c>
      <c r="I97" s="9">
        <f t="shared" si="31"/>
        <v>3.8199140035444685</v>
      </c>
      <c r="J97" s="9">
        <f t="shared" si="32"/>
        <v>5.6823198939451069</v>
      </c>
      <c r="K97" s="11">
        <f t="shared" si="33"/>
        <v>0.57471264367816088</v>
      </c>
      <c r="L97" s="11">
        <f t="shared" si="34"/>
        <v>0.27173913043478259</v>
      </c>
      <c r="M97" s="11">
        <f t="shared" si="35"/>
        <v>0.18348623853211007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-0.25289075645663406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0.22551797495747539</v>
      </c>
      <c r="Q97" s="11">
        <f>2*'OddsRatio_working_3-way'!K97*'OddsRatio_working_3-way'!L97*'OddsRatio_working_3-way'!M97</f>
        <v>5.7310794144212293E-2</v>
      </c>
      <c r="R97" s="11">
        <f t="shared" si="36"/>
        <v>0</v>
      </c>
      <c r="S97" s="11">
        <f t="shared" si="37"/>
        <v>-0.8917604507072896</v>
      </c>
      <c r="T97" s="11">
        <f t="shared" si="38"/>
        <v>-0.22662273207300876</v>
      </c>
      <c r="U97" s="11">
        <f>'OddsRatio_working_3-way'!S97-'OddsRatio_working_3-way'!R97^2/3</f>
        <v>-0.8917604507072896</v>
      </c>
      <c r="V97" s="11">
        <f>'OddsRatio_working_3-way'!S97*'OddsRatio_working_3-way'!R97/3-2*'OddsRatio_working_3-way'!R97^3/27-'OddsRatio_working_3-way'!T97</f>
        <v>0.22662273207300876</v>
      </c>
      <c r="W97" s="11">
        <f>'OddsRatio_working_3-way'!V97^2+4*'OddsRatio_working_3-way'!U97^3/27</f>
        <v>-5.3702972759641955E-2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0.16206544623382607</v>
      </c>
      <c r="Y97" s="11">
        <f>IF('OddsRatio_working_3-way'!W97&gt;=0,IF('OddsRatio_working_3-way'!V97+SQRT('OddsRatio_working_3-way'!W97)&gt;0,0,PI()),ACOS('OddsRatio_working_3-way'!V97/(2*'OddsRatio_working_3-way'!X97)))</f>
        <v>0.79655981484302751</v>
      </c>
      <c r="Z97" s="11">
        <f>'OddsRatio_working_3-way'!X97^(1/3)*COS('OddsRatio_working_3-way'!Y97/3)</f>
        <v>0.52610335887023663</v>
      </c>
      <c r="AA97" s="11">
        <f>'OddsRatio_working_3-way'!X97^(1/3)*COS(('OddsRatio_working_3-way'!Y97+2*PI())/3)</f>
        <v>-0.38695306972559756</v>
      </c>
      <c r="AB97" s="11">
        <f>'OddsRatio_working_3-way'!X97^(1/3)*COS(('OddsRatio_working_3-way'!Y97+4*PI())/3)</f>
        <v>-0.13915028914463892</v>
      </c>
      <c r="AC97" s="11">
        <f>'OddsRatio_working_3-way'!X97^(1/3)*SIN('OddsRatio_working_3-way'!Y97/3)</f>
        <v>0.1430690020743543</v>
      </c>
      <c r="AD97" s="11">
        <f>'OddsRatio_working_3-way'!X97^(1/3)*SIN(('OddsRatio_working_3-way'!Y97+2*PI())/3)</f>
        <v>0.38408437276076901</v>
      </c>
      <c r="AE97" s="11">
        <f>'OddsRatio_working_3-way'!X97^(1/3)*SIN(('OddsRatio_working_3-way'!Y97+4*PI())/3)</f>
        <v>-0.52715337483512315</v>
      </c>
      <c r="AF97" s="11">
        <f>-'OddsRatio_working_3-way'!U97/(3*'OddsRatio_working_3-way'!X97^(1/3))*COS(('OddsRatio_working_3-way'!Y97)/3)</f>
        <v>0.52610335887023663</v>
      </c>
      <c r="AG97" s="11">
        <f>-'OddsRatio_working_3-way'!U97/(3*'OddsRatio_working_3-way'!X97^(1/3))*COS(('OddsRatio_working_3-way'!Y97+2*PI())/3)</f>
        <v>-0.38695306972559756</v>
      </c>
      <c r="AH97" s="11">
        <f>-'OddsRatio_working_3-way'!U97/(3*'OddsRatio_working_3-way'!X97^(1/3))*COS(('OddsRatio_working_3-way'!Y97+4*PI())/3)</f>
        <v>-0.13915028914463892</v>
      </c>
      <c r="AI97" s="11">
        <f>'OddsRatio_working_3-way'!U97/(3*'OddsRatio_working_3-way'!X97^(1/3))*SIN(('OddsRatio_working_3-way'!Y97)/3)</f>
        <v>-0.1430690020743543</v>
      </c>
      <c r="AJ97" s="11">
        <f>'OddsRatio_working_3-way'!U97/(3*'OddsRatio_working_3-way'!X97^(1/3))*SIN(('OddsRatio_working_3-way'!Y97+2*PI())/3)</f>
        <v>-0.38408437276076901</v>
      </c>
      <c r="AK97" s="11">
        <f>'OddsRatio_working_3-way'!U97/(3*'OddsRatio_working_3-way'!X97^(1/3))*SIN(('OddsRatio_working_3-way'!Y97+4*PI())/3)</f>
        <v>0.52715337483512315</v>
      </c>
      <c r="AL97" s="11">
        <f>'OddsRatio_working_3-way'!Z97+'OddsRatio_working_3-way'!AF97</f>
        <v>1.0522067177404733</v>
      </c>
      <c r="AM97" s="11">
        <f>'OddsRatio_working_3-way'!AA97+'OddsRatio_working_3-way'!AG97</f>
        <v>-0.77390613945119513</v>
      </c>
      <c r="AN97" s="11">
        <f>'OddsRatio_working_3-way'!AB97+'OddsRatio_working_3-way'!AH97</f>
        <v>-0.27830057828927784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1.0522067177404733</v>
      </c>
      <c r="AS97" s="11">
        <f>IF(('OddsRatio_working_3-way'!X97=0),IF(Q97&gt;0,-Q97^(1/3),(-Q97)^(1/3)),'OddsRatio_working_3-way'!AM97-'OddsRatio_working_3-way'!R97/3)</f>
        <v>-0.77390613945119513</v>
      </c>
      <c r="AT97" s="11">
        <f>IF(('OddsRatio_working_3-way'!X97=0),IF(Q97&gt;0,-Q97^(1/3),(-Q97)^(1/3)),'OddsRatio_working_3-way'!AN97-'OddsRatio_working_3-way'!R97/3)</f>
        <v>-0.27830057828927784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1.73</v>
      </c>
      <c r="B98" s="4">
        <f>IF('True_Odds_Calculator_3-way'!B99="","",'True_Odds_Calculator_3-way'!B99)</f>
        <v>3.78</v>
      </c>
      <c r="C98" s="4">
        <f>IF('True_Odds_Calculator_3-way'!C99="","",'True_Odds_Calculator_3-way'!C99)</f>
        <v>5.3</v>
      </c>
      <c r="D98" s="9">
        <f t="shared" si="26"/>
        <v>0.56500446528116544</v>
      </c>
      <c r="E98" s="9">
        <f t="shared" si="27"/>
        <v>0.25432747817162449</v>
      </c>
      <c r="F98" s="9">
        <f t="shared" si="28"/>
        <v>0.18066805654721002</v>
      </c>
      <c r="G98" s="9">
        <f t="shared" si="29"/>
        <v>1.0546541324038163</v>
      </c>
      <c r="H98" s="9">
        <f t="shared" si="30"/>
        <v>1.7698975166547861</v>
      </c>
      <c r="I98" s="9">
        <f t="shared" si="31"/>
        <v>3.9319384880826092</v>
      </c>
      <c r="J98" s="9">
        <f t="shared" si="32"/>
        <v>5.5350127693364097</v>
      </c>
      <c r="K98" s="11">
        <f t="shared" si="33"/>
        <v>0.5780346820809249</v>
      </c>
      <c r="L98" s="11">
        <f t="shared" si="34"/>
        <v>0.26455026455026459</v>
      </c>
      <c r="M98" s="11">
        <f t="shared" si="35"/>
        <v>0.18867924528301888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-0.25178064342640638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0.22533946625995926</v>
      </c>
      <c r="Q98" s="11">
        <f>2*'OddsRatio_working_3-way'!K98*'OddsRatio_working_3-way'!L98*'OddsRatio_working_3-way'!M98</f>
        <v>5.7705369080655385E-2</v>
      </c>
      <c r="R98" s="11">
        <f t="shared" si="36"/>
        <v>0</v>
      </c>
      <c r="S98" s="11">
        <f t="shared" si="37"/>
        <v>-0.89498328065804755</v>
      </c>
      <c r="T98" s="11">
        <f t="shared" si="38"/>
        <v>-0.22918906034777148</v>
      </c>
      <c r="U98" s="11">
        <f>'OddsRatio_working_3-way'!S98-'OddsRatio_working_3-way'!R98^2/3</f>
        <v>-0.89498328065804755</v>
      </c>
      <c r="V98" s="11">
        <f>'OddsRatio_working_3-way'!S98*'OddsRatio_working_3-way'!R98/3-2*'OddsRatio_working_3-way'!R98^3/27-'OddsRatio_working_3-way'!T98</f>
        <v>0.22918906034777148</v>
      </c>
      <c r="W98" s="11">
        <f>'OddsRatio_working_3-way'!V98^2+4*'OddsRatio_working_3-way'!U98^3/27</f>
        <v>-5.3676403938074185E-2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0.16294479841434692</v>
      </c>
      <c r="Y98" s="11">
        <f>IF('OddsRatio_working_3-way'!W98&gt;=0,IF('OddsRatio_working_3-way'!V98+SQRT('OddsRatio_working_3-way'!W98)&gt;0,0,PI()),ACOS('OddsRatio_working_3-way'!V98/(2*'OddsRatio_working_3-way'!X98)))</f>
        <v>0.79080662560425452</v>
      </c>
      <c r="Z98" s="11">
        <f>'OddsRatio_working_3-way'!X98^(1/3)*COS('OddsRatio_working_3-way'!Y98/3)</f>
        <v>0.52732706620190817</v>
      </c>
      <c r="AA98" s="11">
        <f>'OddsRatio_working_3-way'!X98^(1/3)*COS(('OddsRatio_working_3-way'!Y98+2*PI())/3)</f>
        <v>-0.38691305278633947</v>
      </c>
      <c r="AB98" s="11">
        <f>'OddsRatio_working_3-way'!X98^(1/3)*COS(('OddsRatio_working_3-way'!Y98+4*PI())/3)</f>
        <v>-0.14041401341556878</v>
      </c>
      <c r="AC98" s="11">
        <f>'OddsRatio_working_3-way'!X98^(1/3)*SIN('OddsRatio_working_3-way'!Y98/3)</f>
        <v>0.14231628673569865</v>
      </c>
      <c r="AD98" s="11">
        <f>'OddsRatio_working_3-way'!X98^(1/3)*SIN(('OddsRatio_working_3-way'!Y98+2*PI())/3)</f>
        <v>0.38552049206612155</v>
      </c>
      <c r="AE98" s="11">
        <f>'OddsRatio_working_3-way'!X98^(1/3)*SIN(('OddsRatio_working_3-way'!Y98+4*PI())/3)</f>
        <v>-0.52783677880182023</v>
      </c>
      <c r="AF98" s="11">
        <f>-'OddsRatio_working_3-way'!U98/(3*'OddsRatio_working_3-way'!X98^(1/3))*COS(('OddsRatio_working_3-way'!Y98)/3)</f>
        <v>0.52732706620190817</v>
      </c>
      <c r="AG98" s="11">
        <f>-'OddsRatio_working_3-way'!U98/(3*'OddsRatio_working_3-way'!X98^(1/3))*COS(('OddsRatio_working_3-way'!Y98+2*PI())/3)</f>
        <v>-0.38691305278633947</v>
      </c>
      <c r="AH98" s="11">
        <f>-'OddsRatio_working_3-way'!U98/(3*'OddsRatio_working_3-way'!X98^(1/3))*COS(('OddsRatio_working_3-way'!Y98+4*PI())/3)</f>
        <v>-0.14041401341556878</v>
      </c>
      <c r="AI98" s="11">
        <f>'OddsRatio_working_3-way'!U98/(3*'OddsRatio_working_3-way'!X98^(1/3))*SIN(('OddsRatio_working_3-way'!Y98)/3)</f>
        <v>-0.14231628673569865</v>
      </c>
      <c r="AJ98" s="11">
        <f>'OddsRatio_working_3-way'!U98/(3*'OddsRatio_working_3-way'!X98^(1/3))*SIN(('OddsRatio_working_3-way'!Y98+2*PI())/3)</f>
        <v>-0.38552049206612155</v>
      </c>
      <c r="AK98" s="11">
        <f>'OddsRatio_working_3-way'!U98/(3*'OddsRatio_working_3-way'!X98^(1/3))*SIN(('OddsRatio_working_3-way'!Y98+4*PI())/3)</f>
        <v>0.52783677880182023</v>
      </c>
      <c r="AL98" s="11">
        <f>'OddsRatio_working_3-way'!Z98+'OddsRatio_working_3-way'!AF98</f>
        <v>1.0546541324038163</v>
      </c>
      <c r="AM98" s="11">
        <f>'OddsRatio_working_3-way'!AA98+'OddsRatio_working_3-way'!AG98</f>
        <v>-0.77382610557267895</v>
      </c>
      <c r="AN98" s="11">
        <f>'OddsRatio_working_3-way'!AB98+'OddsRatio_working_3-way'!AH98</f>
        <v>-0.28082802683113756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1.0546541324038163</v>
      </c>
      <c r="AS98" s="11">
        <f>IF(('OddsRatio_working_3-way'!X98=0),IF(Q98&gt;0,-Q98^(1/3),(-Q98)^(1/3)),'OddsRatio_working_3-way'!AM98-'OddsRatio_working_3-way'!R98/3)</f>
        <v>-0.77382610557267895</v>
      </c>
      <c r="AT98" s="11">
        <f>IF(('OddsRatio_working_3-way'!X98=0),IF(Q98&gt;0,-Q98^(1/3),(-Q98)^(1/3)),'OddsRatio_working_3-way'!AN98-'OddsRatio_working_3-way'!R98/3)</f>
        <v>-0.28082802683113756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1.37</v>
      </c>
      <c r="B99" s="4">
        <f>IF('True_Odds_Calculator_3-way'!B100="","",'True_Odds_Calculator_3-way'!B100)</f>
        <v>5.45</v>
      </c>
      <c r="C99" s="4">
        <f>IF('True_Odds_Calculator_3-way'!C100="","",'True_Odds_Calculator_3-way'!C100)</f>
        <v>8.5</v>
      </c>
      <c r="D99" s="9">
        <f t="shared" si="26"/>
        <v>0.71603985418767768</v>
      </c>
      <c r="E99" s="9">
        <f t="shared" si="27"/>
        <v>0.1733233877451483</v>
      </c>
      <c r="F99" s="9">
        <f t="shared" si="28"/>
        <v>0.11063675806717416</v>
      </c>
      <c r="G99" s="9">
        <f t="shared" si="29"/>
        <v>1.0718116443636698</v>
      </c>
      <c r="H99" s="9">
        <f t="shared" si="30"/>
        <v>1.3965703084145578</v>
      </c>
      <c r="I99" s="9">
        <f t="shared" si="31"/>
        <v>5.7695618174183316</v>
      </c>
      <c r="J99" s="9">
        <f t="shared" si="32"/>
        <v>9.0385873327275235</v>
      </c>
      <c r="K99" s="11">
        <f t="shared" si="33"/>
        <v>0.72992700729927007</v>
      </c>
      <c r="L99" s="11">
        <f t="shared" si="34"/>
        <v>0.18348623853211007</v>
      </c>
      <c r="M99" s="11">
        <f t="shared" si="35"/>
        <v>0.11764705882352941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-0.19457498394790851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0.19412198013873733</v>
      </c>
      <c r="Q99" s="11">
        <f>2*'OddsRatio_working_3-way'!K99*'OddsRatio_working_3-way'!L99*'OddsRatio_working_3-way'!M99</f>
        <v>3.1513308464080736E-2</v>
      </c>
      <c r="R99" s="11">
        <f t="shared" si="36"/>
        <v>0</v>
      </c>
      <c r="S99" s="11">
        <f t="shared" si="37"/>
        <v>-0.99767182913250319</v>
      </c>
      <c r="T99" s="11">
        <f t="shared" si="38"/>
        <v>-0.16195971252151026</v>
      </c>
      <c r="U99" s="11">
        <f>'OddsRatio_working_3-way'!S99-'OddsRatio_working_3-way'!R99^2/3</f>
        <v>-0.99767182913250319</v>
      </c>
      <c r="V99" s="11">
        <f>'OddsRatio_working_3-way'!S99*'OddsRatio_working_3-way'!R99/3-2*'OddsRatio_working_3-way'!R99^3/27-'OddsRatio_working_3-way'!T99</f>
        <v>0.16195971252151026</v>
      </c>
      <c r="W99" s="11">
        <f>'OddsRatio_working_3-way'!V99^2+4*'OddsRatio_working_3-way'!U99^3/27</f>
        <v>-0.1208848642483504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0.1917783960254652</v>
      </c>
      <c r="Y99" s="11">
        <f>IF('OddsRatio_working_3-way'!W99&gt;=0,IF('OddsRatio_working_3-way'!V99+SQRT('OddsRatio_working_3-way'!W99)&gt;0,0,PI()),ACOS('OddsRatio_working_3-way'!V99/(2*'OddsRatio_working_3-way'!X99)))</f>
        <v>1.1348620897763066</v>
      </c>
      <c r="Z99" s="11">
        <f>'OddsRatio_working_3-way'!X99^(1/3)*COS('OddsRatio_working_3-way'!Y99/3)</f>
        <v>0.53590582218183502</v>
      </c>
      <c r="AA99" s="11">
        <f>'OddsRatio_working_3-way'!X99^(1/3)*COS(('OddsRatio_working_3-way'!Y99+2*PI())/3)</f>
        <v>-0.45240255082175124</v>
      </c>
      <c r="AB99" s="11">
        <f>'OddsRatio_working_3-way'!X99^(1/3)*COS(('OddsRatio_working_3-way'!Y99+4*PI())/3)</f>
        <v>-8.3503271360083967E-2</v>
      </c>
      <c r="AC99" s="11">
        <f>'OddsRatio_working_3-way'!X99^(1/3)*SIN('OddsRatio_working_3-way'!Y99/3)</f>
        <v>0.21298409830105267</v>
      </c>
      <c r="AD99" s="11">
        <f>'OddsRatio_working_3-way'!X99^(1/3)*SIN(('OddsRatio_working_3-way'!Y99+2*PI())/3)</f>
        <v>0.35761600689492895</v>
      </c>
      <c r="AE99" s="11">
        <f>'OddsRatio_working_3-way'!X99^(1/3)*SIN(('OddsRatio_working_3-way'!Y99+4*PI())/3)</f>
        <v>-0.57060010519598159</v>
      </c>
      <c r="AF99" s="11">
        <f>-'OddsRatio_working_3-way'!U99/(3*'OddsRatio_working_3-way'!X99^(1/3))*COS(('OddsRatio_working_3-way'!Y99)/3)</f>
        <v>0.53590582218183491</v>
      </c>
      <c r="AG99" s="11">
        <f>-'OddsRatio_working_3-way'!U99/(3*'OddsRatio_working_3-way'!X99^(1/3))*COS(('OddsRatio_working_3-way'!Y99+2*PI())/3)</f>
        <v>-0.45240255082175113</v>
      </c>
      <c r="AH99" s="11">
        <f>-'OddsRatio_working_3-way'!U99/(3*'OddsRatio_working_3-way'!X99^(1/3))*COS(('OddsRatio_working_3-way'!Y99+4*PI())/3)</f>
        <v>-8.3503271360083953E-2</v>
      </c>
      <c r="AI99" s="11">
        <f>'OddsRatio_working_3-way'!U99/(3*'OddsRatio_working_3-way'!X99^(1/3))*SIN(('OddsRatio_working_3-way'!Y99)/3)</f>
        <v>-0.21298409830105261</v>
      </c>
      <c r="AJ99" s="11">
        <f>'OddsRatio_working_3-way'!U99/(3*'OddsRatio_working_3-way'!X99^(1/3))*SIN(('OddsRatio_working_3-way'!Y99+2*PI())/3)</f>
        <v>-0.3576160068949289</v>
      </c>
      <c r="AK99" s="11">
        <f>'OddsRatio_working_3-way'!U99/(3*'OddsRatio_working_3-way'!X99^(1/3))*SIN(('OddsRatio_working_3-way'!Y99+4*PI())/3)</f>
        <v>0.57060010519598148</v>
      </c>
      <c r="AL99" s="11">
        <f>'OddsRatio_working_3-way'!Z99+'OddsRatio_working_3-way'!AF99</f>
        <v>1.0718116443636698</v>
      </c>
      <c r="AM99" s="11">
        <f>'OddsRatio_working_3-way'!AA99+'OddsRatio_working_3-way'!AG99</f>
        <v>-0.90480510164350236</v>
      </c>
      <c r="AN99" s="11">
        <f>'OddsRatio_working_3-way'!AB99+'OddsRatio_working_3-way'!AH99</f>
        <v>-0.16700654272016791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1.0718116443636698</v>
      </c>
      <c r="AS99" s="11">
        <f>IF(('OddsRatio_working_3-way'!X99=0),IF(Q99&gt;0,-Q99^(1/3),(-Q99)^(1/3)),'OddsRatio_working_3-way'!AM99-'OddsRatio_working_3-way'!R99/3)</f>
        <v>-0.90480510164350236</v>
      </c>
      <c r="AT99" s="11">
        <f>IF(('OddsRatio_working_3-way'!X99=0),IF(Q99&gt;0,-Q99^(1/3),(-Q99)^(1/3)),'OddsRatio_working_3-way'!AN99-'OddsRatio_working_3-way'!R99/3)</f>
        <v>-0.16700654272016791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1.96</v>
      </c>
      <c r="B100" s="4">
        <f>IF('True_Odds_Calculator_3-way'!B101="","",'True_Odds_Calculator_3-way'!B101)</f>
        <v>3.64</v>
      </c>
      <c r="C100" s="4">
        <f>IF('True_Odds_Calculator_3-way'!C101="","",'True_Odds_Calculator_3-way'!C101)</f>
        <v>4.0999999999999996</v>
      </c>
      <c r="D100" s="9">
        <f t="shared" si="26"/>
        <v>0.4987533179730243</v>
      </c>
      <c r="E100" s="9">
        <f t="shared" si="27"/>
        <v>0.26569261765522406</v>
      </c>
      <c r="F100" s="9">
        <f t="shared" si="28"/>
        <v>0.23555406437175175</v>
      </c>
      <c r="G100" s="9">
        <f t="shared" si="29"/>
        <v>1.0468741592873103</v>
      </c>
      <c r="H100" s="9">
        <f t="shared" si="30"/>
        <v>2.0049991929158177</v>
      </c>
      <c r="I100" s="9">
        <f t="shared" si="31"/>
        <v>3.7637477805185</v>
      </c>
      <c r="J100" s="9">
        <f t="shared" si="32"/>
        <v>4.2453098937906617</v>
      </c>
      <c r="K100" s="11">
        <f t="shared" si="33"/>
        <v>0.51020408163265307</v>
      </c>
      <c r="L100" s="11">
        <f t="shared" si="34"/>
        <v>0.27472527472527469</v>
      </c>
      <c r="M100" s="11">
        <f t="shared" si="35"/>
        <v>0.24390243902439027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-0.26859352693100824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0.2290516849999179</v>
      </c>
      <c r="Q100" s="11">
        <f>2*'OddsRatio_working_3-way'!K100*'OddsRatio_working_3-way'!L100*'OddsRatio_working_3-way'!M100</f>
        <v>6.8373637313408342E-2</v>
      </c>
      <c r="R100" s="11">
        <f t="shared" si="36"/>
        <v>0</v>
      </c>
      <c r="S100" s="11">
        <f t="shared" si="37"/>
        <v>-0.85278185076572166</v>
      </c>
      <c r="T100" s="11">
        <f t="shared" si="38"/>
        <v>-0.2545617464972304</v>
      </c>
      <c r="U100" s="11">
        <f>'OddsRatio_working_3-way'!S100-'OddsRatio_working_3-way'!R100^2/3</f>
        <v>-0.85278185076572166</v>
      </c>
      <c r="V100" s="11">
        <f>'OddsRatio_working_3-way'!S100*'OddsRatio_working_3-way'!R100/3-2*'OddsRatio_working_3-way'!R100^3/27-'OddsRatio_working_3-way'!T100</f>
        <v>0.2545617464972304</v>
      </c>
      <c r="W100" s="11">
        <f>'OddsRatio_working_3-way'!V100^2+4*'OddsRatio_working_3-way'!U100^3/27</f>
        <v>-2.7076008587907013E-2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0.15155666544862617</v>
      </c>
      <c r="Y100" s="11">
        <f>IF('OddsRatio_working_3-way'!W100&gt;=0,IF('OddsRatio_working_3-way'!V100+SQRT('OddsRatio_working_3-way'!W100)&gt;0,0,PI()),ACOS('OddsRatio_working_3-way'!V100/(2*'OddsRatio_working_3-way'!X100)))</f>
        <v>0.57383802438618636</v>
      </c>
      <c r="Z100" s="11">
        <f>'OddsRatio_working_3-way'!X100^(1/3)*COS('OddsRatio_working_3-way'!Y100/3)</f>
        <v>0.52343707964365527</v>
      </c>
      <c r="AA100" s="11">
        <f>'OddsRatio_working_3-way'!X100^(1/3)*COS(('OddsRatio_working_3-way'!Y100+2*PI())/3)</f>
        <v>-0.34950054499385419</v>
      </c>
      <c r="AB100" s="11">
        <f>'OddsRatio_working_3-way'!X100^(1/3)*COS(('OddsRatio_working_3-way'!Y100+4*PI())/3)</f>
        <v>-0.17393653464980141</v>
      </c>
      <c r="AC100" s="11">
        <f>'OddsRatio_working_3-way'!X100^(1/3)*SIN('OddsRatio_working_3-way'!Y100/3)</f>
        <v>0.10136192863214932</v>
      </c>
      <c r="AD100" s="11">
        <f>'OddsRatio_working_3-way'!X100^(1/3)*SIN(('OddsRatio_working_3-way'!Y100+2*PI())/3)</f>
        <v>0.40262884393806925</v>
      </c>
      <c r="AE100" s="11">
        <f>'OddsRatio_working_3-way'!X100^(1/3)*SIN(('OddsRatio_working_3-way'!Y100+4*PI())/3)</f>
        <v>-0.50399077257021851</v>
      </c>
      <c r="AF100" s="11">
        <f>-'OddsRatio_working_3-way'!U100/(3*'OddsRatio_working_3-way'!X100^(1/3))*COS(('OddsRatio_working_3-way'!Y100)/3)</f>
        <v>0.52343707964365516</v>
      </c>
      <c r="AG100" s="11">
        <f>-'OddsRatio_working_3-way'!U100/(3*'OddsRatio_working_3-way'!X100^(1/3))*COS(('OddsRatio_working_3-way'!Y100+2*PI())/3)</f>
        <v>-0.34950054499385413</v>
      </c>
      <c r="AH100" s="11">
        <f>-'OddsRatio_working_3-way'!U100/(3*'OddsRatio_working_3-way'!X100^(1/3))*COS(('OddsRatio_working_3-way'!Y100+4*PI())/3)</f>
        <v>-0.17393653464980138</v>
      </c>
      <c r="AI100" s="11">
        <f>'OddsRatio_working_3-way'!U100/(3*'OddsRatio_working_3-way'!X100^(1/3))*SIN(('OddsRatio_working_3-way'!Y100)/3)</f>
        <v>-0.1013619286321493</v>
      </c>
      <c r="AJ100" s="11">
        <f>'OddsRatio_working_3-way'!U100/(3*'OddsRatio_working_3-way'!X100^(1/3))*SIN(('OddsRatio_working_3-way'!Y100+2*PI())/3)</f>
        <v>-0.40262884393806919</v>
      </c>
      <c r="AK100" s="11">
        <f>'OddsRatio_working_3-way'!U100/(3*'OddsRatio_working_3-way'!X100^(1/3))*SIN(('OddsRatio_working_3-way'!Y100+4*PI())/3)</f>
        <v>0.5039907725702184</v>
      </c>
      <c r="AL100" s="11">
        <f>'OddsRatio_working_3-way'!Z100+'OddsRatio_working_3-way'!AF100</f>
        <v>1.0468741592873103</v>
      </c>
      <c r="AM100" s="11">
        <f>'OddsRatio_working_3-way'!AA100+'OddsRatio_working_3-way'!AG100</f>
        <v>-0.69900108998770838</v>
      </c>
      <c r="AN100" s="11">
        <f>'OddsRatio_working_3-way'!AB100+'OddsRatio_working_3-way'!AH100</f>
        <v>-0.34787306929960282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1.0468741592873103</v>
      </c>
      <c r="AS100" s="11">
        <f>IF(('OddsRatio_working_3-way'!X100=0),IF(Q100&gt;0,-Q100^(1/3),(-Q100)^(1/3)),'OddsRatio_working_3-way'!AM100-'OddsRatio_working_3-way'!R100/3)</f>
        <v>-0.69900108998770838</v>
      </c>
      <c r="AT100" s="11">
        <f>IF(('OddsRatio_working_3-way'!X100=0),IF(Q100&gt;0,-Q100^(1/3),(-Q100)^(1/3)),'OddsRatio_working_3-way'!AN100-'OddsRatio_working_3-way'!R100/3)</f>
        <v>-0.34787306929960282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3.37</v>
      </c>
      <c r="B101" s="4">
        <f>IF('True_Odds_Calculator_3-way'!B102="","",'True_Odds_Calculator_3-way'!B102)</f>
        <v>3.46</v>
      </c>
      <c r="C101" s="4">
        <f>IF('True_Odds_Calculator_3-way'!C102="","",'True_Odds_Calculator_3-way'!C102)</f>
        <v>2.2599999999999998</v>
      </c>
      <c r="D101" s="9">
        <f t="shared" si="26"/>
        <v>0.28784105703808183</v>
      </c>
      <c r="E101" s="9">
        <f t="shared" si="27"/>
        <v>0.28026165782333917</v>
      </c>
      <c r="F101" s="9">
        <f t="shared" si="28"/>
        <v>0.43189728513857883</v>
      </c>
      <c r="G101" s="9">
        <f t="shared" si="29"/>
        <v>1.0439407378545327</v>
      </c>
      <c r="H101" s="9">
        <f t="shared" si="30"/>
        <v>3.4741395487152427</v>
      </c>
      <c r="I101" s="9">
        <f t="shared" si="31"/>
        <v>3.5680942151221502</v>
      </c>
      <c r="J101" s="9">
        <f t="shared" si="32"/>
        <v>2.3153653296967112</v>
      </c>
      <c r="K101" s="11">
        <f t="shared" si="33"/>
        <v>0.29673590504451036</v>
      </c>
      <c r="L101" s="11">
        <f t="shared" si="34"/>
        <v>0.28901734104046245</v>
      </c>
      <c r="M101" s="11">
        <f t="shared" si="35"/>
        <v>0.44247787610619471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-0.27876584335823251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0.23110154761382526</v>
      </c>
      <c r="Q101" s="11">
        <f>2*'OddsRatio_working_3-way'!K101*'OddsRatio_working_3-way'!L101*'OddsRatio_working_3-way'!M101</f>
        <v>7.5895417935574805E-2</v>
      </c>
      <c r="R101" s="11">
        <f t="shared" si="36"/>
        <v>0</v>
      </c>
      <c r="S101" s="11">
        <f t="shared" si="37"/>
        <v>-0.82901672898585543</v>
      </c>
      <c r="T101" s="11">
        <f t="shared" si="38"/>
        <v>-0.27225508341078997</v>
      </c>
      <c r="U101" s="11">
        <f>'OddsRatio_working_3-way'!S101-'OddsRatio_working_3-way'!R101^2/3</f>
        <v>-0.82901672898585543</v>
      </c>
      <c r="V101" s="11">
        <f>'OddsRatio_working_3-way'!S101*'OddsRatio_working_3-way'!R101/3-2*'OddsRatio_working_3-way'!R101^3/27-'OddsRatio_working_3-way'!T101</f>
        <v>0.27225508341078997</v>
      </c>
      <c r="W101" s="11">
        <f>'OddsRatio_working_3-way'!V101^2+4*'OddsRatio_working_3-way'!U101^3/27</f>
        <v>-1.0285655517119907E-2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0.14526569274964418</v>
      </c>
      <c r="Y101" s="11">
        <f>IF('OddsRatio_working_3-way'!W101&gt;=0,IF('OddsRatio_working_3-way'!V101+SQRT('OddsRatio_working_3-way'!W101)&gt;0,0,PI()),ACOS('OddsRatio_working_3-way'!V101/(2*'OddsRatio_working_3-way'!X101)))</f>
        <v>0.35658741879155809</v>
      </c>
      <c r="Z101" s="11">
        <f>'OddsRatio_working_3-way'!X101^(1/3)*COS('OddsRatio_working_3-way'!Y101/3)</f>
        <v>0.52197036892726623</v>
      </c>
      <c r="AA101" s="11">
        <f>'OddsRatio_working_3-way'!X101^(1/3)*COS(('OddsRatio_working_3-way'!Y101+2*PI())/3)</f>
        <v>-0.31497020755257921</v>
      </c>
      <c r="AB101" s="11">
        <f>'OddsRatio_working_3-way'!X101^(1/3)*COS(('OddsRatio_working_3-way'!Y101+4*PI())/3)</f>
        <v>-0.2070001613746871</v>
      </c>
      <c r="AC101" s="11">
        <f>'OddsRatio_working_3-way'!X101^(1/3)*SIN('OddsRatio_working_3-way'!Y101/3)</f>
        <v>6.2336535225222374E-2</v>
      </c>
      <c r="AD101" s="11">
        <f>'OddsRatio_working_3-way'!X101^(1/3)*SIN(('OddsRatio_working_3-way'!Y101+2*PI())/3)</f>
        <v>0.42087133190113696</v>
      </c>
      <c r="AE101" s="11">
        <f>'OddsRatio_working_3-way'!X101^(1/3)*SIN(('OddsRatio_working_3-way'!Y101+4*PI())/3)</f>
        <v>-0.48320786712635927</v>
      </c>
      <c r="AF101" s="11">
        <f>-'OddsRatio_working_3-way'!U101/(3*'OddsRatio_working_3-way'!X101^(1/3))*COS(('OddsRatio_working_3-way'!Y101)/3)</f>
        <v>0.52197036892726634</v>
      </c>
      <c r="AG101" s="11">
        <f>-'OddsRatio_working_3-way'!U101/(3*'OddsRatio_working_3-way'!X101^(1/3))*COS(('OddsRatio_working_3-way'!Y101+2*PI())/3)</f>
        <v>-0.31497020755257926</v>
      </c>
      <c r="AH101" s="11">
        <f>-'OddsRatio_working_3-way'!U101/(3*'OddsRatio_working_3-way'!X101^(1/3))*COS(('OddsRatio_working_3-way'!Y101+4*PI())/3)</f>
        <v>-0.20700016137468716</v>
      </c>
      <c r="AI101" s="11">
        <f>'OddsRatio_working_3-way'!U101/(3*'OddsRatio_working_3-way'!X101^(1/3))*SIN(('OddsRatio_working_3-way'!Y101)/3)</f>
        <v>-6.2336535225222388E-2</v>
      </c>
      <c r="AJ101" s="11">
        <f>'OddsRatio_working_3-way'!U101/(3*'OddsRatio_working_3-way'!X101^(1/3))*SIN(('OddsRatio_working_3-way'!Y101+2*PI())/3)</f>
        <v>-0.42087133190113701</v>
      </c>
      <c r="AK101" s="11">
        <f>'OddsRatio_working_3-way'!U101/(3*'OddsRatio_working_3-way'!X101^(1/3))*SIN(('OddsRatio_working_3-way'!Y101+4*PI())/3)</f>
        <v>0.48320786712635933</v>
      </c>
      <c r="AL101" s="11">
        <f>'OddsRatio_working_3-way'!Z101+'OddsRatio_working_3-way'!AF101</f>
        <v>1.0439407378545327</v>
      </c>
      <c r="AM101" s="11">
        <f>'OddsRatio_working_3-way'!AA101+'OddsRatio_working_3-way'!AG101</f>
        <v>-0.62994041510515841</v>
      </c>
      <c r="AN101" s="11">
        <f>'OddsRatio_working_3-way'!AB101+'OddsRatio_working_3-way'!AH101</f>
        <v>-0.41400032274937426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1.0439407378545327</v>
      </c>
      <c r="AS101" s="11">
        <f>IF(('OddsRatio_working_3-way'!X101=0),IF(Q101&gt;0,-Q101^(1/3),(-Q101)^(1/3)),'OddsRatio_working_3-way'!AM101-'OddsRatio_working_3-way'!R101/3)</f>
        <v>-0.62994041510515841</v>
      </c>
      <c r="AT101" s="11">
        <f>IF(('OddsRatio_working_3-way'!X101=0),IF(Q101&gt;0,-Q101^(1/3),(-Q101)^(1/3)),'OddsRatio_working_3-way'!AN101-'OddsRatio_working_3-way'!R101/3)</f>
        <v>-0.41400032274937426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2.35</v>
      </c>
      <c r="B102" s="4">
        <f>IF('True_Odds_Calculator_3-way'!B103="","",'True_Odds_Calculator_3-way'!B103)</f>
        <v>3.28</v>
      </c>
      <c r="C102" s="4">
        <f>IF('True_Odds_Calculator_3-way'!C103="","",'True_Odds_Calculator_3-way'!C103)</f>
        <v>3.36</v>
      </c>
      <c r="D102" s="9">
        <f t="shared" si="26"/>
        <v>0.41520085008815893</v>
      </c>
      <c r="E102" s="9">
        <f t="shared" si="27"/>
        <v>0.29596707134474809</v>
      </c>
      <c r="F102" s="9">
        <f t="shared" si="28"/>
        <v>0.28883207856709286</v>
      </c>
      <c r="G102" s="9">
        <f t="shared" si="29"/>
        <v>1.0433132672976835</v>
      </c>
      <c r="H102" s="9">
        <f t="shared" si="30"/>
        <v>2.4084729108518723</v>
      </c>
      <c r="I102" s="9">
        <f t="shared" si="31"/>
        <v>3.3787542494387184</v>
      </c>
      <c r="J102" s="9">
        <f t="shared" si="32"/>
        <v>3.4622193108225332</v>
      </c>
      <c r="K102" s="11">
        <f t="shared" si="33"/>
        <v>0.42553191489361702</v>
      </c>
      <c r="L102" s="11">
        <f t="shared" si="34"/>
        <v>0.3048780487804878</v>
      </c>
      <c r="M102" s="11">
        <f t="shared" si="35"/>
        <v>0.29761904761904762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-0.28047853806805534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0.23128413275014212</v>
      </c>
      <c r="Q102" s="11">
        <f>2*'OddsRatio_working_3-way'!K102*'OddsRatio_working_3-way'!L102*'OddsRatio_working_3-way'!M102</f>
        <v>7.7223416611065812E-2</v>
      </c>
      <c r="R102" s="11">
        <f t="shared" si="36"/>
        <v>0</v>
      </c>
      <c r="S102" s="11">
        <f t="shared" si="37"/>
        <v>-0.82460545588705014</v>
      </c>
      <c r="T102" s="11">
        <f t="shared" si="38"/>
        <v>-0.27532736423607684</v>
      </c>
      <c r="U102" s="11">
        <f>'OddsRatio_working_3-way'!S102-'OddsRatio_working_3-way'!R102^2/3</f>
        <v>-0.82460545588705014</v>
      </c>
      <c r="V102" s="11">
        <f>'OddsRatio_working_3-way'!S102*'OddsRatio_working_3-way'!R102/3-2*'OddsRatio_working_3-way'!R102^3/27-'OddsRatio_working_3-way'!T102</f>
        <v>0.27532736423607684</v>
      </c>
      <c r="W102" s="11">
        <f>'OddsRatio_working_3-way'!V102^2+4*'OddsRatio_working_3-way'!U102^3/27</f>
        <v>-7.2630499767361578E-3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0.14410777865361873</v>
      </c>
      <c r="Y102" s="11">
        <f>IF('OddsRatio_working_3-way'!W102&gt;=0,IF('OddsRatio_working_3-way'!V102+SQRT('OddsRatio_working_3-way'!W102)&gt;0,0,PI()),ACOS('OddsRatio_working_3-way'!V102/(2*'OddsRatio_working_3-way'!X102)))</f>
        <v>0.30018162747662602</v>
      </c>
      <c r="Z102" s="11">
        <f>'OddsRatio_working_3-way'!X102^(1/3)*COS('OddsRatio_working_3-way'!Y102/3)</f>
        <v>0.52165663364884174</v>
      </c>
      <c r="AA102" s="11">
        <f>'OddsRatio_working_3-way'!X102^(1/3)*COS(('OddsRatio_working_3-way'!Y102+2*PI())/3)</f>
        <v>-0.30618392727540156</v>
      </c>
      <c r="AB102" s="11">
        <f>'OddsRatio_working_3-way'!X102^(1/3)*COS(('OddsRatio_working_3-way'!Y102+4*PI())/3)</f>
        <v>-0.21547270637344035</v>
      </c>
      <c r="AC102" s="11">
        <f>'OddsRatio_working_3-way'!X102^(1/3)*SIN('OddsRatio_working_3-way'!Y102/3)</f>
        <v>5.2372147806267144E-2</v>
      </c>
      <c r="AD102" s="11">
        <f>'OddsRatio_working_3-way'!X102^(1/3)*SIN(('OddsRatio_working_3-way'!Y102+2*PI())/3)</f>
        <v>0.42558182288943569</v>
      </c>
      <c r="AE102" s="11">
        <f>'OddsRatio_working_3-way'!X102^(1/3)*SIN(('OddsRatio_working_3-way'!Y102+4*PI())/3)</f>
        <v>-0.47795397069570261</v>
      </c>
      <c r="AF102" s="11">
        <f>-'OddsRatio_working_3-way'!U102/(3*'OddsRatio_working_3-way'!X102^(1/3))*COS(('OddsRatio_working_3-way'!Y102)/3)</f>
        <v>0.52165663364884174</v>
      </c>
      <c r="AG102" s="11">
        <f>-'OddsRatio_working_3-way'!U102/(3*'OddsRatio_working_3-way'!X102^(1/3))*COS(('OddsRatio_working_3-way'!Y102+2*PI())/3)</f>
        <v>-0.30618392727540156</v>
      </c>
      <c r="AH102" s="11">
        <f>-'OddsRatio_working_3-way'!U102/(3*'OddsRatio_working_3-way'!X102^(1/3))*COS(('OddsRatio_working_3-way'!Y102+4*PI())/3)</f>
        <v>-0.21547270637344035</v>
      </c>
      <c r="AI102" s="11">
        <f>'OddsRatio_working_3-way'!U102/(3*'OddsRatio_working_3-way'!X102^(1/3))*SIN(('OddsRatio_working_3-way'!Y102)/3)</f>
        <v>-5.2372147806267144E-2</v>
      </c>
      <c r="AJ102" s="11">
        <f>'OddsRatio_working_3-way'!U102/(3*'OddsRatio_working_3-way'!X102^(1/3))*SIN(('OddsRatio_working_3-way'!Y102+2*PI())/3)</f>
        <v>-0.42558182288943569</v>
      </c>
      <c r="AK102" s="11">
        <f>'OddsRatio_working_3-way'!U102/(3*'OddsRatio_working_3-way'!X102^(1/3))*SIN(('OddsRatio_working_3-way'!Y102+4*PI())/3)</f>
        <v>0.47795397069570261</v>
      </c>
      <c r="AL102" s="11">
        <f>'OddsRatio_working_3-way'!Z102+'OddsRatio_working_3-way'!AF102</f>
        <v>1.0433132672976835</v>
      </c>
      <c r="AM102" s="11">
        <f>'OddsRatio_working_3-way'!AA102+'OddsRatio_working_3-way'!AG102</f>
        <v>-0.61236785455080311</v>
      </c>
      <c r="AN102" s="11">
        <f>'OddsRatio_working_3-way'!AB102+'OddsRatio_working_3-way'!AH102</f>
        <v>-0.4309454127468807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1.0433132672976835</v>
      </c>
      <c r="AS102" s="11">
        <f>IF(('OddsRatio_working_3-way'!X102=0),IF(Q102&gt;0,-Q102^(1/3),(-Q102)^(1/3)),'OddsRatio_working_3-way'!AM102-'OddsRatio_working_3-way'!R102/3)</f>
        <v>-0.61236785455080311</v>
      </c>
      <c r="AT102" s="11">
        <f>IF(('OddsRatio_working_3-way'!X102=0),IF(Q102&gt;0,-Q102^(1/3),(-Q102)^(1/3)),'OddsRatio_working_3-way'!AN102-'OddsRatio_working_3-way'!R102/3)</f>
        <v>-0.4309454127468807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2.85</v>
      </c>
      <c r="B103" s="4">
        <f>IF('True_Odds_Calculator_3-way'!B104="","",'True_Odds_Calculator_3-way'!B104)</f>
        <v>3.49</v>
      </c>
      <c r="C103" s="4">
        <f>IF('True_Odds_Calculator_3-way'!C104="","",'True_Odds_Calculator_3-way'!C104)</f>
        <v>2.56</v>
      </c>
      <c r="D103" s="9">
        <f t="shared" si="26"/>
        <v>0.34134794079622183</v>
      </c>
      <c r="E103" s="9">
        <f t="shared" si="27"/>
        <v>0.27800278053960398</v>
      </c>
      <c r="F103" s="9">
        <f t="shared" si="28"/>
        <v>0.38064927866417397</v>
      </c>
      <c r="G103" s="9">
        <f t="shared" si="29"/>
        <v>1.0430065559489994</v>
      </c>
      <c r="H103" s="9">
        <f t="shared" si="30"/>
        <v>2.9295621285056495</v>
      </c>
      <c r="I103" s="9">
        <f t="shared" si="31"/>
        <v>3.5970863243130085</v>
      </c>
      <c r="J103" s="9">
        <f t="shared" si="32"/>
        <v>2.6270902272804393</v>
      </c>
      <c r="K103" s="11">
        <f t="shared" si="33"/>
        <v>0.35087719298245612</v>
      </c>
      <c r="L103" s="11">
        <f t="shared" si="34"/>
        <v>0.28653295128939826</v>
      </c>
      <c r="M103" s="11">
        <f t="shared" si="35"/>
        <v>0.390625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-0.282218462524506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0.23170838988588949</v>
      </c>
      <c r="Q103" s="11">
        <f>2*'OddsRatio_working_3-way'!K103*'OddsRatio_working_3-way'!L103*'OddsRatio_working_3-way'!M103</f>
        <v>7.8545216910471005E-2</v>
      </c>
      <c r="R103" s="11">
        <f t="shared" si="36"/>
        <v>0</v>
      </c>
      <c r="S103" s="11">
        <f t="shared" si="37"/>
        <v>-0.8210249174104598</v>
      </c>
      <c r="T103" s="11">
        <f t="shared" si="38"/>
        <v>-0.27831353132557957</v>
      </c>
      <c r="U103" s="11">
        <f>'OddsRatio_working_3-way'!S103-'OddsRatio_working_3-way'!R103^2/3</f>
        <v>-0.8210249174104598</v>
      </c>
      <c r="V103" s="11">
        <f>'OddsRatio_working_3-way'!S103*'OddsRatio_working_3-way'!R103/3-2*'OddsRatio_working_3-way'!R103^3/27-'OddsRatio_working_3-way'!T103</f>
        <v>0.27831353132557957</v>
      </c>
      <c r="W103" s="11">
        <f>'OddsRatio_working_3-way'!V103^2+4*'OddsRatio_working_3-way'!U103^3/27</f>
        <v>-4.5324002956082243E-3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0.14317019767965206</v>
      </c>
      <c r="Y103" s="11">
        <f>IF('OddsRatio_working_3-way'!W103&gt;=0,IF('OddsRatio_working_3-way'!V103+SQRT('OddsRatio_working_3-way'!W103)&gt;0,0,PI()),ACOS('OddsRatio_working_3-way'!V103/(2*'OddsRatio_working_3-way'!X103)))</f>
        <v>0.23733753587274253</v>
      </c>
      <c r="Z103" s="11">
        <f>'OddsRatio_working_3-way'!X103^(1/3)*COS('OddsRatio_working_3-way'!Y103/3)</f>
        <v>0.52150327797449969</v>
      </c>
      <c r="AA103" s="11">
        <f>'OddsRatio_working_3-way'!X103^(1/3)*COS(('OddsRatio_working_3-way'!Y103+2*PI())/3)</f>
        <v>-0.2965563544449068</v>
      </c>
      <c r="AB103" s="11">
        <f>'OddsRatio_working_3-way'!X103^(1/3)*COS(('OddsRatio_working_3-way'!Y103+4*PI())/3)</f>
        <v>-0.22494692352959317</v>
      </c>
      <c r="AC103" s="11">
        <f>'OddsRatio_working_3-way'!X103^(1/3)*SIN('OddsRatio_working_3-way'!Y103/3)</f>
        <v>4.1343724215472416E-2</v>
      </c>
      <c r="AD103" s="11">
        <f>'OddsRatio_working_3-way'!X103^(1/3)*SIN(('OddsRatio_working_3-way'!Y103+2*PI())/3)</f>
        <v>0.43096322477503823</v>
      </c>
      <c r="AE103" s="11">
        <f>'OddsRatio_working_3-way'!X103^(1/3)*SIN(('OddsRatio_working_3-way'!Y103+4*PI())/3)</f>
        <v>-0.47230694899051046</v>
      </c>
      <c r="AF103" s="11">
        <f>-'OddsRatio_working_3-way'!U103/(3*'OddsRatio_working_3-way'!X103^(1/3))*COS(('OddsRatio_working_3-way'!Y103)/3)</f>
        <v>0.52150327797449958</v>
      </c>
      <c r="AG103" s="11">
        <f>-'OddsRatio_working_3-way'!U103/(3*'OddsRatio_working_3-way'!X103^(1/3))*COS(('OddsRatio_working_3-way'!Y103+2*PI())/3)</f>
        <v>-0.29655635444490674</v>
      </c>
      <c r="AH103" s="11">
        <f>-'OddsRatio_working_3-way'!U103/(3*'OddsRatio_working_3-way'!X103^(1/3))*COS(('OddsRatio_working_3-way'!Y103+4*PI())/3)</f>
        <v>-0.22494692352959314</v>
      </c>
      <c r="AI103" s="11">
        <f>'OddsRatio_working_3-way'!U103/(3*'OddsRatio_working_3-way'!X103^(1/3))*SIN(('OddsRatio_working_3-way'!Y103)/3)</f>
        <v>-4.1343724215472409E-2</v>
      </c>
      <c r="AJ103" s="11">
        <f>'OddsRatio_working_3-way'!U103/(3*'OddsRatio_working_3-way'!X103^(1/3))*SIN(('OddsRatio_working_3-way'!Y103+2*PI())/3)</f>
        <v>-0.43096322477503812</v>
      </c>
      <c r="AK103" s="11">
        <f>'OddsRatio_working_3-way'!U103/(3*'OddsRatio_working_3-way'!X103^(1/3))*SIN(('OddsRatio_working_3-way'!Y103+4*PI())/3)</f>
        <v>0.47230694899051034</v>
      </c>
      <c r="AL103" s="11">
        <f>'OddsRatio_working_3-way'!Z103+'OddsRatio_working_3-way'!AF103</f>
        <v>1.0430065559489994</v>
      </c>
      <c r="AM103" s="11">
        <f>'OddsRatio_working_3-way'!AA103+'OddsRatio_working_3-way'!AG103</f>
        <v>-0.5931127088898136</v>
      </c>
      <c r="AN103" s="11">
        <f>'OddsRatio_working_3-way'!AB103+'OddsRatio_working_3-way'!AH103</f>
        <v>-0.44989384705918634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1.0430065559489994</v>
      </c>
      <c r="AS103" s="11">
        <f>IF(('OddsRatio_working_3-way'!X103=0),IF(Q103&gt;0,-Q103^(1/3),(-Q103)^(1/3)),'OddsRatio_working_3-way'!AM103-'OddsRatio_working_3-way'!R103/3)</f>
        <v>-0.5931127088898136</v>
      </c>
      <c r="AT103" s="11">
        <f>IF(('OddsRatio_working_3-way'!X103=0),IF(Q103&gt;0,-Q103^(1/3),(-Q103)^(1/3)),'OddsRatio_working_3-way'!AN103-'OddsRatio_working_3-way'!R103/3)</f>
        <v>-0.44989384705918634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1.6</v>
      </c>
      <c r="B104" s="4">
        <f>IF('True_Odds_Calculator_3-way'!B105="","",'True_Odds_Calculator_3-way'!B105)</f>
        <v>4.1900000000000004</v>
      </c>
      <c r="C104" s="4">
        <f>IF('True_Odds_Calculator_3-way'!C105="","",'True_Odds_Calculator_3-way'!C105)</f>
        <v>5.99</v>
      </c>
      <c r="D104" s="9">
        <f t="shared" si="26"/>
        <v>0.61190529564136664</v>
      </c>
      <c r="E104" s="9">
        <f t="shared" si="27"/>
        <v>0.22872608881986634</v>
      </c>
      <c r="F104" s="9">
        <f t="shared" si="28"/>
        <v>0.15936861553876722</v>
      </c>
      <c r="G104" s="9">
        <f t="shared" si="29"/>
        <v>1.0570663661055946</v>
      </c>
      <c r="H104" s="9">
        <f t="shared" si="30"/>
        <v>1.6342398196633567</v>
      </c>
      <c r="I104" s="9">
        <f t="shared" si="31"/>
        <v>4.3720417078768481</v>
      </c>
      <c r="J104" s="9">
        <f t="shared" si="32"/>
        <v>6.2747611668669165</v>
      </c>
      <c r="K104" s="11">
        <f t="shared" si="33"/>
        <v>0.625</v>
      </c>
      <c r="L104" s="11">
        <f t="shared" si="34"/>
        <v>0.2386634844868735</v>
      </c>
      <c r="M104" s="11">
        <f t="shared" si="35"/>
        <v>0.1669449081803005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-0.23783822281367928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0.2186420486012885</v>
      </c>
      <c r="Q104" s="11">
        <f>2*'OddsRatio_working_3-way'!K104*'OddsRatio_working_3-way'!L104*'OddsRatio_working_3-way'!M104</f>
        <v>4.9804566879564582E-2</v>
      </c>
      <c r="R104" s="11">
        <f t="shared" si="36"/>
        <v>0</v>
      </c>
      <c r="S104" s="11">
        <f t="shared" si="37"/>
        <v>-0.91928894361345392</v>
      </c>
      <c r="T104" s="11">
        <f t="shared" si="38"/>
        <v>-0.20940522633563871</v>
      </c>
      <c r="U104" s="11">
        <f>'OddsRatio_working_3-way'!S104-'OddsRatio_working_3-way'!R104^2/3</f>
        <v>-0.91928894361345392</v>
      </c>
      <c r="V104" s="11">
        <f>'OddsRatio_working_3-way'!S104*'OddsRatio_working_3-way'!R104/3-2*'OddsRatio_working_3-way'!R104^3/27-'OddsRatio_working_3-way'!T104</f>
        <v>0.20940522633563871</v>
      </c>
      <c r="W104" s="11">
        <f>'OddsRatio_working_3-way'!V104^2+4*'OddsRatio_working_3-way'!U104^3/27</f>
        <v>-7.1243359438585327E-2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0.1696274655349668</v>
      </c>
      <c r="Y104" s="11">
        <f>IF('OddsRatio_working_3-way'!W104&gt;=0,IF('OddsRatio_working_3-way'!V104+SQRT('OddsRatio_working_3-way'!W104)&gt;0,0,PI()),ACOS('OddsRatio_working_3-way'!V104/(2*'OddsRatio_working_3-way'!X104)))</f>
        <v>0.90555330287308022</v>
      </c>
      <c r="Z104" s="11">
        <f>'OddsRatio_working_3-way'!X104^(1/3)*COS('OddsRatio_working_3-way'!Y104/3)</f>
        <v>0.52853318305279728</v>
      </c>
      <c r="AA104" s="11">
        <f>'OddsRatio_working_3-way'!X104^(1/3)*COS(('OddsRatio_working_3-way'!Y104+2*PI())/3)</f>
        <v>-0.40678585939015866</v>
      </c>
      <c r="AB104" s="11">
        <f>'OddsRatio_working_3-way'!X104^(1/3)*COS(('OddsRatio_working_3-way'!Y104+4*PI())/3)</f>
        <v>-0.1217473236626387</v>
      </c>
      <c r="AC104" s="11">
        <f>'OddsRatio_working_3-way'!X104^(1/3)*SIN('OddsRatio_working_3-way'!Y104/3)</f>
        <v>0.1645670753317004</v>
      </c>
      <c r="AD104" s="11">
        <f>'OddsRatio_working_3-way'!X104^(1/3)*SIN(('OddsRatio_working_3-way'!Y104+2*PI())/3)</f>
        <v>0.37543962560092314</v>
      </c>
      <c r="AE104" s="11">
        <f>'OddsRatio_working_3-way'!X104^(1/3)*SIN(('OddsRatio_working_3-way'!Y104+4*PI())/3)</f>
        <v>-0.5400067009326236</v>
      </c>
      <c r="AF104" s="11">
        <f>-'OddsRatio_working_3-way'!U104/(3*'OddsRatio_working_3-way'!X104^(1/3))*COS(('OddsRatio_working_3-way'!Y104)/3)</f>
        <v>0.5285331830527974</v>
      </c>
      <c r="AG104" s="11">
        <f>-'OddsRatio_working_3-way'!U104/(3*'OddsRatio_working_3-way'!X104^(1/3))*COS(('OddsRatio_working_3-way'!Y104+2*PI())/3)</f>
        <v>-0.40678585939015877</v>
      </c>
      <c r="AH104" s="11">
        <f>-'OddsRatio_working_3-way'!U104/(3*'OddsRatio_working_3-way'!X104^(1/3))*COS(('OddsRatio_working_3-way'!Y104+4*PI())/3)</f>
        <v>-0.12174732366263871</v>
      </c>
      <c r="AI104" s="11">
        <f>'OddsRatio_working_3-way'!U104/(3*'OddsRatio_working_3-way'!X104^(1/3))*SIN(('OddsRatio_working_3-way'!Y104)/3)</f>
        <v>-0.16456707533170042</v>
      </c>
      <c r="AJ104" s="11">
        <f>'OddsRatio_working_3-way'!U104/(3*'OddsRatio_working_3-way'!X104^(1/3))*SIN(('OddsRatio_working_3-way'!Y104+2*PI())/3)</f>
        <v>-0.3754396256009232</v>
      </c>
      <c r="AK104" s="11">
        <f>'OddsRatio_working_3-way'!U104/(3*'OddsRatio_working_3-way'!X104^(1/3))*SIN(('OddsRatio_working_3-way'!Y104+4*PI())/3)</f>
        <v>0.54000670093262371</v>
      </c>
      <c r="AL104" s="11">
        <f>'OddsRatio_working_3-way'!Z104+'OddsRatio_working_3-way'!AF104</f>
        <v>1.0570663661055946</v>
      </c>
      <c r="AM104" s="11">
        <f>'OddsRatio_working_3-way'!AA104+'OddsRatio_working_3-way'!AG104</f>
        <v>-0.81357171878031742</v>
      </c>
      <c r="AN104" s="11">
        <f>'OddsRatio_working_3-way'!AB104+'OddsRatio_working_3-way'!AH104</f>
        <v>-0.24349464732527742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1.0570663661055946</v>
      </c>
      <c r="AS104" s="11">
        <f>IF(('OddsRatio_working_3-way'!X104=0),IF(Q104&gt;0,-Q104^(1/3),(-Q104)^(1/3)),'OddsRatio_working_3-way'!AM104-'OddsRatio_working_3-way'!R104/3)</f>
        <v>-0.81357171878031742</v>
      </c>
      <c r="AT104" s="11">
        <f>IF(('OddsRatio_working_3-way'!X104=0),IF(Q104&gt;0,-Q104^(1/3),(-Q104)^(1/3)),'OddsRatio_working_3-way'!AN104-'OddsRatio_working_3-way'!R104/3)</f>
        <v>-0.24349464732527742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3.44</v>
      </c>
      <c r="B105" s="4">
        <f>IF('True_Odds_Calculator_3-way'!B106="","",'True_Odds_Calculator_3-way'!B106)</f>
        <v>3.18</v>
      </c>
      <c r="C105" s="4">
        <f>IF('True_Odds_Calculator_3-way'!C106="","",'True_Odds_Calculator_3-way'!C106)</f>
        <v>2.2200000000000002</v>
      </c>
      <c r="D105" s="9">
        <f t="shared" si="26"/>
        <v>0.27366016169715746</v>
      </c>
      <c r="E105" s="9">
        <f t="shared" si="27"/>
        <v>0.29661742108834155</v>
      </c>
      <c r="F105" s="9">
        <f t="shared" si="28"/>
        <v>0.42972241721450111</v>
      </c>
      <c r="G105" s="9">
        <f t="shared" si="29"/>
        <v>1.0877734623607718</v>
      </c>
      <c r="H105" s="9">
        <f t="shared" si="30"/>
        <v>3.6541672481602832</v>
      </c>
      <c r="I105" s="9">
        <f t="shared" si="31"/>
        <v>3.3713461479464826</v>
      </c>
      <c r="J105" s="9">
        <f t="shared" si="32"/>
        <v>2.3270836240801418</v>
      </c>
      <c r="K105" s="11">
        <f t="shared" si="33"/>
        <v>0.29069767441860467</v>
      </c>
      <c r="L105" s="11">
        <f t="shared" si="34"/>
        <v>0.31446540880503143</v>
      </c>
      <c r="M105" s="11">
        <f t="shared" si="35"/>
        <v>0.4504504504504504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-0.26721917178257693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0.24047742345241246</v>
      </c>
      <c r="Q105" s="11">
        <f>2*'OddsRatio_working_3-way'!K105*'OddsRatio_working_3-way'!L105*'OddsRatio_working_3-way'!M105</f>
        <v>8.2355282004250852E-2</v>
      </c>
      <c r="R105" s="11">
        <f t="shared" si="36"/>
        <v>0</v>
      </c>
      <c r="S105" s="11">
        <f t="shared" si="37"/>
        <v>-0.89992578694195302</v>
      </c>
      <c r="T105" s="11">
        <f t="shared" si="38"/>
        <v>-0.30819376265135379</v>
      </c>
      <c r="U105" s="11">
        <f>'OddsRatio_working_3-way'!S105-'OddsRatio_working_3-way'!R105^2/3</f>
        <v>-0.89992578694195302</v>
      </c>
      <c r="V105" s="11">
        <f>'OddsRatio_working_3-way'!S105*'OddsRatio_working_3-way'!R105/3-2*'OddsRatio_working_3-way'!R105^3/27-'OddsRatio_working_3-way'!T105</f>
        <v>0.30819376265135379</v>
      </c>
      <c r="W105" s="11">
        <f>'OddsRatio_working_3-way'!V105^2+4*'OddsRatio_working_3-way'!U105^3/27</f>
        <v>-1.2989890164874743E-2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0.16429644358755435</v>
      </c>
      <c r="Y105" s="11">
        <f>IF('OddsRatio_working_3-way'!W105&gt;=0,IF('OddsRatio_working_3-way'!V105+SQRT('OddsRatio_working_3-way'!W105)&gt;0,0,PI()),ACOS('OddsRatio_working_3-way'!V105/(2*'OddsRatio_working_3-way'!X105)))</f>
        <v>0.35421297023909659</v>
      </c>
      <c r="Z105" s="11">
        <f>'OddsRatio_working_3-way'!X105^(1/3)*COS('OddsRatio_working_3-way'!Y105/3)</f>
        <v>0.54388673118038589</v>
      </c>
      <c r="AA105" s="11">
        <f>'OddsRatio_working_3-way'!X105^(1/3)*COS(('OddsRatio_working_3-way'!Y105+2*PI())/3)</f>
        <v>-0.32781701295569293</v>
      </c>
      <c r="AB105" s="11">
        <f>'OddsRatio_working_3-way'!X105^(1/3)*COS(('OddsRatio_working_3-way'!Y105+4*PI())/3)</f>
        <v>-0.21606971822469295</v>
      </c>
      <c r="AC105" s="11">
        <f>'OddsRatio_working_3-way'!X105^(1/3)*SIN('OddsRatio_working_3-way'!Y105/3)</f>
        <v>6.4517330694155245E-2</v>
      </c>
      <c r="AD105" s="11">
        <f>'OddsRatio_working_3-way'!X105^(1/3)*SIN(('OddsRatio_working_3-way'!Y105+2*PI())/3)</f>
        <v>0.43876106063641457</v>
      </c>
      <c r="AE105" s="11">
        <f>'OddsRatio_working_3-way'!X105^(1/3)*SIN(('OddsRatio_working_3-way'!Y105+4*PI())/3)</f>
        <v>-0.50327839133056984</v>
      </c>
      <c r="AF105" s="11">
        <f>-'OddsRatio_working_3-way'!U105/(3*'OddsRatio_working_3-way'!X105^(1/3))*COS(('OddsRatio_working_3-way'!Y105)/3)</f>
        <v>0.54388673118038577</v>
      </c>
      <c r="AG105" s="11">
        <f>-'OddsRatio_working_3-way'!U105/(3*'OddsRatio_working_3-way'!X105^(1/3))*COS(('OddsRatio_working_3-way'!Y105+2*PI())/3)</f>
        <v>-0.32781701295569282</v>
      </c>
      <c r="AH105" s="11">
        <f>-'OddsRatio_working_3-way'!U105/(3*'OddsRatio_working_3-way'!X105^(1/3))*COS(('OddsRatio_working_3-way'!Y105+4*PI())/3)</f>
        <v>-0.21606971822469292</v>
      </c>
      <c r="AI105" s="11">
        <f>'OddsRatio_working_3-way'!U105/(3*'OddsRatio_working_3-way'!X105^(1/3))*SIN(('OddsRatio_working_3-way'!Y105)/3)</f>
        <v>-6.4517330694155231E-2</v>
      </c>
      <c r="AJ105" s="11">
        <f>'OddsRatio_working_3-way'!U105/(3*'OddsRatio_working_3-way'!X105^(1/3))*SIN(('OddsRatio_working_3-way'!Y105+2*PI())/3)</f>
        <v>-0.43876106063641446</v>
      </c>
      <c r="AK105" s="11">
        <f>'OddsRatio_working_3-way'!U105/(3*'OddsRatio_working_3-way'!X105^(1/3))*SIN(('OddsRatio_working_3-way'!Y105+4*PI())/3)</f>
        <v>0.50327839133056973</v>
      </c>
      <c r="AL105" s="11">
        <f>'OddsRatio_working_3-way'!Z105+'OddsRatio_working_3-way'!AF105</f>
        <v>1.0877734623607718</v>
      </c>
      <c r="AM105" s="11">
        <f>'OddsRatio_working_3-way'!AA105+'OddsRatio_working_3-way'!AG105</f>
        <v>-0.65563402591138575</v>
      </c>
      <c r="AN105" s="11">
        <f>'OddsRatio_working_3-way'!AB105+'OddsRatio_working_3-way'!AH105</f>
        <v>-0.43213943644938591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1.0877734623607718</v>
      </c>
      <c r="AS105" s="11">
        <f>IF(('OddsRatio_working_3-way'!X105=0),IF(Q105&gt;0,-Q105^(1/3),(-Q105)^(1/3)),'OddsRatio_working_3-way'!AM105-'OddsRatio_working_3-way'!R105/3)</f>
        <v>-0.65563402591138575</v>
      </c>
      <c r="AT105" s="11">
        <f>IF(('OddsRatio_working_3-way'!X105=0),IF(Q105&gt;0,-Q105^(1/3),(-Q105)^(1/3)),'OddsRatio_working_3-way'!AN105-'OddsRatio_working_3-way'!R105/3)</f>
        <v>-0.43213943644938591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3.47</v>
      </c>
      <c r="B106" s="4">
        <f>IF('True_Odds_Calculator_3-way'!B107="","",'True_Odds_Calculator_3-way'!B107)</f>
        <v>3.55</v>
      </c>
      <c r="C106" s="4">
        <f>IF('True_Odds_Calculator_3-way'!C107="","",'True_Odds_Calculator_3-way'!C107)</f>
        <v>2.02</v>
      </c>
      <c r="D106" s="9">
        <f t="shared" si="26"/>
        <v>0.26808140034101946</v>
      </c>
      <c r="E106" s="9">
        <f t="shared" si="27"/>
        <v>0.26187346322391203</v>
      </c>
      <c r="F106" s="9">
        <f t="shared" si="28"/>
        <v>0.47004513643506857</v>
      </c>
      <c r="G106" s="9">
        <f t="shared" si="29"/>
        <v>1.1053482984013319</v>
      </c>
      <c r="H106" s="9">
        <f t="shared" si="30"/>
        <v>3.7302102970512898</v>
      </c>
      <c r="I106" s="9">
        <f t="shared" si="31"/>
        <v>3.8186381609233959</v>
      </c>
      <c r="J106" s="9">
        <f t="shared" si="32"/>
        <v>2.1274552643693587</v>
      </c>
      <c r="K106" s="11">
        <f t="shared" si="33"/>
        <v>0.28818443804034583</v>
      </c>
      <c r="L106" s="11">
        <f t="shared" si="34"/>
        <v>0.28169014084507044</v>
      </c>
      <c r="M106" s="11">
        <f t="shared" si="35"/>
        <v>0.49504950495049505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-0.25818327662209739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0.24273239516994682</v>
      </c>
      <c r="Q106" s="11">
        <f>2*'OddsRatio_working_3-way'!K106*'OddsRatio_working_3-way'!L106*'OddsRatio_working_3-way'!M106</f>
        <v>8.0374965288061873E-2</v>
      </c>
      <c r="R106" s="11">
        <f t="shared" si="36"/>
        <v>0</v>
      </c>
      <c r="S106" s="11">
        <f t="shared" si="37"/>
        <v>-0.94015537468460431</v>
      </c>
      <c r="T106" s="11">
        <f t="shared" si="38"/>
        <v>-0.31130972671675644</v>
      </c>
      <c r="U106" s="11">
        <f>'OddsRatio_working_3-way'!S106-'OddsRatio_working_3-way'!R106^2/3</f>
        <v>-0.94015537468460431</v>
      </c>
      <c r="V106" s="11">
        <f>'OddsRatio_working_3-way'!S106*'OddsRatio_working_3-way'!R106/3-2*'OddsRatio_working_3-way'!R106^3/27-'OddsRatio_working_3-way'!T106</f>
        <v>0.31130972671675644</v>
      </c>
      <c r="W106" s="11">
        <f>'OddsRatio_working_3-way'!V106^2+4*'OddsRatio_working_3-way'!U106^3/27</f>
        <v>-2.6196762984300681E-2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0.1754355358335094</v>
      </c>
      <c r="Y106" s="11">
        <f>IF('OddsRatio_working_3-way'!W106&gt;=0,IF('OddsRatio_working_3-way'!V106+SQRT('OddsRatio_working_3-way'!W106)&gt;0,0,PI()),ACOS('OddsRatio_working_3-way'!V106/(2*'OddsRatio_working_3-way'!X106)))</f>
        <v>0.47945122981352695</v>
      </c>
      <c r="Z106" s="11">
        <f>'OddsRatio_working_3-way'!X106^(1/3)*COS('OddsRatio_working_3-way'!Y106/3)</f>
        <v>0.55267414920066604</v>
      </c>
      <c r="AA106" s="11">
        <f>'OddsRatio_working_3-way'!X106^(1/3)*COS(('OddsRatio_working_3-way'!Y106+2*PI())/3)</f>
        <v>-0.35348827209681438</v>
      </c>
      <c r="AB106" s="11">
        <f>'OddsRatio_working_3-way'!X106^(1/3)*COS(('OddsRatio_working_3-way'!Y106+4*PI())/3)</f>
        <v>-0.19918587710385155</v>
      </c>
      <c r="AC106" s="11">
        <f>'OddsRatio_working_3-way'!X106^(1/3)*SIN('OddsRatio_working_3-way'!Y106/3)</f>
        <v>8.908652928579093E-2</v>
      </c>
      <c r="AD106" s="11">
        <f>'OddsRatio_working_3-way'!X106^(1/3)*SIN(('OddsRatio_working_3-way'!Y106+2*PI())/3)</f>
        <v>0.4340865885798324</v>
      </c>
      <c r="AE106" s="11">
        <f>'OddsRatio_working_3-way'!X106^(1/3)*SIN(('OddsRatio_working_3-way'!Y106+4*PI())/3)</f>
        <v>-0.52317311786562337</v>
      </c>
      <c r="AF106" s="11">
        <f>-'OddsRatio_working_3-way'!U106/(3*'OddsRatio_working_3-way'!X106^(1/3))*COS(('OddsRatio_working_3-way'!Y106)/3)</f>
        <v>0.55267414920066593</v>
      </c>
      <c r="AG106" s="11">
        <f>-'OddsRatio_working_3-way'!U106/(3*'OddsRatio_working_3-way'!X106^(1/3))*COS(('OddsRatio_working_3-way'!Y106+2*PI())/3)</f>
        <v>-0.35348827209681433</v>
      </c>
      <c r="AH106" s="11">
        <f>-'OddsRatio_working_3-way'!U106/(3*'OddsRatio_working_3-way'!X106^(1/3))*COS(('OddsRatio_working_3-way'!Y106+4*PI())/3)</f>
        <v>-0.19918587710385152</v>
      </c>
      <c r="AI106" s="11">
        <f>'OddsRatio_working_3-way'!U106/(3*'OddsRatio_working_3-way'!X106^(1/3))*SIN(('OddsRatio_working_3-way'!Y106)/3)</f>
        <v>-8.9086529285790916E-2</v>
      </c>
      <c r="AJ106" s="11">
        <f>'OddsRatio_working_3-way'!U106/(3*'OddsRatio_working_3-way'!X106^(1/3))*SIN(('OddsRatio_working_3-way'!Y106+2*PI())/3)</f>
        <v>-0.43408658857983229</v>
      </c>
      <c r="AK106" s="11">
        <f>'OddsRatio_working_3-way'!U106/(3*'OddsRatio_working_3-way'!X106^(1/3))*SIN(('OddsRatio_working_3-way'!Y106+4*PI())/3)</f>
        <v>0.52317311786562326</v>
      </c>
      <c r="AL106" s="11">
        <f>'OddsRatio_working_3-way'!Z106+'OddsRatio_working_3-way'!AF106</f>
        <v>1.1053482984013319</v>
      </c>
      <c r="AM106" s="11">
        <f>'OddsRatio_working_3-way'!AA106+'OddsRatio_working_3-way'!AG106</f>
        <v>-0.70697654419362865</v>
      </c>
      <c r="AN106" s="11">
        <f>'OddsRatio_working_3-way'!AB106+'OddsRatio_working_3-way'!AH106</f>
        <v>-0.3983717542077031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1.1053482984013319</v>
      </c>
      <c r="AS106" s="11">
        <f>IF(('OddsRatio_working_3-way'!X106=0),IF(Q106&gt;0,-Q106^(1/3),(-Q106)^(1/3)),'OddsRatio_working_3-way'!AM106-'OddsRatio_working_3-way'!R106/3)</f>
        <v>-0.70697654419362865</v>
      </c>
      <c r="AT106" s="11">
        <f>IF(('OddsRatio_working_3-way'!X106=0),IF(Q106&gt;0,-Q106^(1/3),(-Q106)^(1/3)),'OddsRatio_working_3-way'!AN106-'OddsRatio_working_3-way'!R106/3)</f>
        <v>-0.3983717542077031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3.58</v>
      </c>
      <c r="B107" s="4">
        <f>IF('True_Odds_Calculator_3-way'!B108="","",'True_Odds_Calculator_3-way'!B108)</f>
        <v>3.55</v>
      </c>
      <c r="C107" s="4">
        <f>IF('True_Odds_Calculator_3-way'!C108="","",'True_Odds_Calculator_3-way'!C108)</f>
        <v>1.99</v>
      </c>
      <c r="D107" s="9">
        <f t="shared" si="26"/>
        <v>0.259927731853413</v>
      </c>
      <c r="E107" s="9">
        <f t="shared" si="27"/>
        <v>0.26218395363525587</v>
      </c>
      <c r="F107" s="9">
        <f t="shared" si="28"/>
        <v>0.47788831451133129</v>
      </c>
      <c r="G107" s="9">
        <f t="shared" si="29"/>
        <v>1.1035748832589212</v>
      </c>
      <c r="H107" s="9">
        <f t="shared" si="30"/>
        <v>3.8472231988080168</v>
      </c>
      <c r="I107" s="9">
        <f t="shared" si="31"/>
        <v>3.8141159523102486</v>
      </c>
      <c r="J107" s="9">
        <f t="shared" si="32"/>
        <v>2.0925391344263322</v>
      </c>
      <c r="K107" s="11">
        <f t="shared" si="33"/>
        <v>0.27932960893854747</v>
      </c>
      <c r="L107" s="11">
        <f t="shared" si="34"/>
        <v>0.28169014084507044</v>
      </c>
      <c r="M107" s="11">
        <f t="shared" si="35"/>
        <v>0.50251256281407031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-0.25753165860777671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0.24198417534204977</v>
      </c>
      <c r="Q107" s="11">
        <f>2*'OddsRatio_working_3-way'!K107*'OddsRatio_working_3-way'!L107*'OddsRatio_working_3-way'!M107</f>
        <v>7.9079795863414945E-2</v>
      </c>
      <c r="R107" s="11">
        <f t="shared" si="36"/>
        <v>0</v>
      </c>
      <c r="S107" s="11">
        <f t="shared" si="37"/>
        <v>-0.93962884660558987</v>
      </c>
      <c r="T107" s="11">
        <f t="shared" si="38"/>
        <v>-0.30706825052470255</v>
      </c>
      <c r="U107" s="11">
        <f>'OddsRatio_working_3-way'!S107-'OddsRatio_working_3-way'!R107^2/3</f>
        <v>-0.93962884660558987</v>
      </c>
      <c r="V107" s="11">
        <f>'OddsRatio_working_3-way'!S107*'OddsRatio_working_3-way'!R107/3-2*'OddsRatio_working_3-way'!R107^3/27-'OddsRatio_working_3-way'!T107</f>
        <v>0.30706825052470255</v>
      </c>
      <c r="W107" s="11">
        <f>'OddsRatio_working_3-way'!V107^2+4*'OddsRatio_working_3-way'!U107^3/27</f>
        <v>-2.8612872482605828E-2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0.17528817912434036</v>
      </c>
      <c r="Y107" s="11">
        <f>IF('OddsRatio_working_3-way'!W107&gt;=0,IF('OddsRatio_working_3-way'!V107+SQRT('OddsRatio_working_3-way'!W107)&gt;0,0,PI()),ACOS('OddsRatio_working_3-way'!V107/(2*'OddsRatio_working_3-way'!X107)))</f>
        <v>0.50350769404552143</v>
      </c>
      <c r="Z107" s="11">
        <f>'OddsRatio_working_3-way'!X107^(1/3)*COS('OddsRatio_working_3-way'!Y107/3)</f>
        <v>0.55178744162946058</v>
      </c>
      <c r="AA107" s="11">
        <f>'OddsRatio_working_3-way'!X107^(1/3)*COS(('OddsRatio_working_3-way'!Y107+2*PI())/3)</f>
        <v>-0.35685776281121467</v>
      </c>
      <c r="AB107" s="11">
        <f>'OddsRatio_working_3-way'!X107^(1/3)*COS(('OddsRatio_working_3-way'!Y107+4*PI())/3)</f>
        <v>-0.19492967881824622</v>
      </c>
      <c r="AC107" s="11">
        <f>'OddsRatio_working_3-way'!X107^(1/3)*SIN('OddsRatio_working_3-way'!Y107/3)</f>
        <v>9.3489222882700951E-2</v>
      </c>
      <c r="AD107" s="11">
        <f>'OddsRatio_working_3-way'!X107^(1/3)*SIN(('OddsRatio_working_3-way'!Y107+2*PI())/3)</f>
        <v>0.43111733049898548</v>
      </c>
      <c r="AE107" s="11">
        <f>'OddsRatio_working_3-way'!X107^(1/3)*SIN(('OddsRatio_working_3-way'!Y107+4*PI())/3)</f>
        <v>-0.52460655338168627</v>
      </c>
      <c r="AF107" s="11">
        <f>-'OddsRatio_working_3-way'!U107/(3*'OddsRatio_working_3-way'!X107^(1/3))*COS(('OddsRatio_working_3-way'!Y107)/3)</f>
        <v>0.55178744162946047</v>
      </c>
      <c r="AG107" s="11">
        <f>-'OddsRatio_working_3-way'!U107/(3*'OddsRatio_working_3-way'!X107^(1/3))*COS(('OddsRatio_working_3-way'!Y107+2*PI())/3)</f>
        <v>-0.35685776281121462</v>
      </c>
      <c r="AH107" s="11">
        <f>-'OddsRatio_working_3-way'!U107/(3*'OddsRatio_working_3-way'!X107^(1/3))*COS(('OddsRatio_working_3-way'!Y107+4*PI())/3)</f>
        <v>-0.19492967881824619</v>
      </c>
      <c r="AI107" s="11">
        <f>'OddsRatio_working_3-way'!U107/(3*'OddsRatio_working_3-way'!X107^(1/3))*SIN(('OddsRatio_working_3-way'!Y107)/3)</f>
        <v>-9.3489222882700923E-2</v>
      </c>
      <c r="AJ107" s="11">
        <f>'OddsRatio_working_3-way'!U107/(3*'OddsRatio_working_3-way'!X107^(1/3))*SIN(('OddsRatio_working_3-way'!Y107+2*PI())/3)</f>
        <v>-0.43111733049898543</v>
      </c>
      <c r="AK107" s="11">
        <f>'OddsRatio_working_3-way'!U107/(3*'OddsRatio_working_3-way'!X107^(1/3))*SIN(('OddsRatio_working_3-way'!Y107+4*PI())/3)</f>
        <v>0.52460655338168616</v>
      </c>
      <c r="AL107" s="11">
        <f>'OddsRatio_working_3-way'!Z107+'OddsRatio_working_3-way'!AF107</f>
        <v>1.1035748832589212</v>
      </c>
      <c r="AM107" s="11">
        <f>'OddsRatio_working_3-way'!AA107+'OddsRatio_working_3-way'!AG107</f>
        <v>-0.71371552562242924</v>
      </c>
      <c r="AN107" s="11">
        <f>'OddsRatio_working_3-way'!AB107+'OddsRatio_working_3-way'!AH107</f>
        <v>-0.38985935763649238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1.1035748832589212</v>
      </c>
      <c r="AS107" s="11">
        <f>IF(('OddsRatio_working_3-way'!X107=0),IF(Q107&gt;0,-Q107^(1/3),(-Q107)^(1/3)),'OddsRatio_working_3-way'!AM107-'OddsRatio_working_3-way'!R107/3)</f>
        <v>-0.71371552562242924</v>
      </c>
      <c r="AT107" s="11">
        <f>IF(('OddsRatio_working_3-way'!X107=0),IF(Q107&gt;0,-Q107^(1/3),(-Q107)^(1/3)),'OddsRatio_working_3-way'!AN107-'OddsRatio_working_3-way'!R107/3)</f>
        <v>-0.38985935763649238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2.58</v>
      </c>
      <c r="B108" s="4">
        <f>IF('True_Odds_Calculator_3-way'!B109="","",'True_Odds_Calculator_3-way'!B109)</f>
        <v>3.2</v>
      </c>
      <c r="C108" s="4">
        <f>IF('True_Odds_Calculator_3-way'!C109="","",'True_Odds_Calculator_3-way'!C109)</f>
        <v>2.75</v>
      </c>
      <c r="D108" s="9">
        <f t="shared" si="26"/>
        <v>0.36540190803384209</v>
      </c>
      <c r="E108" s="9">
        <f t="shared" si="27"/>
        <v>0.29255100239364468</v>
      </c>
      <c r="F108" s="9">
        <f t="shared" si="28"/>
        <v>0.34204708957251301</v>
      </c>
      <c r="G108" s="9">
        <f t="shared" si="29"/>
        <v>1.099185179861454</v>
      </c>
      <c r="H108" s="9">
        <f t="shared" si="30"/>
        <v>2.7367125841810984</v>
      </c>
      <c r="I108" s="9">
        <f t="shared" si="31"/>
        <v>3.4182073956951986</v>
      </c>
      <c r="J108" s="9">
        <f t="shared" si="32"/>
        <v>2.923574064757545</v>
      </c>
      <c r="K108" s="11">
        <f t="shared" si="33"/>
        <v>0.38759689922480617</v>
      </c>
      <c r="L108" s="11">
        <f t="shared" si="34"/>
        <v>0.3125</v>
      </c>
      <c r="M108" s="11">
        <f t="shared" si="35"/>
        <v>0.36363636363636365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-0.26792635658914732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0.24356941508104296</v>
      </c>
      <c r="Q108" s="11">
        <f>2*'OddsRatio_working_3-way'!K108*'OddsRatio_working_3-way'!L108*'OddsRatio_working_3-way'!M108</f>
        <v>8.809020436927413E-2</v>
      </c>
      <c r="R108" s="11">
        <f t="shared" si="36"/>
        <v>0</v>
      </c>
      <c r="S108" s="11">
        <f t="shared" si="37"/>
        <v>-0.90909090909090884</v>
      </c>
      <c r="T108" s="11">
        <f t="shared" si="38"/>
        <v>-0.32878513891172112</v>
      </c>
      <c r="U108" s="11">
        <f>'OddsRatio_working_3-way'!S108-'OddsRatio_working_3-way'!R108^2/3</f>
        <v>-0.90909090909090884</v>
      </c>
      <c r="V108" s="11">
        <f>'OddsRatio_working_3-way'!S108*'OddsRatio_working_3-way'!R108/3-2*'OddsRatio_working_3-way'!R108^3/27-'OddsRatio_working_3-way'!T108</f>
        <v>0.32878513891172112</v>
      </c>
      <c r="W108" s="11">
        <f>'OddsRatio_working_3-way'!V108^2+4*'OddsRatio_working_3-way'!U108^3/27</f>
        <v>-3.206228860663532E-3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0.16681269168581214</v>
      </c>
      <c r="Y108" s="11">
        <f>IF('OddsRatio_working_3-way'!W108&gt;=0,IF('OddsRatio_working_3-way'!V108+SQRT('OddsRatio_working_3-way'!W108)&gt;0,0,PI()),ACOS('OddsRatio_working_3-way'!V108/(2*'OddsRatio_working_3-way'!X108)))</f>
        <v>0.17054758269345194</v>
      </c>
      <c r="Z108" s="11">
        <f>'OddsRatio_working_3-way'!X108^(1/3)*COS('OddsRatio_working_3-way'!Y108/3)</f>
        <v>0.5495925899307269</v>
      </c>
      <c r="AA108" s="11">
        <f>'OddsRatio_working_3-way'!X108^(1/3)*COS(('OddsRatio_working_3-way'!Y108+2*PI())/3)</f>
        <v>-0.30188348922121244</v>
      </c>
      <c r="AB108" s="11">
        <f>'OddsRatio_working_3-way'!X108^(1/3)*COS(('OddsRatio_working_3-way'!Y108+4*PI())/3)</f>
        <v>-0.24770910070951455</v>
      </c>
      <c r="AC108" s="11">
        <f>'OddsRatio_working_3-way'!X108^(1/3)*SIN('OddsRatio_working_3-way'!Y108/3)</f>
        <v>3.1277597790412226E-2</v>
      </c>
      <c r="AD108" s="11">
        <f>'OddsRatio_working_3-way'!X108^(1/3)*SIN(('OddsRatio_working_3-way'!Y108+2*PI())/3)</f>
        <v>0.460322345716487</v>
      </c>
      <c r="AE108" s="11">
        <f>'OddsRatio_working_3-way'!X108^(1/3)*SIN(('OddsRatio_working_3-way'!Y108+4*PI())/3)</f>
        <v>-0.49159994350689923</v>
      </c>
      <c r="AF108" s="11">
        <f>-'OddsRatio_working_3-way'!U108/(3*'OddsRatio_working_3-way'!X108^(1/3))*COS(('OddsRatio_working_3-way'!Y108)/3)</f>
        <v>0.54959258993072702</v>
      </c>
      <c r="AG108" s="11">
        <f>-'OddsRatio_working_3-way'!U108/(3*'OddsRatio_working_3-way'!X108^(1/3))*COS(('OddsRatio_working_3-way'!Y108+2*PI())/3)</f>
        <v>-0.3018834892212125</v>
      </c>
      <c r="AH108" s="11">
        <f>-'OddsRatio_working_3-way'!U108/(3*'OddsRatio_working_3-way'!X108^(1/3))*COS(('OddsRatio_working_3-way'!Y108+4*PI())/3)</f>
        <v>-0.2477091007095146</v>
      </c>
      <c r="AI108" s="11">
        <f>'OddsRatio_working_3-way'!U108/(3*'OddsRatio_working_3-way'!X108^(1/3))*SIN(('OddsRatio_working_3-way'!Y108)/3)</f>
        <v>-3.1277597790412233E-2</v>
      </c>
      <c r="AJ108" s="11">
        <f>'OddsRatio_working_3-way'!U108/(3*'OddsRatio_working_3-way'!X108^(1/3))*SIN(('OddsRatio_working_3-way'!Y108+2*PI())/3)</f>
        <v>-0.46032234571648711</v>
      </c>
      <c r="AK108" s="11">
        <f>'OddsRatio_working_3-way'!U108/(3*'OddsRatio_working_3-way'!X108^(1/3))*SIN(('OddsRatio_working_3-way'!Y108+4*PI())/3)</f>
        <v>0.49159994350689928</v>
      </c>
      <c r="AL108" s="11">
        <f>'OddsRatio_working_3-way'!Z108+'OddsRatio_working_3-way'!AF108</f>
        <v>1.099185179861454</v>
      </c>
      <c r="AM108" s="11">
        <f>'OddsRatio_working_3-way'!AA108+'OddsRatio_working_3-way'!AG108</f>
        <v>-0.60376697844242488</v>
      </c>
      <c r="AN108" s="11">
        <f>'OddsRatio_working_3-way'!AB108+'OddsRatio_working_3-way'!AH108</f>
        <v>-0.49541820141902915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1.099185179861454</v>
      </c>
      <c r="AS108" s="11">
        <f>IF(('OddsRatio_working_3-way'!X108=0),IF(Q108&gt;0,-Q108^(1/3),(-Q108)^(1/3)),'OddsRatio_working_3-way'!AM108-'OddsRatio_working_3-way'!R108/3)</f>
        <v>-0.60376697844242488</v>
      </c>
      <c r="AT108" s="11">
        <f>IF(('OddsRatio_working_3-way'!X108=0),IF(Q108&gt;0,-Q108^(1/3),(-Q108)^(1/3)),'OddsRatio_working_3-way'!AN108-'OddsRatio_working_3-way'!R108/3)</f>
        <v>-0.49541820141902915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1.76</v>
      </c>
      <c r="B109" s="4">
        <f>IF('True_Odds_Calculator_3-way'!B110="","",'True_Odds_Calculator_3-way'!B110)</f>
        <v>3.77</v>
      </c>
      <c r="C109" s="4">
        <f>IF('True_Odds_Calculator_3-way'!C110="","",'True_Odds_Calculator_3-way'!C110)</f>
        <v>4.93</v>
      </c>
      <c r="D109" s="9">
        <f t="shared" si="26"/>
        <v>0.55322126741606492</v>
      </c>
      <c r="E109" s="9">
        <f t="shared" si="27"/>
        <v>0.25358369096239358</v>
      </c>
      <c r="F109" s="9">
        <f t="shared" si="28"/>
        <v>0.19319504162154141</v>
      </c>
      <c r="G109" s="9">
        <f t="shared" si="29"/>
        <v>1.0626250074326835</v>
      </c>
      <c r="H109" s="9">
        <f t="shared" si="30"/>
        <v>1.8075950056488395</v>
      </c>
      <c r="I109" s="9">
        <f t="shared" si="31"/>
        <v>3.9434712705885326</v>
      </c>
      <c r="J109" s="9">
        <f t="shared" si="32"/>
        <v>5.1761162792104454</v>
      </c>
      <c r="K109" s="11">
        <f t="shared" si="33"/>
        <v>0.56818181818181823</v>
      </c>
      <c r="L109" s="11">
        <f t="shared" si="34"/>
        <v>0.26525198938992045</v>
      </c>
      <c r="M109" s="11">
        <f t="shared" si="35"/>
        <v>0.20283975659229211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-0.25292104901463497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0.22805410299290141</v>
      </c>
      <c r="Q109" s="11">
        <f>2*'OddsRatio_working_3-way'!K109*'OddsRatio_working_3-way'!L109*'OddsRatio_working_3-way'!M109</f>
        <v>6.1140510185764448E-2</v>
      </c>
      <c r="R109" s="11">
        <f t="shared" si="36"/>
        <v>0</v>
      </c>
      <c r="S109" s="11">
        <f t="shared" si="37"/>
        <v>-0.90168099445019045</v>
      </c>
      <c r="T109" s="11">
        <f t="shared" si="38"/>
        <v>-0.24173753202417972</v>
      </c>
      <c r="U109" s="11">
        <f>'OddsRatio_working_3-way'!S109-'OddsRatio_working_3-way'!R109^2/3</f>
        <v>-0.90168099445019045</v>
      </c>
      <c r="V109" s="11">
        <f>'OddsRatio_working_3-way'!S109*'OddsRatio_working_3-way'!R109/3-2*'OddsRatio_working_3-way'!R109^3/27-'OddsRatio_working_3-way'!T109</f>
        <v>0.24173753202417972</v>
      </c>
      <c r="W109" s="11">
        <f>'OddsRatio_working_3-way'!V109^2+4*'OddsRatio_working_3-way'!U109^3/27</f>
        <v>-5.0169254613576048E-2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0.1647773414358884</v>
      </c>
      <c r="Y109" s="11">
        <f>IF('OddsRatio_working_3-way'!W109&gt;=0,IF('OddsRatio_working_3-way'!V109+SQRT('OddsRatio_working_3-way'!W109)&gt;0,0,PI()),ACOS('OddsRatio_working_3-way'!V109/(2*'OddsRatio_working_3-way'!X109)))</f>
        <v>0.74729822318682348</v>
      </c>
      <c r="Z109" s="11">
        <f>'OddsRatio_working_3-way'!X109^(1/3)*COS('OddsRatio_working_3-way'!Y109/3)</f>
        <v>0.53131250371634187</v>
      </c>
      <c r="AA109" s="11">
        <f>'OddsRatio_working_3-way'!X109^(1/3)*COS(('OddsRatio_working_3-way'!Y109+2*PI())/3)</f>
        <v>-0.38270545586465637</v>
      </c>
      <c r="AB109" s="11">
        <f>'OddsRatio_working_3-way'!X109^(1/3)*COS(('OddsRatio_working_3-way'!Y109+4*PI())/3)</f>
        <v>-0.14860704785168558</v>
      </c>
      <c r="AC109" s="11">
        <f>'OddsRatio_working_3-way'!X109^(1/3)*SIN('OddsRatio_working_3-way'!Y109/3)</f>
        <v>0.13515677888315156</v>
      </c>
      <c r="AD109" s="11">
        <f>'OddsRatio_working_3-way'!X109^(1/3)*SIN(('OddsRatio_working_3-way'!Y109+2*PI())/3)</f>
        <v>0.39255173612509014</v>
      </c>
      <c r="AE109" s="11">
        <f>'OddsRatio_working_3-way'!X109^(1/3)*SIN(('OddsRatio_working_3-way'!Y109+4*PI())/3)</f>
        <v>-0.52770851500824167</v>
      </c>
      <c r="AF109" s="11">
        <f>-'OddsRatio_working_3-way'!U109/(3*'OddsRatio_working_3-way'!X109^(1/3))*COS(('OddsRatio_working_3-way'!Y109)/3)</f>
        <v>0.53131250371634176</v>
      </c>
      <c r="AG109" s="11">
        <f>-'OddsRatio_working_3-way'!U109/(3*'OddsRatio_working_3-way'!X109^(1/3))*COS(('OddsRatio_working_3-way'!Y109+2*PI())/3)</f>
        <v>-0.38270545586465632</v>
      </c>
      <c r="AH109" s="11">
        <f>-'OddsRatio_working_3-way'!U109/(3*'OddsRatio_working_3-way'!X109^(1/3))*COS(('OddsRatio_working_3-way'!Y109+4*PI())/3)</f>
        <v>-0.14860704785168555</v>
      </c>
      <c r="AI109" s="11">
        <f>'OddsRatio_working_3-way'!U109/(3*'OddsRatio_working_3-way'!X109^(1/3))*SIN(('OddsRatio_working_3-way'!Y109)/3)</f>
        <v>-0.13515677888315153</v>
      </c>
      <c r="AJ109" s="11">
        <f>'OddsRatio_working_3-way'!U109/(3*'OddsRatio_working_3-way'!X109^(1/3))*SIN(('OddsRatio_working_3-way'!Y109+2*PI())/3)</f>
        <v>-0.39255173612509009</v>
      </c>
      <c r="AK109" s="11">
        <f>'OddsRatio_working_3-way'!U109/(3*'OddsRatio_working_3-way'!X109^(1/3))*SIN(('OddsRatio_working_3-way'!Y109+4*PI())/3)</f>
        <v>0.52770851500824167</v>
      </c>
      <c r="AL109" s="11">
        <f>'OddsRatio_working_3-way'!Z109+'OddsRatio_working_3-way'!AF109</f>
        <v>1.0626250074326835</v>
      </c>
      <c r="AM109" s="11">
        <f>'OddsRatio_working_3-way'!AA109+'OddsRatio_working_3-way'!AG109</f>
        <v>-0.76541091172931264</v>
      </c>
      <c r="AN109" s="11">
        <f>'OddsRatio_working_3-way'!AB109+'OddsRatio_working_3-way'!AH109</f>
        <v>-0.2972140957033711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1.0626250074326835</v>
      </c>
      <c r="AS109" s="11">
        <f>IF(('OddsRatio_working_3-way'!X109=0),IF(Q109&gt;0,-Q109^(1/3),(-Q109)^(1/3)),'OddsRatio_working_3-way'!AM109-'OddsRatio_working_3-way'!R109/3)</f>
        <v>-0.76541091172931264</v>
      </c>
      <c r="AT109" s="11">
        <f>IF(('OddsRatio_working_3-way'!X109=0),IF(Q109&gt;0,-Q109^(1/3),(-Q109)^(1/3)),'OddsRatio_working_3-way'!AN109-'OddsRatio_working_3-way'!R109/3)</f>
        <v>-0.2972140957033711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1.41</v>
      </c>
      <c r="B110" s="4">
        <f>IF('True_Odds_Calculator_3-way'!B111="","",'True_Odds_Calculator_3-way'!B111)</f>
        <v>4.84</v>
      </c>
      <c r="C110" s="4">
        <f>IF('True_Odds_Calculator_3-way'!C111="","",'True_Odds_Calculator_3-way'!C111)</f>
        <v>8.2899999999999991</v>
      </c>
      <c r="D110" s="9">
        <f t="shared" si="26"/>
        <v>0.69306227815709764</v>
      </c>
      <c r="E110" s="9">
        <f t="shared" si="27"/>
        <v>0.19425501510620091</v>
      </c>
      <c r="F110" s="9">
        <f t="shared" si="28"/>
        <v>0.11268270673670149</v>
      </c>
      <c r="G110" s="9">
        <f t="shared" si="29"/>
        <v>1.0801750628405205</v>
      </c>
      <c r="H110" s="9">
        <f t="shared" si="30"/>
        <v>1.4428717757646135</v>
      </c>
      <c r="I110" s="9">
        <f t="shared" si="31"/>
        <v>5.1478722413075992</v>
      </c>
      <c r="J110" s="9">
        <f t="shared" si="32"/>
        <v>8.874476208107394</v>
      </c>
      <c r="K110" s="11">
        <f t="shared" si="33"/>
        <v>0.70921985815602839</v>
      </c>
      <c r="L110" s="11">
        <f t="shared" si="34"/>
        <v>0.20661157024793389</v>
      </c>
      <c r="M110" s="11">
        <f t="shared" si="35"/>
        <v>0.12062726176115804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-0.20287269783178496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0.20397963201508756</v>
      </c>
      <c r="Q110" s="11">
        <f>2*'OddsRatio_working_3-way'!K110*'OddsRatio_working_3-way'!L110*'OddsRatio_working_3-way'!M110</f>
        <v>3.5351755981817605E-2</v>
      </c>
      <c r="R110" s="11">
        <f t="shared" si="36"/>
        <v>0</v>
      </c>
      <c r="S110" s="11">
        <f t="shared" si="37"/>
        <v>-1.0054562994189609</v>
      </c>
      <c r="T110" s="11">
        <f t="shared" si="38"/>
        <v>-0.17425585778491526</v>
      </c>
      <c r="U110" s="11">
        <f>'OddsRatio_working_3-way'!S110-'OddsRatio_working_3-way'!R110^2/3</f>
        <v>-1.0054562994189609</v>
      </c>
      <c r="V110" s="11">
        <f>'OddsRatio_working_3-way'!S110*'OddsRatio_working_3-way'!R110/3-2*'OddsRatio_working_3-way'!R110^3/27-'OddsRatio_working_3-way'!T110</f>
        <v>0.17425585778491526</v>
      </c>
      <c r="W110" s="11">
        <f>'OddsRatio_working_3-way'!V110^2+4*'OddsRatio_working_3-way'!U110^3/27</f>
        <v>-0.12022132185098122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0.19402733430069707</v>
      </c>
      <c r="Y110" s="11">
        <f>IF('OddsRatio_working_3-way'!W110&gt;=0,IF('OddsRatio_working_3-way'!V110+SQRT('OddsRatio_working_3-way'!W110)&gt;0,0,PI()),ACOS('OddsRatio_working_3-way'!V110/(2*'OddsRatio_working_3-way'!X110)))</f>
        <v>1.105094761634259</v>
      </c>
      <c r="Z110" s="11">
        <f>'OddsRatio_working_3-way'!X110^(1/3)*COS('OddsRatio_working_3-way'!Y110/3)</f>
        <v>0.54008753142026023</v>
      </c>
      <c r="AA110" s="11">
        <f>'OddsRatio_working_3-way'!X110^(1/3)*COS(('OddsRatio_working_3-way'!Y110+2*PI())/3)</f>
        <v>-0.45057954791968885</v>
      </c>
      <c r="AB110" s="11">
        <f>'OddsRatio_working_3-way'!X110^(1/3)*COS(('OddsRatio_working_3-way'!Y110+4*PI())/3)</f>
        <v>-8.9507983500571583E-2</v>
      </c>
      <c r="AC110" s="11">
        <f>'OddsRatio_working_3-way'!X110^(1/3)*SIN('OddsRatio_working_3-way'!Y110/3)</f>
        <v>0.20846476491409688</v>
      </c>
      <c r="AD110" s="11">
        <f>'OddsRatio_working_3-way'!X110^(1/3)*SIN(('OddsRatio_working_3-way'!Y110+2*PI())/3)</f>
        <v>0.36349714002012329</v>
      </c>
      <c r="AE110" s="11">
        <f>'OddsRatio_working_3-way'!X110^(1/3)*SIN(('OddsRatio_working_3-way'!Y110+4*PI())/3)</f>
        <v>-0.57196190493422006</v>
      </c>
      <c r="AF110" s="11">
        <f>-'OddsRatio_working_3-way'!U110/(3*'OddsRatio_working_3-way'!X110^(1/3))*COS(('OddsRatio_working_3-way'!Y110)/3)</f>
        <v>0.54008753142026023</v>
      </c>
      <c r="AG110" s="11">
        <f>-'OddsRatio_working_3-way'!U110/(3*'OddsRatio_working_3-way'!X110^(1/3))*COS(('OddsRatio_working_3-way'!Y110+2*PI())/3)</f>
        <v>-0.45057954791968879</v>
      </c>
      <c r="AH110" s="11">
        <f>-'OddsRatio_working_3-way'!U110/(3*'OddsRatio_working_3-way'!X110^(1/3))*COS(('OddsRatio_working_3-way'!Y110+4*PI())/3)</f>
        <v>-8.950798350057157E-2</v>
      </c>
      <c r="AI110" s="11">
        <f>'OddsRatio_working_3-way'!U110/(3*'OddsRatio_working_3-way'!X110^(1/3))*SIN(('OddsRatio_working_3-way'!Y110)/3)</f>
        <v>-0.20846476491409682</v>
      </c>
      <c r="AJ110" s="11">
        <f>'OddsRatio_working_3-way'!U110/(3*'OddsRatio_working_3-way'!X110^(1/3))*SIN(('OddsRatio_working_3-way'!Y110+2*PI())/3)</f>
        <v>-0.36349714002012323</v>
      </c>
      <c r="AK110" s="11">
        <f>'OddsRatio_working_3-way'!U110/(3*'OddsRatio_working_3-way'!X110^(1/3))*SIN(('OddsRatio_working_3-way'!Y110+4*PI())/3)</f>
        <v>0.57196190493421994</v>
      </c>
      <c r="AL110" s="11">
        <f>'OddsRatio_working_3-way'!Z110+'OddsRatio_working_3-way'!AF110</f>
        <v>1.0801750628405205</v>
      </c>
      <c r="AM110" s="11">
        <f>'OddsRatio_working_3-way'!AA110+'OddsRatio_working_3-way'!AG110</f>
        <v>-0.90115909583937759</v>
      </c>
      <c r="AN110" s="11">
        <f>'OddsRatio_working_3-way'!AB110+'OddsRatio_working_3-way'!AH110</f>
        <v>-0.17901596700114314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1.0801750628405205</v>
      </c>
      <c r="AS110" s="11">
        <f>IF(('OddsRatio_working_3-way'!X110=0),IF(Q110&gt;0,-Q110^(1/3),(-Q110)^(1/3)),'OddsRatio_working_3-way'!AM110-'OddsRatio_working_3-way'!R110/3)</f>
        <v>-0.90115909583937759</v>
      </c>
      <c r="AT110" s="11">
        <f>IF(('OddsRatio_working_3-way'!X110=0),IF(Q110&gt;0,-Q110^(1/3),(-Q110)^(1/3)),'OddsRatio_working_3-way'!AN110-'OddsRatio_working_3-way'!R110/3)</f>
        <v>-0.17901596700114314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1.79</v>
      </c>
      <c r="B111" s="4">
        <f>IF('True_Odds_Calculator_3-way'!B112="","",'True_Odds_Calculator_3-way'!B112)</f>
        <v>3.58</v>
      </c>
      <c r="C111" s="4">
        <f>IF('True_Odds_Calculator_3-way'!C112="","",'True_Odds_Calculator_3-way'!C112)</f>
        <v>5.05</v>
      </c>
      <c r="D111" s="9">
        <f t="shared" si="26"/>
        <v>0.54386183435826785</v>
      </c>
      <c r="E111" s="9">
        <f t="shared" si="27"/>
        <v>0.26744739577492904</v>
      </c>
      <c r="F111" s="9">
        <f t="shared" si="28"/>
        <v>0.18869076986680303</v>
      </c>
      <c r="G111" s="9">
        <f t="shared" si="29"/>
        <v>1.061648467707049</v>
      </c>
      <c r="H111" s="9">
        <f t="shared" si="30"/>
        <v>1.838702289488569</v>
      </c>
      <c r="I111" s="9">
        <f t="shared" si="31"/>
        <v>3.7390530466841869</v>
      </c>
      <c r="J111" s="9">
        <f t="shared" si="32"/>
        <v>5.2996762942135476</v>
      </c>
      <c r="K111" s="11">
        <f t="shared" si="33"/>
        <v>0.55865921787709494</v>
      </c>
      <c r="L111" s="11">
        <f t="shared" si="34"/>
        <v>0.27932960893854747</v>
      </c>
      <c r="M111" s="11">
        <f t="shared" si="35"/>
        <v>0.19801980198019803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-0.25507881146093458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0.22928543595597345</v>
      </c>
      <c r="Q111" s="11">
        <f>2*'OddsRatio_working_3-way'!K111*'OddsRatio_working_3-way'!L111*'OddsRatio_working_3-way'!M111</f>
        <v>6.1802004300801475E-2</v>
      </c>
      <c r="R111" s="11">
        <f t="shared" si="36"/>
        <v>0</v>
      </c>
      <c r="S111" s="11">
        <f t="shared" si="37"/>
        <v>-0.89888076019629959</v>
      </c>
      <c r="T111" s="11">
        <f t="shared" si="38"/>
        <v>-0.24228591919037726</v>
      </c>
      <c r="U111" s="11">
        <f>'OddsRatio_working_3-way'!S111-'OddsRatio_working_3-way'!R111^2/3</f>
        <v>-0.89888076019629959</v>
      </c>
      <c r="V111" s="11">
        <f>'OddsRatio_working_3-way'!S111*'OddsRatio_working_3-way'!R111/3-2*'OddsRatio_working_3-way'!R111^3/27-'OddsRatio_working_3-way'!T111</f>
        <v>0.24228591919037726</v>
      </c>
      <c r="W111" s="11">
        <f>'OddsRatio_working_3-way'!V111^2+4*'OddsRatio_working_3-way'!U111^3/27</f>
        <v>-4.8895107904123165E-2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0.16401034612338422</v>
      </c>
      <c r="Y111" s="11">
        <f>IF('OddsRatio_working_3-way'!W111&gt;=0,IF('OddsRatio_working_3-way'!V111+SQRT('OddsRatio_working_3-way'!W111)&gt;0,0,PI()),ACOS('OddsRatio_working_3-way'!V111/(2*'OddsRatio_working_3-way'!X111)))</f>
        <v>0.73976056512961264</v>
      </c>
      <c r="Z111" s="11">
        <f>'OddsRatio_working_3-way'!X111^(1/3)*COS('OddsRatio_working_3-way'!Y111/3)</f>
        <v>0.53082423385352451</v>
      </c>
      <c r="AA111" s="11">
        <f>'OddsRatio_working_3-way'!X111^(1/3)*COS(('OddsRatio_working_3-way'!Y111+2*PI())/3)</f>
        <v>-0.38112475501975113</v>
      </c>
      <c r="AB111" s="11">
        <f>'OddsRatio_working_3-way'!X111^(1/3)*COS(('OddsRatio_working_3-way'!Y111+4*PI())/3)</f>
        <v>-0.14969947883377324</v>
      </c>
      <c r="AC111" s="11">
        <f>'OddsRatio_working_3-way'!X111^(1/3)*SIN('OddsRatio_working_3-way'!Y111/3)</f>
        <v>0.13361344550325777</v>
      </c>
      <c r="AD111" s="11">
        <f>'OddsRatio_working_3-way'!X111^(1/3)*SIN(('OddsRatio_working_3-way'!Y111+2*PI())/3)</f>
        <v>0.39290054870993496</v>
      </c>
      <c r="AE111" s="11">
        <f>'OddsRatio_working_3-way'!X111^(1/3)*SIN(('OddsRatio_working_3-way'!Y111+4*PI())/3)</f>
        <v>-0.52651399421319278</v>
      </c>
      <c r="AF111" s="11">
        <f>-'OddsRatio_working_3-way'!U111/(3*'OddsRatio_working_3-way'!X111^(1/3))*COS(('OddsRatio_working_3-way'!Y111)/3)</f>
        <v>0.5308242338535244</v>
      </c>
      <c r="AG111" s="11">
        <f>-'OddsRatio_working_3-way'!U111/(3*'OddsRatio_working_3-way'!X111^(1/3))*COS(('OddsRatio_working_3-way'!Y111+2*PI())/3)</f>
        <v>-0.38112475501975107</v>
      </c>
      <c r="AH111" s="11">
        <f>-'OddsRatio_working_3-way'!U111/(3*'OddsRatio_working_3-way'!X111^(1/3))*COS(('OddsRatio_working_3-way'!Y111+4*PI())/3)</f>
        <v>-0.14969947883377321</v>
      </c>
      <c r="AI111" s="11">
        <f>'OddsRatio_working_3-way'!U111/(3*'OddsRatio_working_3-way'!X111^(1/3))*SIN(('OddsRatio_working_3-way'!Y111)/3)</f>
        <v>-0.13361344550325774</v>
      </c>
      <c r="AJ111" s="11">
        <f>'OddsRatio_working_3-way'!U111/(3*'OddsRatio_working_3-way'!X111^(1/3))*SIN(('OddsRatio_working_3-way'!Y111+2*PI())/3)</f>
        <v>-0.39290054870993485</v>
      </c>
      <c r="AK111" s="11">
        <f>'OddsRatio_working_3-way'!U111/(3*'OddsRatio_working_3-way'!X111^(1/3))*SIN(('OddsRatio_working_3-way'!Y111+4*PI())/3)</f>
        <v>0.52651399421319267</v>
      </c>
      <c r="AL111" s="11">
        <f>'OddsRatio_working_3-way'!Z111+'OddsRatio_working_3-way'!AF111</f>
        <v>1.061648467707049</v>
      </c>
      <c r="AM111" s="11">
        <f>'OddsRatio_working_3-way'!AA111+'OddsRatio_working_3-way'!AG111</f>
        <v>-0.76224951003950214</v>
      </c>
      <c r="AN111" s="11">
        <f>'OddsRatio_working_3-way'!AB111+'OddsRatio_working_3-way'!AH111</f>
        <v>-0.29939895766754643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1.061648467707049</v>
      </c>
      <c r="AS111" s="11">
        <f>IF(('OddsRatio_working_3-way'!X111=0),IF(Q111&gt;0,-Q111^(1/3),(-Q111)^(1/3)),'OddsRatio_working_3-way'!AM111-'OddsRatio_working_3-way'!R111/3)</f>
        <v>-0.76224951003950214</v>
      </c>
      <c r="AT111" s="11">
        <f>IF(('OddsRatio_working_3-way'!X111=0),IF(Q111&gt;0,-Q111^(1/3),(-Q111)^(1/3)),'OddsRatio_working_3-way'!AN111-'OddsRatio_working_3-way'!R111/3)</f>
        <v>-0.29939895766754643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1.47</v>
      </c>
      <c r="B112" s="4">
        <f>IF('True_Odds_Calculator_3-way'!B113="","",'True_Odds_Calculator_3-way'!B113)</f>
        <v>4.28</v>
      </c>
      <c r="C112" s="4">
        <f>IF('True_Odds_Calculator_3-way'!C113="","",'True_Odds_Calculator_3-way'!C113)</f>
        <v>8.02</v>
      </c>
      <c r="D112" s="9">
        <f t="shared" si="26"/>
        <v>0.663313880693574</v>
      </c>
      <c r="E112" s="9">
        <f t="shared" si="27"/>
        <v>0.22015406173308363</v>
      </c>
      <c r="F112" s="9">
        <f t="shared" si="28"/>
        <v>0.1165320575733424</v>
      </c>
      <c r="G112" s="9">
        <f t="shared" si="29"/>
        <v>1.0799614875898391</v>
      </c>
      <c r="H112" s="9">
        <f t="shared" si="30"/>
        <v>1.5075818991672245</v>
      </c>
      <c r="I112" s="9">
        <f t="shared" si="31"/>
        <v>4.542273679294671</v>
      </c>
      <c r="J112" s="9">
        <f t="shared" si="32"/>
        <v>8.5813296428806698</v>
      </c>
      <c r="K112" s="11">
        <f t="shared" si="33"/>
        <v>0.68027210884353739</v>
      </c>
      <c r="L112" s="11">
        <f t="shared" si="34"/>
        <v>0.23364485981308411</v>
      </c>
      <c r="M112" s="11">
        <f t="shared" si="35"/>
        <v>0.12468827930174564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-0.21447335314203519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0.21344217179728531</v>
      </c>
      <c r="Q112" s="11">
        <f>2*'OddsRatio_working_3-way'!K112*'OddsRatio_working_3-way'!L112*'OddsRatio_working_3-way'!M112</f>
        <v>3.9636429303117053E-2</v>
      </c>
      <c r="R112" s="11">
        <f t="shared" si="36"/>
        <v>0</v>
      </c>
      <c r="S112" s="11">
        <f t="shared" si="37"/>
        <v>-0.99519203048004301</v>
      </c>
      <c r="T112" s="11">
        <f t="shared" si="38"/>
        <v>-0.18480817650511477</v>
      </c>
      <c r="U112" s="11">
        <f>'OddsRatio_working_3-way'!S112-'OddsRatio_working_3-way'!R112^2/3</f>
        <v>-0.99519203048004301</v>
      </c>
      <c r="V112" s="11">
        <f>'OddsRatio_working_3-way'!S112*'OddsRatio_working_3-way'!R112/3-2*'OddsRatio_working_3-way'!R112^3/27-'OddsRatio_working_3-way'!T112</f>
        <v>0.18480817650511477</v>
      </c>
      <c r="W112" s="11">
        <f>'OddsRatio_working_3-way'!V112^2+4*'OddsRatio_working_3-way'!U112^3/27</f>
        <v>-0.11186746826856918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0.19106381811564613</v>
      </c>
      <c r="Y112" s="11">
        <f>IF('OddsRatio_working_3-way'!W112&gt;=0,IF('OddsRatio_working_3-way'!V112+SQRT('OddsRatio_working_3-way'!W112)&gt;0,0,PI()),ACOS('OddsRatio_working_3-way'!V112/(2*'OddsRatio_working_3-way'!X112)))</f>
        <v>1.0659996984096796</v>
      </c>
      <c r="Z112" s="11">
        <f>'OddsRatio_working_3-way'!X112^(1/3)*COS('OddsRatio_working_3-way'!Y112/3)</f>
        <v>0.53998074379491956</v>
      </c>
      <c r="AA112" s="11">
        <f>'OddsRatio_working_3-way'!X112^(1/3)*COS(('OddsRatio_working_3-way'!Y112+2*PI())/3)</f>
        <v>-0.44352309177479249</v>
      </c>
      <c r="AB112" s="11">
        <f>'OddsRatio_working_3-way'!X112^(1/3)*COS(('OddsRatio_working_3-way'!Y112+4*PI())/3)</f>
        <v>-9.6457652020126919E-2</v>
      </c>
      <c r="AC112" s="11">
        <f>'OddsRatio_working_3-way'!X112^(1/3)*SIN('OddsRatio_working_3-way'!Y112/3)</f>
        <v>0.20037832506877193</v>
      </c>
      <c r="AD112" s="11">
        <f>'OddsRatio_working_3-way'!X112^(1/3)*SIN(('OddsRatio_working_3-way'!Y112+2*PI())/3)</f>
        <v>0.36744787914643073</v>
      </c>
      <c r="AE112" s="11">
        <f>'OddsRatio_working_3-way'!X112^(1/3)*SIN(('OddsRatio_working_3-way'!Y112+4*PI())/3)</f>
        <v>-0.56782620421520269</v>
      </c>
      <c r="AF112" s="11">
        <f>-'OddsRatio_working_3-way'!U112/(3*'OddsRatio_working_3-way'!X112^(1/3))*COS(('OddsRatio_working_3-way'!Y112)/3)</f>
        <v>0.53998074379491956</v>
      </c>
      <c r="AG112" s="11">
        <f>-'OddsRatio_working_3-way'!U112/(3*'OddsRatio_working_3-way'!X112^(1/3))*COS(('OddsRatio_working_3-way'!Y112+2*PI())/3)</f>
        <v>-0.44352309177479249</v>
      </c>
      <c r="AH112" s="11">
        <f>-'OddsRatio_working_3-way'!U112/(3*'OddsRatio_working_3-way'!X112^(1/3))*COS(('OddsRatio_working_3-way'!Y112+4*PI())/3)</f>
        <v>-9.6457652020126919E-2</v>
      </c>
      <c r="AI112" s="11">
        <f>'OddsRatio_working_3-way'!U112/(3*'OddsRatio_working_3-way'!X112^(1/3))*SIN(('OddsRatio_working_3-way'!Y112)/3)</f>
        <v>-0.20037832506877193</v>
      </c>
      <c r="AJ112" s="11">
        <f>'OddsRatio_working_3-way'!U112/(3*'OddsRatio_working_3-way'!X112^(1/3))*SIN(('OddsRatio_working_3-way'!Y112+2*PI())/3)</f>
        <v>-0.36744787914643073</v>
      </c>
      <c r="AK112" s="11">
        <f>'OddsRatio_working_3-way'!U112/(3*'OddsRatio_working_3-way'!X112^(1/3))*SIN(('OddsRatio_working_3-way'!Y112+4*PI())/3)</f>
        <v>0.56782620421520269</v>
      </c>
      <c r="AL112" s="11">
        <f>'OddsRatio_working_3-way'!Z112+'OddsRatio_working_3-way'!AF112</f>
        <v>1.0799614875898391</v>
      </c>
      <c r="AM112" s="11">
        <f>'OddsRatio_working_3-way'!AA112+'OddsRatio_working_3-way'!AG112</f>
        <v>-0.88704618354958498</v>
      </c>
      <c r="AN112" s="11">
        <f>'OddsRatio_working_3-way'!AB112+'OddsRatio_working_3-way'!AH112</f>
        <v>-0.19291530404025384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1.0799614875898391</v>
      </c>
      <c r="AS112" s="11">
        <f>IF(('OddsRatio_working_3-way'!X112=0),IF(Q112&gt;0,-Q112^(1/3),(-Q112)^(1/3)),'OddsRatio_working_3-way'!AM112-'OddsRatio_working_3-way'!R112/3)</f>
        <v>-0.88704618354958498</v>
      </c>
      <c r="AT112" s="11">
        <f>IF(('OddsRatio_working_3-way'!X112=0),IF(Q112&gt;0,-Q112^(1/3),(-Q112)^(1/3)),'OddsRatio_working_3-way'!AN112-'OddsRatio_working_3-way'!R112/3)</f>
        <v>-0.19291530404025384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3.31</v>
      </c>
      <c r="B113" s="4">
        <f>IF('True_Odds_Calculator_3-way'!B114="","",'True_Odds_Calculator_3-way'!B114)</f>
        <v>3.15</v>
      </c>
      <c r="C113" s="4">
        <f>IF('True_Odds_Calculator_3-way'!C114="","",'True_Odds_Calculator_3-way'!C114)</f>
        <v>2.39</v>
      </c>
      <c r="D113" s="9">
        <f t="shared" si="26"/>
        <v>0.29020857697190117</v>
      </c>
      <c r="E113" s="9">
        <f t="shared" si="27"/>
        <v>0.30521381675164033</v>
      </c>
      <c r="F113" s="9">
        <f t="shared" si="28"/>
        <v>0.40457760627645867</v>
      </c>
      <c r="G113" s="9">
        <f t="shared" si="29"/>
        <v>1.0587868129329236</v>
      </c>
      <c r="H113" s="9">
        <f t="shared" si="30"/>
        <v>3.4457975378750536</v>
      </c>
      <c r="I113" s="9">
        <f t="shared" si="31"/>
        <v>3.2763916478057857</v>
      </c>
      <c r="J113" s="9">
        <f t="shared" si="32"/>
        <v>2.4717136699767641</v>
      </c>
      <c r="K113" s="11">
        <f t="shared" si="33"/>
        <v>0.30211480362537763</v>
      </c>
      <c r="L113" s="11">
        <f t="shared" si="34"/>
        <v>0.31746031746031744</v>
      </c>
      <c r="M113" s="11">
        <f t="shared" si="35"/>
        <v>0.41841004184100417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-0.27703126909285514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0.23475746844769335</v>
      </c>
      <c r="Q113" s="11">
        <f>2*'OddsRatio_working_3-way'!K113*'OddsRatio_working_3-way'!L113*'OddsRatio_working_3-way'!M113</f>
        <v>8.025896357186095E-2</v>
      </c>
      <c r="R113" s="11">
        <f t="shared" si="36"/>
        <v>0</v>
      </c>
      <c r="S113" s="11">
        <f t="shared" si="37"/>
        <v>-0.84740422702611062</v>
      </c>
      <c r="T113" s="11">
        <f t="shared" si="38"/>
        <v>-0.28971084684653348</v>
      </c>
      <c r="U113" s="11">
        <f>'OddsRatio_working_3-way'!S113-'OddsRatio_working_3-way'!R113^2/3</f>
        <v>-0.84740422702611062</v>
      </c>
      <c r="V113" s="11">
        <f>'OddsRatio_working_3-way'!S113*'OddsRatio_working_3-way'!R113/3-2*'OddsRatio_working_3-way'!R113^3/27-'OddsRatio_working_3-way'!T113</f>
        <v>0.28971084684653348</v>
      </c>
      <c r="W113" s="11">
        <f>'OddsRatio_working_3-way'!V113^2+4*'OddsRatio_working_3-way'!U113^3/27</f>
        <v>-6.2181180467053287E-3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0.15012535830701695</v>
      </c>
      <c r="Y113" s="11">
        <f>IF('OddsRatio_working_3-way'!W113&gt;=0,IF('OddsRatio_working_3-way'!V113+SQRT('OddsRatio_working_3-way'!W113)&gt;0,0,PI()),ACOS('OddsRatio_working_3-way'!V113/(2*'OddsRatio_working_3-way'!X113)))</f>
        <v>0.26574756282541956</v>
      </c>
      <c r="Z113" s="11">
        <f>'OddsRatio_working_3-way'!X113^(1/3)*COS('OddsRatio_working_3-way'!Y113/3)</f>
        <v>0.52939340646646182</v>
      </c>
      <c r="AA113" s="11">
        <f>'OddsRatio_working_3-way'!X113^(1/3)*COS(('OddsRatio_working_3-way'!Y113+2*PI())/3)</f>
        <v>-0.3054155274906214</v>
      </c>
      <c r="AB113" s="11">
        <f>'OddsRatio_working_3-way'!X113^(1/3)*COS(('OddsRatio_working_3-way'!Y113+4*PI())/3)</f>
        <v>-0.22397787897584054</v>
      </c>
      <c r="AC113" s="11">
        <f>'OddsRatio_working_3-way'!X113^(1/3)*SIN('OddsRatio_working_3-way'!Y113/3)</f>
        <v>4.7018048292178947E-2</v>
      </c>
      <c r="AD113" s="11">
        <f>'OddsRatio_working_3-way'!X113^(1/3)*SIN(('OddsRatio_working_3-way'!Y113+2*PI())/3)</f>
        <v>0.43495911444984758</v>
      </c>
      <c r="AE113" s="11">
        <f>'OddsRatio_working_3-way'!X113^(1/3)*SIN(('OddsRatio_working_3-way'!Y113+4*PI())/3)</f>
        <v>-0.48197716274202645</v>
      </c>
      <c r="AF113" s="11">
        <f>-'OddsRatio_working_3-way'!U113/(3*'OddsRatio_working_3-way'!X113^(1/3))*COS(('OddsRatio_working_3-way'!Y113)/3)</f>
        <v>0.52939340646646194</v>
      </c>
      <c r="AG113" s="11">
        <f>-'OddsRatio_working_3-way'!U113/(3*'OddsRatio_working_3-way'!X113^(1/3))*COS(('OddsRatio_working_3-way'!Y113+2*PI())/3)</f>
        <v>-0.30541552749062151</v>
      </c>
      <c r="AH113" s="11">
        <f>-'OddsRatio_working_3-way'!U113/(3*'OddsRatio_working_3-way'!X113^(1/3))*COS(('OddsRatio_working_3-way'!Y113+4*PI())/3)</f>
        <v>-0.22397787897584057</v>
      </c>
      <c r="AI113" s="11">
        <f>'OddsRatio_working_3-way'!U113/(3*'OddsRatio_working_3-way'!X113^(1/3))*SIN(('OddsRatio_working_3-way'!Y113)/3)</f>
        <v>-4.7018048292178954E-2</v>
      </c>
      <c r="AJ113" s="11">
        <f>'OddsRatio_working_3-way'!U113/(3*'OddsRatio_working_3-way'!X113^(1/3))*SIN(('OddsRatio_working_3-way'!Y113+2*PI())/3)</f>
        <v>-0.43495911444984769</v>
      </c>
      <c r="AK113" s="11">
        <f>'OddsRatio_working_3-way'!U113/(3*'OddsRatio_working_3-way'!X113^(1/3))*SIN(('OddsRatio_working_3-way'!Y113+4*PI())/3)</f>
        <v>0.48197716274202657</v>
      </c>
      <c r="AL113" s="11">
        <f>'OddsRatio_working_3-way'!Z113+'OddsRatio_working_3-way'!AF113</f>
        <v>1.0587868129329236</v>
      </c>
      <c r="AM113" s="11">
        <f>'OddsRatio_working_3-way'!AA113+'OddsRatio_working_3-way'!AG113</f>
        <v>-0.6108310549812429</v>
      </c>
      <c r="AN113" s="11">
        <f>'OddsRatio_working_3-way'!AB113+'OddsRatio_working_3-way'!AH113</f>
        <v>-0.44795575795168108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1.0587868129329236</v>
      </c>
      <c r="AS113" s="11">
        <f>IF(('OddsRatio_working_3-way'!X113=0),IF(Q113&gt;0,-Q113^(1/3),(-Q113)^(1/3)),'OddsRatio_working_3-way'!AM113-'OddsRatio_working_3-way'!R113/3)</f>
        <v>-0.6108310549812429</v>
      </c>
      <c r="AT113" s="11">
        <f>IF(('OddsRatio_working_3-way'!X113=0),IF(Q113&gt;0,-Q113^(1/3),(-Q113)^(1/3)),'OddsRatio_working_3-way'!AN113-'OddsRatio_working_3-way'!R113/3)</f>
        <v>-0.44795575795168108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3.32</v>
      </c>
      <c r="B114" s="4">
        <f>IF('True_Odds_Calculator_3-way'!B115="","",'True_Odds_Calculator_3-way'!B115)</f>
        <v>3.11</v>
      </c>
      <c r="C114" s="4">
        <f>IF('True_Odds_Calculator_3-way'!C115="","",'True_Odds_Calculator_3-way'!C115)</f>
        <v>2.41</v>
      </c>
      <c r="D114" s="9">
        <f t="shared" si="26"/>
        <v>0.28942208459461038</v>
      </c>
      <c r="E114" s="9">
        <f t="shared" si="27"/>
        <v>0.30931723049885035</v>
      </c>
      <c r="F114" s="9">
        <f t="shared" si="28"/>
        <v>0.40126068490653932</v>
      </c>
      <c r="G114" s="9">
        <f t="shared" si="29"/>
        <v>1.0582592018002646</v>
      </c>
      <c r="H114" s="9">
        <f t="shared" si="30"/>
        <v>3.4551613481766137</v>
      </c>
      <c r="I114" s="9">
        <f t="shared" si="31"/>
        <v>3.2329269157985583</v>
      </c>
      <c r="J114" s="9">
        <f t="shared" si="32"/>
        <v>2.4921454745383729</v>
      </c>
      <c r="K114" s="11">
        <f t="shared" si="33"/>
        <v>0.30120481927710846</v>
      </c>
      <c r="L114" s="11">
        <f t="shared" si="34"/>
        <v>0.32154340836012862</v>
      </c>
      <c r="M114" s="11">
        <f t="shared" si="35"/>
        <v>0.41493775933609955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-0.27737929342752932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0.23469148438023685</v>
      </c>
      <c r="Q114" s="11">
        <f>2*'OddsRatio_working_3-way'!K114*'OddsRatio_working_3-way'!L114*'OddsRatio_working_3-way'!M114</f>
        <v>8.0373796020629065E-2</v>
      </c>
      <c r="R114" s="11">
        <f t="shared" si="36"/>
        <v>0</v>
      </c>
      <c r="S114" s="11">
        <f t="shared" si="37"/>
        <v>-0.84610311562984253</v>
      </c>
      <c r="T114" s="11">
        <f t="shared" si="38"/>
        <v>-0.28976134096912415</v>
      </c>
      <c r="U114" s="11">
        <f>'OddsRatio_working_3-way'!S114-'OddsRatio_working_3-way'!R114^2/3</f>
        <v>-0.84610311562984253</v>
      </c>
      <c r="V114" s="11">
        <f>'OddsRatio_working_3-way'!S114*'OddsRatio_working_3-way'!R114/3-2*'OddsRatio_working_3-way'!R114^3/27-'OddsRatio_working_3-way'!T114</f>
        <v>0.28976134096912415</v>
      </c>
      <c r="W114" s="11">
        <f>'OddsRatio_working_3-way'!V114^2+4*'OddsRatio_working_3-way'!U114^3/27</f>
        <v>-5.7742419472730511E-3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0.14977973550141727</v>
      </c>
      <c r="Y114" s="11">
        <f>IF('OddsRatio_working_3-way'!W114&gt;=0,IF('OddsRatio_working_3-way'!V114+SQRT('OddsRatio_working_3-way'!W114)&gt;0,0,PI()),ACOS('OddsRatio_working_3-way'!V114/(2*'OddsRatio_working_3-way'!X114)))</f>
        <v>0.25646965740303829</v>
      </c>
      <c r="Z114" s="11">
        <f>'OddsRatio_working_3-way'!X114^(1/3)*COS('OddsRatio_working_3-way'!Y114/3)</f>
        <v>0.52912960090013228</v>
      </c>
      <c r="AA114" s="11">
        <f>'OddsRatio_working_3-way'!X114^(1/3)*COS(('OddsRatio_working_3-way'!Y114+2*PI())/3)</f>
        <v>-0.30383537462349347</v>
      </c>
      <c r="AB114" s="11">
        <f>'OddsRatio_working_3-way'!X114^(1/3)*COS(('OddsRatio_working_3-way'!Y114+4*PI())/3)</f>
        <v>-0.22529422627663889</v>
      </c>
      <c r="AC114" s="11">
        <f>'OddsRatio_working_3-way'!X114^(1/3)*SIN('OddsRatio_working_3-way'!Y114/3)</f>
        <v>4.5345753140518953E-2</v>
      </c>
      <c r="AD114" s="11">
        <f>'OddsRatio_working_3-way'!X114^(1/3)*SIN(('OddsRatio_working_3-way'!Y114+2*PI())/3)</f>
        <v>0.43556679970357642</v>
      </c>
      <c r="AE114" s="11">
        <f>'OddsRatio_working_3-way'!X114^(1/3)*SIN(('OddsRatio_working_3-way'!Y114+4*PI())/3)</f>
        <v>-0.48091255284409534</v>
      </c>
      <c r="AF114" s="11">
        <f>-'OddsRatio_working_3-way'!U114/(3*'OddsRatio_working_3-way'!X114^(1/3))*COS(('OddsRatio_working_3-way'!Y114)/3)</f>
        <v>0.52912960090013239</v>
      </c>
      <c r="AG114" s="11">
        <f>-'OddsRatio_working_3-way'!U114/(3*'OddsRatio_working_3-way'!X114^(1/3))*COS(('OddsRatio_working_3-way'!Y114+2*PI())/3)</f>
        <v>-0.30383537462349353</v>
      </c>
      <c r="AH114" s="11">
        <f>-'OddsRatio_working_3-way'!U114/(3*'OddsRatio_working_3-way'!X114^(1/3))*COS(('OddsRatio_working_3-way'!Y114+4*PI())/3)</f>
        <v>-0.22529422627663895</v>
      </c>
      <c r="AI114" s="11">
        <f>'OddsRatio_working_3-way'!U114/(3*'OddsRatio_working_3-way'!X114^(1/3))*SIN(('OddsRatio_working_3-way'!Y114)/3)</f>
        <v>-4.534575314051896E-2</v>
      </c>
      <c r="AJ114" s="11">
        <f>'OddsRatio_working_3-way'!U114/(3*'OddsRatio_working_3-way'!X114^(1/3))*SIN(('OddsRatio_working_3-way'!Y114+2*PI())/3)</f>
        <v>-0.43556679970357653</v>
      </c>
      <c r="AK114" s="11">
        <f>'OddsRatio_working_3-way'!U114/(3*'OddsRatio_working_3-way'!X114^(1/3))*SIN(('OddsRatio_working_3-way'!Y114+4*PI())/3)</f>
        <v>0.48091255284409545</v>
      </c>
      <c r="AL114" s="11">
        <f>'OddsRatio_working_3-way'!Z114+'OddsRatio_working_3-way'!AF114</f>
        <v>1.0582592018002646</v>
      </c>
      <c r="AM114" s="11">
        <f>'OddsRatio_working_3-way'!AA114+'OddsRatio_working_3-way'!AG114</f>
        <v>-0.60767074924698705</v>
      </c>
      <c r="AN114" s="11">
        <f>'OddsRatio_working_3-way'!AB114+'OddsRatio_working_3-way'!AH114</f>
        <v>-0.45058845255327784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1.0582592018002646</v>
      </c>
      <c r="AS114" s="11">
        <f>IF(('OddsRatio_working_3-way'!X114=0),IF(Q114&gt;0,-Q114^(1/3),(-Q114)^(1/3)),'OddsRatio_working_3-way'!AM114-'OddsRatio_working_3-way'!R114/3)</f>
        <v>-0.60767074924698705</v>
      </c>
      <c r="AT114" s="11">
        <f>IF(('OddsRatio_working_3-way'!X114=0),IF(Q114&gt;0,-Q114^(1/3),(-Q114)^(1/3)),'OddsRatio_working_3-way'!AN114-'OddsRatio_working_3-way'!R114/3)</f>
        <v>-0.45058845255327784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2.5499999999999998</v>
      </c>
      <c r="B115" s="4">
        <f>IF('True_Odds_Calculator_3-way'!B116="","",'True_Odds_Calculator_3-way'!B116)</f>
        <v>3.04</v>
      </c>
      <c r="C115" s="4">
        <f>IF('True_Odds_Calculator_3-way'!C116="","",'True_Odds_Calculator_3-way'!C116)</f>
        <v>3.15</v>
      </c>
      <c r="D115" s="9">
        <f t="shared" si="26"/>
        <v>0.37851942271406913</v>
      </c>
      <c r="E115" s="9">
        <f t="shared" si="27"/>
        <v>0.31636400288164751</v>
      </c>
      <c r="F115" s="9">
        <f t="shared" si="28"/>
        <v>0.3051165744042833</v>
      </c>
      <c r="G115" s="9">
        <f t="shared" si="29"/>
        <v>1.0592724893144845</v>
      </c>
      <c r="H115" s="9">
        <f t="shared" si="30"/>
        <v>2.6418723584374502</v>
      </c>
      <c r="I115" s="9">
        <f t="shared" si="31"/>
        <v>3.1609158782015485</v>
      </c>
      <c r="J115" s="9">
        <f t="shared" si="32"/>
        <v>3.2774358520261422</v>
      </c>
      <c r="K115" s="11">
        <f t="shared" si="33"/>
        <v>0.39215686274509809</v>
      </c>
      <c r="L115" s="11">
        <f t="shared" si="34"/>
        <v>0.32894736842105265</v>
      </c>
      <c r="M115" s="11">
        <f t="shared" si="35"/>
        <v>0.31746031746031744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-0.27840434419381777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0.2350647861483775</v>
      </c>
      <c r="Q115" s="11">
        <f>2*'OddsRatio_working_3-way'!K115*'OddsRatio_working_3-way'!L115*'OddsRatio_working_3-way'!M115</f>
        <v>8.1904106671908547E-2</v>
      </c>
      <c r="R115" s="11">
        <f t="shared" si="36"/>
        <v>0</v>
      </c>
      <c r="S115" s="11">
        <f t="shared" si="37"/>
        <v>-0.84432872924113422</v>
      </c>
      <c r="T115" s="11">
        <f t="shared" si="38"/>
        <v>-0.29419119485753809</v>
      </c>
      <c r="U115" s="11">
        <f>'OddsRatio_working_3-way'!S115-'OddsRatio_working_3-way'!R115^2/3</f>
        <v>-0.84432872924113422</v>
      </c>
      <c r="V115" s="11">
        <f>'OddsRatio_working_3-way'!S115*'OddsRatio_working_3-way'!R115/3-2*'OddsRatio_working_3-way'!R115^3/27-'OddsRatio_working_3-way'!T115</f>
        <v>0.29419119485753809</v>
      </c>
      <c r="W115" s="11">
        <f>'OddsRatio_working_3-way'!V115^2+4*'OddsRatio_working_3-way'!U115^3/27</f>
        <v>-2.6240378562880362E-3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0.14930882173200113</v>
      </c>
      <c r="Y115" s="11">
        <f>IF('OddsRatio_working_3-way'!W115&gt;=0,IF('OddsRatio_working_3-way'!V115+SQRT('OddsRatio_working_3-way'!W115)&gt;0,0,PI()),ACOS('OddsRatio_working_3-way'!V115/(2*'OddsRatio_working_3-way'!X115)))</f>
        <v>0.17239430299027481</v>
      </c>
      <c r="Z115" s="11">
        <f>'OddsRatio_working_3-way'!X115^(1/3)*COS('OddsRatio_working_3-way'!Y115/3)</f>
        <v>0.52963624465724235</v>
      </c>
      <c r="AA115" s="11">
        <f>'OddsRatio_working_3-way'!X115^(1/3)*COS(('OddsRatio_working_3-way'!Y115+2*PI())/3)</f>
        <v>-0.29120502380101682</v>
      </c>
      <c r="AB115" s="11">
        <f>'OddsRatio_working_3-way'!X115^(1/3)*COS(('OddsRatio_working_3-way'!Y115+4*PI())/3)</f>
        <v>-0.23843122085622545</v>
      </c>
      <c r="AC115" s="11">
        <f>'OddsRatio_working_3-way'!X115^(1/3)*SIN('OddsRatio_working_3-way'!Y115/3)</f>
        <v>3.0468969336335451E-2</v>
      </c>
      <c r="AD115" s="11">
        <f>'OddsRatio_working_3-way'!X115^(1/3)*SIN(('OddsRatio_working_3-way'!Y115+2*PI())/3)</f>
        <v>0.44344395796999431</v>
      </c>
      <c r="AE115" s="11">
        <f>'OddsRatio_working_3-way'!X115^(1/3)*SIN(('OddsRatio_working_3-way'!Y115+4*PI())/3)</f>
        <v>-0.47391292730632983</v>
      </c>
      <c r="AF115" s="11">
        <f>-'OddsRatio_working_3-way'!U115/(3*'OddsRatio_working_3-way'!X115^(1/3))*COS(('OddsRatio_working_3-way'!Y115)/3)</f>
        <v>0.52963624465724224</v>
      </c>
      <c r="AG115" s="11">
        <f>-'OddsRatio_working_3-way'!U115/(3*'OddsRatio_working_3-way'!X115^(1/3))*COS(('OddsRatio_working_3-way'!Y115+2*PI())/3)</f>
        <v>-0.29120502380101676</v>
      </c>
      <c r="AH115" s="11">
        <f>-'OddsRatio_working_3-way'!U115/(3*'OddsRatio_working_3-way'!X115^(1/3))*COS(('OddsRatio_working_3-way'!Y115+4*PI())/3)</f>
        <v>-0.2384312208562254</v>
      </c>
      <c r="AI115" s="11">
        <f>'OddsRatio_working_3-way'!U115/(3*'OddsRatio_working_3-way'!X115^(1/3))*SIN(('OddsRatio_working_3-way'!Y115)/3)</f>
        <v>-3.0468969336335444E-2</v>
      </c>
      <c r="AJ115" s="11">
        <f>'OddsRatio_working_3-way'!U115/(3*'OddsRatio_working_3-way'!X115^(1/3))*SIN(('OddsRatio_working_3-way'!Y115+2*PI())/3)</f>
        <v>-0.4434439579699942</v>
      </c>
      <c r="AK115" s="11">
        <f>'OddsRatio_working_3-way'!U115/(3*'OddsRatio_working_3-way'!X115^(1/3))*SIN(('OddsRatio_working_3-way'!Y115+4*PI())/3)</f>
        <v>0.47391292730632972</v>
      </c>
      <c r="AL115" s="11">
        <f>'OddsRatio_working_3-way'!Z115+'OddsRatio_working_3-way'!AF115</f>
        <v>1.0592724893144845</v>
      </c>
      <c r="AM115" s="11">
        <f>'OddsRatio_working_3-way'!AA115+'OddsRatio_working_3-way'!AG115</f>
        <v>-0.58241004760203352</v>
      </c>
      <c r="AN115" s="11">
        <f>'OddsRatio_working_3-way'!AB115+'OddsRatio_working_3-way'!AH115</f>
        <v>-0.47686244171245085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1.0592724893144845</v>
      </c>
      <c r="AS115" s="11">
        <f>IF(('OddsRatio_working_3-way'!X115=0),IF(Q115&gt;0,-Q115^(1/3),(-Q115)^(1/3)),'OddsRatio_working_3-way'!AM115-'OddsRatio_working_3-way'!R115/3)</f>
        <v>-0.58241004760203352</v>
      </c>
      <c r="AT115" s="11">
        <f>IF(('OddsRatio_working_3-way'!X115=0),IF(Q115&gt;0,-Q115^(1/3),(-Q115)^(1/3)),'OddsRatio_working_3-way'!AN115-'OddsRatio_working_3-way'!R115/3)</f>
        <v>-0.47686244171245085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4.76</v>
      </c>
      <c r="B116" s="4">
        <f>IF('True_Odds_Calculator_3-way'!B117="","",'True_Odds_Calculator_3-way'!B117)</f>
        <v>3.96</v>
      </c>
      <c r="C116" s="4">
        <f>IF('True_Odds_Calculator_3-way'!C117="","",'True_Odds_Calculator_3-way'!C117)</f>
        <v>1.76</v>
      </c>
      <c r="D116" s="9">
        <f t="shared" si="26"/>
        <v>0.20163844308081638</v>
      </c>
      <c r="E116" s="9">
        <f t="shared" si="27"/>
        <v>0.24289813018438283</v>
      </c>
      <c r="F116" s="9">
        <f t="shared" si="28"/>
        <v>0.55546342673480065</v>
      </c>
      <c r="G116" s="9">
        <f t="shared" si="29"/>
        <v>1.0530244037997849</v>
      </c>
      <c r="H116" s="9">
        <f t="shared" si="30"/>
        <v>4.9593717582871912</v>
      </c>
      <c r="I116" s="9">
        <f t="shared" si="31"/>
        <v>4.1169522352473633</v>
      </c>
      <c r="J116" s="9">
        <f t="shared" si="32"/>
        <v>1.8002985468878367</v>
      </c>
      <c r="K116" s="11">
        <f t="shared" si="33"/>
        <v>0.21008403361344538</v>
      </c>
      <c r="L116" s="11">
        <f t="shared" si="34"/>
        <v>0.25252525252525254</v>
      </c>
      <c r="M116" s="11">
        <f t="shared" si="35"/>
        <v>0.56818181818181823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-0.25496369346636727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0.22546897546897551</v>
      </c>
      <c r="Q116" s="11">
        <f>2*'OddsRatio_working_3-way'!K116*'OddsRatio_working_3-way'!L116*'OddsRatio_working_3-way'!M116</f>
        <v>6.028582231790789E-2</v>
      </c>
      <c r="R116" s="11">
        <f t="shared" si="36"/>
        <v>0</v>
      </c>
      <c r="S116" s="11">
        <f t="shared" si="37"/>
        <v>-0.88431796858448608</v>
      </c>
      <c r="T116" s="11">
        <f t="shared" si="38"/>
        <v>-0.23644865470173423</v>
      </c>
      <c r="U116" s="11">
        <f>'OddsRatio_working_3-way'!S116-'OddsRatio_working_3-way'!R116^2/3</f>
        <v>-0.88431796858448608</v>
      </c>
      <c r="V116" s="11">
        <f>'OddsRatio_working_3-way'!S116*'OddsRatio_working_3-way'!R116/3-2*'OddsRatio_working_3-way'!R116^3/27-'OddsRatio_working_3-way'!T116</f>
        <v>0.23644865470173423</v>
      </c>
      <c r="W116" s="11">
        <f>'OddsRatio_working_3-way'!V116^2+4*'OddsRatio_working_3-way'!U116^3/27</f>
        <v>-4.6544301472626767E-2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0.16004082899598365</v>
      </c>
      <c r="Y116" s="11">
        <f>IF('OddsRatio_working_3-way'!W116&gt;=0,IF('OddsRatio_working_3-way'!V116+SQRT('OddsRatio_working_3-way'!W116)&gt;0,0,PI()),ACOS('OddsRatio_working_3-way'!V116/(2*'OddsRatio_working_3-way'!X116)))</f>
        <v>0.73963660901080819</v>
      </c>
      <c r="Z116" s="11">
        <f>'OddsRatio_working_3-way'!X116^(1/3)*COS('OddsRatio_working_3-way'!Y116/3)</f>
        <v>0.52651220189989245</v>
      </c>
      <c r="AA116" s="11">
        <f>'OddsRatio_working_3-way'!X116^(1/3)*COS(('OddsRatio_working_3-way'!Y116+2*PI())/3)</f>
        <v>-0.37800873962992027</v>
      </c>
      <c r="AB116" s="11">
        <f>'OddsRatio_working_3-way'!X116^(1/3)*COS(('OddsRatio_working_3-way'!Y116+4*PI())/3)</f>
        <v>-0.14850346226997188</v>
      </c>
      <c r="AC116" s="11">
        <f>'OddsRatio_working_3-way'!X116^(1/3)*SIN('OddsRatio_working_3-way'!Y116/3)</f>
        <v>0.13250493366420588</v>
      </c>
      <c r="AD116" s="11">
        <f>'OddsRatio_working_3-way'!X116^(1/3)*SIN(('OddsRatio_working_3-way'!Y116+2*PI())/3)</f>
        <v>0.38972047541568544</v>
      </c>
      <c r="AE116" s="11">
        <f>'OddsRatio_working_3-way'!X116^(1/3)*SIN(('OddsRatio_working_3-way'!Y116+4*PI())/3)</f>
        <v>-0.52222540907989123</v>
      </c>
      <c r="AF116" s="11">
        <f>-'OddsRatio_working_3-way'!U116/(3*'OddsRatio_working_3-way'!X116^(1/3))*COS(('OddsRatio_working_3-way'!Y116)/3)</f>
        <v>0.52651220189989245</v>
      </c>
      <c r="AG116" s="11">
        <f>-'OddsRatio_working_3-way'!U116/(3*'OddsRatio_working_3-way'!X116^(1/3))*COS(('OddsRatio_working_3-way'!Y116+2*PI())/3)</f>
        <v>-0.37800873962992027</v>
      </c>
      <c r="AH116" s="11">
        <f>-'OddsRatio_working_3-way'!U116/(3*'OddsRatio_working_3-way'!X116^(1/3))*COS(('OddsRatio_working_3-way'!Y116+4*PI())/3)</f>
        <v>-0.14850346226997188</v>
      </c>
      <c r="AI116" s="11">
        <f>'OddsRatio_working_3-way'!U116/(3*'OddsRatio_working_3-way'!X116^(1/3))*SIN(('OddsRatio_working_3-way'!Y116)/3)</f>
        <v>-0.13250493366420588</v>
      </c>
      <c r="AJ116" s="11">
        <f>'OddsRatio_working_3-way'!U116/(3*'OddsRatio_working_3-way'!X116^(1/3))*SIN(('OddsRatio_working_3-way'!Y116+2*PI())/3)</f>
        <v>-0.38972047541568544</v>
      </c>
      <c r="AK116" s="11">
        <f>'OddsRatio_working_3-way'!U116/(3*'OddsRatio_working_3-way'!X116^(1/3))*SIN(('OddsRatio_working_3-way'!Y116+4*PI())/3)</f>
        <v>0.52222540907989123</v>
      </c>
      <c r="AL116" s="11">
        <f>'OddsRatio_working_3-way'!Z116+'OddsRatio_working_3-way'!AF116</f>
        <v>1.0530244037997849</v>
      </c>
      <c r="AM116" s="11">
        <f>'OddsRatio_working_3-way'!AA116+'OddsRatio_working_3-way'!AG116</f>
        <v>-0.75601747925984053</v>
      </c>
      <c r="AN116" s="11">
        <f>'OddsRatio_working_3-way'!AB116+'OddsRatio_working_3-way'!AH116</f>
        <v>-0.29700692453994376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1.0530244037997849</v>
      </c>
      <c r="AS116" s="11">
        <f>IF(('OddsRatio_working_3-way'!X116=0),IF(Q116&gt;0,-Q116^(1/3),(-Q116)^(1/3)),'OddsRatio_working_3-way'!AM116-'OddsRatio_working_3-way'!R116/3)</f>
        <v>-0.75601747925984053</v>
      </c>
      <c r="AT116" s="11">
        <f>IF(('OddsRatio_working_3-way'!X116=0),IF(Q116&gt;0,-Q116^(1/3),(-Q116)^(1/3)),'OddsRatio_working_3-way'!AN116-'OddsRatio_working_3-way'!R116/3)</f>
        <v>-0.29700692453994376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1.99</v>
      </c>
      <c r="B117" s="4">
        <f>IF('True_Odds_Calculator_3-way'!B118="","",'True_Odds_Calculator_3-way'!B118)</f>
        <v>3.49</v>
      </c>
      <c r="C117" s="4">
        <f>IF('True_Odds_Calculator_3-way'!C118="","",'True_Odds_Calculator_3-way'!C118)</f>
        <v>4.17</v>
      </c>
      <c r="D117" s="9">
        <f t="shared" si="26"/>
        <v>0.49110955146166196</v>
      </c>
      <c r="E117" s="9">
        <f t="shared" si="27"/>
        <v>0.27729912958910269</v>
      </c>
      <c r="F117" s="9">
        <f t="shared" si="28"/>
        <v>0.23159131894923532</v>
      </c>
      <c r="G117" s="9">
        <f t="shared" si="29"/>
        <v>1.0466722843598748</v>
      </c>
      <c r="H117" s="9">
        <f t="shared" si="30"/>
        <v>2.0362055615162764</v>
      </c>
      <c r="I117" s="9">
        <f t="shared" si="31"/>
        <v>3.6062139880560879</v>
      </c>
      <c r="J117" s="9">
        <f t="shared" si="32"/>
        <v>4.3179511414208038</v>
      </c>
      <c r="K117" s="11">
        <f t="shared" si="33"/>
        <v>0.50251256281407031</v>
      </c>
      <c r="L117" s="11">
        <f t="shared" si="34"/>
        <v>0.28653295128939826</v>
      </c>
      <c r="M117" s="11">
        <f t="shared" si="35"/>
        <v>0.23980815347721823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-0.26982317329675731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0.2296186117728328</v>
      </c>
      <c r="Q117" s="11">
        <f>2*'OddsRatio_working_3-way'!K117*'OddsRatio_working_3-way'!L117*'OddsRatio_working_3-way'!M117</f>
        <v>6.905822910461136E-2</v>
      </c>
      <c r="R117" s="11">
        <f t="shared" si="36"/>
        <v>0</v>
      </c>
      <c r="S117" s="11">
        <f t="shared" si="37"/>
        <v>-0.8509966322288165</v>
      </c>
      <c r="T117" s="11">
        <f t="shared" si="38"/>
        <v>-0.2559388367605463</v>
      </c>
      <c r="U117" s="11">
        <f>'OddsRatio_working_3-way'!S117-'OddsRatio_working_3-way'!R117^2/3</f>
        <v>-0.8509966322288165</v>
      </c>
      <c r="V117" s="11">
        <f>'OddsRatio_working_3-way'!S117*'OddsRatio_working_3-way'!R117/3-2*'OddsRatio_working_3-way'!R117^3/27-'OddsRatio_working_3-way'!T117</f>
        <v>0.2559388367605463</v>
      </c>
      <c r="W117" s="11">
        <f>'OddsRatio_working_3-way'!V117^2+4*'OddsRatio_working_3-way'!U117^3/27</f>
        <v>-2.5797198385684977E-2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0.15108101017999129</v>
      </c>
      <c r="Y117" s="11">
        <f>IF('OddsRatio_working_3-way'!W117&gt;=0,IF('OddsRatio_working_3-way'!V117+SQRT('OddsRatio_working_3-way'!W117)&gt;0,0,PI()),ACOS('OddsRatio_working_3-way'!V117/(2*'OddsRatio_working_3-way'!X117)))</f>
        <v>0.5604327321967939</v>
      </c>
      <c r="Z117" s="11">
        <f>'OddsRatio_working_3-way'!X117^(1/3)*COS('OddsRatio_working_3-way'!Y117/3)</f>
        <v>0.5233361421799374</v>
      </c>
      <c r="AA117" s="11">
        <f>'OddsRatio_working_3-way'!X117^(1/3)*COS(('OddsRatio_working_3-way'!Y117+2*PI())/3)</f>
        <v>-0.3473338155469532</v>
      </c>
      <c r="AB117" s="11">
        <f>'OddsRatio_working_3-way'!X117^(1/3)*COS(('OddsRatio_working_3-way'!Y117+4*PI())/3)</f>
        <v>-0.17600232663298437</v>
      </c>
      <c r="AC117" s="11">
        <f>'OddsRatio_working_3-way'!X117^(1/3)*SIN('OddsRatio_working_3-way'!Y117/3)</f>
        <v>9.8918281245139197E-2</v>
      </c>
      <c r="AD117" s="11">
        <f>'OddsRatio_working_3-way'!X117^(1/3)*SIN(('OddsRatio_working_3-way'!Y117+2*PI())/3)</f>
        <v>0.40376325322380102</v>
      </c>
      <c r="AE117" s="11">
        <f>'OddsRatio_working_3-way'!X117^(1/3)*SIN(('OddsRatio_working_3-way'!Y117+4*PI())/3)</f>
        <v>-0.50268153446894037</v>
      </c>
      <c r="AF117" s="11">
        <f>-'OddsRatio_working_3-way'!U117/(3*'OddsRatio_working_3-way'!X117^(1/3))*COS(('OddsRatio_working_3-way'!Y117)/3)</f>
        <v>0.5233361421799374</v>
      </c>
      <c r="AG117" s="11">
        <f>-'OddsRatio_working_3-way'!U117/(3*'OddsRatio_working_3-way'!X117^(1/3))*COS(('OddsRatio_working_3-way'!Y117+2*PI())/3)</f>
        <v>-0.3473338155469532</v>
      </c>
      <c r="AH117" s="11">
        <f>-'OddsRatio_working_3-way'!U117/(3*'OddsRatio_working_3-way'!X117^(1/3))*COS(('OddsRatio_working_3-way'!Y117+4*PI())/3)</f>
        <v>-0.17600232663298437</v>
      </c>
      <c r="AI117" s="11">
        <f>'OddsRatio_working_3-way'!U117/(3*'OddsRatio_working_3-way'!X117^(1/3))*SIN(('OddsRatio_working_3-way'!Y117)/3)</f>
        <v>-9.8918281245139197E-2</v>
      </c>
      <c r="AJ117" s="11">
        <f>'OddsRatio_working_3-way'!U117/(3*'OddsRatio_working_3-way'!X117^(1/3))*SIN(('OddsRatio_working_3-way'!Y117+2*PI())/3)</f>
        <v>-0.40376325322380102</v>
      </c>
      <c r="AK117" s="11">
        <f>'OddsRatio_working_3-way'!U117/(3*'OddsRatio_working_3-way'!X117^(1/3))*SIN(('OddsRatio_working_3-way'!Y117+4*PI())/3)</f>
        <v>0.50268153446894037</v>
      </c>
      <c r="AL117" s="11">
        <f>'OddsRatio_working_3-way'!Z117+'OddsRatio_working_3-way'!AF117</f>
        <v>1.0466722843598748</v>
      </c>
      <c r="AM117" s="11">
        <f>'OddsRatio_working_3-way'!AA117+'OddsRatio_working_3-way'!AG117</f>
        <v>-0.69466763109390639</v>
      </c>
      <c r="AN117" s="11">
        <f>'OddsRatio_working_3-way'!AB117+'OddsRatio_working_3-way'!AH117</f>
        <v>-0.35200465326596875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1.0466722843598748</v>
      </c>
      <c r="AS117" s="11">
        <f>IF(('OddsRatio_working_3-way'!X117=0),IF(Q117&gt;0,-Q117^(1/3),(-Q117)^(1/3)),'OddsRatio_working_3-way'!AM117-'OddsRatio_working_3-way'!R117/3)</f>
        <v>-0.69466763109390639</v>
      </c>
      <c r="AT117" s="11">
        <f>IF(('OddsRatio_working_3-way'!X117=0),IF(Q117&gt;0,-Q117^(1/3),(-Q117)^(1/3)),'OddsRatio_working_3-way'!AN117-'OddsRatio_working_3-way'!R117/3)</f>
        <v>-0.35200465326596875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2.89</v>
      </c>
      <c r="B118" s="4">
        <f>IF('True_Odds_Calculator_3-way'!B119="","",'True_Odds_Calculator_3-way'!B119)</f>
        <v>3.1</v>
      </c>
      <c r="C118" s="4">
        <f>IF('True_Odds_Calculator_3-way'!C119="","",'True_Odds_Calculator_3-way'!C119)</f>
        <v>2.79</v>
      </c>
      <c r="D118" s="9">
        <f t="shared" si="26"/>
        <v>0.33695666010036579</v>
      </c>
      <c r="E118" s="9">
        <f t="shared" si="27"/>
        <v>0.31383590388975641</v>
      </c>
      <c r="F118" s="9">
        <f t="shared" si="28"/>
        <v>0.3492074360098778</v>
      </c>
      <c r="G118" s="9">
        <f t="shared" si="29"/>
        <v>1.0411326544279738</v>
      </c>
      <c r="H118" s="9">
        <f t="shared" si="30"/>
        <v>2.967740716868871</v>
      </c>
      <c r="I118" s="9">
        <f t="shared" si="31"/>
        <v>3.1863785742987449</v>
      </c>
      <c r="J118" s="9">
        <f t="shared" si="32"/>
        <v>2.8636274514260736</v>
      </c>
      <c r="K118" s="11">
        <f t="shared" si="33"/>
        <v>0.34602076124567471</v>
      </c>
      <c r="L118" s="11">
        <f t="shared" si="34"/>
        <v>0.32258064516129031</v>
      </c>
      <c r="M118" s="11">
        <f t="shared" si="35"/>
        <v>0.35842293906810035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-0.2842303108425841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0.23124060585038733</v>
      </c>
      <c r="Q118" s="11">
        <f>2*'OddsRatio_working_3-way'!K118*'OddsRatio_working_3-way'!L118*'OddsRatio_working_3-way'!M118</f>
        <v>8.0014050467262052E-2</v>
      </c>
      <c r="R118" s="11">
        <f t="shared" si="36"/>
        <v>0</v>
      </c>
      <c r="S118" s="11">
        <f t="shared" si="37"/>
        <v>-0.81356771965976504</v>
      </c>
      <c r="T118" s="11">
        <f t="shared" si="38"/>
        <v>-0.28151132168157961</v>
      </c>
      <c r="U118" s="11">
        <f>'OddsRatio_working_3-way'!S118-'OddsRatio_working_3-way'!R118^2/3</f>
        <v>-0.81356771965976504</v>
      </c>
      <c r="V118" s="11">
        <f>'OddsRatio_working_3-way'!S118*'OddsRatio_working_3-way'!R118/3-2*'OddsRatio_working_3-way'!R118^3/27-'OddsRatio_working_3-way'!T118</f>
        <v>0.28151132168157961</v>
      </c>
      <c r="W118" s="11">
        <f>'OddsRatio_working_3-way'!V118^2+4*'OddsRatio_working_3-way'!U118^3/27</f>
        <v>-5.2831185009061254E-4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0.14122405609969607</v>
      </c>
      <c r="Y118" s="11">
        <f>IF('OddsRatio_working_3-way'!W118&gt;=0,IF('OddsRatio_working_3-way'!V118+SQRT('OddsRatio_working_3-way'!W118)&gt;0,0,PI()),ACOS('OddsRatio_working_3-way'!V118/(2*'OddsRatio_working_3-way'!X118)))</f>
        <v>8.1467991703111586E-2</v>
      </c>
      <c r="Z118" s="11">
        <f>'OddsRatio_working_3-way'!X118^(1/3)*COS('OddsRatio_working_3-way'!Y118/3)</f>
        <v>0.52056632721398688</v>
      </c>
      <c r="AA118" s="11">
        <f>'OddsRatio_working_3-way'!X118^(1/3)*COS(('OddsRatio_working_3-way'!Y118+2*PI())/3)</f>
        <v>-0.27252874007960298</v>
      </c>
      <c r="AB118" s="11">
        <f>'OddsRatio_working_3-way'!X118^(1/3)*COS(('OddsRatio_working_3-way'!Y118+4*PI())/3)</f>
        <v>-0.24803758713438429</v>
      </c>
      <c r="AC118" s="11">
        <f>'OddsRatio_working_3-way'!X118^(1/3)*SIN('OddsRatio_working_3-way'!Y118/3)</f>
        <v>1.4139973745686527E-2</v>
      </c>
      <c r="AD118" s="11">
        <f>'OddsRatio_working_3-way'!X118^(1/3)*SIN(('OddsRatio_working_3-way'!Y118+2*PI())/3)</f>
        <v>0.443753676849232</v>
      </c>
      <c r="AE118" s="11">
        <f>'OddsRatio_working_3-way'!X118^(1/3)*SIN(('OddsRatio_working_3-way'!Y118+4*PI())/3)</f>
        <v>-0.45789365059491832</v>
      </c>
      <c r="AF118" s="11">
        <f>-'OddsRatio_working_3-way'!U118/(3*'OddsRatio_working_3-way'!X118^(1/3))*COS(('OddsRatio_working_3-way'!Y118)/3)</f>
        <v>0.52056632721398677</v>
      </c>
      <c r="AG118" s="11">
        <f>-'OddsRatio_working_3-way'!U118/(3*'OddsRatio_working_3-way'!X118^(1/3))*COS(('OddsRatio_working_3-way'!Y118+2*PI())/3)</f>
        <v>-0.27252874007960293</v>
      </c>
      <c r="AH118" s="11">
        <f>-'OddsRatio_working_3-way'!U118/(3*'OddsRatio_working_3-way'!X118^(1/3))*COS(('OddsRatio_working_3-way'!Y118+4*PI())/3)</f>
        <v>-0.24803758713438423</v>
      </c>
      <c r="AI118" s="11">
        <f>'OddsRatio_working_3-way'!U118/(3*'OddsRatio_working_3-way'!X118^(1/3))*SIN(('OddsRatio_working_3-way'!Y118)/3)</f>
        <v>-1.4139973745686523E-2</v>
      </c>
      <c r="AJ118" s="11">
        <f>'OddsRatio_working_3-way'!U118/(3*'OddsRatio_working_3-way'!X118^(1/3))*SIN(('OddsRatio_working_3-way'!Y118+2*PI())/3)</f>
        <v>-0.44375367684923189</v>
      </c>
      <c r="AK118" s="11">
        <f>'OddsRatio_working_3-way'!U118/(3*'OddsRatio_working_3-way'!X118^(1/3))*SIN(('OddsRatio_working_3-way'!Y118+4*PI())/3)</f>
        <v>0.45789365059491821</v>
      </c>
      <c r="AL118" s="11">
        <f>'OddsRatio_working_3-way'!Z118+'OddsRatio_working_3-way'!AF118</f>
        <v>1.0411326544279738</v>
      </c>
      <c r="AM118" s="11">
        <f>'OddsRatio_working_3-way'!AA118+'OddsRatio_working_3-way'!AG118</f>
        <v>-0.54505748015920585</v>
      </c>
      <c r="AN118" s="11">
        <f>'OddsRatio_working_3-way'!AB118+'OddsRatio_working_3-way'!AH118</f>
        <v>-0.49607517426876852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1.0411326544279738</v>
      </c>
      <c r="AS118" s="11">
        <f>IF(('OddsRatio_working_3-way'!X118=0),IF(Q118&gt;0,-Q118^(1/3),(-Q118)^(1/3)),'OddsRatio_working_3-way'!AM118-'OddsRatio_working_3-way'!R118/3)</f>
        <v>-0.54505748015920585</v>
      </c>
      <c r="AT118" s="11">
        <f>IF(('OddsRatio_working_3-way'!X118=0),IF(Q118&gt;0,-Q118^(1/3),(-Q118)^(1/3)),'OddsRatio_working_3-way'!AN118-'OddsRatio_working_3-way'!R118/3)</f>
        <v>-0.49607517426876852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1.93</v>
      </c>
      <c r="B119" s="4">
        <f>IF('True_Odds_Calculator_3-way'!B120="","",'True_Odds_Calculator_3-way'!B120)</f>
        <v>3.51</v>
      </c>
      <c r="C119" s="4">
        <f>IF('True_Odds_Calculator_3-way'!C120="","",'True_Odds_Calculator_3-way'!C120)</f>
        <v>4.4000000000000004</v>
      </c>
      <c r="D119" s="9">
        <f t="shared" si="26"/>
        <v>0.50601393394145922</v>
      </c>
      <c r="E119" s="9">
        <f t="shared" si="27"/>
        <v>0.27512044028405946</v>
      </c>
      <c r="F119" s="9">
        <f t="shared" si="28"/>
        <v>0.2188656257744816</v>
      </c>
      <c r="G119" s="9">
        <f t="shared" si="29"/>
        <v>1.049709854487177</v>
      </c>
      <c r="H119" s="9">
        <f t="shared" si="30"/>
        <v>1.9762301646730742</v>
      </c>
      <c r="I119" s="9">
        <f t="shared" si="31"/>
        <v>3.6347717347628139</v>
      </c>
      <c r="J119" s="9">
        <f t="shared" si="32"/>
        <v>4.5690135052564012</v>
      </c>
      <c r="K119" s="11">
        <f t="shared" si="33"/>
        <v>0.5181347150259068</v>
      </c>
      <c r="L119" s="11">
        <f t="shared" si="34"/>
        <v>0.28490028490028491</v>
      </c>
      <c r="M119" s="11">
        <f t="shared" si="35"/>
        <v>0.22727272727272727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-0.26626769891018598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0.22947691341473725</v>
      </c>
      <c r="Q119" s="11">
        <f>2*'OddsRatio_working_3-way'!K119*'OddsRatio_working_3-way'!L119*'OddsRatio_working_3-way'!M119</f>
        <v>6.7098512694367618E-2</v>
      </c>
      <c r="R119" s="11">
        <f t="shared" si="36"/>
        <v>0</v>
      </c>
      <c r="S119" s="11">
        <f t="shared" si="37"/>
        <v>-0.86182783099102633</v>
      </c>
      <c r="T119" s="11">
        <f t="shared" si="38"/>
        <v>-0.25199644181024161</v>
      </c>
      <c r="U119" s="11">
        <f>'OddsRatio_working_3-way'!S119-'OddsRatio_working_3-way'!R119^2/3</f>
        <v>-0.86182783099102633</v>
      </c>
      <c r="V119" s="11">
        <f>'OddsRatio_working_3-way'!S119*'OddsRatio_working_3-way'!R119/3-2*'OddsRatio_working_3-way'!R119^3/27-'OddsRatio_working_3-way'!T119</f>
        <v>0.25199644181024161</v>
      </c>
      <c r="W119" s="11">
        <f>'OddsRatio_working_3-way'!V119^2+4*'OddsRatio_working_3-way'!U119^3/27</f>
        <v>-3.1330418085678338E-2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0.15397453098702787</v>
      </c>
      <c r="Y119" s="11">
        <f>IF('OddsRatio_working_3-way'!W119&gt;=0,IF('OddsRatio_working_3-way'!V119+SQRT('OddsRatio_working_3-way'!W119)&gt;0,0,PI()),ACOS('OddsRatio_working_3-way'!V119/(2*'OddsRatio_working_3-way'!X119)))</f>
        <v>0.61233941815261539</v>
      </c>
      <c r="Z119" s="11">
        <f>'OddsRatio_working_3-way'!X119^(1/3)*COS('OddsRatio_working_3-way'!Y119/3)</f>
        <v>0.52485492724358862</v>
      </c>
      <c r="AA119" s="11">
        <f>'OddsRatio_working_3-way'!X119^(1/3)*COS(('OddsRatio_working_3-way'!Y119+2*PI())/3)</f>
        <v>-0.35651485256873056</v>
      </c>
      <c r="AB119" s="11">
        <f>'OddsRatio_working_3-way'!X119^(1/3)*COS(('OddsRatio_working_3-way'!Y119+4*PI())/3)</f>
        <v>-0.16834007467485826</v>
      </c>
      <c r="AC119" s="11">
        <f>'OddsRatio_working_3-way'!X119^(1/3)*SIN('OddsRatio_working_3-way'!Y119/3)</f>
        <v>0.10864275867172546</v>
      </c>
      <c r="AD119" s="11">
        <f>'OddsRatio_working_3-way'!X119^(1/3)*SIN(('OddsRatio_working_3-way'!Y119+2*PI())/3)</f>
        <v>0.40021632095851839</v>
      </c>
      <c r="AE119" s="11">
        <f>'OddsRatio_working_3-way'!X119^(1/3)*SIN(('OddsRatio_working_3-way'!Y119+4*PI())/3)</f>
        <v>-0.50885907963024368</v>
      </c>
      <c r="AF119" s="11">
        <f>-'OddsRatio_working_3-way'!U119/(3*'OddsRatio_working_3-way'!X119^(1/3))*COS(('OddsRatio_working_3-way'!Y119)/3)</f>
        <v>0.52485492724358851</v>
      </c>
      <c r="AG119" s="11">
        <f>-'OddsRatio_working_3-way'!U119/(3*'OddsRatio_working_3-way'!X119^(1/3))*COS(('OddsRatio_working_3-way'!Y119+2*PI())/3)</f>
        <v>-0.3565148525687305</v>
      </c>
      <c r="AH119" s="11">
        <f>-'OddsRatio_working_3-way'!U119/(3*'OddsRatio_working_3-way'!X119^(1/3))*COS(('OddsRatio_working_3-way'!Y119+4*PI())/3)</f>
        <v>-0.1683400746748582</v>
      </c>
      <c r="AI119" s="11">
        <f>'OddsRatio_working_3-way'!U119/(3*'OddsRatio_working_3-way'!X119^(1/3))*SIN(('OddsRatio_working_3-way'!Y119)/3)</f>
        <v>-0.10864275867172543</v>
      </c>
      <c r="AJ119" s="11">
        <f>'OddsRatio_working_3-way'!U119/(3*'OddsRatio_working_3-way'!X119^(1/3))*SIN(('OddsRatio_working_3-way'!Y119+2*PI())/3)</f>
        <v>-0.40021632095851833</v>
      </c>
      <c r="AK119" s="11">
        <f>'OddsRatio_working_3-way'!U119/(3*'OddsRatio_working_3-way'!X119^(1/3))*SIN(('OddsRatio_working_3-way'!Y119+4*PI())/3)</f>
        <v>0.50885907963024357</v>
      </c>
      <c r="AL119" s="11">
        <f>'OddsRatio_working_3-way'!Z119+'OddsRatio_working_3-way'!AF119</f>
        <v>1.049709854487177</v>
      </c>
      <c r="AM119" s="11">
        <f>'OddsRatio_working_3-way'!AA119+'OddsRatio_working_3-way'!AG119</f>
        <v>-0.713029705137461</v>
      </c>
      <c r="AN119" s="11">
        <f>'OddsRatio_working_3-way'!AB119+'OddsRatio_working_3-way'!AH119</f>
        <v>-0.33668014934971646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1.049709854487177</v>
      </c>
      <c r="AS119" s="11">
        <f>IF(('OddsRatio_working_3-way'!X119=0),IF(Q119&gt;0,-Q119^(1/3),(-Q119)^(1/3)),'OddsRatio_working_3-way'!AM119-'OddsRatio_working_3-way'!R119/3)</f>
        <v>-0.713029705137461</v>
      </c>
      <c r="AT119" s="11">
        <f>IF(('OddsRatio_working_3-way'!X119=0),IF(Q119&gt;0,-Q119^(1/3),(-Q119)^(1/3)),'OddsRatio_working_3-way'!AN119-'OddsRatio_working_3-way'!R119/3)</f>
        <v>-0.33668014934971646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4.17</v>
      </c>
      <c r="B120" s="4">
        <f>IF('True_Odds_Calculator_3-way'!B121="","",'True_Odds_Calculator_3-way'!B121)</f>
        <v>4.03</v>
      </c>
      <c r="C120" s="4">
        <f>IF('True_Odds_Calculator_3-way'!C121="","",'True_Odds_Calculator_3-way'!C121)</f>
        <v>1.79</v>
      </c>
      <c r="D120" s="9">
        <f t="shared" si="26"/>
        <v>0.22613922816311682</v>
      </c>
      <c r="E120" s="9">
        <f t="shared" si="27"/>
        <v>0.23414143707476165</v>
      </c>
      <c r="F120" s="9">
        <f t="shared" si="28"/>
        <v>0.53971933476212142</v>
      </c>
      <c r="G120" s="9">
        <f t="shared" si="29"/>
        <v>1.0795124723898617</v>
      </c>
      <c r="H120" s="9">
        <f t="shared" si="30"/>
        <v>4.4220545374758622</v>
      </c>
      <c r="I120" s="9">
        <f t="shared" si="31"/>
        <v>4.2709227913412811</v>
      </c>
      <c r="J120" s="9">
        <f t="shared" si="32"/>
        <v>1.8528148531879907</v>
      </c>
      <c r="K120" s="11">
        <f t="shared" si="33"/>
        <v>0.23980815347721823</v>
      </c>
      <c r="L120" s="11">
        <f t="shared" si="34"/>
        <v>0.24813895781637715</v>
      </c>
      <c r="M120" s="11">
        <f t="shared" si="35"/>
        <v>0.55865921787709494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-0.25225213455252948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0.23237159748891068</v>
      </c>
      <c r="Q120" s="11">
        <f>2*'OddsRatio_working_3-way'!K120*'OddsRatio_working_3-way'!L120*'OddsRatio_working_3-way'!M120</f>
        <v>6.6486866234309216E-2</v>
      </c>
      <c r="R120" s="11">
        <f t="shared" si="36"/>
        <v>0</v>
      </c>
      <c r="S120" s="11">
        <f t="shared" si="37"/>
        <v>-0.92118783415297978</v>
      </c>
      <c r="T120" s="11">
        <f t="shared" si="38"/>
        <v>-0.26357305698225464</v>
      </c>
      <c r="U120" s="11">
        <f>'OddsRatio_working_3-way'!S120-'OddsRatio_working_3-way'!R120^2/3</f>
        <v>-0.92118783415297978</v>
      </c>
      <c r="V120" s="11">
        <f>'OddsRatio_working_3-way'!S120*'OddsRatio_working_3-way'!R120/3-2*'OddsRatio_working_3-way'!R120^3/27-'OddsRatio_working_3-way'!T120</f>
        <v>0.26357305698225464</v>
      </c>
      <c r="W120" s="11">
        <f>'OddsRatio_working_3-way'!V120^2+4*'OddsRatio_working_3-way'!U120^3/27</f>
        <v>-4.6337842800310891E-2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0.17015331260901281</v>
      </c>
      <c r="Y120" s="11">
        <f>IF('OddsRatio_working_3-way'!W120&gt;=0,IF('OddsRatio_working_3-way'!V120+SQRT('OddsRatio_working_3-way'!W120)&gt;0,0,PI()),ACOS('OddsRatio_working_3-way'!V120/(2*'OddsRatio_working_3-way'!X120)))</f>
        <v>0.68484613447251941</v>
      </c>
      <c r="Z120" s="11">
        <f>'OddsRatio_working_3-way'!X120^(1/3)*COS('OddsRatio_working_3-way'!Y120/3)</f>
        <v>0.53975623619493085</v>
      </c>
      <c r="AA120" s="11">
        <f>'OddsRatio_working_3-way'!X120^(1/3)*COS(('OddsRatio_working_3-way'!Y120+2*PI())/3)</f>
        <v>-0.37847997192490462</v>
      </c>
      <c r="AB120" s="11">
        <f>'OddsRatio_working_3-way'!X120^(1/3)*COS(('OddsRatio_working_3-way'!Y120+4*PI())/3)</f>
        <v>-0.1612762642700265</v>
      </c>
      <c r="AC120" s="11">
        <f>'OddsRatio_working_3-way'!X120^(1/3)*SIN('OddsRatio_working_3-way'!Y120/3)</f>
        <v>0.12540261908352887</v>
      </c>
      <c r="AD120" s="11">
        <f>'OddsRatio_working_3-way'!X120^(1/3)*SIN(('OddsRatio_working_3-way'!Y120+2*PI())/3)</f>
        <v>0.40474130285411936</v>
      </c>
      <c r="AE120" s="11">
        <f>'OddsRatio_working_3-way'!X120^(1/3)*SIN(('OddsRatio_working_3-way'!Y120+4*PI())/3)</f>
        <v>-0.53014392193764814</v>
      </c>
      <c r="AF120" s="11">
        <f>-'OddsRatio_working_3-way'!U120/(3*'OddsRatio_working_3-way'!X120^(1/3))*COS(('OddsRatio_working_3-way'!Y120)/3)</f>
        <v>0.53975623619493085</v>
      </c>
      <c r="AG120" s="11">
        <f>-'OddsRatio_working_3-way'!U120/(3*'OddsRatio_working_3-way'!X120^(1/3))*COS(('OddsRatio_working_3-way'!Y120+2*PI())/3)</f>
        <v>-0.37847997192490462</v>
      </c>
      <c r="AH120" s="11">
        <f>-'OddsRatio_working_3-way'!U120/(3*'OddsRatio_working_3-way'!X120^(1/3))*COS(('OddsRatio_working_3-way'!Y120+4*PI())/3)</f>
        <v>-0.1612762642700265</v>
      </c>
      <c r="AI120" s="11">
        <f>'OddsRatio_working_3-way'!U120/(3*'OddsRatio_working_3-way'!X120^(1/3))*SIN(('OddsRatio_working_3-way'!Y120)/3)</f>
        <v>-0.12540261908352887</v>
      </c>
      <c r="AJ120" s="11">
        <f>'OddsRatio_working_3-way'!U120/(3*'OddsRatio_working_3-way'!X120^(1/3))*SIN(('OddsRatio_working_3-way'!Y120+2*PI())/3)</f>
        <v>-0.40474130285411936</v>
      </c>
      <c r="AK120" s="11">
        <f>'OddsRatio_working_3-way'!U120/(3*'OddsRatio_working_3-way'!X120^(1/3))*SIN(('OddsRatio_working_3-way'!Y120+4*PI())/3)</f>
        <v>0.53014392193764814</v>
      </c>
      <c r="AL120" s="11">
        <f>'OddsRatio_working_3-way'!Z120+'OddsRatio_working_3-way'!AF120</f>
        <v>1.0795124723898617</v>
      </c>
      <c r="AM120" s="11">
        <f>'OddsRatio_working_3-way'!AA120+'OddsRatio_working_3-way'!AG120</f>
        <v>-0.75695994384980925</v>
      </c>
      <c r="AN120" s="11">
        <f>'OddsRatio_working_3-way'!AB120+'OddsRatio_working_3-way'!AH120</f>
        <v>-0.32255252854005301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1.0795124723898617</v>
      </c>
      <c r="AS120" s="11">
        <f>IF(('OddsRatio_working_3-way'!X120=0),IF(Q120&gt;0,-Q120^(1/3),(-Q120)^(1/3)),'OddsRatio_working_3-way'!AM120-'OddsRatio_working_3-way'!R120/3)</f>
        <v>-0.75695994384980925</v>
      </c>
      <c r="AT120" s="11">
        <f>IF(('OddsRatio_working_3-way'!X120=0),IF(Q120&gt;0,-Q120^(1/3),(-Q120)^(1/3)),'OddsRatio_working_3-way'!AN120-'OddsRatio_working_3-way'!R120/3)</f>
        <v>-0.32255252854005301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1.94</v>
      </c>
      <c r="B121" s="4">
        <f>IF('True_Odds_Calculator_3-way'!B122="","",'True_Odds_Calculator_3-way'!B122)</f>
        <v>3.99</v>
      </c>
      <c r="C121" s="4">
        <f>IF('True_Odds_Calculator_3-way'!C122="","",'True_Odds_Calculator_3-way'!C122)</f>
        <v>3.55</v>
      </c>
      <c r="D121" s="9">
        <f t="shared" si="26"/>
        <v>0.49660297873449638</v>
      </c>
      <c r="E121" s="9">
        <f t="shared" si="27"/>
        <v>0.23672177849036649</v>
      </c>
      <c r="F121" s="9">
        <f t="shared" si="28"/>
        <v>0.26667524277513738</v>
      </c>
      <c r="G121" s="9">
        <f t="shared" si="29"/>
        <v>1.0783840793541568</v>
      </c>
      <c r="H121" s="9">
        <f t="shared" si="30"/>
        <v>2.0136810345929068</v>
      </c>
      <c r="I121" s="9">
        <f t="shared" si="31"/>
        <v>4.224368397268929</v>
      </c>
      <c r="J121" s="9">
        <f t="shared" si="32"/>
        <v>3.7498794023531001</v>
      </c>
      <c r="K121" s="11">
        <f t="shared" si="33"/>
        <v>0.51546391752577325</v>
      </c>
      <c r="L121" s="11">
        <f t="shared" si="34"/>
        <v>0.25062656641604009</v>
      </c>
      <c r="M121" s="11">
        <f t="shared" si="35"/>
        <v>0.28169014084507044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-0.26081720927845975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0.23581532603106431</v>
      </c>
      <c r="Q121" s="11">
        <f>2*'OddsRatio_working_3-way'!K121*'OddsRatio_working_3-way'!L121*'OddsRatio_working_3-way'!M121</f>
        <v>7.2782508034279103E-2</v>
      </c>
      <c r="R121" s="11">
        <f t="shared" si="36"/>
        <v>0</v>
      </c>
      <c r="S121" s="11">
        <f t="shared" si="37"/>
        <v>-0.904140208705698</v>
      </c>
      <c r="T121" s="11">
        <f t="shared" si="38"/>
        <v>-0.2790556199708944</v>
      </c>
      <c r="U121" s="11">
        <f>'OddsRatio_working_3-way'!S121-'OddsRatio_working_3-way'!R121^2/3</f>
        <v>-0.904140208705698</v>
      </c>
      <c r="V121" s="11">
        <f>'OddsRatio_working_3-way'!S121*'OddsRatio_working_3-way'!R121/3-2*'OddsRatio_working_3-way'!R121^3/27-'OddsRatio_working_3-way'!T121</f>
        <v>0.2790556199708944</v>
      </c>
      <c r="W121" s="11">
        <f>'OddsRatio_working_3-way'!V121^2+4*'OddsRatio_working_3-way'!U121^3/27</f>
        <v>-3.1625303141839659E-2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0.16545191308895457</v>
      </c>
      <c r="Y121" s="11">
        <f>IF('OddsRatio_working_3-way'!W121&gt;=0,IF('OddsRatio_working_3-way'!V121+SQRT('OddsRatio_working_3-way'!W121)&gt;0,0,PI()),ACOS('OddsRatio_working_3-way'!V121/(2*'OddsRatio_working_3-way'!X121)))</f>
        <v>0.5673773064938723</v>
      </c>
      <c r="Z121" s="11">
        <f>'OddsRatio_working_3-way'!X121^(1/3)*COS('OddsRatio_working_3-way'!Y121/3)</f>
        <v>0.53919203967707841</v>
      </c>
      <c r="AA121" s="11">
        <f>'OddsRatio_working_3-way'!X121^(1/3)*COS(('OddsRatio_working_3-way'!Y121+2*PI())/3)</f>
        <v>-0.35897728430754505</v>
      </c>
      <c r="AB121" s="11">
        <f>'OddsRatio_working_3-way'!X121^(1/3)*COS(('OddsRatio_working_3-way'!Y121+4*PI())/3)</f>
        <v>-0.18021475536953355</v>
      </c>
      <c r="AC121" s="11">
        <f>'OddsRatio_working_3-way'!X121^(1/3)*SIN('OddsRatio_working_3-way'!Y121/3)</f>
        <v>0.10320859420337934</v>
      </c>
      <c r="AD121" s="11">
        <f>'OddsRatio_working_3-way'!X121^(1/3)*SIN(('OddsRatio_working_3-way'!Y121+2*PI())/3)</f>
        <v>0.41534970677700728</v>
      </c>
      <c r="AE121" s="11">
        <f>'OddsRatio_working_3-way'!X121^(1/3)*SIN(('OddsRatio_working_3-way'!Y121+4*PI())/3)</f>
        <v>-0.51855830098038647</v>
      </c>
      <c r="AF121" s="11">
        <f>-'OddsRatio_working_3-way'!U121/(3*'OddsRatio_working_3-way'!X121^(1/3))*COS(('OddsRatio_working_3-way'!Y121)/3)</f>
        <v>0.53919203967707852</v>
      </c>
      <c r="AG121" s="11">
        <f>-'OddsRatio_working_3-way'!U121/(3*'OddsRatio_working_3-way'!X121^(1/3))*COS(('OddsRatio_working_3-way'!Y121+2*PI())/3)</f>
        <v>-0.35897728430754511</v>
      </c>
      <c r="AH121" s="11">
        <f>-'OddsRatio_working_3-way'!U121/(3*'OddsRatio_working_3-way'!X121^(1/3))*COS(('OddsRatio_working_3-way'!Y121+4*PI())/3)</f>
        <v>-0.18021475536953357</v>
      </c>
      <c r="AI121" s="11">
        <f>'OddsRatio_working_3-way'!U121/(3*'OddsRatio_working_3-way'!X121^(1/3))*SIN(('OddsRatio_working_3-way'!Y121)/3)</f>
        <v>-0.10320859420337937</v>
      </c>
      <c r="AJ121" s="11">
        <f>'OddsRatio_working_3-way'!U121/(3*'OddsRatio_working_3-way'!X121^(1/3))*SIN(('OddsRatio_working_3-way'!Y121+2*PI())/3)</f>
        <v>-0.41534970677700739</v>
      </c>
      <c r="AK121" s="11">
        <f>'OddsRatio_working_3-way'!U121/(3*'OddsRatio_working_3-way'!X121^(1/3))*SIN(('OddsRatio_working_3-way'!Y121+4*PI())/3)</f>
        <v>0.51855830098038658</v>
      </c>
      <c r="AL121" s="11">
        <f>'OddsRatio_working_3-way'!Z121+'OddsRatio_working_3-way'!AF121</f>
        <v>1.0783840793541568</v>
      </c>
      <c r="AM121" s="11">
        <f>'OddsRatio_working_3-way'!AA121+'OddsRatio_working_3-way'!AG121</f>
        <v>-0.71795456861509011</v>
      </c>
      <c r="AN121" s="11">
        <f>'OddsRatio_working_3-way'!AB121+'OddsRatio_working_3-way'!AH121</f>
        <v>-0.36042951073906715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1.0783840793541568</v>
      </c>
      <c r="AS121" s="11">
        <f>IF(('OddsRatio_working_3-way'!X121=0),IF(Q121&gt;0,-Q121^(1/3),(-Q121)^(1/3)),'OddsRatio_working_3-way'!AM121-'OddsRatio_working_3-way'!R121/3)</f>
        <v>-0.71795456861509011</v>
      </c>
      <c r="AT121" s="11">
        <f>IF(('OddsRatio_working_3-way'!X121=0),IF(Q121&gt;0,-Q121^(1/3),(-Q121)^(1/3)),'OddsRatio_working_3-way'!AN121-'OddsRatio_working_3-way'!R121/3)</f>
        <v>-0.36042951073906715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4.33</v>
      </c>
      <c r="B122" s="4">
        <f>IF('True_Odds_Calculator_3-way'!B123="","",'True_Odds_Calculator_3-way'!B123)</f>
        <v>4.0599999999999996</v>
      </c>
      <c r="C122" s="4">
        <f>IF('True_Odds_Calculator_3-way'!C123="","",'True_Odds_Calculator_3-way'!C123)</f>
        <v>1.75</v>
      </c>
      <c r="D122" s="9">
        <f t="shared" si="26"/>
        <v>0.21689150639472024</v>
      </c>
      <c r="E122" s="9">
        <f t="shared" si="27"/>
        <v>0.2315968115472517</v>
      </c>
      <c r="F122" s="9">
        <f t="shared" si="28"/>
        <v>0.55151168205802792</v>
      </c>
      <c r="G122" s="9">
        <f t="shared" si="29"/>
        <v>1.0842642928091442</v>
      </c>
      <c r="H122" s="9">
        <f t="shared" si="30"/>
        <v>4.6106000950544503</v>
      </c>
      <c r="I122" s="9">
        <f t="shared" si="31"/>
        <v>4.3178487359959803</v>
      </c>
      <c r="J122" s="9">
        <f t="shared" si="32"/>
        <v>1.8131982196068583</v>
      </c>
      <c r="K122" s="11">
        <f t="shared" si="33"/>
        <v>0.23094688221709006</v>
      </c>
      <c r="L122" s="11">
        <f t="shared" si="34"/>
        <v>0.24630541871921185</v>
      </c>
      <c r="M122" s="11">
        <f t="shared" si="35"/>
        <v>0.5714285714285714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-0.2484133575386035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0.23208455158761765</v>
      </c>
      <c r="Q122" s="11">
        <f>2*'OddsRatio_working_3-way'!K122*'OddsRatio_working_3-way'!L122*'OddsRatio_working_3-way'!M122</f>
        <v>6.5009678315859284E-2</v>
      </c>
      <c r="R122" s="11">
        <f t="shared" si="36"/>
        <v>0</v>
      </c>
      <c r="S122" s="11">
        <f t="shared" si="37"/>
        <v>-0.93426760093426797</v>
      </c>
      <c r="T122" s="11">
        <f t="shared" si="38"/>
        <v>-0.261699608104837</v>
      </c>
      <c r="U122" s="11">
        <f>'OddsRatio_working_3-way'!S122-'OddsRatio_working_3-way'!R122^2/3</f>
        <v>-0.93426760093426797</v>
      </c>
      <c r="V122" s="11">
        <f>'OddsRatio_working_3-way'!S122*'OddsRatio_working_3-way'!R122/3-2*'OddsRatio_working_3-way'!R122^3/27-'OddsRatio_working_3-way'!T122</f>
        <v>0.261699608104837</v>
      </c>
      <c r="W122" s="11">
        <f>'OddsRatio_working_3-way'!V122^2+4*'OddsRatio_working_3-way'!U122^3/27</f>
        <v>-5.2325320230805009E-2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0.17379010696313404</v>
      </c>
      <c r="Y122" s="11">
        <f>IF('OddsRatio_working_3-way'!W122&gt;=0,IF('OddsRatio_working_3-way'!V122+SQRT('OddsRatio_working_3-way'!W122)&gt;0,0,PI()),ACOS('OddsRatio_working_3-way'!V122/(2*'OddsRatio_working_3-way'!X122)))</f>
        <v>0.7183106305185526</v>
      </c>
      <c r="Z122" s="11">
        <f>'OddsRatio_working_3-way'!X122^(1/3)*COS('OddsRatio_working_3-way'!Y122/3)</f>
        <v>0.54213214640457219</v>
      </c>
      <c r="AA122" s="11">
        <f>'OddsRatio_working_3-way'!X122^(1/3)*COS(('OddsRatio_working_3-way'!Y122+2*PI())/3)</f>
        <v>-0.38568043578239952</v>
      </c>
      <c r="AB122" s="11">
        <f>'OddsRatio_working_3-way'!X122^(1/3)*COS(('OddsRatio_working_3-way'!Y122+4*PI())/3)</f>
        <v>-0.15645171062217278</v>
      </c>
      <c r="AC122" s="11">
        <f>'OddsRatio_working_3-way'!X122^(1/3)*SIN('OddsRatio_working_3-way'!Y122/3)</f>
        <v>0.13234526617725167</v>
      </c>
      <c r="AD122" s="11">
        <f>'OddsRatio_working_3-way'!X122^(1/3)*SIN(('OddsRatio_working_3-way'!Y122+2*PI())/3)</f>
        <v>0.40332757790591822</v>
      </c>
      <c r="AE122" s="11">
        <f>'OddsRatio_working_3-way'!X122^(1/3)*SIN(('OddsRatio_working_3-way'!Y122+4*PI())/3)</f>
        <v>-0.53567284408316984</v>
      </c>
      <c r="AF122" s="11">
        <f>-'OddsRatio_working_3-way'!U122/(3*'OddsRatio_working_3-way'!X122^(1/3))*COS(('OddsRatio_working_3-way'!Y122)/3)</f>
        <v>0.54213214640457197</v>
      </c>
      <c r="AG122" s="11">
        <f>-'OddsRatio_working_3-way'!U122/(3*'OddsRatio_working_3-way'!X122^(1/3))*COS(('OddsRatio_working_3-way'!Y122+2*PI())/3)</f>
        <v>-0.38568043578239936</v>
      </c>
      <c r="AH122" s="11">
        <f>-'OddsRatio_working_3-way'!U122/(3*'OddsRatio_working_3-way'!X122^(1/3))*COS(('OddsRatio_working_3-way'!Y122+4*PI())/3)</f>
        <v>-0.15645171062217272</v>
      </c>
      <c r="AI122" s="11">
        <f>'OddsRatio_working_3-way'!U122/(3*'OddsRatio_working_3-way'!X122^(1/3))*SIN(('OddsRatio_working_3-way'!Y122)/3)</f>
        <v>-0.13234526617725162</v>
      </c>
      <c r="AJ122" s="11">
        <f>'OddsRatio_working_3-way'!U122/(3*'OddsRatio_working_3-way'!X122^(1/3))*SIN(('OddsRatio_working_3-way'!Y122+2*PI())/3)</f>
        <v>-0.40332757790591806</v>
      </c>
      <c r="AK122" s="11">
        <f>'OddsRatio_working_3-way'!U122/(3*'OddsRatio_working_3-way'!X122^(1/3))*SIN(('OddsRatio_working_3-way'!Y122+4*PI())/3)</f>
        <v>0.53567284408316962</v>
      </c>
      <c r="AL122" s="11">
        <f>'OddsRatio_working_3-way'!Z122+'OddsRatio_working_3-way'!AF122</f>
        <v>1.0842642928091442</v>
      </c>
      <c r="AM122" s="11">
        <f>'OddsRatio_working_3-way'!AA122+'OddsRatio_working_3-way'!AG122</f>
        <v>-0.77136087156479882</v>
      </c>
      <c r="AN122" s="11">
        <f>'OddsRatio_working_3-way'!AB122+'OddsRatio_working_3-way'!AH122</f>
        <v>-0.3129034212443455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1.0842642928091442</v>
      </c>
      <c r="AS122" s="11">
        <f>IF(('OddsRatio_working_3-way'!X122=0),IF(Q122&gt;0,-Q122^(1/3),(-Q122)^(1/3)),'OddsRatio_working_3-way'!AM122-'OddsRatio_working_3-way'!R122/3)</f>
        <v>-0.77136087156479882</v>
      </c>
      <c r="AT122" s="11">
        <f>IF(('OddsRatio_working_3-way'!X122=0),IF(Q122&gt;0,-Q122^(1/3),(-Q122)^(1/3)),'OddsRatio_working_3-way'!AN122-'OddsRatio_working_3-way'!R122/3)</f>
        <v>-0.3129034212443455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1.56</v>
      </c>
      <c r="B123" s="4">
        <f>IF('True_Odds_Calculator_3-way'!B124="","",'True_Odds_Calculator_3-way'!B124)</f>
        <v>4.33</v>
      </c>
      <c r="C123" s="4">
        <f>IF('True_Odds_Calculator_3-way'!C124="","",'True_Odds_Calculator_3-way'!C124)</f>
        <v>5.69</v>
      </c>
      <c r="D123" s="9">
        <f t="shared" si="26"/>
        <v>0.62071579227247164</v>
      </c>
      <c r="E123" s="9">
        <f t="shared" si="27"/>
        <v>0.21581840285519791</v>
      </c>
      <c r="F123" s="9">
        <f t="shared" si="28"/>
        <v>0.16346580487233039</v>
      </c>
      <c r="G123" s="9">
        <f t="shared" si="29"/>
        <v>1.0911486972246467</v>
      </c>
      <c r="H123" s="9">
        <f t="shared" si="30"/>
        <v>1.6110432704458024</v>
      </c>
      <c r="I123" s="9">
        <f t="shared" si="31"/>
        <v>4.6335251617580742</v>
      </c>
      <c r="J123" s="9">
        <f t="shared" si="32"/>
        <v>6.1174873899835944</v>
      </c>
      <c r="K123" s="11">
        <f t="shared" si="33"/>
        <v>0.64102564102564097</v>
      </c>
      <c r="L123" s="11">
        <f t="shared" si="34"/>
        <v>0.23094688221709006</v>
      </c>
      <c r="M123" s="11">
        <f t="shared" si="35"/>
        <v>0.17574692442882248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-0.22755183503954712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0.22323512340843507</v>
      </c>
      <c r="Q123" s="11">
        <f>2*'OddsRatio_working_3-way'!K123*'OddsRatio_working_3-way'!L123*'OddsRatio_working_3-way'!M123</f>
        <v>5.2036159302665502E-2</v>
      </c>
      <c r="R123" s="11">
        <f t="shared" si="36"/>
        <v>0</v>
      </c>
      <c r="S123" s="11">
        <f t="shared" si="37"/>
        <v>-0.98102976567795275</v>
      </c>
      <c r="T123" s="11">
        <f t="shared" si="38"/>
        <v>-0.22867826705779778</v>
      </c>
      <c r="U123" s="11">
        <f>'OddsRatio_working_3-way'!S123-'OddsRatio_working_3-way'!R123^2/3</f>
        <v>-0.98102976567795275</v>
      </c>
      <c r="V123" s="11">
        <f>'OddsRatio_working_3-way'!S123*'OddsRatio_working_3-way'!R123/3-2*'OddsRatio_working_3-way'!R123^3/27-'OddsRatio_working_3-way'!T123</f>
        <v>0.22867826705779778</v>
      </c>
      <c r="W123" s="11">
        <f>'OddsRatio_working_3-way'!V123^2+4*'OddsRatio_working_3-way'!U123^3/27</f>
        <v>-8.758211381845174E-2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0.18699990885225667</v>
      </c>
      <c r="Y123" s="11">
        <f>IF('OddsRatio_working_3-way'!W123&gt;=0,IF('OddsRatio_working_3-way'!V123+SQRT('OddsRatio_working_3-way'!W123)&gt;0,0,PI()),ACOS('OddsRatio_working_3-way'!V123/(2*'OddsRatio_working_3-way'!X123)))</f>
        <v>0.91291781441618503</v>
      </c>
      <c r="Z123" s="11">
        <f>'OddsRatio_working_3-way'!X123^(1/3)*COS('OddsRatio_working_3-way'!Y123/3)</f>
        <v>0.54557434861232335</v>
      </c>
      <c r="AA123" s="11">
        <f>'OddsRatio_working_3-way'!X123^(1/3)*COS(('OddsRatio_working_3-way'!Y123+2*PI())/3)</f>
        <v>-0.42117488950411053</v>
      </c>
      <c r="AB123" s="11">
        <f>'OddsRatio_working_3-way'!X123^(1/3)*COS(('OddsRatio_working_3-way'!Y123+4*PI())/3)</f>
        <v>-0.12439945910821289</v>
      </c>
      <c r="AC123" s="11">
        <f>'OddsRatio_working_3-way'!X123^(1/3)*SIN('OddsRatio_working_3-way'!Y123/3)</f>
        <v>0.17134337462793853</v>
      </c>
      <c r="AD123" s="11">
        <f>'OddsRatio_working_3-way'!X123^(1/3)*SIN(('OddsRatio_working_3-way'!Y123+2*PI())/3)</f>
        <v>0.38680955823745006</v>
      </c>
      <c r="AE123" s="11">
        <f>'OddsRatio_working_3-way'!X123^(1/3)*SIN(('OddsRatio_working_3-way'!Y123+4*PI())/3)</f>
        <v>-0.55815293286538858</v>
      </c>
      <c r="AF123" s="11">
        <f>-'OddsRatio_working_3-way'!U123/(3*'OddsRatio_working_3-way'!X123^(1/3))*COS(('OddsRatio_working_3-way'!Y123)/3)</f>
        <v>0.54557434861232335</v>
      </c>
      <c r="AG123" s="11">
        <f>-'OddsRatio_working_3-way'!U123/(3*'OddsRatio_working_3-way'!X123^(1/3))*COS(('OddsRatio_working_3-way'!Y123+2*PI())/3)</f>
        <v>-0.42117488950411053</v>
      </c>
      <c r="AH123" s="11">
        <f>-'OddsRatio_working_3-way'!U123/(3*'OddsRatio_working_3-way'!X123^(1/3))*COS(('OddsRatio_working_3-way'!Y123+4*PI())/3)</f>
        <v>-0.12439945910821289</v>
      </c>
      <c r="AI123" s="11">
        <f>'OddsRatio_working_3-way'!U123/(3*'OddsRatio_working_3-way'!X123^(1/3))*SIN(('OddsRatio_working_3-way'!Y123)/3)</f>
        <v>-0.17134337462793853</v>
      </c>
      <c r="AJ123" s="11">
        <f>'OddsRatio_working_3-way'!U123/(3*'OddsRatio_working_3-way'!X123^(1/3))*SIN(('OddsRatio_working_3-way'!Y123+2*PI())/3)</f>
        <v>-0.38680955823745006</v>
      </c>
      <c r="AK123" s="11">
        <f>'OddsRatio_working_3-way'!U123/(3*'OddsRatio_working_3-way'!X123^(1/3))*SIN(('OddsRatio_working_3-way'!Y123+4*PI())/3)</f>
        <v>0.55815293286538858</v>
      </c>
      <c r="AL123" s="11">
        <f>'OddsRatio_working_3-way'!Z123+'OddsRatio_working_3-way'!AF123</f>
        <v>1.0911486972246467</v>
      </c>
      <c r="AM123" s="11">
        <f>'OddsRatio_working_3-way'!AA123+'OddsRatio_working_3-way'!AG123</f>
        <v>-0.84234977900822106</v>
      </c>
      <c r="AN123" s="11">
        <f>'OddsRatio_working_3-way'!AB123+'OddsRatio_working_3-way'!AH123</f>
        <v>-0.24879891821642577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1.0911486972246467</v>
      </c>
      <c r="AS123" s="11">
        <f>IF(('OddsRatio_working_3-way'!X123=0),IF(Q123&gt;0,-Q123^(1/3),(-Q123)^(1/3)),'OddsRatio_working_3-way'!AM123-'OddsRatio_working_3-way'!R123/3)</f>
        <v>-0.84234977900822106</v>
      </c>
      <c r="AT123" s="11">
        <f>IF(('OddsRatio_working_3-way'!X123=0),IF(Q123&gt;0,-Q123^(1/3),(-Q123)^(1/3)),'OddsRatio_working_3-way'!AN123-'OddsRatio_working_3-way'!R123/3)</f>
        <v>-0.24879891821642577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1.54</v>
      </c>
      <c r="B124" s="4">
        <f>IF('True_Odds_Calculator_3-way'!B125="","",'True_Odds_Calculator_3-way'!B125)</f>
        <v>4.28</v>
      </c>
      <c r="C124" s="4">
        <f>IF('True_Odds_Calculator_3-way'!C125="","",'True_Odds_Calculator_3-way'!C125)</f>
        <v>6.43</v>
      </c>
      <c r="D124" s="9">
        <f t="shared" si="26"/>
        <v>0.63274872154845352</v>
      </c>
      <c r="E124" s="9">
        <f t="shared" si="27"/>
        <v>0.2209734654639178</v>
      </c>
      <c r="F124" s="9">
        <f t="shared" si="28"/>
        <v>0.14627781298762846</v>
      </c>
      <c r="G124" s="9">
        <f t="shared" si="29"/>
        <v>1.074826288753516</v>
      </c>
      <c r="H124" s="9">
        <f t="shared" si="30"/>
        <v>1.5804061959268989</v>
      </c>
      <c r="I124" s="9">
        <f t="shared" si="31"/>
        <v>4.5254302271115332</v>
      </c>
      <c r="J124" s="9">
        <f t="shared" si="32"/>
        <v>6.8363067479315927</v>
      </c>
      <c r="K124" s="11">
        <f t="shared" si="33"/>
        <v>0.64935064935064934</v>
      </c>
      <c r="L124" s="11">
        <f t="shared" si="34"/>
        <v>0.23364485981308411</v>
      </c>
      <c r="M124" s="11">
        <f t="shared" si="35"/>
        <v>0.15552099533437014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-0.22693002989800992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0.2182560393923601</v>
      </c>
      <c r="Q124" s="11">
        <f>2*'OddsRatio_working_3-way'!K124*'OddsRatio_working_3-way'!L124*'OddsRatio_working_3-way'!M124</f>
        <v>4.7190495003753531E-2</v>
      </c>
      <c r="R124" s="11">
        <f t="shared" si="36"/>
        <v>0</v>
      </c>
      <c r="S124" s="11">
        <f t="shared" si="37"/>
        <v>-0.96177680622724016</v>
      </c>
      <c r="T124" s="11">
        <f t="shared" si="38"/>
        <v>-0.20795174188697083</v>
      </c>
      <c r="U124" s="11">
        <f>'OddsRatio_working_3-way'!S124-'OddsRatio_working_3-way'!R124^2/3</f>
        <v>-0.96177680622724016</v>
      </c>
      <c r="V124" s="11">
        <f>'OddsRatio_working_3-way'!S124*'OddsRatio_working_3-way'!R124/3-2*'OddsRatio_working_3-way'!R124^3/27-'OddsRatio_working_3-way'!T124</f>
        <v>0.20795174188697083</v>
      </c>
      <c r="W124" s="11">
        <f>'OddsRatio_working_3-way'!V124^2+4*'OddsRatio_working_3-way'!U124^3/27</f>
        <v>-8.855720071177256E-2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0.1815221251429133</v>
      </c>
      <c r="Y124" s="11">
        <f>IF('OddsRatio_working_3-way'!W124&gt;=0,IF('OddsRatio_working_3-way'!V124+SQRT('OddsRatio_working_3-way'!W124)&gt;0,0,PI()),ACOS('OddsRatio_working_3-way'!V124/(2*'OddsRatio_working_3-way'!X124)))</f>
        <v>0.96087864388738509</v>
      </c>
      <c r="Z124" s="11">
        <f>'OddsRatio_working_3-way'!X124^(1/3)*COS('OddsRatio_working_3-way'!Y124/3)</f>
        <v>0.53741314437675802</v>
      </c>
      <c r="AA124" s="11">
        <f>'OddsRatio_working_3-way'!X124^(1/3)*COS(('OddsRatio_working_3-way'!Y124+2*PI())/3)</f>
        <v>-0.42309094881090004</v>
      </c>
      <c r="AB124" s="11">
        <f>'OddsRatio_working_3-way'!X124^(1/3)*COS(('OddsRatio_working_3-way'!Y124+4*PI())/3)</f>
        <v>-0.11432219556585788</v>
      </c>
      <c r="AC124" s="11">
        <f>'OddsRatio_working_3-way'!X124^(1/3)*SIN('OddsRatio_working_3-way'!Y124/3)</f>
        <v>0.17826772280337017</v>
      </c>
      <c r="AD124" s="11">
        <f>'OddsRatio_working_3-way'!X124^(1/3)*SIN(('OddsRatio_working_3-way'!Y124+2*PI())/3)</f>
        <v>0.37627957395626166</v>
      </c>
      <c r="AE124" s="11">
        <f>'OddsRatio_working_3-way'!X124^(1/3)*SIN(('OddsRatio_working_3-way'!Y124+4*PI())/3)</f>
        <v>-0.55454729675963188</v>
      </c>
      <c r="AF124" s="11">
        <f>-'OddsRatio_working_3-way'!U124/(3*'OddsRatio_working_3-way'!X124^(1/3))*COS(('OddsRatio_working_3-way'!Y124)/3)</f>
        <v>0.53741314437675802</v>
      </c>
      <c r="AG124" s="11">
        <f>-'OddsRatio_working_3-way'!U124/(3*'OddsRatio_working_3-way'!X124^(1/3))*COS(('OddsRatio_working_3-way'!Y124+2*PI())/3)</f>
        <v>-0.42309094881089998</v>
      </c>
      <c r="AH124" s="11">
        <f>-'OddsRatio_working_3-way'!U124/(3*'OddsRatio_working_3-way'!X124^(1/3))*COS(('OddsRatio_working_3-way'!Y124+4*PI())/3)</f>
        <v>-0.11432219556585786</v>
      </c>
      <c r="AI124" s="11">
        <f>'OddsRatio_working_3-way'!U124/(3*'OddsRatio_working_3-way'!X124^(1/3))*SIN(('OddsRatio_working_3-way'!Y124)/3)</f>
        <v>-0.17826772280337014</v>
      </c>
      <c r="AJ124" s="11">
        <f>'OddsRatio_working_3-way'!U124/(3*'OddsRatio_working_3-way'!X124^(1/3))*SIN(('OddsRatio_working_3-way'!Y124+2*PI())/3)</f>
        <v>-0.3762795739562616</v>
      </c>
      <c r="AK124" s="11">
        <f>'OddsRatio_working_3-way'!U124/(3*'OddsRatio_working_3-way'!X124^(1/3))*SIN(('OddsRatio_working_3-way'!Y124+4*PI())/3)</f>
        <v>0.55454729675963177</v>
      </c>
      <c r="AL124" s="11">
        <f>'OddsRatio_working_3-way'!Z124+'OddsRatio_working_3-way'!AF124</f>
        <v>1.074826288753516</v>
      </c>
      <c r="AM124" s="11">
        <f>'OddsRatio_working_3-way'!AA124+'OddsRatio_working_3-way'!AG124</f>
        <v>-0.84618189762180007</v>
      </c>
      <c r="AN124" s="11">
        <f>'OddsRatio_working_3-way'!AB124+'OddsRatio_working_3-way'!AH124</f>
        <v>-0.22864439113171575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1.074826288753516</v>
      </c>
      <c r="AS124" s="11">
        <f>IF(('OddsRatio_working_3-way'!X124=0),IF(Q124&gt;0,-Q124^(1/3),(-Q124)^(1/3)),'OddsRatio_working_3-way'!AM124-'OddsRatio_working_3-way'!R124/3)</f>
        <v>-0.84618189762180007</v>
      </c>
      <c r="AT124" s="11">
        <f>IF(('OddsRatio_working_3-way'!X124=0),IF(Q124&gt;0,-Q124^(1/3),(-Q124)^(1/3)),'OddsRatio_working_3-way'!AN124-'OddsRatio_working_3-way'!R124/3)</f>
        <v>-0.22864439113171575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10.08</v>
      </c>
      <c r="B125" s="4">
        <f>IF('True_Odds_Calculator_3-way'!B126="","",'True_Odds_Calculator_3-way'!B126)</f>
        <v>6.98</v>
      </c>
      <c r="C125" s="4">
        <f>IF('True_Odds_Calculator_3-way'!C126="","",'True_Odds_Calculator_3-way'!C126)</f>
        <v>1.25</v>
      </c>
      <c r="D125" s="9">
        <f t="shared" si="26"/>
        <v>8.9375059165109572E-2</v>
      </c>
      <c r="E125" s="9">
        <f t="shared" si="27"/>
        <v>0.12969752394692136</v>
      </c>
      <c r="F125" s="9">
        <f t="shared" si="28"/>
        <v>0.78092741688796918</v>
      </c>
      <c r="G125" s="9">
        <f t="shared" si="29"/>
        <v>1.1221149539609969</v>
      </c>
      <c r="H125" s="9">
        <f t="shared" si="30"/>
        <v>11.188803781965854</v>
      </c>
      <c r="I125" s="9">
        <f t="shared" si="31"/>
        <v>7.7102474246867621</v>
      </c>
      <c r="J125" s="9">
        <f t="shared" si="32"/>
        <v>1.2805287384902491</v>
      </c>
      <c r="K125" s="11">
        <f t="shared" si="33"/>
        <v>9.9206349206349201E-2</v>
      </c>
      <c r="L125" s="11">
        <f t="shared" si="34"/>
        <v>0.14326647564469913</v>
      </c>
      <c r="M125" s="11">
        <f t="shared" si="35"/>
        <v>0.8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-0.15434802383226454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0.17408013826351934</v>
      </c>
      <c r="Q125" s="11">
        <f>2*'OddsRatio_working_3-way'!K125*'OddsRatio_working_3-way'!L125*'OddsRatio_working_3-way'!M125</f>
        <v>2.2740710419793513E-2</v>
      </c>
      <c r="R125" s="11">
        <f t="shared" si="36"/>
        <v>0</v>
      </c>
      <c r="S125" s="11">
        <f t="shared" si="37"/>
        <v>-1.1278417043596125</v>
      </c>
      <c r="T125" s="11">
        <f t="shared" si="38"/>
        <v>-0.14733399142516168</v>
      </c>
      <c r="U125" s="11">
        <f>'OddsRatio_working_3-way'!S125-'OddsRatio_working_3-way'!R125^2/3</f>
        <v>-1.1278417043596125</v>
      </c>
      <c r="V125" s="11">
        <f>'OddsRatio_working_3-way'!S125*'OddsRatio_working_3-way'!R125/3-2*'OddsRatio_working_3-way'!R125^3/27-'OddsRatio_working_3-way'!T125</f>
        <v>0.14733399142516168</v>
      </c>
      <c r="W125" s="11">
        <f>'OddsRatio_working_3-way'!V125^2+4*'OddsRatio_working_3-way'!U125^3/27</f>
        <v>-0.19083269471448597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0.23051030331839595</v>
      </c>
      <c r="Y125" s="11">
        <f>IF('OddsRatio_working_3-way'!W125&gt;=0,IF('OddsRatio_working_3-way'!V125+SQRT('OddsRatio_working_3-way'!W125)&gt;0,0,PI()),ACOS('OddsRatio_working_3-way'!V125/(2*'OddsRatio_working_3-way'!X125)))</f>
        <v>1.2455077681150342</v>
      </c>
      <c r="Z125" s="11">
        <f>'OddsRatio_working_3-way'!X125^(1/3)*COS('OddsRatio_working_3-way'!Y125/3)</f>
        <v>0.56105747698049846</v>
      </c>
      <c r="AA125" s="11">
        <f>'OddsRatio_working_3-way'!X125^(1/3)*COS(('OddsRatio_working_3-way'!Y125+2*PI())/3)</f>
        <v>-0.49470461652769587</v>
      </c>
      <c r="AB125" s="11">
        <f>'OddsRatio_working_3-way'!X125^(1/3)*COS(('OddsRatio_working_3-way'!Y125+4*PI())/3)</f>
        <v>-6.6352860452802753E-2</v>
      </c>
      <c r="AC125" s="11">
        <f>'OddsRatio_working_3-way'!X125^(1/3)*SIN('OddsRatio_working_3-way'!Y125/3)</f>
        <v>0.24730900167768854</v>
      </c>
      <c r="AD125" s="11">
        <f>'OddsRatio_working_3-way'!X125^(1/3)*SIN(('OddsRatio_working_3-way'!Y125+2*PI())/3)</f>
        <v>0.36223552720947033</v>
      </c>
      <c r="AE125" s="11">
        <f>'OddsRatio_working_3-way'!X125^(1/3)*SIN(('OddsRatio_working_3-way'!Y125+4*PI())/3)</f>
        <v>-0.60954452888715882</v>
      </c>
      <c r="AF125" s="11">
        <f>-'OddsRatio_working_3-way'!U125/(3*'OddsRatio_working_3-way'!X125^(1/3))*COS(('OddsRatio_working_3-way'!Y125)/3)</f>
        <v>0.56105747698049846</v>
      </c>
      <c r="AG125" s="11">
        <f>-'OddsRatio_working_3-way'!U125/(3*'OddsRatio_working_3-way'!X125^(1/3))*COS(('OddsRatio_working_3-way'!Y125+2*PI())/3)</f>
        <v>-0.49470461652769587</v>
      </c>
      <c r="AH125" s="11">
        <f>-'OddsRatio_working_3-way'!U125/(3*'OddsRatio_working_3-way'!X125^(1/3))*COS(('OddsRatio_working_3-way'!Y125+4*PI())/3)</f>
        <v>-6.6352860452802753E-2</v>
      </c>
      <c r="AI125" s="11">
        <f>'OddsRatio_working_3-way'!U125/(3*'OddsRatio_working_3-way'!X125^(1/3))*SIN(('OddsRatio_working_3-way'!Y125)/3)</f>
        <v>-0.24730900167768854</v>
      </c>
      <c r="AJ125" s="11">
        <f>'OddsRatio_working_3-way'!U125/(3*'OddsRatio_working_3-way'!X125^(1/3))*SIN(('OddsRatio_working_3-way'!Y125+2*PI())/3)</f>
        <v>-0.36223552720947033</v>
      </c>
      <c r="AK125" s="11">
        <f>'OddsRatio_working_3-way'!U125/(3*'OddsRatio_working_3-way'!X125^(1/3))*SIN(('OddsRatio_working_3-way'!Y125+4*PI())/3)</f>
        <v>0.60954452888715882</v>
      </c>
      <c r="AL125" s="11">
        <f>'OddsRatio_working_3-way'!Z125+'OddsRatio_working_3-way'!AF125</f>
        <v>1.1221149539609969</v>
      </c>
      <c r="AM125" s="11">
        <f>'OddsRatio_working_3-way'!AA125+'OddsRatio_working_3-way'!AG125</f>
        <v>-0.98940923305539175</v>
      </c>
      <c r="AN125" s="11">
        <f>'OddsRatio_working_3-way'!AB125+'OddsRatio_working_3-way'!AH125</f>
        <v>-0.13270572090560551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1.1221149539609969</v>
      </c>
      <c r="AS125" s="11">
        <f>IF(('OddsRatio_working_3-way'!X125=0),IF(Q125&gt;0,-Q125^(1/3),(-Q125)^(1/3)),'OddsRatio_working_3-way'!AM125-'OddsRatio_working_3-way'!R125/3)</f>
        <v>-0.98940923305539175</v>
      </c>
      <c r="AT125" s="11">
        <f>IF(('OddsRatio_working_3-way'!X125=0),IF(Q125&gt;0,-Q125^(1/3),(-Q125)^(1/3)),'OddsRatio_working_3-way'!AN125-'OddsRatio_working_3-way'!R125/3)</f>
        <v>-0.13270572090560551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2.15</v>
      </c>
      <c r="B126" s="4">
        <f>IF('True_Odds_Calculator_3-way'!B127="","",'True_Odds_Calculator_3-way'!B127)</f>
        <v>3.42</v>
      </c>
      <c r="C126" s="4">
        <f>IF('True_Odds_Calculator_3-way'!C127="","",'True_Odds_Calculator_3-way'!C127)</f>
        <v>3.68</v>
      </c>
      <c r="D126" s="9">
        <f t="shared" si="26"/>
        <v>0.45392467551807475</v>
      </c>
      <c r="E126" s="9">
        <f t="shared" si="27"/>
        <v>0.28316188876496912</v>
      </c>
      <c r="F126" s="9">
        <f t="shared" si="28"/>
        <v>0.26291343571695641</v>
      </c>
      <c r="G126" s="9">
        <f t="shared" si="29"/>
        <v>1.046094503902431</v>
      </c>
      <c r="H126" s="9">
        <f t="shared" si="30"/>
        <v>2.2030086794877959</v>
      </c>
      <c r="I126" s="9">
        <f t="shared" si="31"/>
        <v>3.5315486994438823</v>
      </c>
      <c r="J126" s="9">
        <f t="shared" si="32"/>
        <v>3.8035332704585159</v>
      </c>
      <c r="K126" s="11">
        <f t="shared" si="33"/>
        <v>0.46511627906976744</v>
      </c>
      <c r="L126" s="11">
        <f t="shared" si="34"/>
        <v>0.29239766081871343</v>
      </c>
      <c r="M126" s="11">
        <f t="shared" si="35"/>
        <v>0.27173913043478259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-0.27563579491364087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0.23097641305826072</v>
      </c>
      <c r="Q126" s="11">
        <f>2*'OddsRatio_working_3-way'!K126*'OddsRatio_working_3-way'!L126*'OddsRatio_working_3-way'!M126</f>
        <v>7.3912452178643437E-2</v>
      </c>
      <c r="R126" s="11">
        <f t="shared" si="36"/>
        <v>0</v>
      </c>
      <c r="S126" s="11">
        <f t="shared" si="37"/>
        <v>-0.8379768423423658</v>
      </c>
      <c r="T126" s="11">
        <f t="shared" si="38"/>
        <v>-0.26815258954955706</v>
      </c>
      <c r="U126" s="11">
        <f>'OddsRatio_working_3-way'!S126-'OddsRatio_working_3-way'!R126^2/3</f>
        <v>-0.8379768423423658</v>
      </c>
      <c r="V126" s="11">
        <f>'OddsRatio_working_3-way'!S126*'OddsRatio_working_3-way'!R126/3-2*'OddsRatio_working_3-way'!R126^3/27-'OddsRatio_working_3-way'!T126</f>
        <v>0.26815258954955706</v>
      </c>
      <c r="W126" s="11">
        <f>'OddsRatio_working_3-way'!V126^2+4*'OddsRatio_working_3-way'!U126^3/27</f>
        <v>-1.5269253365245331E-2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0.14762711865319542</v>
      </c>
      <c r="Y126" s="11">
        <f>IF('OddsRatio_working_3-way'!W126&gt;=0,IF('OddsRatio_working_3-way'!V126+SQRT('OddsRatio_working_3-way'!W126)&gt;0,0,PI()),ACOS('OddsRatio_working_3-way'!V126/(2*'OddsRatio_working_3-way'!X126)))</f>
        <v>0.43181145765650086</v>
      </c>
      <c r="Z126" s="11">
        <f>'OddsRatio_working_3-way'!X126^(1/3)*COS('OddsRatio_working_3-way'!Y126/3)</f>
        <v>0.52304725195121549</v>
      </c>
      <c r="AA126" s="11">
        <f>'OddsRatio_working_3-way'!X126^(1/3)*COS(('OddsRatio_working_3-way'!Y126+2*PI())/3)</f>
        <v>-0.32717718456387224</v>
      </c>
      <c r="AB126" s="11">
        <f>'OddsRatio_working_3-way'!X126^(1/3)*COS(('OddsRatio_working_3-way'!Y126+4*PI())/3)</f>
        <v>-0.19587006738734319</v>
      </c>
      <c r="AC126" s="11">
        <f>'OddsRatio_working_3-way'!X126^(1/3)*SIN('OddsRatio_working_3-way'!Y126/3)</f>
        <v>7.581019944838277E-2</v>
      </c>
      <c r="AD126" s="11">
        <f>'OddsRatio_working_3-way'!X126^(1/3)*SIN(('OddsRatio_working_3-way'!Y126+2*PI())/3)</f>
        <v>0.41506710784520112</v>
      </c>
      <c r="AE126" s="11">
        <f>'OddsRatio_working_3-way'!X126^(1/3)*SIN(('OddsRatio_working_3-way'!Y126+4*PI())/3)</f>
        <v>-0.49087730729358386</v>
      </c>
      <c r="AF126" s="11">
        <f>-'OddsRatio_working_3-way'!U126/(3*'OddsRatio_working_3-way'!X126^(1/3))*COS(('OddsRatio_working_3-way'!Y126)/3)</f>
        <v>0.52304725195121549</v>
      </c>
      <c r="AG126" s="11">
        <f>-'OddsRatio_working_3-way'!U126/(3*'OddsRatio_working_3-way'!X126^(1/3))*COS(('OddsRatio_working_3-way'!Y126+2*PI())/3)</f>
        <v>-0.32717718456387224</v>
      </c>
      <c r="AH126" s="11">
        <f>-'OddsRatio_working_3-way'!U126/(3*'OddsRatio_working_3-way'!X126^(1/3))*COS(('OddsRatio_working_3-way'!Y126+4*PI())/3)</f>
        <v>-0.19587006738734319</v>
      </c>
      <c r="AI126" s="11">
        <f>'OddsRatio_working_3-way'!U126/(3*'OddsRatio_working_3-way'!X126^(1/3))*SIN(('OddsRatio_working_3-way'!Y126)/3)</f>
        <v>-7.581019944838277E-2</v>
      </c>
      <c r="AJ126" s="11">
        <f>'OddsRatio_working_3-way'!U126/(3*'OddsRatio_working_3-way'!X126^(1/3))*SIN(('OddsRatio_working_3-way'!Y126+2*PI())/3)</f>
        <v>-0.41506710784520112</v>
      </c>
      <c r="AK126" s="11">
        <f>'OddsRatio_working_3-way'!U126/(3*'OddsRatio_working_3-way'!X126^(1/3))*SIN(('OddsRatio_working_3-way'!Y126+4*PI())/3)</f>
        <v>0.49087730729358386</v>
      </c>
      <c r="AL126" s="11">
        <f>'OddsRatio_working_3-way'!Z126+'OddsRatio_working_3-way'!AF126</f>
        <v>1.046094503902431</v>
      </c>
      <c r="AM126" s="11">
        <f>'OddsRatio_working_3-way'!AA126+'OddsRatio_working_3-way'!AG126</f>
        <v>-0.65435436912774447</v>
      </c>
      <c r="AN126" s="11">
        <f>'OddsRatio_working_3-way'!AB126+'OddsRatio_working_3-way'!AH126</f>
        <v>-0.39174013477468639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1.046094503902431</v>
      </c>
      <c r="AS126" s="11">
        <f>IF(('OddsRatio_working_3-way'!X126=0),IF(Q126&gt;0,-Q126^(1/3),(-Q126)^(1/3)),'OddsRatio_working_3-way'!AM126-'OddsRatio_working_3-way'!R126/3)</f>
        <v>-0.65435436912774447</v>
      </c>
      <c r="AT126" s="11">
        <f>IF(('OddsRatio_working_3-way'!X126=0),IF(Q126&gt;0,-Q126^(1/3),(-Q126)^(1/3)),'OddsRatio_working_3-way'!AN126-'OddsRatio_working_3-way'!R126/3)</f>
        <v>-0.39174013477468639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2.14</v>
      </c>
      <c r="B127" s="4">
        <f>IF('True_Odds_Calculator_3-way'!B128="","",'True_Odds_Calculator_3-way'!B128)</f>
        <v>3.63</v>
      </c>
      <c r="C127" s="4">
        <f>IF('True_Odds_Calculator_3-way'!C128="","",'True_Odds_Calculator_3-way'!C128)</f>
        <v>3.18</v>
      </c>
      <c r="D127" s="9">
        <f t="shared" si="26"/>
        <v>0.44563596016626111</v>
      </c>
      <c r="E127" s="9">
        <f t="shared" si="27"/>
        <v>0.25840507091385684</v>
      </c>
      <c r="F127" s="9">
        <f t="shared" si="28"/>
        <v>0.29595896891988221</v>
      </c>
      <c r="G127" s="9">
        <f t="shared" si="29"/>
        <v>1.0912141050887489</v>
      </c>
      <c r="H127" s="9">
        <f t="shared" si="30"/>
        <v>2.2439840798011739</v>
      </c>
      <c r="I127" s="9">
        <f t="shared" si="31"/>
        <v>3.8698930963834095</v>
      </c>
      <c r="J127" s="9">
        <f t="shared" si="32"/>
        <v>3.3788467490934724</v>
      </c>
      <c r="K127" s="11">
        <f t="shared" si="33"/>
        <v>0.46728971962616822</v>
      </c>
      <c r="L127" s="11">
        <f t="shared" si="34"/>
        <v>0.27548209366391185</v>
      </c>
      <c r="M127" s="11">
        <f t="shared" si="35"/>
        <v>0.31446540880503143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-0.26458765368048653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0.24086264287607639</v>
      </c>
      <c r="Q127" s="11">
        <f>2*'OddsRatio_working_3-way'!K127*'OddsRatio_working_3-way'!L127*'OddsRatio_working_3-way'!M127</f>
        <v>8.0962232899521494E-2</v>
      </c>
      <c r="R127" s="11">
        <f t="shared" si="36"/>
        <v>0</v>
      </c>
      <c r="S127" s="11">
        <f t="shared" si="37"/>
        <v>-0.91033213200091256</v>
      </c>
      <c r="T127" s="11">
        <f t="shared" si="38"/>
        <v>-0.30599399394988663</v>
      </c>
      <c r="U127" s="11">
        <f>'OddsRatio_working_3-way'!S127-'OddsRatio_working_3-way'!R127^2/3</f>
        <v>-0.91033213200091256</v>
      </c>
      <c r="V127" s="11">
        <f>'OddsRatio_working_3-way'!S127*'OddsRatio_working_3-way'!R127/3-2*'OddsRatio_working_3-way'!R127^3/27-'OddsRatio_working_3-way'!T127</f>
        <v>0.30599399394988663</v>
      </c>
      <c r="W127" s="11">
        <f>'OddsRatio_working_3-way'!V127^2+4*'OddsRatio_working_3-way'!U127^3/27</f>
        <v>-1.8130107772871315E-2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0.16715444363392989</v>
      </c>
      <c r="Y127" s="11">
        <f>IF('OddsRatio_working_3-way'!W127&gt;=0,IF('OddsRatio_working_3-way'!V127+SQRT('OddsRatio_working_3-way'!W127)&gt;0,0,PI()),ACOS('OddsRatio_working_3-way'!V127/(2*'OddsRatio_working_3-way'!X127)))</f>
        <v>0.41453625614550837</v>
      </c>
      <c r="Z127" s="11">
        <f>'OddsRatio_working_3-way'!X127^(1/3)*COS('OddsRatio_working_3-way'!Y127/3)</f>
        <v>0.54560705254437447</v>
      </c>
      <c r="AA127" s="11">
        <f>'OddsRatio_working_3-way'!X127^(1/3)*COS(('OddsRatio_working_3-way'!Y127+2*PI())/3)</f>
        <v>-0.33851304735253224</v>
      </c>
      <c r="AB127" s="11">
        <f>'OddsRatio_working_3-way'!X127^(1/3)*COS(('OddsRatio_working_3-way'!Y127+4*PI())/3)</f>
        <v>-0.20709400519184215</v>
      </c>
      <c r="AC127" s="11">
        <f>'OddsRatio_working_3-way'!X127^(1/3)*SIN('OddsRatio_working_3-way'!Y127/3)</f>
        <v>7.5874819368117186E-2</v>
      </c>
      <c r="AD127" s="11">
        <f>'OddsRatio_working_3-way'!X127^(1/3)*SIN(('OddsRatio_working_3-way'!Y127+2*PI())/3)</f>
        <v>0.4345721583033208</v>
      </c>
      <c r="AE127" s="11">
        <f>'OddsRatio_working_3-way'!X127^(1/3)*SIN(('OddsRatio_working_3-way'!Y127+4*PI())/3)</f>
        <v>-0.51044697767143798</v>
      </c>
      <c r="AF127" s="11">
        <f>-'OddsRatio_working_3-way'!U127/(3*'OddsRatio_working_3-way'!X127^(1/3))*COS(('OddsRatio_working_3-way'!Y127)/3)</f>
        <v>0.54560705254437447</v>
      </c>
      <c r="AG127" s="11">
        <f>-'OddsRatio_working_3-way'!U127/(3*'OddsRatio_working_3-way'!X127^(1/3))*COS(('OddsRatio_working_3-way'!Y127+2*PI())/3)</f>
        <v>-0.33851304735253218</v>
      </c>
      <c r="AH127" s="11">
        <f>-'OddsRatio_working_3-way'!U127/(3*'OddsRatio_working_3-way'!X127^(1/3))*COS(('OddsRatio_working_3-way'!Y127+4*PI())/3)</f>
        <v>-0.20709400519184212</v>
      </c>
      <c r="AI127" s="11">
        <f>'OddsRatio_working_3-way'!U127/(3*'OddsRatio_working_3-way'!X127^(1/3))*SIN(('OddsRatio_working_3-way'!Y127)/3)</f>
        <v>-7.5874819368117172E-2</v>
      </c>
      <c r="AJ127" s="11">
        <f>'OddsRatio_working_3-way'!U127/(3*'OddsRatio_working_3-way'!X127^(1/3))*SIN(('OddsRatio_working_3-way'!Y127+2*PI())/3)</f>
        <v>-0.43457215830332074</v>
      </c>
      <c r="AK127" s="11">
        <f>'OddsRatio_working_3-way'!U127/(3*'OddsRatio_working_3-way'!X127^(1/3))*SIN(('OddsRatio_working_3-way'!Y127+4*PI())/3)</f>
        <v>0.51044697767143787</v>
      </c>
      <c r="AL127" s="11">
        <f>'OddsRatio_working_3-way'!Z127+'OddsRatio_working_3-way'!AF127</f>
        <v>1.0912141050887489</v>
      </c>
      <c r="AM127" s="11">
        <f>'OddsRatio_working_3-way'!AA127+'OddsRatio_working_3-way'!AG127</f>
        <v>-0.67702609470506436</v>
      </c>
      <c r="AN127" s="11">
        <f>'OddsRatio_working_3-way'!AB127+'OddsRatio_working_3-way'!AH127</f>
        <v>-0.41418801038368425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1.0912141050887489</v>
      </c>
      <c r="AS127" s="11">
        <f>IF(('OddsRatio_working_3-way'!X127=0),IF(Q127&gt;0,-Q127^(1/3),(-Q127)^(1/3)),'OddsRatio_working_3-way'!AM127-'OddsRatio_working_3-way'!R127/3)</f>
        <v>-0.67702609470506436</v>
      </c>
      <c r="AT127" s="11">
        <f>IF(('OddsRatio_working_3-way'!X127=0),IF(Q127&gt;0,-Q127^(1/3),(-Q127)^(1/3)),'OddsRatio_working_3-way'!AN127-'OddsRatio_working_3-way'!R127/3)</f>
        <v>-0.41418801038368425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2.4900000000000002</v>
      </c>
      <c r="B128" s="4">
        <f>IF('True_Odds_Calculator_3-way'!B129="","",'True_Odds_Calculator_3-way'!B129)</f>
        <v>3.53</v>
      </c>
      <c r="C128" s="4">
        <f>IF('True_Odds_Calculator_3-way'!C129="","",'True_Odds_Calculator_3-way'!C129)</f>
        <v>2.93</v>
      </c>
      <c r="D128" s="9">
        <f t="shared" si="26"/>
        <v>0.39216611728468687</v>
      </c>
      <c r="E128" s="9">
        <f t="shared" si="27"/>
        <v>0.27534730120719153</v>
      </c>
      <c r="F128" s="9">
        <f t="shared" si="28"/>
        <v>0.3324865815081216</v>
      </c>
      <c r="G128" s="9">
        <f t="shared" si="29"/>
        <v>1.0402280696486088</v>
      </c>
      <c r="H128" s="9">
        <f t="shared" si="30"/>
        <v>2.5499398237764268</v>
      </c>
      <c r="I128" s="9">
        <f t="shared" si="31"/>
        <v>3.6317770162109797</v>
      </c>
      <c r="J128" s="9">
        <f t="shared" si="32"/>
        <v>3.0076401744218155</v>
      </c>
      <c r="K128" s="11">
        <f t="shared" si="33"/>
        <v>0.40160642570281119</v>
      </c>
      <c r="L128" s="11">
        <f t="shared" si="34"/>
        <v>0.28328611898016998</v>
      </c>
      <c r="M128" s="11">
        <f t="shared" si="35"/>
        <v>0.34129692832764502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-0.28250258476208245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0.23103367845881978</v>
      </c>
      <c r="Q128" s="11">
        <f>2*'OddsRatio_working_3-way'!K128*'OddsRatio_working_3-way'!L128*'OddsRatio_working_3-way'!M128</f>
        <v>7.7658379313888984E-2</v>
      </c>
      <c r="R128" s="11">
        <f t="shared" si="36"/>
        <v>0</v>
      </c>
      <c r="S128" s="11">
        <f t="shared" si="37"/>
        <v>-0.81781084818530536</v>
      </c>
      <c r="T128" s="11">
        <f t="shared" si="38"/>
        <v>-0.27489440275136307</v>
      </c>
      <c r="U128" s="11">
        <f>'OddsRatio_working_3-way'!S128-'OddsRatio_working_3-way'!R128^2/3</f>
        <v>-0.81781084818530536</v>
      </c>
      <c r="V128" s="11">
        <f>'OddsRatio_working_3-way'!S128*'OddsRatio_working_3-way'!R128/3-2*'OddsRatio_working_3-way'!R128^3/27-'OddsRatio_working_3-way'!T128</f>
        <v>0.27489440275136307</v>
      </c>
      <c r="W128" s="11">
        <f>'OddsRatio_working_3-way'!V128^2+4*'OddsRatio_working_3-way'!U128^3/27</f>
        <v>-5.4647446303241337E-3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0.14233031765435003</v>
      </c>
      <c r="Y128" s="11">
        <f>IF('OddsRatio_working_3-way'!W128&gt;=0,IF('OddsRatio_working_3-way'!V128+SQRT('OddsRatio_working_3-way'!W128)&gt;0,0,PI()),ACOS('OddsRatio_working_3-way'!V128/(2*'OddsRatio_working_3-way'!X128)))</f>
        <v>0.26270259701627974</v>
      </c>
      <c r="Z128" s="11">
        <f>'OddsRatio_working_3-way'!X128^(1/3)*COS('OddsRatio_working_3-way'!Y128/3)</f>
        <v>0.52011403482430441</v>
      </c>
      <c r="AA128" s="11">
        <f>'OddsRatio_working_3-way'!X128^(1/3)*COS(('OddsRatio_working_3-way'!Y128+2*PI())/3)</f>
        <v>-0.29960136126071069</v>
      </c>
      <c r="AB128" s="11">
        <f>'OddsRatio_working_3-way'!X128^(1/3)*COS(('OddsRatio_working_3-way'!Y128+4*PI())/3)</f>
        <v>-0.220512673563594</v>
      </c>
      <c r="AC128" s="11">
        <f>'OddsRatio_working_3-way'!X128^(1/3)*SIN('OddsRatio_working_3-way'!Y128/3)</f>
        <v>4.5661875131784782E-2</v>
      </c>
      <c r="AD128" s="11">
        <f>'OddsRatio_working_3-way'!X128^(1/3)*SIN(('OddsRatio_working_3-way'!Y128+2*PI())/3)</f>
        <v>0.42760102945677941</v>
      </c>
      <c r="AE128" s="11">
        <f>'OddsRatio_working_3-way'!X128^(1/3)*SIN(('OddsRatio_working_3-way'!Y128+4*PI())/3)</f>
        <v>-0.47326290458856402</v>
      </c>
      <c r="AF128" s="11">
        <f>-'OddsRatio_working_3-way'!U128/(3*'OddsRatio_working_3-way'!X128^(1/3))*COS(('OddsRatio_working_3-way'!Y128)/3)</f>
        <v>0.52011403482430441</v>
      </c>
      <c r="AG128" s="11">
        <f>-'OddsRatio_working_3-way'!U128/(3*'OddsRatio_working_3-way'!X128^(1/3))*COS(('OddsRatio_working_3-way'!Y128+2*PI())/3)</f>
        <v>-0.29960136126071069</v>
      </c>
      <c r="AH128" s="11">
        <f>-'OddsRatio_working_3-way'!U128/(3*'OddsRatio_working_3-way'!X128^(1/3))*COS(('OddsRatio_working_3-way'!Y128+4*PI())/3)</f>
        <v>-0.220512673563594</v>
      </c>
      <c r="AI128" s="11">
        <f>'OddsRatio_working_3-way'!U128/(3*'OddsRatio_working_3-way'!X128^(1/3))*SIN(('OddsRatio_working_3-way'!Y128)/3)</f>
        <v>-4.5661875131784782E-2</v>
      </c>
      <c r="AJ128" s="11">
        <f>'OddsRatio_working_3-way'!U128/(3*'OddsRatio_working_3-way'!X128^(1/3))*SIN(('OddsRatio_working_3-way'!Y128+2*PI())/3)</f>
        <v>-0.42760102945677941</v>
      </c>
      <c r="AK128" s="11">
        <f>'OddsRatio_working_3-way'!U128/(3*'OddsRatio_working_3-way'!X128^(1/3))*SIN(('OddsRatio_working_3-way'!Y128+4*PI())/3)</f>
        <v>0.47326290458856402</v>
      </c>
      <c r="AL128" s="11">
        <f>'OddsRatio_working_3-way'!Z128+'OddsRatio_working_3-way'!AF128</f>
        <v>1.0402280696486088</v>
      </c>
      <c r="AM128" s="11">
        <f>'OddsRatio_working_3-way'!AA128+'OddsRatio_working_3-way'!AG128</f>
        <v>-0.59920272252142137</v>
      </c>
      <c r="AN128" s="11">
        <f>'OddsRatio_working_3-way'!AB128+'OddsRatio_working_3-way'!AH128</f>
        <v>-0.44102534712718799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1.0402280696486088</v>
      </c>
      <c r="AS128" s="11">
        <f>IF(('OddsRatio_working_3-way'!X128=0),IF(Q128&gt;0,-Q128^(1/3),(-Q128)^(1/3)),'OddsRatio_working_3-way'!AM128-'OddsRatio_working_3-way'!R128/3)</f>
        <v>-0.59920272252142137</v>
      </c>
      <c r="AT128" s="11">
        <f>IF(('OddsRatio_working_3-way'!X128=0),IF(Q128&gt;0,-Q128^(1/3),(-Q128)^(1/3)),'OddsRatio_working_3-way'!AN128-'OddsRatio_working_3-way'!R128/3)</f>
        <v>-0.44102534712718799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1.36</v>
      </c>
      <c r="B129" s="4">
        <f>IF('True_Odds_Calculator_3-way'!B130="","",'True_Odds_Calculator_3-way'!B130)</f>
        <v>5.22</v>
      </c>
      <c r="C129" s="4">
        <f>IF('True_Odds_Calculator_3-way'!C130="","",'True_Odds_Calculator_3-way'!C130)</f>
        <v>9.18</v>
      </c>
      <c r="D129" s="9">
        <f t="shared" si="26"/>
        <v>0.71928380263045821</v>
      </c>
      <c r="E129" s="9">
        <f t="shared" si="27"/>
        <v>0.17937692775641093</v>
      </c>
      <c r="F129" s="9">
        <f t="shared" si="28"/>
        <v>0.10133926961313094</v>
      </c>
      <c r="G129" s="9">
        <f t="shared" si="29"/>
        <v>1.084088383561181</v>
      </c>
      <c r="H129" s="9">
        <f t="shared" si="30"/>
        <v>1.3902718180820255</v>
      </c>
      <c r="I129" s="9">
        <f t="shared" si="31"/>
        <v>5.5748529786281837</v>
      </c>
      <c r="J129" s="9">
        <f t="shared" si="32"/>
        <v>9.8678429775304579</v>
      </c>
      <c r="K129" s="11">
        <f t="shared" si="33"/>
        <v>0.73529411764705876</v>
      </c>
      <c r="L129" s="11">
        <f t="shared" si="34"/>
        <v>0.19157088122605365</v>
      </c>
      <c r="M129" s="11">
        <f t="shared" si="35"/>
        <v>0.10893246187363835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-0.1906848382805908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0.19579364062255256</v>
      </c>
      <c r="Q129" s="11">
        <f>2*'OddsRatio_working_3-way'!K129*'OddsRatio_working_3-way'!L129*'OddsRatio_working_3-way'!M129</f>
        <v>3.0688658404788807E-2</v>
      </c>
      <c r="R129" s="11">
        <f t="shared" si="36"/>
        <v>0</v>
      </c>
      <c r="S129" s="11">
        <f t="shared" si="37"/>
        <v>-1.0267918644608975</v>
      </c>
      <c r="T129" s="11">
        <f t="shared" si="38"/>
        <v>-0.16093916370860467</v>
      </c>
      <c r="U129" s="11">
        <f>'OddsRatio_working_3-way'!S129-'OddsRatio_working_3-way'!R129^2/3</f>
        <v>-1.0267918644608975</v>
      </c>
      <c r="V129" s="11">
        <f>'OddsRatio_working_3-way'!S129*'OddsRatio_working_3-way'!R129/3-2*'OddsRatio_working_3-way'!R129^3/27-'OddsRatio_working_3-way'!T129</f>
        <v>0.16093916370860467</v>
      </c>
      <c r="W129" s="11">
        <f>'OddsRatio_working_3-way'!V129^2+4*'OddsRatio_working_3-way'!U129^3/27</f>
        <v>-0.13447610213204578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0.20023580882753642</v>
      </c>
      <c r="Y129" s="11">
        <f>IF('OddsRatio_working_3-way'!W129&gt;=0,IF('OddsRatio_working_3-way'!V129+SQRT('OddsRatio_working_3-way'!W129)&gt;0,0,PI()),ACOS('OddsRatio_working_3-way'!V129/(2*'OddsRatio_working_3-way'!X129)))</f>
        <v>1.1572337749871302</v>
      </c>
      <c r="Z129" s="11">
        <f>'OddsRatio_working_3-way'!X129^(1/3)*COS('OddsRatio_working_3-way'!Y129/3)</f>
        <v>0.54204419178059049</v>
      </c>
      <c r="AA129" s="11">
        <f>'OddsRatio_working_3-way'!X129^(1/3)*COS(('OddsRatio_working_3-way'!Y129+2*PI())/3)</f>
        <v>-0.46165010205129758</v>
      </c>
      <c r="AB129" s="11">
        <f>'OddsRatio_working_3-way'!X129^(1/3)*COS(('OddsRatio_working_3-way'!Y129+4*PI())/3)</f>
        <v>-8.0394089729293128E-2</v>
      </c>
      <c r="AC129" s="11">
        <f>'OddsRatio_working_3-way'!X129^(1/3)*SIN('OddsRatio_working_3-way'!Y129/3)</f>
        <v>0.22011826134427273</v>
      </c>
      <c r="AD129" s="11">
        <f>'OddsRatio_working_3-way'!X129^(1/3)*SIN(('OddsRatio_working_3-way'!Y129+2*PI())/3)</f>
        <v>0.35936490938365934</v>
      </c>
      <c r="AE129" s="11">
        <f>'OddsRatio_working_3-way'!X129^(1/3)*SIN(('OddsRatio_working_3-way'!Y129+4*PI())/3)</f>
        <v>-0.57948317072793198</v>
      </c>
      <c r="AF129" s="11">
        <f>-'OddsRatio_working_3-way'!U129/(3*'OddsRatio_working_3-way'!X129^(1/3))*COS(('OddsRatio_working_3-way'!Y129)/3)</f>
        <v>0.54204419178059049</v>
      </c>
      <c r="AG129" s="11">
        <f>-'OddsRatio_working_3-way'!U129/(3*'OddsRatio_working_3-way'!X129^(1/3))*COS(('OddsRatio_working_3-way'!Y129+2*PI())/3)</f>
        <v>-0.46165010205129758</v>
      </c>
      <c r="AH129" s="11">
        <f>-'OddsRatio_working_3-way'!U129/(3*'OddsRatio_working_3-way'!X129^(1/3))*COS(('OddsRatio_working_3-way'!Y129+4*PI())/3)</f>
        <v>-8.0394089729293128E-2</v>
      </c>
      <c r="AI129" s="11">
        <f>'OddsRatio_working_3-way'!U129/(3*'OddsRatio_working_3-way'!X129^(1/3))*SIN(('OddsRatio_working_3-way'!Y129)/3)</f>
        <v>-0.22011826134427273</v>
      </c>
      <c r="AJ129" s="11">
        <f>'OddsRatio_working_3-way'!U129/(3*'OddsRatio_working_3-way'!X129^(1/3))*SIN(('OddsRatio_working_3-way'!Y129+2*PI())/3)</f>
        <v>-0.35936490938365934</v>
      </c>
      <c r="AK129" s="11">
        <f>'OddsRatio_working_3-way'!U129/(3*'OddsRatio_working_3-way'!X129^(1/3))*SIN(('OddsRatio_working_3-way'!Y129+4*PI())/3)</f>
        <v>0.57948317072793198</v>
      </c>
      <c r="AL129" s="11">
        <f>'OddsRatio_working_3-way'!Z129+'OddsRatio_working_3-way'!AF129</f>
        <v>1.084088383561181</v>
      </c>
      <c r="AM129" s="11">
        <f>'OddsRatio_working_3-way'!AA129+'OddsRatio_working_3-way'!AG129</f>
        <v>-0.92330020410259517</v>
      </c>
      <c r="AN129" s="11">
        <f>'OddsRatio_working_3-way'!AB129+'OddsRatio_working_3-way'!AH129</f>
        <v>-0.16078817945858626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1.084088383561181</v>
      </c>
      <c r="AS129" s="11">
        <f>IF(('OddsRatio_working_3-way'!X129=0),IF(Q129&gt;0,-Q129^(1/3),(-Q129)^(1/3)),'OddsRatio_working_3-way'!AM129-'OddsRatio_working_3-way'!R129/3)</f>
        <v>-0.92330020410259517</v>
      </c>
      <c r="AT129" s="11">
        <f>IF(('OddsRatio_working_3-way'!X129=0),IF(Q129&gt;0,-Q129^(1/3),(-Q129)^(1/3)),'OddsRatio_working_3-way'!AN129-'OddsRatio_working_3-way'!R129/3)</f>
        <v>-0.16078817945858626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5.75</v>
      </c>
      <c r="B130" s="4">
        <f>IF('True_Odds_Calculator_3-way'!B131="","",'True_Odds_Calculator_3-way'!B131)</f>
        <v>4.1399999999999997</v>
      </c>
      <c r="C130" s="4">
        <f>IF('True_Odds_Calculator_3-way'!C131="","",'True_Odds_Calculator_3-way'!C131)</f>
        <v>1.61</v>
      </c>
      <c r="D130" s="9">
        <f t="shared" si="26"/>
        <v>0.16469311259752473</v>
      </c>
      <c r="E130" s="9">
        <f t="shared" si="27"/>
        <v>0.22973758183768908</v>
      </c>
      <c r="F130" s="9">
        <f t="shared" si="28"/>
        <v>0.60556930556478628</v>
      </c>
      <c r="G130" s="9">
        <f t="shared" si="29"/>
        <v>1.0677682799533101</v>
      </c>
      <c r="H130" s="9">
        <f t="shared" si="30"/>
        <v>6.0718993297782244</v>
      </c>
      <c r="I130" s="9">
        <f t="shared" si="31"/>
        <v>4.3527923990533939</v>
      </c>
      <c r="J130" s="9">
        <f t="shared" si="32"/>
        <v>1.6513386507715191</v>
      </c>
      <c r="K130" s="11">
        <f t="shared" si="33"/>
        <v>0.17391304347826086</v>
      </c>
      <c r="L130" s="11">
        <f t="shared" si="34"/>
        <v>0.24154589371980678</v>
      </c>
      <c r="M130" s="11">
        <f t="shared" si="35"/>
        <v>0.6211180124223602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-0.23738814722623391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0.22178126887586902</v>
      </c>
      <c r="Q130" s="11">
        <f>2*'OddsRatio_working_3-way'!K130*'OddsRatio_working_3-way'!L130*'OddsRatio_working_3-way'!M130</f>
        <v>5.2183827970792712E-2</v>
      </c>
      <c r="R130" s="11">
        <f t="shared" si="36"/>
        <v>0</v>
      </c>
      <c r="S130" s="11">
        <f t="shared" si="37"/>
        <v>-0.93425586520336523</v>
      </c>
      <c r="T130" s="11">
        <f t="shared" si="38"/>
        <v>-0.21982490945961536</v>
      </c>
      <c r="U130" s="11">
        <f>'OddsRatio_working_3-way'!S130-'OddsRatio_working_3-way'!R130^2/3</f>
        <v>-0.93425586520336523</v>
      </c>
      <c r="V130" s="11">
        <f>'OddsRatio_working_3-way'!S130*'OddsRatio_working_3-way'!R130/3-2*'OddsRatio_working_3-way'!R130^3/27-'OddsRatio_working_3-way'!T130</f>
        <v>0.21982490945961536</v>
      </c>
      <c r="W130" s="11">
        <f>'OddsRatio_working_3-way'!V130^2+4*'OddsRatio_working_3-way'!U130^3/27</f>
        <v>-7.2484461639046996E-2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0.17378683239674336</v>
      </c>
      <c r="Y130" s="11">
        <f>IF('OddsRatio_working_3-way'!W130&gt;=0,IF('OddsRatio_working_3-way'!V130+SQRT('OddsRatio_working_3-way'!W130)&gt;0,0,PI()),ACOS('OddsRatio_working_3-way'!V130/(2*'OddsRatio_working_3-way'!X130)))</f>
        <v>0.88607704069709459</v>
      </c>
      <c r="Z130" s="11">
        <f>'OddsRatio_working_3-way'!X130^(1/3)*COS('OddsRatio_working_3-way'!Y130/3)</f>
        <v>0.53388413997665507</v>
      </c>
      <c r="AA130" s="11">
        <f>'OddsRatio_working_3-way'!X130^(1/3)*COS(('OddsRatio_working_3-way'!Y130+2*PI())/3)</f>
        <v>-0.40761815221939407</v>
      </c>
      <c r="AB130" s="11">
        <f>'OddsRatio_working_3-way'!X130^(1/3)*COS(('OddsRatio_working_3-way'!Y130+4*PI())/3)</f>
        <v>-0.12626598775726119</v>
      </c>
      <c r="AC130" s="11">
        <f>'OddsRatio_working_3-way'!X130^(1/3)*SIN('OddsRatio_working_3-way'!Y130/3)</f>
        <v>0.16243874788929646</v>
      </c>
      <c r="AD130" s="11">
        <f>'OddsRatio_working_3-way'!X130^(1/3)*SIN(('OddsRatio_working_3-way'!Y130+2*PI())/3)</f>
        <v>0.38113785395274236</v>
      </c>
      <c r="AE130" s="11">
        <f>'OddsRatio_working_3-way'!X130^(1/3)*SIN(('OddsRatio_working_3-way'!Y130+4*PI())/3)</f>
        <v>-0.54357660184203871</v>
      </c>
      <c r="AF130" s="11">
        <f>-'OddsRatio_working_3-way'!U130/(3*'OddsRatio_working_3-way'!X130^(1/3))*COS(('OddsRatio_working_3-way'!Y130)/3)</f>
        <v>0.53388413997665507</v>
      </c>
      <c r="AG130" s="11">
        <f>-'OddsRatio_working_3-way'!U130/(3*'OddsRatio_working_3-way'!X130^(1/3))*COS(('OddsRatio_working_3-way'!Y130+2*PI())/3)</f>
        <v>-0.40761815221939401</v>
      </c>
      <c r="AH130" s="11">
        <f>-'OddsRatio_working_3-way'!U130/(3*'OddsRatio_working_3-way'!X130^(1/3))*COS(('OddsRatio_working_3-way'!Y130+4*PI())/3)</f>
        <v>-0.12626598775726117</v>
      </c>
      <c r="AI130" s="11">
        <f>'OddsRatio_working_3-way'!U130/(3*'OddsRatio_working_3-way'!X130^(1/3))*SIN(('OddsRatio_working_3-way'!Y130)/3)</f>
        <v>-0.16243874788929644</v>
      </c>
      <c r="AJ130" s="11">
        <f>'OddsRatio_working_3-way'!U130/(3*'OddsRatio_working_3-way'!X130^(1/3))*SIN(('OddsRatio_working_3-way'!Y130+2*PI())/3)</f>
        <v>-0.3811378539527423</v>
      </c>
      <c r="AK130" s="11">
        <f>'OddsRatio_working_3-way'!U130/(3*'OddsRatio_working_3-way'!X130^(1/3))*SIN(('OddsRatio_working_3-way'!Y130+4*PI())/3)</f>
        <v>0.5435766018420386</v>
      </c>
      <c r="AL130" s="11">
        <f>'OddsRatio_working_3-way'!Z130+'OddsRatio_working_3-way'!AF130</f>
        <v>1.0677682799533101</v>
      </c>
      <c r="AM130" s="11">
        <f>'OddsRatio_working_3-way'!AA130+'OddsRatio_working_3-way'!AG130</f>
        <v>-0.81523630443878803</v>
      </c>
      <c r="AN130" s="11">
        <f>'OddsRatio_working_3-way'!AB130+'OddsRatio_working_3-way'!AH130</f>
        <v>-0.25253197551452233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1.0677682799533101</v>
      </c>
      <c r="AS130" s="11">
        <f>IF(('OddsRatio_working_3-way'!X130=0),IF(Q130&gt;0,-Q130^(1/3),(-Q130)^(1/3)),'OddsRatio_working_3-way'!AM130-'OddsRatio_working_3-way'!R130/3)</f>
        <v>-0.81523630443878803</v>
      </c>
      <c r="AT130" s="11">
        <f>IF(('OddsRatio_working_3-way'!X130=0),IF(Q130&gt;0,-Q130^(1/3),(-Q130)^(1/3)),'OddsRatio_working_3-way'!AN130-'OddsRatio_working_3-way'!R130/3)</f>
        <v>-0.25253197551452233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2.66</v>
      </c>
      <c r="B131" s="4">
        <f>IF('True_Odds_Calculator_3-way'!B132="","",'True_Odds_Calculator_3-way'!B132)</f>
        <v>3.36</v>
      </c>
      <c r="C131" s="4">
        <f>IF('True_Odds_Calculator_3-way'!C132="","",'True_Odds_Calculator_3-way'!C132)</f>
        <v>2.78</v>
      </c>
      <c r="D131" s="9">
        <f t="shared" si="26"/>
        <v>0.36434111699004801</v>
      </c>
      <c r="E131" s="9">
        <f t="shared" si="27"/>
        <v>0.28732417918245262</v>
      </c>
      <c r="F131" s="9">
        <f t="shared" si="28"/>
        <v>0.34833470382749937</v>
      </c>
      <c r="G131" s="9">
        <f t="shared" si="29"/>
        <v>1.0510124169385526</v>
      </c>
      <c r="H131" s="9">
        <f t="shared" si="30"/>
        <v>2.7446806121179979</v>
      </c>
      <c r="I131" s="9">
        <f t="shared" si="31"/>
        <v>3.4803893039749845</v>
      </c>
      <c r="J131" s="9">
        <f t="shared" si="32"/>
        <v>2.8708021021506234</v>
      </c>
      <c r="K131" s="11">
        <f t="shared" si="33"/>
        <v>0.37593984962406013</v>
      </c>
      <c r="L131" s="11">
        <f t="shared" si="34"/>
        <v>0.29761904761904762</v>
      </c>
      <c r="M131" s="11">
        <f t="shared" si="35"/>
        <v>0.35971223021582738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-0.28065603371223546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0.23343301728112675</v>
      </c>
      <c r="Q131" s="11">
        <f>2*'OddsRatio_working_3-way'!K131*'OddsRatio_working_3-way'!L131*'OddsRatio_working_3-way'!M131</f>
        <v>8.049414389004371E-2</v>
      </c>
      <c r="R131" s="11">
        <f t="shared" si="36"/>
        <v>0</v>
      </c>
      <c r="S131" s="11">
        <f t="shared" si="37"/>
        <v>-0.83174059788955834</v>
      </c>
      <c r="T131" s="11">
        <f t="shared" si="38"/>
        <v>-0.28680710272053733</v>
      </c>
      <c r="U131" s="11">
        <f>'OddsRatio_working_3-way'!S131-'OddsRatio_working_3-way'!R131^2/3</f>
        <v>-0.83174059788955834</v>
      </c>
      <c r="V131" s="11">
        <f>'OddsRatio_working_3-way'!S131*'OddsRatio_working_3-way'!R131/3-2*'OddsRatio_working_3-way'!R131^3/27-'OddsRatio_working_3-way'!T131</f>
        <v>0.28680710272053733</v>
      </c>
      <c r="W131" s="11">
        <f>'OddsRatio_working_3-way'!V131^2+4*'OddsRatio_working_3-way'!U131^3/27</f>
        <v>-2.9849218049814163E-3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0.14598222149968321</v>
      </c>
      <c r="Y131" s="11">
        <f>IF('OddsRatio_working_3-way'!W131&gt;=0,IF('OddsRatio_working_3-way'!V131+SQRT('OddsRatio_working_3-way'!W131)&gt;0,0,PI()),ACOS('OddsRatio_working_3-way'!V131/(2*'OddsRatio_working_3-way'!X131)))</f>
        <v>0.18823669160302381</v>
      </c>
      <c r="Z131" s="11">
        <f>'OddsRatio_working_3-way'!X131^(1/3)*COS('OddsRatio_working_3-way'!Y131/3)</f>
        <v>0.52550620846927631</v>
      </c>
      <c r="AA131" s="11">
        <f>'OddsRatio_working_3-way'!X131^(1/3)*COS(('OddsRatio_working_3-way'!Y131+2*PI())/3)</f>
        <v>-0.29134625232248873</v>
      </c>
      <c r="AB131" s="11">
        <f>'OddsRatio_working_3-way'!X131^(1/3)*COS(('OddsRatio_working_3-way'!Y131+4*PI())/3)</f>
        <v>-0.2341599561467877</v>
      </c>
      <c r="AC131" s="11">
        <f>'OddsRatio_working_3-way'!X131^(1/3)*SIN('OddsRatio_working_3-way'!Y131/3)</f>
        <v>3.3016523490998734E-2</v>
      </c>
      <c r="AD131" s="11">
        <f>'OddsRatio_working_3-way'!X131^(1/3)*SIN(('OddsRatio_working_3-way'!Y131+2*PI())/3)</f>
        <v>0.438593464635335</v>
      </c>
      <c r="AE131" s="11">
        <f>'OddsRatio_working_3-way'!X131^(1/3)*SIN(('OddsRatio_working_3-way'!Y131+4*PI())/3)</f>
        <v>-0.4716099881263337</v>
      </c>
      <c r="AF131" s="11">
        <f>-'OddsRatio_working_3-way'!U131/(3*'OddsRatio_working_3-way'!X131^(1/3))*COS(('OddsRatio_working_3-way'!Y131)/3)</f>
        <v>0.5255062084692762</v>
      </c>
      <c r="AG131" s="11">
        <f>-'OddsRatio_working_3-way'!U131/(3*'OddsRatio_working_3-way'!X131^(1/3))*COS(('OddsRatio_working_3-way'!Y131+2*PI())/3)</f>
        <v>-0.29134625232248867</v>
      </c>
      <c r="AH131" s="11">
        <f>-'OddsRatio_working_3-way'!U131/(3*'OddsRatio_working_3-way'!X131^(1/3))*COS(('OddsRatio_working_3-way'!Y131+4*PI())/3)</f>
        <v>-0.23415995614678764</v>
      </c>
      <c r="AI131" s="11">
        <f>'OddsRatio_working_3-way'!U131/(3*'OddsRatio_working_3-way'!X131^(1/3))*SIN(('OddsRatio_working_3-way'!Y131)/3)</f>
        <v>-3.3016523490998727E-2</v>
      </c>
      <c r="AJ131" s="11">
        <f>'OddsRatio_working_3-way'!U131/(3*'OddsRatio_working_3-way'!X131^(1/3))*SIN(('OddsRatio_working_3-way'!Y131+2*PI())/3)</f>
        <v>-0.43859346463533494</v>
      </c>
      <c r="AK131" s="11">
        <f>'OddsRatio_working_3-way'!U131/(3*'OddsRatio_working_3-way'!X131^(1/3))*SIN(('OddsRatio_working_3-way'!Y131+4*PI())/3)</f>
        <v>0.47160998812633359</v>
      </c>
      <c r="AL131" s="11">
        <f>'OddsRatio_working_3-way'!Z131+'OddsRatio_working_3-way'!AF131</f>
        <v>1.0510124169385526</v>
      </c>
      <c r="AM131" s="11">
        <f>'OddsRatio_working_3-way'!AA131+'OddsRatio_working_3-way'!AG131</f>
        <v>-0.58269250464497735</v>
      </c>
      <c r="AN131" s="11">
        <f>'OddsRatio_working_3-way'!AB131+'OddsRatio_working_3-way'!AH131</f>
        <v>-0.46831991229357534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1.0510124169385526</v>
      </c>
      <c r="AS131" s="11">
        <f>IF(('OddsRatio_working_3-way'!X131=0),IF(Q131&gt;0,-Q131^(1/3),(-Q131)^(1/3)),'OddsRatio_working_3-way'!AM131-'OddsRatio_working_3-way'!R131/3)</f>
        <v>-0.58269250464497735</v>
      </c>
      <c r="AT131" s="11">
        <f>IF(('OddsRatio_working_3-way'!X131=0),IF(Q131&gt;0,-Q131^(1/3),(-Q131)^(1/3)),'OddsRatio_working_3-way'!AN131-'OddsRatio_working_3-way'!R131/3)</f>
        <v>-0.46831991229357534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1.7</v>
      </c>
      <c r="B132" s="4">
        <f>IF('True_Odds_Calculator_3-way'!B133="","",'True_Odds_Calculator_3-way'!B133)</f>
        <v>4.17</v>
      </c>
      <c r="C132" s="4">
        <f>IF('True_Odds_Calculator_3-way'!C133="","",'True_Odds_Calculator_3-way'!C133)</f>
        <v>4.82</v>
      </c>
      <c r="D132" s="9">
        <f t="shared" ref="D132:D195" si="39">(K132/(AR132+K132-(AR132*K132)))</f>
        <v>0.57344076508573327</v>
      </c>
      <c r="E132" s="9">
        <f t="shared" ref="E132:E195" si="40">(L132/(AR132+L132-(AR132*L132)))</f>
        <v>0.22890524386382843</v>
      </c>
      <c r="F132" s="9">
        <f t="shared" ref="F132:F195" si="41">(M132/(AR132+M132-(AR132*M132)))</f>
        <v>0.19765399105043843</v>
      </c>
      <c r="G132" s="9">
        <f t="shared" ref="G132:G195" si="42">AR132</f>
        <v>1.062656114970663</v>
      </c>
      <c r="H132" s="9">
        <f t="shared" ref="H132:H195" si="43">IF(A132="","",1/D132)</f>
        <v>1.7438592804794637</v>
      </c>
      <c r="I132" s="9">
        <f t="shared" ref="I132:I195" si="44">IF(B132="","",1/E132)</f>
        <v>4.3686198844570017</v>
      </c>
      <c r="J132" s="9">
        <f t="shared" ref="J132:J195" si="45">IF(C132="","",1/F132)</f>
        <v>5.0593463591879333</v>
      </c>
      <c r="K132" s="11">
        <f t="shared" ref="K132:K195" si="46">1/A132</f>
        <v>0.58823529411764708</v>
      </c>
      <c r="L132" s="11">
        <f t="shared" ref="L132:L195" si="47">1/B132</f>
        <v>0.23980815347721823</v>
      </c>
      <c r="M132" s="11">
        <f t="shared" ref="M132:M195" si="48">1/C132</f>
        <v>0.20746887966804978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-0.24807822767902354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0.22505793266290069</v>
      </c>
      <c r="Q132" s="11">
        <f>2*'OddsRatio_working_3-way'!K132*'OddsRatio_working_3-way'!L132*'OddsRatio_working_3-way'!M132</f>
        <v>5.8532622279037889E-2</v>
      </c>
      <c r="R132" s="11">
        <f t="shared" ref="R132:R195" si="49">O132/N132</f>
        <v>0</v>
      </c>
      <c r="S132" s="11">
        <f t="shared" ref="S132:S195" si="50">P132/N132</f>
        <v>-0.90720550033150149</v>
      </c>
      <c r="T132" s="11">
        <f t="shared" ref="T132:T195" si="51">Q132/N132</f>
        <v>-0.23594421335019544</v>
      </c>
      <c r="U132" s="11">
        <f>'OddsRatio_working_3-way'!S132-'OddsRatio_working_3-way'!R132^2/3</f>
        <v>-0.90720550033150149</v>
      </c>
      <c r="V132" s="11">
        <f>'OddsRatio_working_3-way'!S132*'OddsRatio_working_3-way'!R132/3-2*'OddsRatio_working_3-way'!R132^3/27-'OddsRatio_working_3-way'!T132</f>
        <v>0.23594421335019544</v>
      </c>
      <c r="W132" s="11">
        <f>'OddsRatio_working_3-way'!V132^2+4*'OddsRatio_working_3-way'!U132^3/27</f>
        <v>-5.4945131422733363E-2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0.166294019161977</v>
      </c>
      <c r="Y132" s="11">
        <f>IF('OddsRatio_working_3-way'!W132&gt;=0,IF('OddsRatio_working_3-way'!V132+SQRT('OddsRatio_working_3-way'!W132)&gt;0,0,PI()),ACOS('OddsRatio_working_3-way'!V132/(2*'OddsRatio_working_3-way'!X132)))</f>
        <v>0.78212307927412361</v>
      </c>
      <c r="Z132" s="11">
        <f>'OddsRatio_working_3-way'!X132^(1/3)*COS('OddsRatio_working_3-way'!Y132/3)</f>
        <v>0.53132805748533152</v>
      </c>
      <c r="AA132" s="11">
        <f>'OddsRatio_working_3-way'!X132^(1/3)*COS(('OddsRatio_working_3-way'!Y132+2*PI())/3)</f>
        <v>-0.3884208883453924</v>
      </c>
      <c r="AB132" s="11">
        <f>'OddsRatio_working_3-way'!X132^(1/3)*COS(('OddsRatio_working_3-way'!Y132+4*PI())/3)</f>
        <v>-0.14290716913993926</v>
      </c>
      <c r="AC132" s="11">
        <f>'OddsRatio_working_3-way'!X132^(1/3)*SIN('OddsRatio_working_3-way'!Y132/3)</f>
        <v>0.14174741187301482</v>
      </c>
      <c r="AD132" s="11">
        <f>'OddsRatio_working_3-way'!X132^(1/3)*SIN(('OddsRatio_working_3-way'!Y132+2*PI())/3)</f>
        <v>0.38926988958922837</v>
      </c>
      <c r="AE132" s="11">
        <f>'OddsRatio_working_3-way'!X132^(1/3)*SIN(('OddsRatio_working_3-way'!Y132+4*PI())/3)</f>
        <v>-0.53101730146224302</v>
      </c>
      <c r="AF132" s="11">
        <f>-'OddsRatio_working_3-way'!U132/(3*'OddsRatio_working_3-way'!X132^(1/3))*COS(('OddsRatio_working_3-way'!Y132)/3)</f>
        <v>0.53132805748533152</v>
      </c>
      <c r="AG132" s="11">
        <f>-'OddsRatio_working_3-way'!U132/(3*'OddsRatio_working_3-way'!X132^(1/3))*COS(('OddsRatio_working_3-way'!Y132+2*PI())/3)</f>
        <v>-0.3884208883453924</v>
      </c>
      <c r="AH132" s="11">
        <f>-'OddsRatio_working_3-way'!U132/(3*'OddsRatio_working_3-way'!X132^(1/3))*COS(('OddsRatio_working_3-way'!Y132+4*PI())/3)</f>
        <v>-0.14290716913993926</v>
      </c>
      <c r="AI132" s="11">
        <f>'OddsRatio_working_3-way'!U132/(3*'OddsRatio_working_3-way'!X132^(1/3))*SIN(('OddsRatio_working_3-way'!Y132)/3)</f>
        <v>-0.14174741187301482</v>
      </c>
      <c r="AJ132" s="11">
        <f>'OddsRatio_working_3-way'!U132/(3*'OddsRatio_working_3-way'!X132^(1/3))*SIN(('OddsRatio_working_3-way'!Y132+2*PI())/3)</f>
        <v>-0.38926988958922837</v>
      </c>
      <c r="AK132" s="11">
        <f>'OddsRatio_working_3-way'!U132/(3*'OddsRatio_working_3-way'!X132^(1/3))*SIN(('OddsRatio_working_3-way'!Y132+4*PI())/3)</f>
        <v>0.53101730146224302</v>
      </c>
      <c r="AL132" s="11">
        <f>'OddsRatio_working_3-way'!Z132+'OddsRatio_working_3-way'!AF132</f>
        <v>1.062656114970663</v>
      </c>
      <c r="AM132" s="11">
        <f>'OddsRatio_working_3-way'!AA132+'OddsRatio_working_3-way'!AG132</f>
        <v>-0.7768417766907848</v>
      </c>
      <c r="AN132" s="11">
        <f>'OddsRatio_working_3-way'!AB132+'OddsRatio_working_3-way'!AH132</f>
        <v>-0.28581433827987851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1.062656114970663</v>
      </c>
      <c r="AS132" s="11">
        <f>IF(('OddsRatio_working_3-way'!X132=0),IF(Q132&gt;0,-Q132^(1/3),(-Q132)^(1/3)),'OddsRatio_working_3-way'!AM132-'OddsRatio_working_3-way'!R132/3)</f>
        <v>-0.7768417766907848</v>
      </c>
      <c r="AT132" s="11">
        <f>IF(('OddsRatio_working_3-way'!X132=0),IF(Q132&gt;0,-Q132^(1/3),(-Q132)^(1/3)),'OddsRatio_working_3-way'!AN132-'OddsRatio_working_3-way'!R132/3)</f>
        <v>-0.28581433827987851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5.08</v>
      </c>
      <c r="B133" s="4">
        <f>IF('True_Odds_Calculator_3-way'!B134="","",'True_Odds_Calculator_3-way'!B134)</f>
        <v>3.78</v>
      </c>
      <c r="C133" s="4">
        <f>IF('True_Odds_Calculator_3-way'!C134="","",'True_Odds_Calculator_3-way'!C134)</f>
        <v>1.74</v>
      </c>
      <c r="D133" s="9">
        <f t="shared" si="39"/>
        <v>0.18739013502284096</v>
      </c>
      <c r="E133" s="9">
        <f t="shared" si="40"/>
        <v>0.25286080714478149</v>
      </c>
      <c r="F133" s="9">
        <f t="shared" si="41"/>
        <v>0.55974905783237761</v>
      </c>
      <c r="G133" s="9">
        <f t="shared" si="42"/>
        <v>1.0628578955287509</v>
      </c>
      <c r="H133" s="9">
        <f t="shared" si="43"/>
        <v>5.3364602137573041</v>
      </c>
      <c r="I133" s="9">
        <f t="shared" si="44"/>
        <v>3.9547449495699274</v>
      </c>
      <c r="J133" s="9">
        <f t="shared" si="45"/>
        <v>1.786514842691276</v>
      </c>
      <c r="K133" s="11">
        <f t="shared" si="46"/>
        <v>0.19685039370078738</v>
      </c>
      <c r="L133" s="11">
        <f t="shared" si="47"/>
        <v>0.26455026455026459</v>
      </c>
      <c r="M133" s="11">
        <f t="shared" si="48"/>
        <v>0.57471264367816088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-0.2512071048590192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0.22746198870735024</v>
      </c>
      <c r="Q133" s="11">
        <f>2*'OddsRatio_working_3-way'!K133*'OddsRatio_working_3-way'!L133*'OddsRatio_working_3-way'!M133</f>
        <v>5.9858418080881652E-2</v>
      </c>
      <c r="R133" s="11">
        <f t="shared" si="49"/>
        <v>0</v>
      </c>
      <c r="S133" s="11">
        <f t="shared" si="50"/>
        <v>-0.90547593721525099</v>
      </c>
      <c r="T133" s="11">
        <f t="shared" si="51"/>
        <v>-0.2382831413724345</v>
      </c>
      <c r="U133" s="11">
        <f>'OddsRatio_working_3-way'!S133-'OddsRatio_working_3-way'!R133^2/3</f>
        <v>-0.90547593721525099</v>
      </c>
      <c r="V133" s="11">
        <f>'OddsRatio_working_3-way'!S133*'OddsRatio_working_3-way'!R133/3-2*'OddsRatio_working_3-way'!R133^3/27-'OddsRatio_working_3-way'!T133</f>
        <v>0.2382831413724345</v>
      </c>
      <c r="W133" s="11">
        <f>'OddsRatio_working_3-way'!V133^2+4*'OddsRatio_working_3-way'!U133^3/27</f>
        <v>-5.3204500616579581E-2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0.16581869321558348</v>
      </c>
      <c r="Y133" s="11">
        <f>IF('OddsRatio_working_3-way'!W133&gt;=0,IF('OddsRatio_working_3-way'!V133+SQRT('OddsRatio_working_3-way'!W133)&gt;0,0,PI()),ACOS('OddsRatio_working_3-way'!V133/(2*'OddsRatio_working_3-way'!X133)))</f>
        <v>0.76914577544023011</v>
      </c>
      <c r="Z133" s="11">
        <f>'OddsRatio_working_3-way'!X133^(1/3)*COS('OddsRatio_working_3-way'!Y133/3)</f>
        <v>0.53142894776437555</v>
      </c>
      <c r="AA133" s="11">
        <f>'OddsRatio_working_3-way'!X133^(1/3)*COS(('OddsRatio_working_3-way'!Y133+2*PI())/3)</f>
        <v>-0.38636454397064346</v>
      </c>
      <c r="AB133" s="11">
        <f>'OddsRatio_working_3-way'!X133^(1/3)*COS(('OddsRatio_working_3-way'!Y133+4*PI())/3)</f>
        <v>-0.14506440379373217</v>
      </c>
      <c r="AC133" s="11">
        <f>'OddsRatio_working_3-way'!X133^(1/3)*SIN('OddsRatio_working_3-way'!Y133/3)</f>
        <v>0.13931470088663431</v>
      </c>
      <c r="AD133" s="11">
        <f>'OddsRatio_working_3-way'!X133^(1/3)*SIN(('OddsRatio_working_3-way'!Y133+2*PI())/3)</f>
        <v>0.39057361862706558</v>
      </c>
      <c r="AE133" s="11">
        <f>'OddsRatio_working_3-way'!X133^(1/3)*SIN(('OddsRatio_working_3-way'!Y133+4*PI())/3)</f>
        <v>-0.52988831951369975</v>
      </c>
      <c r="AF133" s="11">
        <f>-'OddsRatio_working_3-way'!U133/(3*'OddsRatio_working_3-way'!X133^(1/3))*COS(('OddsRatio_working_3-way'!Y133)/3)</f>
        <v>0.53142894776437544</v>
      </c>
      <c r="AG133" s="11">
        <f>-'OddsRatio_working_3-way'!U133/(3*'OddsRatio_working_3-way'!X133^(1/3))*COS(('OddsRatio_working_3-way'!Y133+2*PI())/3)</f>
        <v>-0.3863645439706434</v>
      </c>
      <c r="AH133" s="11">
        <f>-'OddsRatio_working_3-way'!U133/(3*'OddsRatio_working_3-way'!X133^(1/3))*COS(('OddsRatio_working_3-way'!Y133+4*PI())/3)</f>
        <v>-0.14506440379373214</v>
      </c>
      <c r="AI133" s="11">
        <f>'OddsRatio_working_3-way'!U133/(3*'OddsRatio_working_3-way'!X133^(1/3))*SIN(('OddsRatio_working_3-way'!Y133)/3)</f>
        <v>-0.13931470088663428</v>
      </c>
      <c r="AJ133" s="11">
        <f>'OddsRatio_working_3-way'!U133/(3*'OddsRatio_working_3-way'!X133^(1/3))*SIN(('OddsRatio_working_3-way'!Y133+2*PI())/3)</f>
        <v>-0.39057361862706547</v>
      </c>
      <c r="AK133" s="11">
        <f>'OddsRatio_working_3-way'!U133/(3*'OddsRatio_working_3-way'!X133^(1/3))*SIN(('OddsRatio_working_3-way'!Y133+4*PI())/3)</f>
        <v>0.52988831951369963</v>
      </c>
      <c r="AL133" s="11">
        <f>'OddsRatio_working_3-way'!Z133+'OddsRatio_working_3-way'!AF133</f>
        <v>1.0628578955287509</v>
      </c>
      <c r="AM133" s="11">
        <f>'OddsRatio_working_3-way'!AA133+'OddsRatio_working_3-way'!AG133</f>
        <v>-0.77272908794128692</v>
      </c>
      <c r="AN133" s="11">
        <f>'OddsRatio_working_3-way'!AB133+'OddsRatio_working_3-way'!AH133</f>
        <v>-0.29012880758746429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1.0628578955287509</v>
      </c>
      <c r="AS133" s="11">
        <f>IF(('OddsRatio_working_3-way'!X133=0),IF(Q133&gt;0,-Q133^(1/3),(-Q133)^(1/3)),'OddsRatio_working_3-way'!AM133-'OddsRatio_working_3-way'!R133/3)</f>
        <v>-0.77272908794128692</v>
      </c>
      <c r="AT133" s="11">
        <f>IF(('OddsRatio_working_3-way'!X133=0),IF(Q133&gt;0,-Q133^(1/3),(-Q133)^(1/3)),'OddsRatio_working_3-way'!AN133-'OddsRatio_working_3-way'!R133/3)</f>
        <v>-0.29012880758746429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2.0499999999999998</v>
      </c>
      <c r="B134" s="4">
        <f>IF('True_Odds_Calculator_3-way'!B135="","",'True_Odds_Calculator_3-way'!B135)</f>
        <v>3.12</v>
      </c>
      <c r="C134" s="4">
        <f>IF('True_Odds_Calculator_3-way'!C135="","",'True_Odds_Calculator_3-way'!C135)</f>
        <v>4.42</v>
      </c>
      <c r="D134" s="9">
        <f t="shared" si="39"/>
        <v>0.47427604239306248</v>
      </c>
      <c r="E134" s="9">
        <f t="shared" si="40"/>
        <v>0.30882619329661964</v>
      </c>
      <c r="F134" s="9">
        <f t="shared" si="41"/>
        <v>0.21689776431031796</v>
      </c>
      <c r="G134" s="9">
        <f t="shared" si="42"/>
        <v>1.0556921258532088</v>
      </c>
      <c r="H134" s="9">
        <f t="shared" si="43"/>
        <v>2.1084767321458688</v>
      </c>
      <c r="I134" s="9">
        <f t="shared" si="44"/>
        <v>3.2380673068088028</v>
      </c>
      <c r="J134" s="9">
        <f t="shared" si="45"/>
        <v>4.6104670704179744</v>
      </c>
      <c r="K134" s="11">
        <f t="shared" si="46"/>
        <v>0.48780487804878053</v>
      </c>
      <c r="L134" s="11">
        <f t="shared" si="47"/>
        <v>0.32051282051282048</v>
      </c>
      <c r="M134" s="11">
        <f t="shared" si="48"/>
        <v>0.22624434389140272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-0.2692901955124668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0.23310666451600121</v>
      </c>
      <c r="Q134" s="11">
        <f>2*'OddsRatio_working_3-way'!K134*'OddsRatio_working_3-way'!L134*'OddsRatio_working_3-way'!M134</f>
        <v>7.0745573449469273E-2</v>
      </c>
      <c r="R134" s="11">
        <f t="shared" si="49"/>
        <v>0</v>
      </c>
      <c r="S134" s="11">
        <f t="shared" si="50"/>
        <v>-0.86563368589187839</v>
      </c>
      <c r="T134" s="11">
        <f t="shared" si="51"/>
        <v>-0.26271128555140472</v>
      </c>
      <c r="U134" s="11">
        <f>'OddsRatio_working_3-way'!S134-'OddsRatio_working_3-way'!R134^2/3</f>
        <v>-0.86563368589187839</v>
      </c>
      <c r="V134" s="11">
        <f>'OddsRatio_working_3-way'!S134*'OddsRatio_working_3-way'!R134/3-2*'OddsRatio_working_3-way'!R134^3/27-'OddsRatio_working_3-way'!T134</f>
        <v>0.26271128555140472</v>
      </c>
      <c r="W134" s="11">
        <f>'OddsRatio_working_3-way'!V134^2+4*'OddsRatio_working_3-way'!U134^3/27</f>
        <v>-2.7077311729310452E-2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0.15499558968353114</v>
      </c>
      <c r="Y134" s="11">
        <f>IF('OddsRatio_working_3-way'!W134&gt;=0,IF('OddsRatio_working_3-way'!V134+SQRT('OddsRatio_working_3-way'!W134)&gt;0,0,PI()),ACOS('OddsRatio_working_3-way'!V134/(2*'OddsRatio_working_3-way'!X134)))</f>
        <v>0.55957672350027288</v>
      </c>
      <c r="Z134" s="11">
        <f>'OddsRatio_working_3-way'!X134^(1/3)*COS('OddsRatio_working_3-way'!Y134/3)</f>
        <v>0.52784606292660441</v>
      </c>
      <c r="AA134" s="11">
        <f>'OddsRatio_working_3-way'!X134^(1/3)*COS(('OddsRatio_working_3-way'!Y134+2*PI())/3)</f>
        <v>-0.35019192424993739</v>
      </c>
      <c r="AB134" s="11">
        <f>'OddsRatio_working_3-way'!X134^(1/3)*COS(('OddsRatio_working_3-way'!Y134+4*PI())/3)</f>
        <v>-0.17765413867666696</v>
      </c>
      <c r="AC134" s="11">
        <f>'OddsRatio_working_3-way'!X134^(1/3)*SIN('OddsRatio_working_3-way'!Y134/3)</f>
        <v>9.9614736946109575E-2</v>
      </c>
      <c r="AD134" s="11">
        <f>'OddsRatio_working_3-way'!X134^(1/3)*SIN(('OddsRatio_working_3-way'!Y134+2*PI())/3)</f>
        <v>0.40732073130898405</v>
      </c>
      <c r="AE134" s="11">
        <f>'OddsRatio_working_3-way'!X134^(1/3)*SIN(('OddsRatio_working_3-way'!Y134+4*PI())/3)</f>
        <v>-0.50693546825509361</v>
      </c>
      <c r="AF134" s="11">
        <f>-'OddsRatio_working_3-way'!U134/(3*'OddsRatio_working_3-way'!X134^(1/3))*COS(('OddsRatio_working_3-way'!Y134)/3)</f>
        <v>0.52784606292660441</v>
      </c>
      <c r="AG134" s="11">
        <f>-'OddsRatio_working_3-way'!U134/(3*'OddsRatio_working_3-way'!X134^(1/3))*COS(('OddsRatio_working_3-way'!Y134+2*PI())/3)</f>
        <v>-0.35019192424993739</v>
      </c>
      <c r="AH134" s="11">
        <f>-'OddsRatio_working_3-way'!U134/(3*'OddsRatio_working_3-way'!X134^(1/3))*COS(('OddsRatio_working_3-way'!Y134+4*PI())/3)</f>
        <v>-0.17765413867666696</v>
      </c>
      <c r="AI134" s="11">
        <f>'OddsRatio_working_3-way'!U134/(3*'OddsRatio_working_3-way'!X134^(1/3))*SIN(('OddsRatio_working_3-way'!Y134)/3)</f>
        <v>-9.9614736946109575E-2</v>
      </c>
      <c r="AJ134" s="11">
        <f>'OddsRatio_working_3-way'!U134/(3*'OddsRatio_working_3-way'!X134^(1/3))*SIN(('OddsRatio_working_3-way'!Y134+2*PI())/3)</f>
        <v>-0.40732073130898405</v>
      </c>
      <c r="AK134" s="11">
        <f>'OddsRatio_working_3-way'!U134/(3*'OddsRatio_working_3-way'!X134^(1/3))*SIN(('OddsRatio_working_3-way'!Y134+4*PI())/3)</f>
        <v>0.50693546825509361</v>
      </c>
      <c r="AL134" s="11">
        <f>'OddsRatio_working_3-way'!Z134+'OddsRatio_working_3-way'!AF134</f>
        <v>1.0556921258532088</v>
      </c>
      <c r="AM134" s="11">
        <f>'OddsRatio_working_3-way'!AA134+'OddsRatio_working_3-way'!AG134</f>
        <v>-0.70038384849987478</v>
      </c>
      <c r="AN134" s="11">
        <f>'OddsRatio_working_3-way'!AB134+'OddsRatio_working_3-way'!AH134</f>
        <v>-0.35530827735333392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1.0556921258532088</v>
      </c>
      <c r="AS134" s="11">
        <f>IF(('OddsRatio_working_3-way'!X134=0),IF(Q134&gt;0,-Q134^(1/3),(-Q134)^(1/3)),'OddsRatio_working_3-way'!AM134-'OddsRatio_working_3-way'!R134/3)</f>
        <v>-0.70038384849987478</v>
      </c>
      <c r="AT134" s="11">
        <f>IF(('OddsRatio_working_3-way'!X134=0),IF(Q134&gt;0,-Q134^(1/3),(-Q134)^(1/3)),'OddsRatio_working_3-way'!AN134-'OddsRatio_working_3-way'!R134/3)</f>
        <v>-0.35530827735333392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4</v>
      </c>
      <c r="B135" s="4">
        <f>IF('True_Odds_Calculator_3-way'!B136="","",'True_Odds_Calculator_3-way'!B136)</f>
        <v>3.78</v>
      </c>
      <c r="C135" s="4">
        <f>IF('True_Odds_Calculator_3-way'!C136="","",'True_Odds_Calculator_3-way'!C136)</f>
        <v>1.92</v>
      </c>
      <c r="D135" s="9">
        <f t="shared" si="39"/>
        <v>0.23956207189476703</v>
      </c>
      <c r="E135" s="9">
        <f t="shared" si="40"/>
        <v>0.25371034284101918</v>
      </c>
      <c r="F135" s="9">
        <f t="shared" si="41"/>
        <v>0.50672758526421358</v>
      </c>
      <c r="G135" s="9">
        <f t="shared" si="42"/>
        <v>1.0580944945231456</v>
      </c>
      <c r="H135" s="9">
        <f t="shared" si="43"/>
        <v>4.1742834835694369</v>
      </c>
      <c r="I135" s="9">
        <f t="shared" si="44"/>
        <v>3.941502694774345</v>
      </c>
      <c r="J135" s="9">
        <f t="shared" si="45"/>
        <v>1.973446934961294</v>
      </c>
      <c r="K135" s="11">
        <f t="shared" si="46"/>
        <v>0.25</v>
      </c>
      <c r="L135" s="11">
        <f t="shared" si="47"/>
        <v>0.26455026455026459</v>
      </c>
      <c r="M135" s="11">
        <f t="shared" si="48"/>
        <v>0.52083333333333337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-0.2643022486772485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0.23079254850088188</v>
      </c>
      <c r="Q135" s="11">
        <f>2*'OddsRatio_working_3-way'!K135*'OddsRatio_working_3-way'!L135*'OddsRatio_working_3-way'!M135</f>
        <v>6.8893298059964747E-2</v>
      </c>
      <c r="R135" s="11">
        <f t="shared" si="49"/>
        <v>0</v>
      </c>
      <c r="S135" s="11">
        <f t="shared" si="50"/>
        <v>-0.87321447190074108</v>
      </c>
      <c r="T135" s="11">
        <f t="shared" si="51"/>
        <v>-0.26066103638828092</v>
      </c>
      <c r="U135" s="11">
        <f>'OddsRatio_working_3-way'!S135-'OddsRatio_working_3-way'!R135^2/3</f>
        <v>-0.87321447190074108</v>
      </c>
      <c r="V135" s="11">
        <f>'OddsRatio_working_3-way'!S135*'OddsRatio_working_3-way'!R135/3-2*'OddsRatio_working_3-way'!R135^3/27-'OddsRatio_working_3-way'!T135</f>
        <v>0.26066103638828092</v>
      </c>
      <c r="W135" s="11">
        <f>'OddsRatio_working_3-way'!V135^2+4*'OddsRatio_working_3-way'!U135^3/27</f>
        <v>-3.0697172737855577E-2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0.15703610144555</v>
      </c>
      <c r="Y135" s="11">
        <f>IF('OddsRatio_working_3-way'!W135&gt;=0,IF('OddsRatio_working_3-way'!V135+SQRT('OddsRatio_working_3-way'!W135)&gt;0,0,PI()),ACOS('OddsRatio_working_3-way'!V135/(2*'OddsRatio_working_3-way'!X135)))</f>
        <v>0.59179647844589234</v>
      </c>
      <c r="Z135" s="11">
        <f>'OddsRatio_working_3-way'!X135^(1/3)*COS('OddsRatio_working_3-way'!Y135/3)</f>
        <v>0.52904724726157282</v>
      </c>
      <c r="AA135" s="11">
        <f>'OddsRatio_working_3-way'!X135^(1/3)*COS(('OddsRatio_working_3-way'!Y135+2*PI())/3)</f>
        <v>-0.35609532012538803</v>
      </c>
      <c r="AB135" s="11">
        <f>'OddsRatio_working_3-way'!X135^(1/3)*COS(('OddsRatio_working_3-way'!Y135+4*PI())/3)</f>
        <v>-0.17295192713618493</v>
      </c>
      <c r="AC135" s="11">
        <f>'OddsRatio_working_3-way'!X135^(1/3)*SIN('OddsRatio_working_3-way'!Y135/3)</f>
        <v>0.1057378872426179</v>
      </c>
      <c r="AD135" s="11">
        <f>'OddsRatio_working_3-way'!X135^(1/3)*SIN(('OddsRatio_working_3-way'!Y135+2*PI())/3)</f>
        <v>0.40529941230944044</v>
      </c>
      <c r="AE135" s="11">
        <f>'OddsRatio_working_3-way'!X135^(1/3)*SIN(('OddsRatio_working_3-way'!Y135+4*PI())/3)</f>
        <v>-0.51103729955205823</v>
      </c>
      <c r="AF135" s="11">
        <f>-'OddsRatio_working_3-way'!U135/(3*'OddsRatio_working_3-way'!X135^(1/3))*COS(('OddsRatio_working_3-way'!Y135)/3)</f>
        <v>0.52904724726157282</v>
      </c>
      <c r="AG135" s="11">
        <f>-'OddsRatio_working_3-way'!U135/(3*'OddsRatio_working_3-way'!X135^(1/3))*COS(('OddsRatio_working_3-way'!Y135+2*PI())/3)</f>
        <v>-0.35609532012538803</v>
      </c>
      <c r="AH135" s="11">
        <f>-'OddsRatio_working_3-way'!U135/(3*'OddsRatio_working_3-way'!X135^(1/3))*COS(('OddsRatio_working_3-way'!Y135+4*PI())/3)</f>
        <v>-0.17295192713618493</v>
      </c>
      <c r="AI135" s="11">
        <f>'OddsRatio_working_3-way'!U135/(3*'OddsRatio_working_3-way'!X135^(1/3))*SIN(('OddsRatio_working_3-way'!Y135)/3)</f>
        <v>-0.1057378872426179</v>
      </c>
      <c r="AJ135" s="11">
        <f>'OddsRatio_working_3-way'!U135/(3*'OddsRatio_working_3-way'!X135^(1/3))*SIN(('OddsRatio_working_3-way'!Y135+2*PI())/3)</f>
        <v>-0.40529941230944044</v>
      </c>
      <c r="AK135" s="11">
        <f>'OddsRatio_working_3-way'!U135/(3*'OddsRatio_working_3-way'!X135^(1/3))*SIN(('OddsRatio_working_3-way'!Y135+4*PI())/3)</f>
        <v>0.51103729955205823</v>
      </c>
      <c r="AL135" s="11">
        <f>'OddsRatio_working_3-way'!Z135+'OddsRatio_working_3-way'!AF135</f>
        <v>1.0580944945231456</v>
      </c>
      <c r="AM135" s="11">
        <f>'OddsRatio_working_3-way'!AA135+'OddsRatio_working_3-way'!AG135</f>
        <v>-0.71219064025077605</v>
      </c>
      <c r="AN135" s="11">
        <f>'OddsRatio_working_3-way'!AB135+'OddsRatio_working_3-way'!AH135</f>
        <v>-0.34590385427236986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1.0580944945231456</v>
      </c>
      <c r="AS135" s="11">
        <f>IF(('OddsRatio_working_3-way'!X135=0),IF(Q135&gt;0,-Q135^(1/3),(-Q135)^(1/3)),'OddsRatio_working_3-way'!AM135-'OddsRatio_working_3-way'!R135/3)</f>
        <v>-0.71219064025077605</v>
      </c>
      <c r="AT135" s="11">
        <f>IF(('OddsRatio_working_3-way'!X135=0),IF(Q135&gt;0,-Q135^(1/3),(-Q135)^(1/3)),'OddsRatio_working_3-way'!AN135-'OddsRatio_working_3-way'!R135/3)</f>
        <v>-0.34590385427236986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4.0999999999999996</v>
      </c>
      <c r="B136" s="4">
        <f>IF('True_Odds_Calculator_3-way'!B137="","",'True_Odds_Calculator_3-way'!B137)</f>
        <v>3.85</v>
      </c>
      <c r="C136" s="4">
        <f>IF('True_Odds_Calculator_3-way'!C137="","",'True_Odds_Calculator_3-way'!C137)</f>
        <v>1.88</v>
      </c>
      <c r="D136" s="9">
        <f t="shared" si="39"/>
        <v>0.23349328997873442</v>
      </c>
      <c r="E136" s="9">
        <f t="shared" si="40"/>
        <v>0.24887767788806611</v>
      </c>
      <c r="F136" s="9">
        <f t="shared" si="41"/>
        <v>0.51762903213319955</v>
      </c>
      <c r="G136" s="9">
        <f t="shared" si="42"/>
        <v>1.0589607481295817</v>
      </c>
      <c r="H136" s="9">
        <f t="shared" si="43"/>
        <v>4.2827783192017028</v>
      </c>
      <c r="I136" s="9">
        <f t="shared" si="44"/>
        <v>4.0180381321693091</v>
      </c>
      <c r="J136" s="9">
        <f t="shared" si="45"/>
        <v>1.9318854583540317</v>
      </c>
      <c r="K136" s="11">
        <f t="shared" si="46"/>
        <v>0.24390243902439027</v>
      </c>
      <c r="L136" s="11">
        <f t="shared" si="47"/>
        <v>0.25974025974025972</v>
      </c>
      <c r="M136" s="11">
        <f t="shared" si="48"/>
        <v>0.53191489361702127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-0.26199125213136643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0.23015386274338018</v>
      </c>
      <c r="Q136" s="11">
        <f>2*'OddsRatio_working_3-way'!K136*'OddsRatio_working_3-way'!L136*'OddsRatio_working_3-way'!M136</f>
        <v>6.7394981769657428E-2</v>
      </c>
      <c r="R136" s="11">
        <f t="shared" si="49"/>
        <v>0</v>
      </c>
      <c r="S136" s="11">
        <f t="shared" si="50"/>
        <v>-0.878479189175284</v>
      </c>
      <c r="T136" s="11">
        <f t="shared" si="51"/>
        <v>-0.25724134382878</v>
      </c>
      <c r="U136" s="11">
        <f>'OddsRatio_working_3-way'!S136-'OddsRatio_working_3-way'!R136^2/3</f>
        <v>-0.878479189175284</v>
      </c>
      <c r="V136" s="11">
        <f>'OddsRatio_working_3-way'!S136*'OddsRatio_working_3-way'!R136/3-2*'OddsRatio_working_3-way'!R136^3/27-'OddsRatio_working_3-way'!T136</f>
        <v>0.25724134382878</v>
      </c>
      <c r="W136" s="11">
        <f>'OddsRatio_working_3-way'!V136^2+4*'OddsRatio_working_3-way'!U136^3/27</f>
        <v>-3.426318061622699E-2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0.15845842482419767</v>
      </c>
      <c r="Y136" s="11">
        <f>IF('OddsRatio_working_3-way'!W136&gt;=0,IF('OddsRatio_working_3-way'!V136+SQRT('OddsRatio_working_3-way'!W136)&gt;0,0,PI()),ACOS('OddsRatio_working_3-way'!V136/(2*'OddsRatio_working_3-way'!X136)))</f>
        <v>0.62373982368560954</v>
      </c>
      <c r="Z136" s="11">
        <f>'OddsRatio_working_3-way'!X136^(1/3)*COS('OddsRatio_working_3-way'!Y136/3)</f>
        <v>0.52948037406479087</v>
      </c>
      <c r="AA136" s="11">
        <f>'OddsRatio_working_3-way'!X136^(1/3)*COS(('OddsRatio_working_3-way'!Y136+2*PI())/3)</f>
        <v>-0.36147537920141881</v>
      </c>
      <c r="AB136" s="11">
        <f>'OddsRatio_working_3-way'!X136^(1/3)*COS(('OddsRatio_working_3-way'!Y136+4*PI())/3)</f>
        <v>-0.16800499486337223</v>
      </c>
      <c r="AC136" s="11">
        <f>'OddsRatio_working_3-way'!X136^(1/3)*SIN('OddsRatio_working_3-way'!Y136/3)</f>
        <v>0.11170017847779182</v>
      </c>
      <c r="AD136" s="11">
        <f>'OddsRatio_working_3-way'!X136^(1/3)*SIN(('OddsRatio_working_3-way'!Y136+2*PI())/3)</f>
        <v>0.40269336550650037</v>
      </c>
      <c r="AE136" s="11">
        <f>'OddsRatio_working_3-way'!X136^(1/3)*SIN(('OddsRatio_working_3-way'!Y136+4*PI())/3)</f>
        <v>-0.51439354398429193</v>
      </c>
      <c r="AF136" s="11">
        <f>-'OddsRatio_working_3-way'!U136/(3*'OddsRatio_working_3-way'!X136^(1/3))*COS(('OddsRatio_working_3-way'!Y136)/3)</f>
        <v>0.52948037406479076</v>
      </c>
      <c r="AG136" s="11">
        <f>-'OddsRatio_working_3-way'!U136/(3*'OddsRatio_working_3-way'!X136^(1/3))*COS(('OddsRatio_working_3-way'!Y136+2*PI())/3)</f>
        <v>-0.36147537920141876</v>
      </c>
      <c r="AH136" s="11">
        <f>-'OddsRatio_working_3-way'!U136/(3*'OddsRatio_working_3-way'!X136^(1/3))*COS(('OddsRatio_working_3-way'!Y136+4*PI())/3)</f>
        <v>-0.16800499486337217</v>
      </c>
      <c r="AI136" s="11">
        <f>'OddsRatio_working_3-way'!U136/(3*'OddsRatio_working_3-way'!X136^(1/3))*SIN(('OddsRatio_working_3-way'!Y136)/3)</f>
        <v>-0.11170017847779179</v>
      </c>
      <c r="AJ136" s="11">
        <f>'OddsRatio_working_3-way'!U136/(3*'OddsRatio_working_3-way'!X136^(1/3))*SIN(('OddsRatio_working_3-way'!Y136+2*PI())/3)</f>
        <v>-0.40269336550650026</v>
      </c>
      <c r="AK136" s="11">
        <f>'OddsRatio_working_3-way'!U136/(3*'OddsRatio_working_3-way'!X136^(1/3))*SIN(('OddsRatio_working_3-way'!Y136+4*PI())/3)</f>
        <v>0.51439354398429182</v>
      </c>
      <c r="AL136" s="11">
        <f>'OddsRatio_working_3-way'!Z136+'OddsRatio_working_3-way'!AF136</f>
        <v>1.0589607481295817</v>
      </c>
      <c r="AM136" s="11">
        <f>'OddsRatio_working_3-way'!AA136+'OddsRatio_working_3-way'!AG136</f>
        <v>-0.72295075840283762</v>
      </c>
      <c r="AN136" s="11">
        <f>'OddsRatio_working_3-way'!AB136+'OddsRatio_working_3-way'!AH136</f>
        <v>-0.3360099897267444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1.0589607481295817</v>
      </c>
      <c r="AS136" s="11">
        <f>IF(('OddsRatio_working_3-way'!X136=0),IF(Q136&gt;0,-Q136^(1/3),(-Q136)^(1/3)),'OddsRatio_working_3-way'!AM136-'OddsRatio_working_3-way'!R136/3)</f>
        <v>-0.72295075840283762</v>
      </c>
      <c r="AT136" s="11">
        <f>IF(('OddsRatio_working_3-way'!X136=0),IF(Q136&gt;0,-Q136^(1/3),(-Q136)^(1/3)),'OddsRatio_working_3-way'!AN136-'OddsRatio_working_3-way'!R136/3)</f>
        <v>-0.3360099897267444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2.14</v>
      </c>
      <c r="B137" s="4">
        <f>IF('True_Odds_Calculator_3-way'!B138="","",'True_Odds_Calculator_3-way'!B138)</f>
        <v>3.13</v>
      </c>
      <c r="C137" s="4">
        <f>IF('True_Odds_Calculator_3-way'!C138="","",'True_Odds_Calculator_3-way'!C138)</f>
        <v>4.03</v>
      </c>
      <c r="D137" s="9">
        <f t="shared" si="39"/>
        <v>0.45389725178594797</v>
      </c>
      <c r="E137" s="9">
        <f t="shared" si="40"/>
        <v>0.30788410203849803</v>
      </c>
      <c r="F137" s="9">
        <f t="shared" si="41"/>
        <v>0.23821864617555416</v>
      </c>
      <c r="G137" s="9">
        <f t="shared" si="42"/>
        <v>1.0553875277907319</v>
      </c>
      <c r="H137" s="9">
        <f t="shared" si="43"/>
        <v>2.2031417816814343</v>
      </c>
      <c r="I137" s="9">
        <f t="shared" si="44"/>
        <v>3.2479754341942586</v>
      </c>
      <c r="J137" s="9">
        <f t="shared" si="45"/>
        <v>4.1978242092059181</v>
      </c>
      <c r="K137" s="11">
        <f t="shared" si="46"/>
        <v>0.46728971962616822</v>
      </c>
      <c r="L137" s="11">
        <f t="shared" si="47"/>
        <v>0.31948881789137379</v>
      </c>
      <c r="M137" s="11">
        <f t="shared" si="48"/>
        <v>0.24813895781637715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-0.27256113323434261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0.23338739276868056</v>
      </c>
      <c r="Q137" s="11">
        <f>2*'OddsRatio_working_3-way'!K137*'OddsRatio_working_3-way'!L137*'OddsRatio_working_3-way'!M137</f>
        <v>7.4091235799581129E-2</v>
      </c>
      <c r="R137" s="11">
        <f t="shared" si="49"/>
        <v>0</v>
      </c>
      <c r="S137" s="11">
        <f t="shared" si="50"/>
        <v>-0.8562753977399219</v>
      </c>
      <c r="T137" s="11">
        <f t="shared" si="51"/>
        <v>-0.27183345959997518</v>
      </c>
      <c r="U137" s="11">
        <f>'OddsRatio_working_3-way'!S137-'OddsRatio_working_3-way'!R137^2/3</f>
        <v>-0.8562753977399219</v>
      </c>
      <c r="V137" s="11">
        <f>'OddsRatio_working_3-way'!S137*'OddsRatio_working_3-way'!R137/3-2*'OddsRatio_working_3-way'!R137^3/27-'OddsRatio_working_3-way'!T137</f>
        <v>0.27183345959997518</v>
      </c>
      <c r="W137" s="11">
        <f>'OddsRatio_working_3-way'!V137^2+4*'OddsRatio_working_3-way'!U137^3/27</f>
        <v>-1.9118065397929346E-2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0.15248893005397202</v>
      </c>
      <c r="Y137" s="11">
        <f>IF('OddsRatio_working_3-way'!W137&gt;=0,IF('OddsRatio_working_3-way'!V137+SQRT('OddsRatio_working_3-way'!W137)&gt;0,0,PI()),ACOS('OddsRatio_working_3-way'!V137/(2*'OddsRatio_working_3-way'!X137)))</f>
        <v>0.4705436485525456</v>
      </c>
      <c r="Z137" s="11">
        <f>'OddsRatio_working_3-way'!X137^(1/3)*COS('OddsRatio_working_3-way'!Y137/3)</f>
        <v>0.52769376389536593</v>
      </c>
      <c r="AA137" s="11">
        <f>'OddsRatio_working_3-way'!X137^(1/3)*COS(('OddsRatio_working_3-way'!Y137+2*PI())/3)</f>
        <v>-0.33611940850125527</v>
      </c>
      <c r="AB137" s="11">
        <f>'OddsRatio_working_3-way'!X137^(1/3)*COS(('OddsRatio_working_3-way'!Y137+4*PI())/3)</f>
        <v>-0.19157435539411052</v>
      </c>
      <c r="AC137" s="11">
        <f>'OddsRatio_working_3-way'!X137^(1/3)*SIN('OddsRatio_working_3-way'!Y137/3)</f>
        <v>8.3453125321438684E-2</v>
      </c>
      <c r="AD137" s="11">
        <f>'OddsRatio_working_3-way'!X137^(1/3)*SIN(('OddsRatio_working_3-way'!Y137+2*PI())/3)</f>
        <v>0.41526964229129509</v>
      </c>
      <c r="AE137" s="11">
        <f>'OddsRatio_working_3-way'!X137^(1/3)*SIN(('OddsRatio_working_3-way'!Y137+4*PI())/3)</f>
        <v>-0.49872276761273393</v>
      </c>
      <c r="AF137" s="11">
        <f>-'OddsRatio_working_3-way'!U137/(3*'OddsRatio_working_3-way'!X137^(1/3))*COS(('OddsRatio_working_3-way'!Y137)/3)</f>
        <v>0.52769376389536593</v>
      </c>
      <c r="AG137" s="11">
        <f>-'OddsRatio_working_3-way'!U137/(3*'OddsRatio_working_3-way'!X137^(1/3))*COS(('OddsRatio_working_3-way'!Y137+2*PI())/3)</f>
        <v>-0.33611940850125527</v>
      </c>
      <c r="AH137" s="11">
        <f>-'OddsRatio_working_3-way'!U137/(3*'OddsRatio_working_3-way'!X137^(1/3))*COS(('OddsRatio_working_3-way'!Y137+4*PI())/3)</f>
        <v>-0.19157435539411052</v>
      </c>
      <c r="AI137" s="11">
        <f>'OddsRatio_working_3-way'!U137/(3*'OddsRatio_working_3-way'!X137^(1/3))*SIN(('OddsRatio_working_3-way'!Y137)/3)</f>
        <v>-8.3453125321438684E-2</v>
      </c>
      <c r="AJ137" s="11">
        <f>'OddsRatio_working_3-way'!U137/(3*'OddsRatio_working_3-way'!X137^(1/3))*SIN(('OddsRatio_working_3-way'!Y137+2*PI())/3)</f>
        <v>-0.41526964229129509</v>
      </c>
      <c r="AK137" s="11">
        <f>'OddsRatio_working_3-way'!U137/(3*'OddsRatio_working_3-way'!X137^(1/3))*SIN(('OddsRatio_working_3-way'!Y137+4*PI())/3)</f>
        <v>0.49872276761273393</v>
      </c>
      <c r="AL137" s="11">
        <f>'OddsRatio_working_3-way'!Z137+'OddsRatio_working_3-way'!AF137</f>
        <v>1.0553875277907319</v>
      </c>
      <c r="AM137" s="11">
        <f>'OddsRatio_working_3-way'!AA137+'OddsRatio_working_3-way'!AG137</f>
        <v>-0.67223881700251054</v>
      </c>
      <c r="AN137" s="11">
        <f>'OddsRatio_working_3-way'!AB137+'OddsRatio_working_3-way'!AH137</f>
        <v>-0.38314871078822105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1.0553875277907319</v>
      </c>
      <c r="AS137" s="11">
        <f>IF(('OddsRatio_working_3-way'!X137=0),IF(Q137&gt;0,-Q137^(1/3),(-Q137)^(1/3)),'OddsRatio_working_3-way'!AM137-'OddsRatio_working_3-way'!R137/3)</f>
        <v>-0.67223881700251054</v>
      </c>
      <c r="AT137" s="11">
        <f>IF(('OddsRatio_working_3-way'!X137=0),IF(Q137&gt;0,-Q137^(1/3),(-Q137)^(1/3)),'OddsRatio_working_3-way'!AN137-'OddsRatio_working_3-way'!R137/3)</f>
        <v>-0.38314871078822105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3.79</v>
      </c>
      <c r="B138" s="4">
        <f>IF('True_Odds_Calculator_3-way'!B139="","",'True_Odds_Calculator_3-way'!B139)</f>
        <v>3.48</v>
      </c>
      <c r="C138" s="4">
        <f>IF('True_Odds_Calculator_3-way'!C139="","",'True_Odds_Calculator_3-way'!C139)</f>
        <v>2.0699999999999998</v>
      </c>
      <c r="D138" s="9">
        <f t="shared" si="39"/>
        <v>0.2536324005202053</v>
      </c>
      <c r="E138" s="9">
        <f t="shared" si="40"/>
        <v>0.27656812102971473</v>
      </c>
      <c r="F138" s="9">
        <f t="shared" si="41"/>
        <v>0.46979947845008019</v>
      </c>
      <c r="G138" s="9">
        <f t="shared" si="42"/>
        <v>1.0547361775627699</v>
      </c>
      <c r="H138" s="9">
        <f t="shared" si="43"/>
        <v>3.9427139354001275</v>
      </c>
      <c r="I138" s="9">
        <f t="shared" si="44"/>
        <v>3.6157457203556698</v>
      </c>
      <c r="J138" s="9">
        <f t="shared" si="45"/>
        <v>2.1285677099921636</v>
      </c>
      <c r="K138" s="11">
        <f t="shared" si="46"/>
        <v>0.26385224274406333</v>
      </c>
      <c r="L138" s="11">
        <f t="shared" si="47"/>
        <v>0.28735632183908044</v>
      </c>
      <c r="M138" s="11">
        <f t="shared" si="48"/>
        <v>0.48309178743961356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-0.27117575776755432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0.23222044797009292</v>
      </c>
      <c r="Q138" s="11">
        <f>2*'OddsRatio_working_3-way'!K138*'OddsRatio_working_3-way'!L138*'OddsRatio_working_3-way'!M138</f>
        <v>7.3255661820218601E-2</v>
      </c>
      <c r="R138" s="11">
        <f t="shared" si="49"/>
        <v>0</v>
      </c>
      <c r="S138" s="11">
        <f t="shared" si="50"/>
        <v>-0.85634663615155082</v>
      </c>
      <c r="T138" s="11">
        <f t="shared" si="51"/>
        <v>-0.27014089468503188</v>
      </c>
      <c r="U138" s="11">
        <f>'OddsRatio_working_3-way'!S138-'OddsRatio_working_3-way'!R138^2/3</f>
        <v>-0.85634663615155082</v>
      </c>
      <c r="V138" s="11">
        <f>'OddsRatio_working_3-way'!S138*'OddsRatio_working_3-way'!R138/3-2*'OddsRatio_working_3-way'!R138^3/27-'OddsRatio_working_3-way'!T138</f>
        <v>0.27014089468503188</v>
      </c>
      <c r="W138" s="11">
        <f>'OddsRatio_working_3-way'!V138^2+4*'OddsRatio_working_3-way'!U138^3/27</f>
        <v>-2.0058608569182818E-2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0.15250796007947609</v>
      </c>
      <c r="Y138" s="11">
        <f>IF('OddsRatio_working_3-way'!W138&gt;=0,IF('OddsRatio_working_3-way'!V138+SQRT('OddsRatio_working_3-way'!W138)&gt;0,0,PI()),ACOS('OddsRatio_working_3-way'!V138/(2*'OddsRatio_working_3-way'!X138)))</f>
        <v>0.4828793533015312</v>
      </c>
      <c r="Z138" s="11">
        <f>'OddsRatio_working_3-way'!X138^(1/3)*COS('OddsRatio_working_3-way'!Y138/3)</f>
        <v>0.52736808878138497</v>
      </c>
      <c r="AA138" s="11">
        <f>'OddsRatio_working_3-way'!X138^(1/3)*COS(('OddsRatio_working_3-way'!Y138+2*PI())/3)</f>
        <v>-0.33783816254463994</v>
      </c>
      <c r="AB138" s="11">
        <f>'OddsRatio_working_3-way'!X138^(1/3)*COS(('OddsRatio_working_3-way'!Y138+4*PI())/3)</f>
        <v>-0.18952992623674497</v>
      </c>
      <c r="AC138" s="11">
        <f>'OddsRatio_working_3-way'!X138^(1/3)*SIN('OddsRatio_working_3-way'!Y138/3)</f>
        <v>8.5625800155401832E-2</v>
      </c>
      <c r="AD138" s="11">
        <f>'OddsRatio_working_3-way'!X138^(1/3)*SIN(('OddsRatio_working_3-way'!Y138+2*PI())/3)</f>
        <v>0.41390126195222582</v>
      </c>
      <c r="AE138" s="11">
        <f>'OddsRatio_working_3-way'!X138^(1/3)*SIN(('OddsRatio_working_3-way'!Y138+4*PI())/3)</f>
        <v>-0.4995270621076276</v>
      </c>
      <c r="AF138" s="11">
        <f>-'OddsRatio_working_3-way'!U138/(3*'OddsRatio_working_3-way'!X138^(1/3))*COS(('OddsRatio_working_3-way'!Y138)/3)</f>
        <v>0.52736808878138508</v>
      </c>
      <c r="AG138" s="11">
        <f>-'OddsRatio_working_3-way'!U138/(3*'OddsRatio_working_3-way'!X138^(1/3))*COS(('OddsRatio_working_3-way'!Y138+2*PI())/3)</f>
        <v>-0.33783816254464</v>
      </c>
      <c r="AH138" s="11">
        <f>-'OddsRatio_working_3-way'!U138/(3*'OddsRatio_working_3-way'!X138^(1/3))*COS(('OddsRatio_working_3-way'!Y138+4*PI())/3)</f>
        <v>-0.18952992623674503</v>
      </c>
      <c r="AI138" s="11">
        <f>'OddsRatio_working_3-way'!U138/(3*'OddsRatio_working_3-way'!X138^(1/3))*SIN(('OddsRatio_working_3-way'!Y138)/3)</f>
        <v>-8.562580015540186E-2</v>
      </c>
      <c r="AJ138" s="11">
        <f>'OddsRatio_working_3-way'!U138/(3*'OddsRatio_working_3-way'!X138^(1/3))*SIN(('OddsRatio_working_3-way'!Y138+2*PI())/3)</f>
        <v>-0.41390126195222587</v>
      </c>
      <c r="AK138" s="11">
        <f>'OddsRatio_working_3-way'!U138/(3*'OddsRatio_working_3-way'!X138^(1/3))*SIN(('OddsRatio_working_3-way'!Y138+4*PI())/3)</f>
        <v>0.49952706210762771</v>
      </c>
      <c r="AL138" s="11">
        <f>'OddsRatio_working_3-way'!Z138+'OddsRatio_working_3-way'!AF138</f>
        <v>1.0547361775627699</v>
      </c>
      <c r="AM138" s="11">
        <f>'OddsRatio_working_3-way'!AA138+'OddsRatio_working_3-way'!AG138</f>
        <v>-0.67567632508927988</v>
      </c>
      <c r="AN138" s="11">
        <f>'OddsRatio_working_3-way'!AB138+'OddsRatio_working_3-way'!AH138</f>
        <v>-0.37905985247349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1.0547361775627699</v>
      </c>
      <c r="AS138" s="11">
        <f>IF(('OddsRatio_working_3-way'!X138=0),IF(Q138&gt;0,-Q138^(1/3),(-Q138)^(1/3)),'OddsRatio_working_3-way'!AM138-'OddsRatio_working_3-way'!R138/3)</f>
        <v>-0.67567632508927988</v>
      </c>
      <c r="AT138" s="11">
        <f>IF(('OddsRatio_working_3-way'!X138=0),IF(Q138&gt;0,-Q138^(1/3),(-Q138)^(1/3)),'OddsRatio_working_3-way'!AN138-'OddsRatio_working_3-way'!R138/3)</f>
        <v>-0.37905985247349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1.2</v>
      </c>
      <c r="B139" s="4">
        <f>IF('True_Odds_Calculator_3-way'!B140="","",'True_Odds_Calculator_3-way'!B140)</f>
        <v>7.06</v>
      </c>
      <c r="C139" s="4">
        <f>IF('True_Odds_Calculator_3-way'!C140="","",'True_Odds_Calculator_3-way'!C140)</f>
        <v>15.34</v>
      </c>
      <c r="D139" s="9">
        <f t="shared" si="39"/>
        <v>0.81508452713530399</v>
      </c>
      <c r="E139" s="9">
        <f t="shared" si="40"/>
        <v>0.1269993083631405</v>
      </c>
      <c r="F139" s="9">
        <f t="shared" si="41"/>
        <v>5.7916164501555574E-2</v>
      </c>
      <c r="G139" s="9">
        <f t="shared" si="42"/>
        <v>1.1343331072336766</v>
      </c>
      <c r="H139" s="9">
        <f t="shared" si="43"/>
        <v>1.226866621446735</v>
      </c>
      <c r="I139" s="9">
        <f t="shared" si="44"/>
        <v>7.8740586298360808</v>
      </c>
      <c r="J139" s="9">
        <f t="shared" si="45"/>
        <v>17.266336757730926</v>
      </c>
      <c r="K139" s="11">
        <f t="shared" si="46"/>
        <v>0.83333333333333337</v>
      </c>
      <c r="L139" s="11">
        <f t="shared" si="47"/>
        <v>0.14164305949008499</v>
      </c>
      <c r="M139" s="11">
        <f t="shared" si="48"/>
        <v>6.51890482398957E-2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-0.13373357808466069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0.15850972541806557</v>
      </c>
      <c r="Q139" s="11">
        <f>2*'OddsRatio_working_3-way'!K139*'OddsRatio_working_3-way'!L139*'OddsRatio_working_3-way'!M139</f>
        <v>1.5389293729909279E-2</v>
      </c>
      <c r="R139" s="11">
        <f t="shared" si="49"/>
        <v>0</v>
      </c>
      <c r="S139" s="11">
        <f t="shared" si="50"/>
        <v>-1.1852649700116469</v>
      </c>
      <c r="T139" s="11">
        <f t="shared" si="51"/>
        <v>-0.11507426893316959</v>
      </c>
      <c r="U139" s="11">
        <f>'OddsRatio_working_3-way'!S139-'OddsRatio_working_3-way'!R139^2/3</f>
        <v>-1.1852649700116469</v>
      </c>
      <c r="V139" s="11">
        <f>'OddsRatio_working_3-way'!S139*'OddsRatio_working_3-way'!R139/3-2*'OddsRatio_working_3-way'!R139^3/27-'OddsRatio_working_3-way'!T139</f>
        <v>0.11507426893316959</v>
      </c>
      <c r="W139" s="11">
        <f>'OddsRatio_working_3-way'!V139^2+4*'OddsRatio_working_3-way'!U139^3/27</f>
        <v>-0.23344281739331782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0.24833692071650426</v>
      </c>
      <c r="Y139" s="11">
        <f>IF('OddsRatio_working_3-way'!W139&gt;=0,IF('OddsRatio_working_3-way'!V139+SQRT('OddsRatio_working_3-way'!W139)&gt;0,0,PI()),ACOS('OddsRatio_working_3-way'!V139/(2*'OddsRatio_working_3-way'!X139)))</f>
        <v>1.3369819238750651</v>
      </c>
      <c r="Z139" s="11">
        <f>'OddsRatio_working_3-way'!X139^(1/3)*COS('OddsRatio_working_3-way'!Y139/3)</f>
        <v>0.56716655361683832</v>
      </c>
      <c r="AA139" s="11">
        <f>'OddsRatio_working_3-way'!X139^(1/3)*COS(('OddsRatio_working_3-way'!Y139+2*PI())/3)</f>
        <v>-0.51822730048409305</v>
      </c>
      <c r="AB139" s="11">
        <f>'OddsRatio_working_3-way'!X139^(1/3)*COS(('OddsRatio_working_3-way'!Y139+4*PI())/3)</f>
        <v>-4.8939253132745553E-2</v>
      </c>
      <c r="AC139" s="11">
        <f>'OddsRatio_working_3-way'!X139^(1/3)*SIN('OddsRatio_working_3-way'!Y139/3)</f>
        <v>0.27094358046577449</v>
      </c>
      <c r="AD139" s="11">
        <f>'OddsRatio_working_3-way'!X139^(1/3)*SIN(('OddsRatio_working_3-way'!Y139+2*PI())/3)</f>
        <v>0.35570885337616381</v>
      </c>
      <c r="AE139" s="11">
        <f>'OddsRatio_working_3-way'!X139^(1/3)*SIN(('OddsRatio_working_3-way'!Y139+4*PI())/3)</f>
        <v>-0.62665243384193814</v>
      </c>
      <c r="AF139" s="11">
        <f>-'OddsRatio_working_3-way'!U139/(3*'OddsRatio_working_3-way'!X139^(1/3))*COS(('OddsRatio_working_3-way'!Y139)/3)</f>
        <v>0.56716655361683832</v>
      </c>
      <c r="AG139" s="11">
        <f>-'OddsRatio_working_3-way'!U139/(3*'OddsRatio_working_3-way'!X139^(1/3))*COS(('OddsRatio_working_3-way'!Y139+2*PI())/3)</f>
        <v>-0.51822730048409305</v>
      </c>
      <c r="AH139" s="11">
        <f>-'OddsRatio_working_3-way'!U139/(3*'OddsRatio_working_3-way'!X139^(1/3))*COS(('OddsRatio_working_3-way'!Y139+4*PI())/3)</f>
        <v>-4.8939253132745553E-2</v>
      </c>
      <c r="AI139" s="11">
        <f>'OddsRatio_working_3-way'!U139/(3*'OddsRatio_working_3-way'!X139^(1/3))*SIN(('OddsRatio_working_3-way'!Y139)/3)</f>
        <v>-0.27094358046577449</v>
      </c>
      <c r="AJ139" s="11">
        <f>'OddsRatio_working_3-way'!U139/(3*'OddsRatio_working_3-way'!X139^(1/3))*SIN(('OddsRatio_working_3-way'!Y139+2*PI())/3)</f>
        <v>-0.35570885337616381</v>
      </c>
      <c r="AK139" s="11">
        <f>'OddsRatio_working_3-way'!U139/(3*'OddsRatio_working_3-way'!X139^(1/3))*SIN(('OddsRatio_working_3-way'!Y139+4*PI())/3)</f>
        <v>0.62665243384193814</v>
      </c>
      <c r="AL139" s="11">
        <f>'OddsRatio_working_3-way'!Z139+'OddsRatio_working_3-way'!AF139</f>
        <v>1.1343331072336766</v>
      </c>
      <c r="AM139" s="11">
        <f>'OddsRatio_working_3-way'!AA139+'OddsRatio_working_3-way'!AG139</f>
        <v>-1.0364546009681861</v>
      </c>
      <c r="AN139" s="11">
        <f>'OddsRatio_working_3-way'!AB139+'OddsRatio_working_3-way'!AH139</f>
        <v>-9.7878506265491105E-2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1.1343331072336766</v>
      </c>
      <c r="AS139" s="11">
        <f>IF(('OddsRatio_working_3-way'!X139=0),IF(Q139&gt;0,-Q139^(1/3),(-Q139)^(1/3)),'OddsRatio_working_3-way'!AM139-'OddsRatio_working_3-way'!R139/3)</f>
        <v>-1.0364546009681861</v>
      </c>
      <c r="AT139" s="11">
        <f>IF(('OddsRatio_working_3-way'!X139=0),IF(Q139&gt;0,-Q139^(1/3),(-Q139)^(1/3)),'OddsRatio_working_3-way'!AN139-'OddsRatio_working_3-way'!R139/3)</f>
        <v>-9.7878506265491105E-2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1.62</v>
      </c>
      <c r="B140" s="4">
        <f>IF('True_Odds_Calculator_3-way'!B141="","",'True_Odds_Calculator_3-way'!B141)</f>
        <v>3.39</v>
      </c>
      <c r="C140" s="4">
        <f>IF('True_Odds_Calculator_3-way'!C141="","",'True_Odds_Calculator_3-way'!C141)</f>
        <v>6.69</v>
      </c>
      <c r="D140" s="9">
        <f t="shared" si="39"/>
        <v>0.59113863775269615</v>
      </c>
      <c r="E140" s="9">
        <f t="shared" si="40"/>
        <v>0.27276189096594061</v>
      </c>
      <c r="F140" s="9">
        <f t="shared" si="41"/>
        <v>0.13609947128136324</v>
      </c>
      <c r="G140" s="9">
        <f t="shared" si="42"/>
        <v>1.115565398640344</v>
      </c>
      <c r="H140" s="9">
        <f t="shared" si="43"/>
        <v>1.6916505471570134</v>
      </c>
      <c r="I140" s="9">
        <f t="shared" si="44"/>
        <v>3.6662013027504217</v>
      </c>
      <c r="J140" s="9">
        <f t="shared" si="45"/>
        <v>7.3475671182635587</v>
      </c>
      <c r="K140" s="11">
        <f t="shared" si="46"/>
        <v>0.61728395061728392</v>
      </c>
      <c r="L140" s="11">
        <f t="shared" si="47"/>
        <v>0.29498525073746312</v>
      </c>
      <c r="M140" s="11">
        <f t="shared" si="48"/>
        <v>0.14947683109118085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-0.22948855233058163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0.23679821379024607</v>
      </c>
      <c r="Q140" s="11">
        <f>2*'OddsRatio_working_3-way'!K140*'OddsRatio_working_3-way'!L140*'OddsRatio_working_3-way'!M140</f>
        <v>5.4436370986263458E-2</v>
      </c>
      <c r="R140" s="11">
        <f t="shared" si="49"/>
        <v>0</v>
      </c>
      <c r="S140" s="11">
        <f t="shared" si="50"/>
        <v>-1.0318519655356697</v>
      </c>
      <c r="T140" s="11">
        <f t="shared" si="51"/>
        <v>-0.23720734839900451</v>
      </c>
      <c r="U140" s="11">
        <f>'OddsRatio_working_3-way'!S140-'OddsRatio_working_3-way'!R140^2/3</f>
        <v>-1.0318519655356697</v>
      </c>
      <c r="V140" s="11">
        <f>'OddsRatio_working_3-way'!S140*'OddsRatio_working_3-way'!R140/3-2*'OddsRatio_working_3-way'!R140^3/27-'OddsRatio_working_3-way'!T140</f>
        <v>0.23720734839900451</v>
      </c>
      <c r="W140" s="11">
        <f>'OddsRatio_working_3-way'!V140^2+4*'OddsRatio_working_3-way'!U140^3/27</f>
        <v>-0.10649294869086304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0.20171779471910117</v>
      </c>
      <c r="Y140" s="11">
        <f>IF('OddsRatio_working_3-way'!W140&gt;=0,IF('OddsRatio_working_3-way'!V140+SQRT('OddsRatio_working_3-way'!W140)&gt;0,0,PI()),ACOS('OddsRatio_working_3-way'!V140/(2*'OddsRatio_working_3-way'!X140)))</f>
        <v>0.94225148522291424</v>
      </c>
      <c r="Z140" s="11">
        <f>'OddsRatio_working_3-way'!X140^(1/3)*COS('OddsRatio_working_3-way'!Y140/3)</f>
        <v>0.55778269932017199</v>
      </c>
      <c r="AA140" s="11">
        <f>'OddsRatio_working_3-way'!X140^(1/3)*COS(('OddsRatio_working_3-way'!Y140+2*PI())/3)</f>
        <v>-0.43580481829246431</v>
      </c>
      <c r="AB140" s="11">
        <f>'OddsRatio_working_3-way'!X140^(1/3)*COS(('OddsRatio_working_3-way'!Y140+4*PI())/3)</f>
        <v>-0.12197788102770761</v>
      </c>
      <c r="AC140" s="11">
        <f>'OddsRatio_working_3-way'!X140^(1/3)*SIN('OddsRatio_working_3-way'!Y140/3)</f>
        <v>0.18118806670876311</v>
      </c>
      <c r="AD140" s="11">
        <f>'OddsRatio_working_3-way'!X140^(1/3)*SIN(('OddsRatio_working_3-way'!Y140+2*PI())/3)</f>
        <v>0.39245995404834466</v>
      </c>
      <c r="AE140" s="11">
        <f>'OddsRatio_working_3-way'!X140^(1/3)*SIN(('OddsRatio_working_3-way'!Y140+4*PI())/3)</f>
        <v>-0.57364802075710764</v>
      </c>
      <c r="AF140" s="11">
        <f>-'OddsRatio_working_3-way'!U140/(3*'OddsRatio_working_3-way'!X140^(1/3))*COS(('OddsRatio_working_3-way'!Y140)/3)</f>
        <v>0.55778269932017188</v>
      </c>
      <c r="AG140" s="11">
        <f>-'OddsRatio_working_3-way'!U140/(3*'OddsRatio_working_3-way'!X140^(1/3))*COS(('OddsRatio_working_3-way'!Y140+2*PI())/3)</f>
        <v>-0.43580481829246426</v>
      </c>
      <c r="AH140" s="11">
        <f>-'OddsRatio_working_3-way'!U140/(3*'OddsRatio_working_3-way'!X140^(1/3))*COS(('OddsRatio_working_3-way'!Y140+4*PI())/3)</f>
        <v>-0.1219778810277076</v>
      </c>
      <c r="AI140" s="11">
        <f>'OddsRatio_working_3-way'!U140/(3*'OddsRatio_working_3-way'!X140^(1/3))*SIN(('OddsRatio_working_3-way'!Y140)/3)</f>
        <v>-0.18118806670876308</v>
      </c>
      <c r="AJ140" s="11">
        <f>'OddsRatio_working_3-way'!U140/(3*'OddsRatio_working_3-way'!X140^(1/3))*SIN(('OddsRatio_working_3-way'!Y140+2*PI())/3)</f>
        <v>-0.39245995404834455</v>
      </c>
      <c r="AK140" s="11">
        <f>'OddsRatio_working_3-way'!U140/(3*'OddsRatio_working_3-way'!X140^(1/3))*SIN(('OddsRatio_working_3-way'!Y140+4*PI())/3)</f>
        <v>0.57364802075710752</v>
      </c>
      <c r="AL140" s="11">
        <f>'OddsRatio_working_3-way'!Z140+'OddsRatio_working_3-way'!AF140</f>
        <v>1.115565398640344</v>
      </c>
      <c r="AM140" s="11">
        <f>'OddsRatio_working_3-way'!AA140+'OddsRatio_working_3-way'!AG140</f>
        <v>-0.87160963658492863</v>
      </c>
      <c r="AN140" s="11">
        <f>'OddsRatio_working_3-way'!AB140+'OddsRatio_working_3-way'!AH140</f>
        <v>-0.24395576205541519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1.115565398640344</v>
      </c>
      <c r="AS140" s="11">
        <f>IF(('OddsRatio_working_3-way'!X140=0),IF(Q140&gt;0,-Q140^(1/3),(-Q140)^(1/3)),'OddsRatio_working_3-way'!AM140-'OddsRatio_working_3-way'!R140/3)</f>
        <v>-0.87160963658492863</v>
      </c>
      <c r="AT140" s="11">
        <f>IF(('OddsRatio_working_3-way'!X140=0),IF(Q140&gt;0,-Q140^(1/3),(-Q140)^(1/3)),'OddsRatio_working_3-way'!AN140-'OddsRatio_working_3-way'!R140/3)</f>
        <v>-0.24395576205541519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4.9000000000000004</v>
      </c>
      <c r="B141" s="4">
        <f>IF('True_Odds_Calculator_3-way'!B142="","",'True_Odds_Calculator_3-way'!B142)</f>
        <v>3.73</v>
      </c>
      <c r="C141" s="4">
        <f>IF('True_Odds_Calculator_3-way'!C142="","",'True_Odds_Calculator_3-way'!C142)</f>
        <v>1.7</v>
      </c>
      <c r="D141" s="9">
        <f t="shared" si="39"/>
        <v>0.18803847936476012</v>
      </c>
      <c r="E141" s="9">
        <f t="shared" si="40"/>
        <v>0.24859282080461609</v>
      </c>
      <c r="F141" s="9">
        <f t="shared" si="41"/>
        <v>0.56336869983062365</v>
      </c>
      <c r="G141" s="9">
        <f t="shared" si="42"/>
        <v>1.1071949869233038</v>
      </c>
      <c r="H141" s="9">
        <f t="shared" si="43"/>
        <v>5.3180604490008854</v>
      </c>
      <c r="I141" s="9">
        <f t="shared" si="44"/>
        <v>4.0226423143006196</v>
      </c>
      <c r="J141" s="9">
        <f t="shared" si="45"/>
        <v>1.775036490846313</v>
      </c>
      <c r="K141" s="11">
        <f t="shared" si="46"/>
        <v>0.2040816326530612</v>
      </c>
      <c r="L141" s="11">
        <f t="shared" si="47"/>
        <v>0.26809651474530832</v>
      </c>
      <c r="M141" s="11">
        <f t="shared" si="48"/>
        <v>0.58823529411764708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-0.2398675287809493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0.2359120591936506</v>
      </c>
      <c r="Q141" s="11">
        <f>2*'OddsRatio_working_3-way'!K141*'OddsRatio_working_3-way'!L141*'OddsRatio_working_3-way'!M141</f>
        <v>6.4368911103315316E-2</v>
      </c>
      <c r="R141" s="11">
        <f t="shared" si="49"/>
        <v>0</v>
      </c>
      <c r="S141" s="11">
        <f t="shared" si="50"/>
        <v>-0.98350977471856604</v>
      </c>
      <c r="T141" s="11">
        <f t="shared" si="51"/>
        <v>-0.26835191670356512</v>
      </c>
      <c r="U141" s="11">
        <f>'OddsRatio_working_3-way'!S141-'OddsRatio_working_3-way'!R141^2/3</f>
        <v>-0.98350977471856604</v>
      </c>
      <c r="V141" s="11">
        <f>'OddsRatio_working_3-way'!S141*'OddsRatio_working_3-way'!R141/3-2*'OddsRatio_working_3-way'!R141^3/27-'OddsRatio_working_3-way'!T141</f>
        <v>0.26835191670356512</v>
      </c>
      <c r="W141" s="11">
        <f>'OddsRatio_working_3-way'!V141^2+4*'OddsRatio_working_3-way'!U141^3/27</f>
        <v>-6.8926600297666299E-2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0.18770945067853101</v>
      </c>
      <c r="Y141" s="11">
        <f>IF('OddsRatio_working_3-way'!W141&gt;=0,IF('OddsRatio_working_3-way'!V141+SQRT('OddsRatio_working_3-way'!W141)&gt;0,0,PI()),ACOS('OddsRatio_working_3-way'!V141/(2*'OddsRatio_working_3-way'!X141)))</f>
        <v>0.77444878146304663</v>
      </c>
      <c r="Z141" s="11">
        <f>'OddsRatio_working_3-way'!X141^(1/3)*COS('OddsRatio_working_3-way'!Y141/3)</f>
        <v>0.55359749346165199</v>
      </c>
      <c r="AA141" s="11">
        <f>'OddsRatio_working_3-way'!X141^(1/3)*COS(('OddsRatio_working_3-way'!Y141+2*PI())/3)</f>
        <v>-0.40338786594876563</v>
      </c>
      <c r="AB141" s="11">
        <f>'OddsRatio_working_3-way'!X141^(1/3)*COS(('OddsRatio_working_3-way'!Y141+4*PI())/3)</f>
        <v>-0.15020962751288647</v>
      </c>
      <c r="AC141" s="11">
        <f>'OddsRatio_working_3-way'!X141^(1/3)*SIN('OddsRatio_working_3-way'!Y141/3)</f>
        <v>0.1461725241139101</v>
      </c>
      <c r="AD141" s="11">
        <f>'OddsRatio_working_3-way'!X141^(1/3)*SIN(('OddsRatio_working_3-way'!Y141+2*PI())/3)</f>
        <v>0.40634323075222523</v>
      </c>
      <c r="AE141" s="11">
        <f>'OddsRatio_working_3-way'!X141^(1/3)*SIN(('OddsRatio_working_3-way'!Y141+4*PI())/3)</f>
        <v>-0.55251575486613536</v>
      </c>
      <c r="AF141" s="11">
        <f>-'OddsRatio_working_3-way'!U141/(3*'OddsRatio_working_3-way'!X141^(1/3))*COS(('OddsRatio_working_3-way'!Y141)/3)</f>
        <v>0.55359749346165177</v>
      </c>
      <c r="AG141" s="11">
        <f>-'OddsRatio_working_3-way'!U141/(3*'OddsRatio_working_3-way'!X141^(1/3))*COS(('OddsRatio_working_3-way'!Y141+2*PI())/3)</f>
        <v>-0.40338786594876547</v>
      </c>
      <c r="AH141" s="11">
        <f>-'OddsRatio_working_3-way'!U141/(3*'OddsRatio_working_3-way'!X141^(1/3))*COS(('OddsRatio_working_3-way'!Y141+4*PI())/3)</f>
        <v>-0.15020962751288641</v>
      </c>
      <c r="AI141" s="11">
        <f>'OddsRatio_working_3-way'!U141/(3*'OddsRatio_working_3-way'!X141^(1/3))*SIN(('OddsRatio_working_3-way'!Y141)/3)</f>
        <v>-0.14617252411391005</v>
      </c>
      <c r="AJ141" s="11">
        <f>'OddsRatio_working_3-way'!U141/(3*'OddsRatio_working_3-way'!X141^(1/3))*SIN(('OddsRatio_working_3-way'!Y141+2*PI())/3)</f>
        <v>-0.40634323075222506</v>
      </c>
      <c r="AK141" s="11">
        <f>'OddsRatio_working_3-way'!U141/(3*'OddsRatio_working_3-way'!X141^(1/3))*SIN(('OddsRatio_working_3-way'!Y141+4*PI())/3)</f>
        <v>0.55251575486613513</v>
      </c>
      <c r="AL141" s="11">
        <f>'OddsRatio_working_3-way'!Z141+'OddsRatio_working_3-way'!AF141</f>
        <v>1.1071949869233038</v>
      </c>
      <c r="AM141" s="11">
        <f>'OddsRatio_working_3-way'!AA141+'OddsRatio_working_3-way'!AG141</f>
        <v>-0.80677573189753105</v>
      </c>
      <c r="AN141" s="11">
        <f>'OddsRatio_working_3-way'!AB141+'OddsRatio_working_3-way'!AH141</f>
        <v>-0.30041925502577288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1.1071949869233038</v>
      </c>
      <c r="AS141" s="11">
        <f>IF(('OddsRatio_working_3-way'!X141=0),IF(Q141&gt;0,-Q141^(1/3),(-Q141)^(1/3)),'OddsRatio_working_3-way'!AM141-'OddsRatio_working_3-way'!R141/3)</f>
        <v>-0.80677573189753105</v>
      </c>
      <c r="AT141" s="11">
        <f>IF(('OddsRatio_working_3-way'!X141=0),IF(Q141&gt;0,-Q141^(1/3),(-Q141)^(1/3)),'OddsRatio_working_3-way'!AN141-'OddsRatio_working_3-way'!R141/3)</f>
        <v>-0.30041925502577288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4.79</v>
      </c>
      <c r="B142" s="4">
        <f>IF('True_Odds_Calculator_3-way'!B143="","",'True_Odds_Calculator_3-way'!B143)</f>
        <v>3.61</v>
      </c>
      <c r="C142" s="4">
        <f>IF('True_Odds_Calculator_3-way'!C143="","",'True_Odds_Calculator_3-way'!C143)</f>
        <v>1.74</v>
      </c>
      <c r="D142" s="9">
        <f t="shared" si="39"/>
        <v>0.19265923010799121</v>
      </c>
      <c r="E142" s="9">
        <f t="shared" si="40"/>
        <v>0.25734632603669499</v>
      </c>
      <c r="F142" s="9">
        <f t="shared" si="41"/>
        <v>0.54999444385531371</v>
      </c>
      <c r="G142" s="9">
        <f t="shared" si="42"/>
        <v>1.1056759267402969</v>
      </c>
      <c r="H142" s="9">
        <f t="shared" si="43"/>
        <v>5.1905117623457251</v>
      </c>
      <c r="I142" s="9">
        <f t="shared" si="44"/>
        <v>3.8858141687921748</v>
      </c>
      <c r="J142" s="9">
        <f t="shared" si="45"/>
        <v>1.8182001857878198</v>
      </c>
      <c r="K142" s="11">
        <f t="shared" si="46"/>
        <v>0.20876826722338204</v>
      </c>
      <c r="L142" s="11">
        <f t="shared" si="47"/>
        <v>0.2770083102493075</v>
      </c>
      <c r="M142" s="11">
        <f t="shared" si="48"/>
        <v>0.57471264367816088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-0.24328731949641158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0.23730464991481959</v>
      </c>
      <c r="Q142" s="11">
        <f>2*'OddsRatio_working_3-way'!K142*'OddsRatio_working_3-way'!L142*'OddsRatio_working_3-way'!M142</f>
        <v>6.647189073244246E-2</v>
      </c>
      <c r="R142" s="11">
        <f t="shared" si="49"/>
        <v>0</v>
      </c>
      <c r="S142" s="11">
        <f t="shared" si="50"/>
        <v>-0.97540903654997013</v>
      </c>
      <c r="T142" s="11">
        <f t="shared" si="51"/>
        <v>-0.27322381976189641</v>
      </c>
      <c r="U142" s="11">
        <f>'OddsRatio_working_3-way'!S142-'OddsRatio_working_3-way'!R142^2/3</f>
        <v>-0.97540903654997013</v>
      </c>
      <c r="V142" s="11">
        <f>'OddsRatio_working_3-way'!S142*'OddsRatio_working_3-way'!R142/3-2*'OddsRatio_working_3-way'!R142^3/27-'OddsRatio_working_3-way'!T142</f>
        <v>0.27322381976189641</v>
      </c>
      <c r="W142" s="11">
        <f>'OddsRatio_working_3-way'!V142^2+4*'OddsRatio_working_3-way'!U142^3/27</f>
        <v>-6.2834134768609481E-2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0.18539511216176302</v>
      </c>
      <c r="Y142" s="11">
        <f>IF('OddsRatio_working_3-way'!W142&gt;=0,IF('OddsRatio_working_3-way'!V142+SQRT('OddsRatio_working_3-way'!W142)&gt;0,0,PI()),ACOS('OddsRatio_working_3-way'!V142/(2*'OddsRatio_working_3-way'!X142)))</f>
        <v>0.74236915602063414</v>
      </c>
      <c r="Z142" s="11">
        <f>'OddsRatio_working_3-way'!X142^(1/3)*COS('OddsRatio_working_3-way'!Y142/3)</f>
        <v>0.55283796337014846</v>
      </c>
      <c r="AA142" s="11">
        <f>'OddsRatio_working_3-way'!X142^(1/3)*COS(('OddsRatio_working_3-way'!Y142+2*PI())/3)</f>
        <v>-0.3973731003832498</v>
      </c>
      <c r="AB142" s="11">
        <f>'OddsRatio_working_3-way'!X142^(1/3)*COS(('OddsRatio_working_3-way'!Y142+4*PI())/3)</f>
        <v>-0.15546486298689849</v>
      </c>
      <c r="AC142" s="11">
        <f>'OddsRatio_working_3-way'!X142^(1/3)*SIN('OddsRatio_working_3-way'!Y142/3)</f>
        <v>0.13966578597997137</v>
      </c>
      <c r="AD142" s="11">
        <f>'OddsRatio_working_3-way'!X142^(1/3)*SIN(('OddsRatio_working_3-way'!Y142+2*PI())/3)</f>
        <v>0.40893882746501387</v>
      </c>
      <c r="AE142" s="11">
        <f>'OddsRatio_working_3-way'!X142^(1/3)*SIN(('OddsRatio_working_3-way'!Y142+4*PI())/3)</f>
        <v>-0.54860461344498512</v>
      </c>
      <c r="AF142" s="11">
        <f>-'OddsRatio_working_3-way'!U142/(3*'OddsRatio_working_3-way'!X142^(1/3))*COS(('OddsRatio_working_3-way'!Y142)/3)</f>
        <v>0.55283796337014846</v>
      </c>
      <c r="AG142" s="11">
        <f>-'OddsRatio_working_3-way'!U142/(3*'OddsRatio_working_3-way'!X142^(1/3))*COS(('OddsRatio_working_3-way'!Y142+2*PI())/3)</f>
        <v>-0.3973731003832498</v>
      </c>
      <c r="AH142" s="11">
        <f>-'OddsRatio_working_3-way'!U142/(3*'OddsRatio_working_3-way'!X142^(1/3))*COS(('OddsRatio_working_3-way'!Y142+4*PI())/3)</f>
        <v>-0.15546486298689849</v>
      </c>
      <c r="AI142" s="11">
        <f>'OddsRatio_working_3-way'!U142/(3*'OddsRatio_working_3-way'!X142^(1/3))*SIN(('OddsRatio_working_3-way'!Y142)/3)</f>
        <v>-0.13966578597997137</v>
      </c>
      <c r="AJ142" s="11">
        <f>'OddsRatio_working_3-way'!U142/(3*'OddsRatio_working_3-way'!X142^(1/3))*SIN(('OddsRatio_working_3-way'!Y142+2*PI())/3)</f>
        <v>-0.40893882746501387</v>
      </c>
      <c r="AK142" s="11">
        <f>'OddsRatio_working_3-way'!U142/(3*'OddsRatio_working_3-way'!X142^(1/3))*SIN(('OddsRatio_working_3-way'!Y142+4*PI())/3)</f>
        <v>0.54860461344498512</v>
      </c>
      <c r="AL142" s="11">
        <f>'OddsRatio_working_3-way'!Z142+'OddsRatio_working_3-way'!AF142</f>
        <v>1.1056759267402969</v>
      </c>
      <c r="AM142" s="11">
        <f>'OddsRatio_working_3-way'!AA142+'OddsRatio_working_3-way'!AG142</f>
        <v>-0.7947462007664996</v>
      </c>
      <c r="AN142" s="11">
        <f>'OddsRatio_working_3-way'!AB142+'OddsRatio_working_3-way'!AH142</f>
        <v>-0.31092972597379698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1.1056759267402969</v>
      </c>
      <c r="AS142" s="11">
        <f>IF(('OddsRatio_working_3-way'!X142=0),IF(Q142&gt;0,-Q142^(1/3),(-Q142)^(1/3)),'OddsRatio_working_3-way'!AM142-'OddsRatio_working_3-way'!R142/3)</f>
        <v>-0.7947462007664996</v>
      </c>
      <c r="AT142" s="11">
        <f>IF(('OddsRatio_working_3-way'!X142=0),IF(Q142&gt;0,-Q142^(1/3),(-Q142)^(1/3)),'OddsRatio_working_3-way'!AN142-'OddsRatio_working_3-way'!R142/3)</f>
        <v>-0.31092972597379698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1.27</v>
      </c>
      <c r="B143" s="4">
        <f>IF('True_Odds_Calculator_3-way'!B144="","",'True_Odds_Calculator_3-way'!B144)</f>
        <v>5.48</v>
      </c>
      <c r="C143" s="4">
        <f>IF('True_Odds_Calculator_3-way'!C144="","",'True_Odds_Calculator_3-way'!C144)</f>
        <v>11.1</v>
      </c>
      <c r="D143" s="9">
        <f t="shared" si="39"/>
        <v>0.76079189871259778</v>
      </c>
      <c r="E143" s="9">
        <f t="shared" si="40"/>
        <v>0.16084822204564173</v>
      </c>
      <c r="F143" s="9">
        <f t="shared" si="41"/>
        <v>7.835987924176048E-2</v>
      </c>
      <c r="G143" s="9">
        <f t="shared" si="42"/>
        <v>1.1645180925208134</v>
      </c>
      <c r="H143" s="9">
        <f t="shared" si="43"/>
        <v>1.3144198849806197</v>
      </c>
      <c r="I143" s="9">
        <f t="shared" si="44"/>
        <v>6.2170410544932446</v>
      </c>
      <c r="J143" s="9">
        <f t="shared" si="45"/>
        <v>12.761632734460214</v>
      </c>
      <c r="K143" s="11">
        <f t="shared" si="46"/>
        <v>0.78740157480314954</v>
      </c>
      <c r="L143" s="11">
        <f t="shared" si="47"/>
        <v>0.18248175182481752</v>
      </c>
      <c r="M143" s="11">
        <f t="shared" si="48"/>
        <v>9.00900900900901E-2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-0.15814515590364775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0.19222912780013762</v>
      </c>
      <c r="Q143" s="11">
        <f>2*'OddsRatio_working_3-way'!K143*'OddsRatio_working_3-way'!L143*'OddsRatio_working_3-way'!M143</f>
        <v>2.5889444821567357E-2</v>
      </c>
      <c r="R143" s="11">
        <f t="shared" si="49"/>
        <v>0</v>
      </c>
      <c r="S143" s="11">
        <f t="shared" si="50"/>
        <v>-1.2155233380480908</v>
      </c>
      <c r="T143" s="11">
        <f t="shared" si="51"/>
        <v>-0.16370684687516374</v>
      </c>
      <c r="U143" s="11">
        <f>'OddsRatio_working_3-way'!S143-'OddsRatio_working_3-way'!R143^2/3</f>
        <v>-1.2155233380480908</v>
      </c>
      <c r="V143" s="11">
        <f>'OddsRatio_working_3-way'!S143*'OddsRatio_working_3-way'!R143/3-2*'OddsRatio_working_3-way'!R143^3/27-'OddsRatio_working_3-way'!T143</f>
        <v>0.16370684687516374</v>
      </c>
      <c r="W143" s="11">
        <f>'OddsRatio_working_3-way'!V143^2+4*'OddsRatio_working_3-way'!U143^3/27</f>
        <v>-0.23926407829744337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0.2579069648202873</v>
      </c>
      <c r="Y143" s="11">
        <f>IF('OddsRatio_working_3-way'!W143&gt;=0,IF('OddsRatio_working_3-way'!V143+SQRT('OddsRatio_working_3-way'!W143)&gt;0,0,PI()),ACOS('OddsRatio_working_3-way'!V143/(2*'OddsRatio_working_3-way'!X143)))</f>
        <v>1.2478354177710378</v>
      </c>
      <c r="Z143" s="11">
        <f>'OddsRatio_working_3-way'!X143^(1/3)*COS('OddsRatio_working_3-way'!Y143/3)</f>
        <v>0.5822590462604067</v>
      </c>
      <c r="AA143" s="11">
        <f>'OddsRatio_working_3-way'!X143^(1/3)*COS(('OddsRatio_working_3-way'!Y143+2*PI())/3)</f>
        <v>-0.5138662214939077</v>
      </c>
      <c r="AB143" s="11">
        <f>'OddsRatio_working_3-way'!X143^(1/3)*COS(('OddsRatio_working_3-way'!Y143+4*PI())/3)</f>
        <v>-6.8392824766499202E-2</v>
      </c>
      <c r="AC143" s="11">
        <f>'OddsRatio_working_3-way'!X143^(1/3)*SIN('OddsRatio_working_3-way'!Y143/3)</f>
        <v>0.25719418551738632</v>
      </c>
      <c r="AD143" s="11">
        <f>'OddsRatio_working_3-way'!X143^(1/3)*SIN(('OddsRatio_working_3-way'!Y143+2*PI())/3)</f>
        <v>0.37565403288611771</v>
      </c>
      <c r="AE143" s="11">
        <f>'OddsRatio_working_3-way'!X143^(1/3)*SIN(('OddsRatio_working_3-way'!Y143+4*PI())/3)</f>
        <v>-0.63284821840350403</v>
      </c>
      <c r="AF143" s="11">
        <f>-'OddsRatio_working_3-way'!U143/(3*'OddsRatio_working_3-way'!X143^(1/3))*COS(('OddsRatio_working_3-way'!Y143)/3)</f>
        <v>0.58225904626040681</v>
      </c>
      <c r="AG143" s="11">
        <f>-'OddsRatio_working_3-way'!U143/(3*'OddsRatio_working_3-way'!X143^(1/3))*COS(('OddsRatio_working_3-way'!Y143+2*PI())/3)</f>
        <v>-0.51386622149390782</v>
      </c>
      <c r="AH143" s="11">
        <f>-'OddsRatio_working_3-way'!U143/(3*'OddsRatio_working_3-way'!X143^(1/3))*COS(('OddsRatio_working_3-way'!Y143+4*PI())/3)</f>
        <v>-6.8392824766499216E-2</v>
      </c>
      <c r="AI143" s="11">
        <f>'OddsRatio_working_3-way'!U143/(3*'OddsRatio_working_3-way'!X143^(1/3))*SIN(('OddsRatio_working_3-way'!Y143)/3)</f>
        <v>-0.25719418551738638</v>
      </c>
      <c r="AJ143" s="11">
        <f>'OddsRatio_working_3-way'!U143/(3*'OddsRatio_working_3-way'!X143^(1/3))*SIN(('OddsRatio_working_3-way'!Y143+2*PI())/3)</f>
        <v>-0.37565403288611776</v>
      </c>
      <c r="AK143" s="11">
        <f>'OddsRatio_working_3-way'!U143/(3*'OddsRatio_working_3-way'!X143^(1/3))*SIN(('OddsRatio_working_3-way'!Y143+4*PI())/3)</f>
        <v>0.63284821840350414</v>
      </c>
      <c r="AL143" s="11">
        <f>'OddsRatio_working_3-way'!Z143+'OddsRatio_working_3-way'!AF143</f>
        <v>1.1645180925208134</v>
      </c>
      <c r="AM143" s="11">
        <f>'OddsRatio_working_3-way'!AA143+'OddsRatio_working_3-way'!AG143</f>
        <v>-1.0277324429878156</v>
      </c>
      <c r="AN143" s="11">
        <f>'OddsRatio_working_3-way'!AB143+'OddsRatio_working_3-way'!AH143</f>
        <v>-0.13678564953299843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1.1645180925208134</v>
      </c>
      <c r="AS143" s="11">
        <f>IF(('OddsRatio_working_3-way'!X143=0),IF(Q143&gt;0,-Q143^(1/3),(-Q143)^(1/3)),'OddsRatio_working_3-way'!AM143-'OddsRatio_working_3-way'!R143/3)</f>
        <v>-1.0277324429878156</v>
      </c>
      <c r="AT143" s="11">
        <f>IF(('OddsRatio_working_3-way'!X143=0),IF(Q143&gt;0,-Q143^(1/3),(-Q143)^(1/3)),'OddsRatio_working_3-way'!AN143-'OddsRatio_working_3-way'!R143/3)</f>
        <v>-0.13678564953299843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5.65</v>
      </c>
      <c r="B144" s="4">
        <f>IF('True_Odds_Calculator_3-way'!B145="","",'True_Odds_Calculator_3-way'!B145)</f>
        <v>4.25</v>
      </c>
      <c r="C144" s="4">
        <f>IF('True_Odds_Calculator_3-way'!C145="","",'True_Odds_Calculator_3-way'!C145)</f>
        <v>1.6</v>
      </c>
      <c r="D144" s="9">
        <f t="shared" si="39"/>
        <v>0.16742531136405139</v>
      </c>
      <c r="E144" s="9">
        <f t="shared" si="40"/>
        <v>0.22343264768959512</v>
      </c>
      <c r="F144" s="9">
        <f t="shared" si="41"/>
        <v>0.6091420409463536</v>
      </c>
      <c r="G144" s="9">
        <f t="shared" si="42"/>
        <v>1.0694220526037341</v>
      </c>
      <c r="H144" s="9">
        <f t="shared" si="43"/>
        <v>5.9728125446073639</v>
      </c>
      <c r="I144" s="9">
        <f t="shared" si="44"/>
        <v>4.4756216709621359</v>
      </c>
      <c r="J144" s="9">
        <f t="shared" si="45"/>
        <v>1.6416532315622405</v>
      </c>
      <c r="K144" s="11">
        <f t="shared" si="46"/>
        <v>0.17699115044247787</v>
      </c>
      <c r="L144" s="11">
        <f t="shared" si="47"/>
        <v>0.23529411764705882</v>
      </c>
      <c r="M144" s="11">
        <f t="shared" si="48"/>
        <v>0.625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-0.23600989068193667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0.22123893805309736</v>
      </c>
      <c r="Q144" s="11">
        <f>2*'OddsRatio_working_3-way'!K144*'OddsRatio_working_3-way'!L144*'OddsRatio_working_3-way'!M144</f>
        <v>5.2056220718375845E-2</v>
      </c>
      <c r="R144" s="11">
        <f t="shared" si="49"/>
        <v>0</v>
      </c>
      <c r="S144" s="11">
        <f t="shared" si="50"/>
        <v>-0.93741384063964639</v>
      </c>
      <c r="T144" s="11">
        <f t="shared" si="51"/>
        <v>-0.22056796250344621</v>
      </c>
      <c r="U144" s="11">
        <f>'OddsRatio_working_3-way'!S144-'OddsRatio_working_3-way'!R144^2/3</f>
        <v>-0.93741384063964639</v>
      </c>
      <c r="V144" s="11">
        <f>'OddsRatio_working_3-way'!S144*'OddsRatio_working_3-way'!R144/3-2*'OddsRatio_working_3-way'!R144^3/27-'OddsRatio_working_3-way'!T144</f>
        <v>0.22056796250344621</v>
      </c>
      <c r="W144" s="11">
        <f>'OddsRatio_working_3-way'!V144^2+4*'OddsRatio_working_3-way'!U144^3/27</f>
        <v>-7.3386433509943533E-2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0.17466872902215866</v>
      </c>
      <c r="Y144" s="11">
        <f>IF('OddsRatio_working_3-way'!W144&gt;=0,IF('OddsRatio_working_3-way'!V144+SQRT('OddsRatio_working_3-way'!W144)&gt;0,0,PI()),ACOS('OddsRatio_working_3-way'!V144/(2*'OddsRatio_working_3-way'!X144)))</f>
        <v>0.88745274265583785</v>
      </c>
      <c r="Z144" s="11">
        <f>'OddsRatio_working_3-way'!X144^(1/3)*COS('OddsRatio_working_3-way'!Y144/3)</f>
        <v>0.53471102630186707</v>
      </c>
      <c r="AA144" s="11">
        <f>'OddsRatio_working_3-way'!X144^(1/3)*COS(('OddsRatio_working_3-way'!Y144+2*PI())/3)</f>
        <v>-0.40848151686149936</v>
      </c>
      <c r="AB144" s="11">
        <f>'OddsRatio_working_3-way'!X144^(1/3)*COS(('OddsRatio_working_3-way'!Y144+4*PI())/3)</f>
        <v>-0.12622950944036757</v>
      </c>
      <c r="AC144" s="11">
        <f>'OddsRatio_working_3-way'!X144^(1/3)*SIN('OddsRatio_working_3-way'!Y144/3)</f>
        <v>0.16295827246390265</v>
      </c>
      <c r="AD144" s="11">
        <f>'OddsRatio_working_3-way'!X144^(1/3)*SIN(('OddsRatio_working_3-way'!Y144+2*PI())/3)</f>
        <v>0.38159419622911467</v>
      </c>
      <c r="AE144" s="11">
        <f>'OddsRatio_working_3-way'!X144^(1/3)*SIN(('OddsRatio_working_3-way'!Y144+4*PI())/3)</f>
        <v>-0.54455246869301732</v>
      </c>
      <c r="AF144" s="11">
        <f>-'OddsRatio_working_3-way'!U144/(3*'OddsRatio_working_3-way'!X144^(1/3))*COS(('OddsRatio_working_3-way'!Y144)/3)</f>
        <v>0.53471102630186707</v>
      </c>
      <c r="AG144" s="11">
        <f>-'OddsRatio_working_3-way'!U144/(3*'OddsRatio_working_3-way'!X144^(1/3))*COS(('OddsRatio_working_3-way'!Y144+2*PI())/3)</f>
        <v>-0.40848151686149936</v>
      </c>
      <c r="AH144" s="11">
        <f>-'OddsRatio_working_3-way'!U144/(3*'OddsRatio_working_3-way'!X144^(1/3))*COS(('OddsRatio_working_3-way'!Y144+4*PI())/3)</f>
        <v>-0.12622950944036757</v>
      </c>
      <c r="AI144" s="11">
        <f>'OddsRatio_working_3-way'!U144/(3*'OddsRatio_working_3-way'!X144^(1/3))*SIN(('OddsRatio_working_3-way'!Y144)/3)</f>
        <v>-0.16295827246390265</v>
      </c>
      <c r="AJ144" s="11">
        <f>'OddsRatio_working_3-way'!U144/(3*'OddsRatio_working_3-way'!X144^(1/3))*SIN(('OddsRatio_working_3-way'!Y144+2*PI())/3)</f>
        <v>-0.38159419622911467</v>
      </c>
      <c r="AK144" s="11">
        <f>'OddsRatio_working_3-way'!U144/(3*'OddsRatio_working_3-way'!X144^(1/3))*SIN(('OddsRatio_working_3-way'!Y144+4*PI())/3)</f>
        <v>0.54455246869301732</v>
      </c>
      <c r="AL144" s="11">
        <f>'OddsRatio_working_3-way'!Z144+'OddsRatio_working_3-way'!AF144</f>
        <v>1.0694220526037341</v>
      </c>
      <c r="AM144" s="11">
        <f>'OddsRatio_working_3-way'!AA144+'OddsRatio_working_3-way'!AG144</f>
        <v>-0.81696303372299872</v>
      </c>
      <c r="AN144" s="11">
        <f>'OddsRatio_working_3-way'!AB144+'OddsRatio_working_3-way'!AH144</f>
        <v>-0.25245901888073513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1.0694220526037341</v>
      </c>
      <c r="AS144" s="11">
        <f>IF(('OddsRatio_working_3-way'!X144=0),IF(Q144&gt;0,-Q144^(1/3),(-Q144)^(1/3)),'OddsRatio_working_3-way'!AM144-'OddsRatio_working_3-way'!R144/3)</f>
        <v>-0.81696303372299872</v>
      </c>
      <c r="AT144" s="11">
        <f>IF(('OddsRatio_working_3-way'!X144=0),IF(Q144&gt;0,-Q144^(1/3),(-Q144)^(1/3)),'OddsRatio_working_3-way'!AN144-'OddsRatio_working_3-way'!R144/3)</f>
        <v>-0.25245901888073513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1.1599999999999999</v>
      </c>
      <c r="B145" s="4">
        <f>IF('True_Odds_Calculator_3-way'!B146="","",'True_Odds_Calculator_3-way'!B146)</f>
        <v>8.33</v>
      </c>
      <c r="C145" s="4">
        <f>IF('True_Odds_Calculator_3-way'!C146="","",'True_Odds_Calculator_3-way'!C146)</f>
        <v>17.61</v>
      </c>
      <c r="D145" s="9">
        <f t="shared" si="39"/>
        <v>0.84440611006464306</v>
      </c>
      <c r="E145" s="9">
        <f t="shared" si="40"/>
        <v>0.10591416594914208</v>
      </c>
      <c r="F145" s="9">
        <f t="shared" si="41"/>
        <v>4.9679723986214716E-2</v>
      </c>
      <c r="G145" s="9">
        <f t="shared" si="42"/>
        <v>1.1516517946815119</v>
      </c>
      <c r="H145" s="9">
        <f t="shared" si="43"/>
        <v>1.1842642871490421</v>
      </c>
      <c r="I145" s="9">
        <f t="shared" si="44"/>
        <v>9.441607655015483</v>
      </c>
      <c r="J145" s="9">
        <f t="shared" si="45"/>
        <v>20.128936309659913</v>
      </c>
      <c r="K145" s="11">
        <f t="shared" si="46"/>
        <v>0.86206896551724144</v>
      </c>
      <c r="L145" s="11">
        <f t="shared" si="47"/>
        <v>0.12004801920768307</v>
      </c>
      <c r="M145" s="11">
        <f t="shared" si="48"/>
        <v>5.6785917092561047E-2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-0.11448042766422195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0.14162981764402877</v>
      </c>
      <c r="Q145" s="11">
        <f>2*'OddsRatio_working_3-way'!K145*'OddsRatio_working_3-way'!L145*'OddsRatio_working_3-way'!M145</f>
        <v>1.1753511837678737E-2</v>
      </c>
      <c r="R145" s="11">
        <f t="shared" si="49"/>
        <v>0</v>
      </c>
      <c r="S145" s="11">
        <f t="shared" si="50"/>
        <v>-1.2371531145868675</v>
      </c>
      <c r="T145" s="11">
        <f t="shared" si="51"/>
        <v>-0.10266830826447033</v>
      </c>
      <c r="U145" s="11">
        <f>'OddsRatio_working_3-way'!S145-'OddsRatio_working_3-way'!R145^2/3</f>
        <v>-1.2371531145868675</v>
      </c>
      <c r="V145" s="11">
        <f>'OddsRatio_working_3-way'!S145*'OddsRatio_working_3-way'!R145/3-2*'OddsRatio_working_3-way'!R145^3/27-'OddsRatio_working_3-way'!T145</f>
        <v>0.10266830826447033</v>
      </c>
      <c r="W145" s="11">
        <f>'OddsRatio_working_3-way'!V145^2+4*'OddsRatio_working_3-way'!U145^3/27</f>
        <v>-0.26998099826883398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0.26482153414645226</v>
      </c>
      <c r="Y145" s="11">
        <f>IF('OddsRatio_working_3-way'!W145&gt;=0,IF('OddsRatio_working_3-way'!V145+SQRT('OddsRatio_working_3-way'!W145)&gt;0,0,PI()),ACOS('OddsRatio_working_3-way'!V145/(2*'OddsRatio_working_3-way'!X145)))</f>
        <v>1.375717023344226</v>
      </c>
      <c r="Z145" s="11">
        <f>'OddsRatio_working_3-way'!X145^(1/3)*COS('OddsRatio_working_3-way'!Y145/3)</f>
        <v>0.57582589734075595</v>
      </c>
      <c r="AA145" s="11">
        <f>'OddsRatio_working_3-way'!X145^(1/3)*COS(('OddsRatio_working_3-way'!Y145+2*PI())/3)</f>
        <v>-0.53409718986079568</v>
      </c>
      <c r="AB145" s="11">
        <f>'OddsRatio_working_3-way'!X145^(1/3)*COS(('OddsRatio_working_3-way'!Y145+4*PI())/3)</f>
        <v>-4.1728707479960533E-2</v>
      </c>
      <c r="AC145" s="11">
        <f>'OddsRatio_working_3-way'!X145^(1/3)*SIN('OddsRatio_working_3-way'!Y145/3)</f>
        <v>0.28426907584306288</v>
      </c>
      <c r="AD145" s="11">
        <f>'OddsRatio_working_3-way'!X145^(1/3)*SIN(('OddsRatio_working_3-way'!Y145+2*PI())/3)</f>
        <v>0.35654531733253364</v>
      </c>
      <c r="AE145" s="11">
        <f>'OddsRatio_working_3-way'!X145^(1/3)*SIN(('OddsRatio_working_3-way'!Y145+4*PI())/3)</f>
        <v>-0.6408143931755963</v>
      </c>
      <c r="AF145" s="11">
        <f>-'OddsRatio_working_3-way'!U145/(3*'OddsRatio_working_3-way'!X145^(1/3))*COS(('OddsRatio_working_3-way'!Y145)/3)</f>
        <v>0.57582589734075584</v>
      </c>
      <c r="AG145" s="11">
        <f>-'OddsRatio_working_3-way'!U145/(3*'OddsRatio_working_3-way'!X145^(1/3))*COS(('OddsRatio_working_3-way'!Y145+2*PI())/3)</f>
        <v>-0.53409718986079557</v>
      </c>
      <c r="AH145" s="11">
        <f>-'OddsRatio_working_3-way'!U145/(3*'OddsRatio_working_3-way'!X145^(1/3))*COS(('OddsRatio_working_3-way'!Y145+4*PI())/3)</f>
        <v>-4.1728707479960526E-2</v>
      </c>
      <c r="AI145" s="11">
        <f>'OddsRatio_working_3-way'!U145/(3*'OddsRatio_working_3-way'!X145^(1/3))*SIN(('OddsRatio_working_3-way'!Y145)/3)</f>
        <v>-0.28426907584306282</v>
      </c>
      <c r="AJ145" s="11">
        <f>'OddsRatio_working_3-way'!U145/(3*'OddsRatio_working_3-way'!X145^(1/3))*SIN(('OddsRatio_working_3-way'!Y145+2*PI())/3)</f>
        <v>-0.35654531733253353</v>
      </c>
      <c r="AK145" s="11">
        <f>'OddsRatio_working_3-way'!U145/(3*'OddsRatio_working_3-way'!X145^(1/3))*SIN(('OddsRatio_working_3-way'!Y145+4*PI())/3)</f>
        <v>0.64081439317559619</v>
      </c>
      <c r="AL145" s="11">
        <f>'OddsRatio_working_3-way'!Z145+'OddsRatio_working_3-way'!AF145</f>
        <v>1.1516517946815119</v>
      </c>
      <c r="AM145" s="11">
        <f>'OddsRatio_working_3-way'!AA145+'OddsRatio_working_3-way'!AG145</f>
        <v>-1.0681943797215911</v>
      </c>
      <c r="AN145" s="11">
        <f>'OddsRatio_working_3-way'!AB145+'OddsRatio_working_3-way'!AH145</f>
        <v>-8.3457414959921067E-2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1.1516517946815119</v>
      </c>
      <c r="AS145" s="11">
        <f>IF(('OddsRatio_working_3-way'!X145=0),IF(Q145&gt;0,-Q145^(1/3),(-Q145)^(1/3)),'OddsRatio_working_3-way'!AM145-'OddsRatio_working_3-way'!R145/3)</f>
        <v>-1.0681943797215911</v>
      </c>
      <c r="AT145" s="11">
        <f>IF(('OddsRatio_working_3-way'!X145=0),IF(Q145&gt;0,-Q145^(1/3),(-Q145)^(1/3)),'OddsRatio_working_3-way'!AN145-'OddsRatio_working_3-way'!R145/3)</f>
        <v>-8.3457414959921067E-2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2.8</v>
      </c>
      <c r="B146" s="4">
        <f>IF('True_Odds_Calculator_3-way'!B147="","",'True_Odds_Calculator_3-way'!B147)</f>
        <v>3.21</v>
      </c>
      <c r="C146" s="4">
        <f>IF('True_Odds_Calculator_3-way'!C147="","",'True_Odds_Calculator_3-way'!C147)</f>
        <v>2.75</v>
      </c>
      <c r="D146" s="9">
        <f t="shared" si="39"/>
        <v>0.34615581410947294</v>
      </c>
      <c r="E146" s="9">
        <f t="shared" si="40"/>
        <v>0.30128507384794928</v>
      </c>
      <c r="F146" s="9">
        <f t="shared" si="41"/>
        <v>0.35255911204257756</v>
      </c>
      <c r="G146" s="9">
        <f t="shared" si="42"/>
        <v>1.0493735916979388</v>
      </c>
      <c r="H146" s="9">
        <f t="shared" si="43"/>
        <v>2.88887246505629</v>
      </c>
      <c r="I146" s="9">
        <f t="shared" si="44"/>
        <v>3.3191156376524447</v>
      </c>
      <c r="J146" s="9">
        <f t="shared" si="45"/>
        <v>2.836403785471393</v>
      </c>
      <c r="K146" s="11">
        <f t="shared" si="46"/>
        <v>0.35714285714285715</v>
      </c>
      <c r="L146" s="11">
        <f t="shared" si="47"/>
        <v>0.3115264797507788</v>
      </c>
      <c r="M146" s="11">
        <f t="shared" si="48"/>
        <v>0.36363636363636365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-0.28164825828377227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0.23303799004733586</v>
      </c>
      <c r="Q146" s="11">
        <f>2*'OddsRatio_working_3-way'!K146*'OddsRatio_working_3-way'!L146*'OddsRatio_working_3-way'!M146</f>
        <v>8.0915968766436058E-2</v>
      </c>
      <c r="R146" s="11">
        <f t="shared" si="49"/>
        <v>0</v>
      </c>
      <c r="S146" s="11">
        <f t="shared" si="50"/>
        <v>-0.82740788623141581</v>
      </c>
      <c r="T146" s="11">
        <f t="shared" si="51"/>
        <v>-0.2872944049414638</v>
      </c>
      <c r="U146" s="11">
        <f>'OddsRatio_working_3-way'!S146-'OddsRatio_working_3-way'!R146^2/3</f>
        <v>-0.82740788623141581</v>
      </c>
      <c r="V146" s="11">
        <f>'OddsRatio_working_3-way'!S146*'OddsRatio_working_3-way'!R146/3-2*'OddsRatio_working_3-way'!R146^3/27-'OddsRatio_working_3-way'!T146</f>
        <v>0.2872944049414638</v>
      </c>
      <c r="W146" s="11">
        <f>'OddsRatio_working_3-way'!V146^2+4*'OddsRatio_working_3-way'!U146^3/27</f>
        <v>-1.37993844515992E-3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0.14484303017044839</v>
      </c>
      <c r="Y146" s="11">
        <f>IF('OddsRatio_working_3-way'!W146&gt;=0,IF('OddsRatio_working_3-way'!V146+SQRT('OddsRatio_working_3-way'!W146)&gt;0,0,PI()),ACOS('OddsRatio_working_3-way'!V146/(2*'OddsRatio_working_3-way'!X146)))</f>
        <v>0.12858779531161857</v>
      </c>
      <c r="Z146" s="11">
        <f>'OddsRatio_working_3-way'!X146^(1/3)*COS('OddsRatio_working_3-way'!Y146/3)</f>
        <v>0.52468679584896927</v>
      </c>
      <c r="AA146" s="11">
        <f>'OddsRatio_working_3-way'!X146^(1/3)*COS(('OddsRatio_working_3-way'!Y146+2*PI())/3)</f>
        <v>-0.281831759942891</v>
      </c>
      <c r="AB146" s="11">
        <f>'OddsRatio_working_3-way'!X146^(1/3)*COS(('OddsRatio_working_3-way'!Y146+4*PI())/3)</f>
        <v>-0.24285503590607818</v>
      </c>
      <c r="AC146" s="11">
        <f>'OddsRatio_working_3-way'!X146^(1/3)*SIN('OddsRatio_working_3-way'!Y146/3)</f>
        <v>2.2503222114783582E-2</v>
      </c>
      <c r="AD146" s="11">
        <f>'OddsRatio_working_3-way'!X146^(1/3)*SIN(('OddsRatio_working_3-way'!Y146+2*PI())/3)</f>
        <v>0.4431404831780752</v>
      </c>
      <c r="AE146" s="11">
        <f>'OddsRatio_working_3-way'!X146^(1/3)*SIN(('OddsRatio_working_3-way'!Y146+4*PI())/3)</f>
        <v>-0.46564370529285876</v>
      </c>
      <c r="AF146" s="11">
        <f>-'OddsRatio_working_3-way'!U146/(3*'OddsRatio_working_3-way'!X146^(1/3))*COS(('OddsRatio_working_3-way'!Y146)/3)</f>
        <v>0.52468679584896938</v>
      </c>
      <c r="AG146" s="11">
        <f>-'OddsRatio_working_3-way'!U146/(3*'OddsRatio_working_3-way'!X146^(1/3))*COS(('OddsRatio_working_3-way'!Y146+2*PI())/3)</f>
        <v>-0.28183175994289106</v>
      </c>
      <c r="AH146" s="11">
        <f>-'OddsRatio_working_3-way'!U146/(3*'OddsRatio_working_3-way'!X146^(1/3))*COS(('OddsRatio_working_3-way'!Y146+4*PI())/3)</f>
        <v>-0.24285503590607824</v>
      </c>
      <c r="AI146" s="11">
        <f>'OddsRatio_working_3-way'!U146/(3*'OddsRatio_working_3-way'!X146^(1/3))*SIN(('OddsRatio_working_3-way'!Y146)/3)</f>
        <v>-2.2503222114783589E-2</v>
      </c>
      <c r="AJ146" s="11">
        <f>'OddsRatio_working_3-way'!U146/(3*'OddsRatio_working_3-way'!X146^(1/3))*SIN(('OddsRatio_working_3-way'!Y146+2*PI())/3)</f>
        <v>-0.44314048317807531</v>
      </c>
      <c r="AK146" s="11">
        <f>'OddsRatio_working_3-way'!U146/(3*'OddsRatio_working_3-way'!X146^(1/3))*SIN(('OddsRatio_working_3-way'!Y146+4*PI())/3)</f>
        <v>0.46564370529285887</v>
      </c>
      <c r="AL146" s="11">
        <f>'OddsRatio_working_3-way'!Z146+'OddsRatio_working_3-way'!AF146</f>
        <v>1.0493735916979388</v>
      </c>
      <c r="AM146" s="11">
        <f>'OddsRatio_working_3-way'!AA146+'OddsRatio_working_3-way'!AG146</f>
        <v>-0.56366351988578201</v>
      </c>
      <c r="AN146" s="11">
        <f>'OddsRatio_working_3-way'!AB146+'OddsRatio_working_3-way'!AH146</f>
        <v>-0.48571007181215642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1.0493735916979388</v>
      </c>
      <c r="AS146" s="11">
        <f>IF(('OddsRatio_working_3-way'!X146=0),IF(Q146&gt;0,-Q146^(1/3),(-Q146)^(1/3)),'OddsRatio_working_3-way'!AM146-'OddsRatio_working_3-way'!R146/3)</f>
        <v>-0.56366351988578201</v>
      </c>
      <c r="AT146" s="11">
        <f>IF(('OddsRatio_working_3-way'!X146=0),IF(Q146&gt;0,-Q146^(1/3),(-Q146)^(1/3)),'OddsRatio_working_3-way'!AN146-'OddsRatio_working_3-way'!R146/3)</f>
        <v>-0.48571007181215642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2.1</v>
      </c>
      <c r="B147" s="4">
        <f>IF('True_Odds_Calculator_3-way'!B148="","",'True_Odds_Calculator_3-way'!B148)</f>
        <v>3.56</v>
      </c>
      <c r="C147" s="4">
        <f>IF('True_Odds_Calculator_3-way'!C148="","",'True_Odds_Calculator_3-way'!C148)</f>
        <v>3.6</v>
      </c>
      <c r="D147" s="9">
        <f t="shared" si="39"/>
        <v>0.46276551348486433</v>
      </c>
      <c r="E147" s="9">
        <f t="shared" si="40"/>
        <v>0.27014022263236193</v>
      </c>
      <c r="F147" s="9">
        <f t="shared" si="41"/>
        <v>0.26709426388277363</v>
      </c>
      <c r="G147" s="9">
        <f t="shared" si="42"/>
        <v>1.0553832848588147</v>
      </c>
      <c r="H147" s="9">
        <f t="shared" si="43"/>
        <v>2.1609216133446965</v>
      </c>
      <c r="I147" s="9">
        <f t="shared" si="44"/>
        <v>3.7017812092385656</v>
      </c>
      <c r="J147" s="9">
        <f t="shared" si="45"/>
        <v>3.7439965406329172</v>
      </c>
      <c r="K147" s="11">
        <f t="shared" si="46"/>
        <v>0.47619047619047616</v>
      </c>
      <c r="L147" s="11">
        <f t="shared" si="47"/>
        <v>0.2808988764044944</v>
      </c>
      <c r="M147" s="11">
        <f t="shared" si="48"/>
        <v>0.27777777777777779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-0.2720409012543844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0.23259615956245172</v>
      </c>
      <c r="Q147" s="11">
        <f>2*'OddsRatio_working_3-way'!K147*'OddsRatio_working_3-way'!L147*'OddsRatio_working_3-way'!M147</f>
        <v>7.4311872064681067E-2</v>
      </c>
      <c r="R147" s="11">
        <f t="shared" si="49"/>
        <v>0</v>
      </c>
      <c r="S147" s="11">
        <f t="shared" si="50"/>
        <v>-0.85500437062937074</v>
      </c>
      <c r="T147" s="11">
        <f t="shared" si="51"/>
        <v>-0.27316433566433573</v>
      </c>
      <c r="U147" s="11">
        <f>'OddsRatio_working_3-way'!S147-'OddsRatio_working_3-way'!R147^2/3</f>
        <v>-0.85500437062937074</v>
      </c>
      <c r="V147" s="11">
        <f>'OddsRatio_working_3-way'!S147*'OddsRatio_working_3-way'!R147/3-2*'OddsRatio_working_3-way'!R147^3/27-'OddsRatio_working_3-way'!T147</f>
        <v>0.27316433566433573</v>
      </c>
      <c r="W147" s="11">
        <f>'OddsRatio_working_3-way'!V147^2+4*'OddsRatio_working_3-way'!U147^3/27</f>
        <v>-1.7979165745803591E-2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0.15214953173173215</v>
      </c>
      <c r="Y147" s="11">
        <f>IF('OddsRatio_working_3-way'!W147&gt;=0,IF('OddsRatio_working_3-way'!V147+SQRT('OddsRatio_working_3-way'!W147)&gt;0,0,PI()),ACOS('OddsRatio_working_3-way'!V147/(2*'OddsRatio_working_3-way'!X147)))</f>
        <v>0.45631175876086405</v>
      </c>
      <c r="Z147" s="11">
        <f>'OddsRatio_working_3-way'!X147^(1/3)*COS('OddsRatio_working_3-way'!Y147/3)</f>
        <v>0.52769164242940725</v>
      </c>
      <c r="AA147" s="11">
        <f>'OddsRatio_working_3-way'!X147^(1/3)*COS(('OddsRatio_working_3-way'!Y147+2*PI())/3)</f>
        <v>-0.33389752026589431</v>
      </c>
      <c r="AB147" s="11">
        <f>'OddsRatio_working_3-way'!X147^(1/3)*COS(('OddsRatio_working_3-way'!Y147+4*PI())/3)</f>
        <v>-0.19379412216351327</v>
      </c>
      <c r="AC147" s="11">
        <f>'OddsRatio_working_3-way'!X147^(1/3)*SIN('OddsRatio_working_3-way'!Y147/3)</f>
        <v>8.0888734608791202E-2</v>
      </c>
      <c r="AD147" s="11">
        <f>'OddsRatio_working_3-way'!X147^(1/3)*SIN(('OddsRatio_working_3-way'!Y147+2*PI())/3)</f>
        <v>0.41655000040420542</v>
      </c>
      <c r="AE147" s="11">
        <f>'OddsRatio_working_3-way'!X147^(1/3)*SIN(('OddsRatio_working_3-way'!Y147+4*PI())/3)</f>
        <v>-0.49743873501299651</v>
      </c>
      <c r="AF147" s="11">
        <f>-'OddsRatio_working_3-way'!U147/(3*'OddsRatio_working_3-way'!X147^(1/3))*COS(('OddsRatio_working_3-way'!Y147)/3)</f>
        <v>0.52769164242940736</v>
      </c>
      <c r="AG147" s="11">
        <f>-'OddsRatio_working_3-way'!U147/(3*'OddsRatio_working_3-way'!X147^(1/3))*COS(('OddsRatio_working_3-way'!Y147+2*PI())/3)</f>
        <v>-0.33389752026589437</v>
      </c>
      <c r="AH147" s="11">
        <f>-'OddsRatio_working_3-way'!U147/(3*'OddsRatio_working_3-way'!X147^(1/3))*COS(('OddsRatio_working_3-way'!Y147+4*PI())/3)</f>
        <v>-0.1937941221635133</v>
      </c>
      <c r="AI147" s="11">
        <f>'OddsRatio_working_3-way'!U147/(3*'OddsRatio_working_3-way'!X147^(1/3))*SIN(('OddsRatio_working_3-way'!Y147)/3)</f>
        <v>-8.0888734608791216E-2</v>
      </c>
      <c r="AJ147" s="11">
        <f>'OddsRatio_working_3-way'!U147/(3*'OddsRatio_working_3-way'!X147^(1/3))*SIN(('OddsRatio_working_3-way'!Y147+2*PI())/3)</f>
        <v>-0.41655000040420553</v>
      </c>
      <c r="AK147" s="11">
        <f>'OddsRatio_working_3-way'!U147/(3*'OddsRatio_working_3-way'!X147^(1/3))*SIN(('OddsRatio_working_3-way'!Y147+4*PI())/3)</f>
        <v>0.49743873501299657</v>
      </c>
      <c r="AL147" s="11">
        <f>'OddsRatio_working_3-way'!Z147+'OddsRatio_working_3-way'!AF147</f>
        <v>1.0553832848588147</v>
      </c>
      <c r="AM147" s="11">
        <f>'OddsRatio_working_3-way'!AA147+'OddsRatio_working_3-way'!AG147</f>
        <v>-0.66779504053178873</v>
      </c>
      <c r="AN147" s="11">
        <f>'OddsRatio_working_3-way'!AB147+'OddsRatio_working_3-way'!AH147</f>
        <v>-0.38758824432702654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1.0553832848588147</v>
      </c>
      <c r="AS147" s="11">
        <f>IF(('OddsRatio_working_3-way'!X147=0),IF(Q147&gt;0,-Q147^(1/3),(-Q147)^(1/3)),'OddsRatio_working_3-way'!AM147-'OddsRatio_working_3-way'!R147/3)</f>
        <v>-0.66779504053178873</v>
      </c>
      <c r="AT147" s="11">
        <f>IF(('OddsRatio_working_3-way'!X147=0),IF(Q147&gt;0,-Q147^(1/3),(-Q147)^(1/3)),'OddsRatio_working_3-way'!AN147-'OddsRatio_working_3-way'!R147/3)</f>
        <v>-0.38758824432702654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4.13</v>
      </c>
      <c r="B148" s="4">
        <f>IF('True_Odds_Calculator_3-way'!B149="","",'True_Odds_Calculator_3-way'!B149)</f>
        <v>4.21</v>
      </c>
      <c r="C148" s="4">
        <f>IF('True_Odds_Calculator_3-way'!C149="","",'True_Odds_Calculator_3-way'!C149)</f>
        <v>1.8</v>
      </c>
      <c r="D148" s="9">
        <f t="shared" si="39"/>
        <v>0.23163979790114966</v>
      </c>
      <c r="E148" s="9">
        <f t="shared" si="40"/>
        <v>0.22717833361165876</v>
      </c>
      <c r="F148" s="9">
        <f t="shared" si="41"/>
        <v>0.54118186848719152</v>
      </c>
      <c r="G148" s="9">
        <f t="shared" si="42"/>
        <v>1.0597595702794402</v>
      </c>
      <c r="H148" s="9">
        <f t="shared" si="43"/>
        <v>4.3170474549746478</v>
      </c>
      <c r="I148" s="9">
        <f t="shared" si="44"/>
        <v>4.4018282205970021</v>
      </c>
      <c r="J148" s="9">
        <f t="shared" si="45"/>
        <v>1.8478076562235521</v>
      </c>
      <c r="K148" s="11">
        <f t="shared" si="46"/>
        <v>0.24213075060532688</v>
      </c>
      <c r="L148" s="11">
        <f t="shared" si="47"/>
        <v>0.23752969121140144</v>
      </c>
      <c r="M148" s="11">
        <f t="shared" si="48"/>
        <v>0.55555555555555558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-0.25682346693659552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0.22813586161547034</v>
      </c>
      <c r="Q148" s="11">
        <f>2*'OddsRatio_working_3-way'!K148*'OddsRatio_working_3-way'!L148*'OddsRatio_working_3-way'!M148</f>
        <v>6.3903602693409056E-2</v>
      </c>
      <c r="R148" s="11">
        <f t="shared" si="49"/>
        <v>0</v>
      </c>
      <c r="S148" s="11">
        <f t="shared" si="50"/>
        <v>-0.88829834881012815</v>
      </c>
      <c r="T148" s="11">
        <f t="shared" si="51"/>
        <v>-0.24882306689359329</v>
      </c>
      <c r="U148" s="11">
        <f>'OddsRatio_working_3-way'!S148-'OddsRatio_working_3-way'!R148^2/3</f>
        <v>-0.88829834881012815</v>
      </c>
      <c r="V148" s="11">
        <f>'OddsRatio_working_3-way'!S148*'OddsRatio_working_3-way'!R148/3-2*'OddsRatio_working_3-way'!R148^3/27-'OddsRatio_working_3-way'!T148</f>
        <v>0.24882306689359329</v>
      </c>
      <c r="W148" s="11">
        <f>'OddsRatio_working_3-way'!V148^2+4*'OddsRatio_working_3-way'!U148^3/27</f>
        <v>-4.1929021033067726E-2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0.16112257729086366</v>
      </c>
      <c r="Y148" s="11">
        <f>IF('OddsRatio_working_3-way'!W148&gt;=0,IF('OddsRatio_working_3-way'!V148+SQRT('OddsRatio_working_3-way'!W148)&gt;0,0,PI()),ACOS('OddsRatio_working_3-way'!V148/(2*'OddsRatio_working_3-way'!X148)))</f>
        <v>0.68857143228361395</v>
      </c>
      <c r="Z148" s="11">
        <f>'OddsRatio_working_3-way'!X148^(1/3)*COS('OddsRatio_working_3-way'!Y148/3)</f>
        <v>0.52987978513972012</v>
      </c>
      <c r="AA148" s="11">
        <f>'OddsRatio_working_3-way'!X148^(1/3)*COS(('OddsRatio_working_3-way'!Y148+2*PI())/3)</f>
        <v>-0.37215531672956353</v>
      </c>
      <c r="AB148" s="11">
        <f>'OddsRatio_working_3-way'!X148^(1/3)*COS(('OddsRatio_working_3-way'!Y148+4*PI())/3)</f>
        <v>-0.1577244684101565</v>
      </c>
      <c r="AC148" s="11">
        <f>'OddsRatio_working_3-way'!X148^(1/3)*SIN('OddsRatio_working_3-way'!Y148/3)</f>
        <v>0.12380170799976946</v>
      </c>
      <c r="AD148" s="11">
        <f>'OddsRatio_working_3-way'!X148^(1/3)*SIN(('OddsRatio_working_3-way'!Y148+2*PI())/3)</f>
        <v>0.39698850088295301</v>
      </c>
      <c r="AE148" s="11">
        <f>'OddsRatio_working_3-way'!X148^(1/3)*SIN(('OddsRatio_working_3-way'!Y148+4*PI())/3)</f>
        <v>-0.52079020888272243</v>
      </c>
      <c r="AF148" s="11">
        <f>-'OddsRatio_working_3-way'!U148/(3*'OddsRatio_working_3-way'!X148^(1/3))*COS(('OddsRatio_working_3-way'!Y148)/3)</f>
        <v>0.52987978513972001</v>
      </c>
      <c r="AG148" s="11">
        <f>-'OddsRatio_working_3-way'!U148/(3*'OddsRatio_working_3-way'!X148^(1/3))*COS(('OddsRatio_working_3-way'!Y148+2*PI())/3)</f>
        <v>-0.37215531672956348</v>
      </c>
      <c r="AH148" s="11">
        <f>-'OddsRatio_working_3-way'!U148/(3*'OddsRatio_working_3-way'!X148^(1/3))*COS(('OddsRatio_working_3-way'!Y148+4*PI())/3)</f>
        <v>-0.15772446841015647</v>
      </c>
      <c r="AI148" s="11">
        <f>'OddsRatio_working_3-way'!U148/(3*'OddsRatio_working_3-way'!X148^(1/3))*SIN(('OddsRatio_working_3-way'!Y148)/3)</f>
        <v>-0.12380170799976943</v>
      </c>
      <c r="AJ148" s="11">
        <f>'OddsRatio_working_3-way'!U148/(3*'OddsRatio_working_3-way'!X148^(1/3))*SIN(('OddsRatio_working_3-way'!Y148+2*PI())/3)</f>
        <v>-0.39698850088295295</v>
      </c>
      <c r="AK148" s="11">
        <f>'OddsRatio_working_3-way'!U148/(3*'OddsRatio_working_3-way'!X148^(1/3))*SIN(('OddsRatio_working_3-way'!Y148+4*PI())/3)</f>
        <v>0.52079020888272232</v>
      </c>
      <c r="AL148" s="11">
        <f>'OddsRatio_working_3-way'!Z148+'OddsRatio_working_3-way'!AF148</f>
        <v>1.0597595702794402</v>
      </c>
      <c r="AM148" s="11">
        <f>'OddsRatio_working_3-way'!AA148+'OddsRatio_working_3-way'!AG148</f>
        <v>-0.74431063345912696</v>
      </c>
      <c r="AN148" s="11">
        <f>'OddsRatio_working_3-way'!AB148+'OddsRatio_working_3-way'!AH148</f>
        <v>-0.31544893682031294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1.0597595702794402</v>
      </c>
      <c r="AS148" s="11">
        <f>IF(('OddsRatio_working_3-way'!X148=0),IF(Q148&gt;0,-Q148^(1/3),(-Q148)^(1/3)),'OddsRatio_working_3-way'!AM148-'OddsRatio_working_3-way'!R148/3)</f>
        <v>-0.74431063345912696</v>
      </c>
      <c r="AT148" s="11">
        <f>IF(('OddsRatio_working_3-way'!X148=0),IF(Q148&gt;0,-Q148^(1/3),(-Q148)^(1/3)),'OddsRatio_working_3-way'!AN148-'OddsRatio_working_3-way'!R148/3)</f>
        <v>-0.31544893682031294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2.78</v>
      </c>
      <c r="B149" s="4">
        <f>IF('True_Odds_Calculator_3-way'!B150="","",'True_Odds_Calculator_3-way'!B150)</f>
        <v>3.17</v>
      </c>
      <c r="C149" s="4">
        <f>IF('True_Odds_Calculator_3-way'!C150="","",'True_Odds_Calculator_3-way'!C150)</f>
        <v>2.8</v>
      </c>
      <c r="D149" s="9">
        <f t="shared" si="39"/>
        <v>0.34869281005930763</v>
      </c>
      <c r="E149" s="9">
        <f t="shared" si="40"/>
        <v>0.3051475959759487</v>
      </c>
      <c r="F149" s="9">
        <f t="shared" si="41"/>
        <v>0.34615959396474366</v>
      </c>
      <c r="G149" s="9">
        <f t="shared" si="42"/>
        <v>1.0493560668336794</v>
      </c>
      <c r="H149" s="9">
        <f t="shared" si="43"/>
        <v>2.8678537989639485</v>
      </c>
      <c r="I149" s="9">
        <f t="shared" si="44"/>
        <v>3.2771026650290849</v>
      </c>
      <c r="J149" s="9">
        <f t="shared" si="45"/>
        <v>2.8888409203006229</v>
      </c>
      <c r="K149" s="11">
        <f t="shared" si="46"/>
        <v>0.35971223021582738</v>
      </c>
      <c r="L149" s="11">
        <f t="shared" si="47"/>
        <v>0.31545741324921134</v>
      </c>
      <c r="M149" s="11">
        <f t="shared" si="48"/>
        <v>0.35714285714285715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-0.28176701540975413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0.23302673769051455</v>
      </c>
      <c r="Q149" s="11">
        <f>2*'OddsRatio_working_3-way'!K149*'OddsRatio_working_3-way'!L149*'OddsRatio_working_3-way'!M149</f>
        <v>8.1052778327135505E-2</v>
      </c>
      <c r="R149" s="11">
        <f t="shared" si="49"/>
        <v>0</v>
      </c>
      <c r="S149" s="11">
        <f t="shared" si="50"/>
        <v>-0.82701922136499906</v>
      </c>
      <c r="T149" s="11">
        <f t="shared" si="51"/>
        <v>-0.28765885960521709</v>
      </c>
      <c r="U149" s="11">
        <f>'OddsRatio_working_3-way'!S149-'OddsRatio_working_3-way'!R149^2/3</f>
        <v>-0.82701922136499906</v>
      </c>
      <c r="V149" s="11">
        <f>'OddsRatio_working_3-way'!S149*'OddsRatio_working_3-way'!R149/3-2*'OddsRatio_working_3-way'!R149^3/27-'OddsRatio_working_3-way'!T149</f>
        <v>0.28765885960521709</v>
      </c>
      <c r="W149" s="11">
        <f>'OddsRatio_working_3-way'!V149^2+4*'OddsRatio_working_3-way'!U149^3/27</f>
        <v>-1.0521911666951655E-3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0.14474098475904221</v>
      </c>
      <c r="Y149" s="11">
        <f>IF('OddsRatio_working_3-way'!W149&gt;=0,IF('OddsRatio_working_3-way'!V149+SQRT('OddsRatio_working_3-way'!W149)&gt;0,0,PI()),ACOS('OddsRatio_working_3-way'!V149/(2*'OddsRatio_working_3-way'!X149)))</f>
        <v>0.11228942413605569</v>
      </c>
      <c r="Z149" s="11">
        <f>'OddsRatio_working_3-way'!X149^(1/3)*COS('OddsRatio_working_3-way'!Y149/3)</f>
        <v>0.52467803341683972</v>
      </c>
      <c r="AA149" s="11">
        <f>'OddsRatio_working_3-way'!X149^(1/3)*COS(('OddsRatio_working_3-way'!Y149+2*PI())/3)</f>
        <v>-0.27935448845115862</v>
      </c>
      <c r="AB149" s="11">
        <f>'OddsRatio_working_3-way'!X149^(1/3)*COS(('OddsRatio_working_3-way'!Y149+4*PI())/3)</f>
        <v>-0.24532354496568118</v>
      </c>
      <c r="AC149" s="11">
        <f>'OddsRatio_working_3-way'!X149^(1/3)*SIN('OddsRatio_working_3-way'!Y149/3)</f>
        <v>1.9647774382117525E-2</v>
      </c>
      <c r="AD149" s="11">
        <f>'OddsRatio_working_3-way'!X149^(1/3)*SIN(('OddsRatio_working_3-way'!Y149+2*PI())/3)</f>
        <v>0.4445606185555851</v>
      </c>
      <c r="AE149" s="11">
        <f>'OddsRatio_working_3-way'!X149^(1/3)*SIN(('OddsRatio_working_3-way'!Y149+4*PI())/3)</f>
        <v>-0.46420839293770244</v>
      </c>
      <c r="AF149" s="11">
        <f>-'OddsRatio_working_3-way'!U149/(3*'OddsRatio_working_3-way'!X149^(1/3))*COS(('OddsRatio_working_3-way'!Y149)/3)</f>
        <v>0.52467803341683983</v>
      </c>
      <c r="AG149" s="11">
        <f>-'OddsRatio_working_3-way'!U149/(3*'OddsRatio_working_3-way'!X149^(1/3))*COS(('OddsRatio_working_3-way'!Y149+2*PI())/3)</f>
        <v>-0.27935448845115873</v>
      </c>
      <c r="AH149" s="11">
        <f>-'OddsRatio_working_3-way'!U149/(3*'OddsRatio_working_3-way'!X149^(1/3))*COS(('OddsRatio_working_3-way'!Y149+4*PI())/3)</f>
        <v>-0.24532354496568123</v>
      </c>
      <c r="AI149" s="11">
        <f>'OddsRatio_working_3-way'!U149/(3*'OddsRatio_working_3-way'!X149^(1/3))*SIN(('OddsRatio_working_3-way'!Y149)/3)</f>
        <v>-1.9647774382117528E-2</v>
      </c>
      <c r="AJ149" s="11">
        <f>'OddsRatio_working_3-way'!U149/(3*'OddsRatio_working_3-way'!X149^(1/3))*SIN(('OddsRatio_working_3-way'!Y149+2*PI())/3)</f>
        <v>-0.44456061855558521</v>
      </c>
      <c r="AK149" s="11">
        <f>'OddsRatio_working_3-way'!U149/(3*'OddsRatio_working_3-way'!X149^(1/3))*SIN(('OddsRatio_working_3-way'!Y149+4*PI())/3)</f>
        <v>0.46420839293770255</v>
      </c>
      <c r="AL149" s="11">
        <f>'OddsRatio_working_3-way'!Z149+'OddsRatio_working_3-way'!AF149</f>
        <v>1.0493560668336794</v>
      </c>
      <c r="AM149" s="11">
        <f>'OddsRatio_working_3-way'!AA149+'OddsRatio_working_3-way'!AG149</f>
        <v>-0.55870897690231736</v>
      </c>
      <c r="AN149" s="11">
        <f>'OddsRatio_working_3-way'!AB149+'OddsRatio_working_3-way'!AH149</f>
        <v>-0.49064708993136241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1.0493560668336794</v>
      </c>
      <c r="AS149" s="11">
        <f>IF(('OddsRatio_working_3-way'!X149=0),IF(Q149&gt;0,-Q149^(1/3),(-Q149)^(1/3)),'OddsRatio_working_3-way'!AM149-'OddsRatio_working_3-way'!R149/3)</f>
        <v>-0.55870897690231736</v>
      </c>
      <c r="AT149" s="11">
        <f>IF(('OddsRatio_working_3-way'!X149=0),IF(Q149&gt;0,-Q149^(1/3),(-Q149)^(1/3)),'OddsRatio_working_3-way'!AN149-'OddsRatio_working_3-way'!R149/3)</f>
        <v>-0.49064708993136241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3.14</v>
      </c>
      <c r="B150" s="4">
        <f>IF('True_Odds_Calculator_3-way'!B151="","",'True_Odds_Calculator_3-way'!B151)</f>
        <v>3.29</v>
      </c>
      <c r="C150" s="4">
        <f>IF('True_Odds_Calculator_3-way'!C151="","",'True_Odds_Calculator_3-way'!C151)</f>
        <v>2.44</v>
      </c>
      <c r="D150" s="9">
        <f t="shared" si="39"/>
        <v>0.30804288520840889</v>
      </c>
      <c r="E150" s="9">
        <f t="shared" si="40"/>
        <v>0.29379341485639038</v>
      </c>
      <c r="F150" s="9">
        <f t="shared" si="41"/>
        <v>0.39816369993520062</v>
      </c>
      <c r="G150" s="9">
        <f t="shared" si="42"/>
        <v>1.0496734762938402</v>
      </c>
      <c r="H150" s="9">
        <f t="shared" si="43"/>
        <v>3.246301239268818</v>
      </c>
      <c r="I150" s="9">
        <f t="shared" si="44"/>
        <v>3.4037522607128943</v>
      </c>
      <c r="J150" s="9">
        <f t="shared" si="45"/>
        <v>2.5115298058631299</v>
      </c>
      <c r="K150" s="11">
        <f t="shared" si="46"/>
        <v>0.31847133757961782</v>
      </c>
      <c r="L150" s="11">
        <f t="shared" si="47"/>
        <v>0.303951367781155</v>
      </c>
      <c r="M150" s="11">
        <f t="shared" si="48"/>
        <v>0.4098360655737705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-0.27996025178103678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0.23287492545622068</v>
      </c>
      <c r="Q150" s="11">
        <f>2*'OddsRatio_working_3-way'!K150*'OddsRatio_working_3-way'!L150*'OddsRatio_working_3-way'!M150</f>
        <v>7.9344097259359661E-2</v>
      </c>
      <c r="R150" s="11">
        <f t="shared" si="49"/>
        <v>0</v>
      </c>
      <c r="S150" s="11">
        <f t="shared" si="50"/>
        <v>-0.83181424496773704</v>
      </c>
      <c r="T150" s="11">
        <f t="shared" si="51"/>
        <v>-0.28341200850689502</v>
      </c>
      <c r="U150" s="11">
        <f>'OddsRatio_working_3-way'!S150-'OddsRatio_working_3-way'!R150^2/3</f>
        <v>-0.83181424496773704</v>
      </c>
      <c r="V150" s="11">
        <f>'OddsRatio_working_3-way'!S150*'OddsRatio_working_3-way'!R150/3-2*'OddsRatio_working_3-way'!R150^3/27-'OddsRatio_working_3-way'!T150</f>
        <v>0.28341200850689502</v>
      </c>
      <c r="W150" s="11">
        <f>'OddsRatio_working_3-way'!V150^2+4*'OddsRatio_working_3-way'!U150^3/27</f>
        <v>-4.9435151886863815E-3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0.14600161108237703</v>
      </c>
      <c r="Y150" s="11">
        <f>IF('OddsRatio_working_3-way'!W150&gt;=0,IF('OddsRatio_working_3-way'!V150+SQRT('OddsRatio_working_3-way'!W150)&gt;0,0,PI()),ACOS('OddsRatio_working_3-way'!V150/(2*'OddsRatio_working_3-way'!X150)))</f>
        <v>0.24317505962886288</v>
      </c>
      <c r="Z150" s="11">
        <f>'OddsRatio_working_3-way'!X150^(1/3)*COS('OddsRatio_working_3-way'!Y150/3)</f>
        <v>0.52483673814692022</v>
      </c>
      <c r="AA150" s="11">
        <f>'OddsRatio_working_3-way'!X150^(1/3)*COS(('OddsRatio_working_3-way'!Y150+2*PI())/3)</f>
        <v>-0.29934207366021681</v>
      </c>
      <c r="AB150" s="11">
        <f>'OddsRatio_working_3-way'!X150^(1/3)*COS(('OddsRatio_working_3-way'!Y150+4*PI())/3)</f>
        <v>-0.22549466448670355</v>
      </c>
      <c r="AC150" s="11">
        <f>'OddsRatio_working_3-way'!X150^(1/3)*SIN('OddsRatio_working_3-way'!Y150/3)</f>
        <v>4.2635821565284386E-2</v>
      </c>
      <c r="AD150" s="11">
        <f>'OddsRatio_working_3-way'!X150^(1/3)*SIN(('OddsRatio_working_3-way'!Y150+2*PI())/3)</f>
        <v>0.43320403729195217</v>
      </c>
      <c r="AE150" s="11">
        <f>'OddsRatio_working_3-way'!X150^(1/3)*SIN(('OddsRatio_working_3-way'!Y150+4*PI())/3)</f>
        <v>-0.47583985885723645</v>
      </c>
      <c r="AF150" s="11">
        <f>-'OddsRatio_working_3-way'!U150/(3*'OddsRatio_working_3-way'!X150^(1/3))*COS(('OddsRatio_working_3-way'!Y150)/3)</f>
        <v>0.52483673814692011</v>
      </c>
      <c r="AG150" s="11">
        <f>-'OddsRatio_working_3-way'!U150/(3*'OddsRatio_working_3-way'!X150^(1/3))*COS(('OddsRatio_working_3-way'!Y150+2*PI())/3)</f>
        <v>-0.29934207366021676</v>
      </c>
      <c r="AH150" s="11">
        <f>-'OddsRatio_working_3-way'!U150/(3*'OddsRatio_working_3-way'!X150^(1/3))*COS(('OddsRatio_working_3-way'!Y150+4*PI())/3)</f>
        <v>-0.22549466448670349</v>
      </c>
      <c r="AI150" s="11">
        <f>'OddsRatio_working_3-way'!U150/(3*'OddsRatio_working_3-way'!X150^(1/3))*SIN(('OddsRatio_working_3-way'!Y150)/3)</f>
        <v>-4.2635821565284379E-2</v>
      </c>
      <c r="AJ150" s="11">
        <f>'OddsRatio_working_3-way'!U150/(3*'OddsRatio_working_3-way'!X150^(1/3))*SIN(('OddsRatio_working_3-way'!Y150+2*PI())/3)</f>
        <v>-0.43320403729195206</v>
      </c>
      <c r="AK150" s="11">
        <f>'OddsRatio_working_3-way'!U150/(3*'OddsRatio_working_3-way'!X150^(1/3))*SIN(('OddsRatio_working_3-way'!Y150+4*PI())/3)</f>
        <v>0.47583985885723634</v>
      </c>
      <c r="AL150" s="11">
        <f>'OddsRatio_working_3-way'!Z150+'OddsRatio_working_3-way'!AF150</f>
        <v>1.0496734762938402</v>
      </c>
      <c r="AM150" s="11">
        <f>'OddsRatio_working_3-way'!AA150+'OddsRatio_working_3-way'!AG150</f>
        <v>-0.59868414732043362</v>
      </c>
      <c r="AN150" s="11">
        <f>'OddsRatio_working_3-way'!AB150+'OddsRatio_working_3-way'!AH150</f>
        <v>-0.45098932897340704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1.0496734762938402</v>
      </c>
      <c r="AS150" s="11">
        <f>IF(('OddsRatio_working_3-way'!X150=0),IF(Q150&gt;0,-Q150^(1/3),(-Q150)^(1/3)),'OddsRatio_working_3-way'!AM150-'OddsRatio_working_3-way'!R150/3)</f>
        <v>-0.59868414732043362</v>
      </c>
      <c r="AT150" s="11">
        <f>IF(('OddsRatio_working_3-way'!X150=0),IF(Q150&gt;0,-Q150^(1/3),(-Q150)^(1/3)),'OddsRatio_working_3-way'!AN150-'OddsRatio_working_3-way'!R150/3)</f>
        <v>-0.45098932897340704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2.1</v>
      </c>
      <c r="B151" s="4">
        <f>IF('True_Odds_Calculator_3-way'!B152="","",'True_Odds_Calculator_3-way'!B152)</f>
        <v>3.24</v>
      </c>
      <c r="C151" s="4">
        <f>IF('True_Odds_Calculator_3-way'!C152="","",'True_Odds_Calculator_3-way'!C152)</f>
        <v>4.0199999999999996</v>
      </c>
      <c r="D151" s="9">
        <f t="shared" si="39"/>
        <v>0.46321446646695591</v>
      </c>
      <c r="E151" s="9">
        <f t="shared" si="40"/>
        <v>0.29763732959845135</v>
      </c>
      <c r="F151" s="9">
        <f t="shared" si="41"/>
        <v>0.23914820393459288</v>
      </c>
      <c r="G151" s="9">
        <f t="shared" si="42"/>
        <v>1.0534792930548835</v>
      </c>
      <c r="H151" s="9">
        <f t="shared" si="43"/>
        <v>2.1588272223603719</v>
      </c>
      <c r="I151" s="9">
        <f t="shared" si="44"/>
        <v>3.3597936164429396</v>
      </c>
      <c r="J151" s="9">
        <f t="shared" si="45"/>
        <v>4.1815074650257475</v>
      </c>
      <c r="K151" s="11">
        <f t="shared" si="46"/>
        <v>0.47619047619047616</v>
      </c>
      <c r="L151" s="11">
        <f t="shared" si="47"/>
        <v>0.30864197530864196</v>
      </c>
      <c r="M151" s="11">
        <f t="shared" si="48"/>
        <v>0.24875621890547267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-0.27205536105480843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0.23252344977054762</v>
      </c>
      <c r="Q151" s="11">
        <f>2*'OddsRatio_working_3-way'!K151*'OddsRatio_working_3-way'!L151*'OddsRatio_working_3-way'!M151</f>
        <v>7.3120581688851452E-2</v>
      </c>
      <c r="R151" s="11">
        <f t="shared" si="49"/>
        <v>0</v>
      </c>
      <c r="S151" s="11">
        <f t="shared" si="50"/>
        <v>-0.85469166594994361</v>
      </c>
      <c r="T151" s="11">
        <f t="shared" si="51"/>
        <v>-0.26877096413520241</v>
      </c>
      <c r="U151" s="11">
        <f>'OddsRatio_working_3-way'!S151-'OddsRatio_working_3-way'!R151^2/3</f>
        <v>-0.85469166594994361</v>
      </c>
      <c r="V151" s="11">
        <f>'OddsRatio_working_3-way'!S151*'OddsRatio_working_3-way'!R151/3-2*'OddsRatio_working_3-way'!R151^3/27-'OddsRatio_working_3-way'!T151</f>
        <v>0.26877096413520241</v>
      </c>
      <c r="W151" s="11">
        <f>'OddsRatio_working_3-way'!V151^2+4*'OddsRatio_working_3-way'!U151^3/27</f>
        <v>-2.0258527227184547E-2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0.152066069842479</v>
      </c>
      <c r="Y151" s="11">
        <f>IF('OddsRatio_working_3-way'!W151&gt;=0,IF('OddsRatio_working_3-way'!V151+SQRT('OddsRatio_working_3-way'!W151)&gt;0,0,PI()),ACOS('OddsRatio_working_3-way'!V151/(2*'OddsRatio_working_3-way'!X151)))</f>
        <v>0.48702111467881304</v>
      </c>
      <c r="Z151" s="11">
        <f>'OddsRatio_working_3-way'!X151^(1/3)*COS('OddsRatio_working_3-way'!Y151/3)</f>
        <v>0.52673964652744176</v>
      </c>
      <c r="AA151" s="11">
        <f>'OddsRatio_working_3-way'!X151^(1/3)*COS(('OddsRatio_working_3-way'!Y151+2*PI())/3)</f>
        <v>-0.33808210518306264</v>
      </c>
      <c r="AB151" s="11">
        <f>'OddsRatio_working_3-way'!X151^(1/3)*COS(('OddsRatio_working_3-way'!Y151+4*PI())/3)</f>
        <v>-0.18865754134437901</v>
      </c>
      <c r="AC151" s="11">
        <f>'OddsRatio_working_3-way'!X151^(1/3)*SIN('OddsRatio_working_3-way'!Y151/3)</f>
        <v>8.6270312155806453E-2</v>
      </c>
      <c r="AD151" s="11">
        <f>'OddsRatio_working_3-way'!X151^(1/3)*SIN(('OddsRatio_working_3-way'!Y151+2*PI())/3)</f>
        <v>0.41303475899529707</v>
      </c>
      <c r="AE151" s="11">
        <f>'OddsRatio_working_3-way'!X151^(1/3)*SIN(('OddsRatio_working_3-way'!Y151+4*PI())/3)</f>
        <v>-0.49930507115110345</v>
      </c>
      <c r="AF151" s="11">
        <f>-'OddsRatio_working_3-way'!U151/(3*'OddsRatio_working_3-way'!X151^(1/3))*COS(('OddsRatio_working_3-way'!Y151)/3)</f>
        <v>0.52673964652744176</v>
      </c>
      <c r="AG151" s="11">
        <f>-'OddsRatio_working_3-way'!U151/(3*'OddsRatio_working_3-way'!X151^(1/3))*COS(('OddsRatio_working_3-way'!Y151+2*PI())/3)</f>
        <v>-0.33808210518306264</v>
      </c>
      <c r="AH151" s="11">
        <f>-'OddsRatio_working_3-way'!U151/(3*'OddsRatio_working_3-way'!X151^(1/3))*COS(('OddsRatio_working_3-way'!Y151+4*PI())/3)</f>
        <v>-0.18865754134437901</v>
      </c>
      <c r="AI151" s="11">
        <f>'OddsRatio_working_3-way'!U151/(3*'OddsRatio_working_3-way'!X151^(1/3))*SIN(('OddsRatio_working_3-way'!Y151)/3)</f>
        <v>-8.6270312155806453E-2</v>
      </c>
      <c r="AJ151" s="11">
        <f>'OddsRatio_working_3-way'!U151/(3*'OddsRatio_working_3-way'!X151^(1/3))*SIN(('OddsRatio_working_3-way'!Y151+2*PI())/3)</f>
        <v>-0.41303475899529707</v>
      </c>
      <c r="AK151" s="11">
        <f>'OddsRatio_working_3-way'!U151/(3*'OddsRatio_working_3-way'!X151^(1/3))*SIN(('OddsRatio_working_3-way'!Y151+4*PI())/3)</f>
        <v>0.49930507115110345</v>
      </c>
      <c r="AL151" s="11">
        <f>'OddsRatio_working_3-way'!Z151+'OddsRatio_working_3-way'!AF151</f>
        <v>1.0534792930548835</v>
      </c>
      <c r="AM151" s="11">
        <f>'OddsRatio_working_3-way'!AA151+'OddsRatio_working_3-way'!AG151</f>
        <v>-0.67616421036612528</v>
      </c>
      <c r="AN151" s="11">
        <f>'OddsRatio_working_3-way'!AB151+'OddsRatio_working_3-way'!AH151</f>
        <v>-0.37731508268875802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1.0534792930548835</v>
      </c>
      <c r="AS151" s="11">
        <f>IF(('OddsRatio_working_3-way'!X151=0),IF(Q151&gt;0,-Q151^(1/3),(-Q151)^(1/3)),'OddsRatio_working_3-way'!AM151-'OddsRatio_working_3-way'!R151/3)</f>
        <v>-0.67616421036612528</v>
      </c>
      <c r="AT151" s="11">
        <f>IF(('OddsRatio_working_3-way'!X151=0),IF(Q151&gt;0,-Q151^(1/3),(-Q151)^(1/3)),'OddsRatio_working_3-way'!AN151-'OddsRatio_working_3-way'!R151/3)</f>
        <v>-0.37731508268875802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8.0500000000000007</v>
      </c>
      <c r="B152" s="4">
        <f>IF('True_Odds_Calculator_3-way'!B153="","",'True_Odds_Calculator_3-way'!B153)</f>
        <v>4.8499999999999996</v>
      </c>
      <c r="C152" s="4">
        <f>IF('True_Odds_Calculator_3-way'!C153="","",'True_Odds_Calculator_3-way'!C153)</f>
        <v>1.43</v>
      </c>
      <c r="D152" s="9">
        <f t="shared" si="39"/>
        <v>0.11764257115852238</v>
      </c>
      <c r="E152" s="9">
        <f t="shared" si="40"/>
        <v>0.19623535226283353</v>
      </c>
      <c r="F152" s="9">
        <f t="shared" si="41"/>
        <v>0.68612207657864399</v>
      </c>
      <c r="G152" s="9">
        <f t="shared" si="42"/>
        <v>1.0638757795978973</v>
      </c>
      <c r="H152" s="9">
        <f t="shared" si="43"/>
        <v>8.500324246165178</v>
      </c>
      <c r="I152" s="9">
        <f t="shared" si="44"/>
        <v>5.095921751451904</v>
      </c>
      <c r="J152" s="9">
        <f t="shared" si="45"/>
        <v>1.4574665852270956</v>
      </c>
      <c r="K152" s="11">
        <f t="shared" si="46"/>
        <v>0.12422360248447203</v>
      </c>
      <c r="L152" s="11">
        <f t="shared" si="47"/>
        <v>0.2061855670103093</v>
      </c>
      <c r="M152" s="11">
        <f t="shared" si="48"/>
        <v>0.69930069930069938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-0.20904733993035196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0.20293467178272204</v>
      </c>
      <c r="Q152" s="11">
        <f>2*'OddsRatio_working_3-way'!K152*'OddsRatio_working_3-way'!L152*'OddsRatio_working_3-way'!M152</f>
        <v>3.5822536943110682E-2</v>
      </c>
      <c r="R152" s="11">
        <f t="shared" si="49"/>
        <v>0</v>
      </c>
      <c r="S152" s="11">
        <f t="shared" si="50"/>
        <v>-0.9707594071770228</v>
      </c>
      <c r="T152" s="11">
        <f t="shared" si="51"/>
        <v>-0.17136088387943912</v>
      </c>
      <c r="U152" s="11">
        <f>'OddsRatio_working_3-way'!S152-'OddsRatio_working_3-way'!R152^2/3</f>
        <v>-0.9707594071770228</v>
      </c>
      <c r="V152" s="11">
        <f>'OddsRatio_working_3-way'!S152*'OddsRatio_working_3-way'!R152/3-2*'OddsRatio_working_3-way'!R152^3/27-'OddsRatio_working_3-way'!T152</f>
        <v>0.17136088387943912</v>
      </c>
      <c r="W152" s="11">
        <f>'OddsRatio_working_3-way'!V152^2+4*'OddsRatio_working_3-way'!U152^3/27</f>
        <v>-0.10616407818292847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0.18407106691905106</v>
      </c>
      <c r="Y152" s="11">
        <f>IF('OddsRatio_working_3-way'!W152&gt;=0,IF('OddsRatio_working_3-way'!V152+SQRT('OddsRatio_working_3-way'!W152)&gt;0,0,PI()),ACOS('OddsRatio_working_3-way'!V152/(2*'OddsRatio_working_3-way'!X152)))</f>
        <v>1.086625337965746</v>
      </c>
      <c r="Z152" s="11">
        <f>'OddsRatio_working_3-way'!X152^(1/3)*COS('OddsRatio_working_3-way'!Y152/3)</f>
        <v>0.53193788979894852</v>
      </c>
      <c r="AA152" s="11">
        <f>'OddsRatio_working_3-way'!X152^(1/3)*COS(('OddsRatio_working_3-way'!Y152+2*PI())/3)</f>
        <v>-0.44052957288137889</v>
      </c>
      <c r="AB152" s="11">
        <f>'OddsRatio_working_3-way'!X152^(1/3)*COS(('OddsRatio_working_3-way'!Y152+4*PI())/3)</f>
        <v>-9.1408316917569732E-2</v>
      </c>
      <c r="AC152" s="11">
        <f>'OddsRatio_working_3-way'!X152^(1/3)*SIN('OddsRatio_working_3-way'!Y152/3)</f>
        <v>0.2015652511105257</v>
      </c>
      <c r="AD152" s="11">
        <f>'OddsRatio_working_3-way'!X152^(1/3)*SIN(('OddsRatio_working_3-way'!Y152+2*PI())/3)</f>
        <v>0.35988910024611387</v>
      </c>
      <c r="AE152" s="11">
        <f>'OddsRatio_working_3-way'!X152^(1/3)*SIN(('OddsRatio_working_3-way'!Y152+4*PI())/3)</f>
        <v>-0.56145435135663935</v>
      </c>
      <c r="AF152" s="11">
        <f>-'OddsRatio_working_3-way'!U152/(3*'OddsRatio_working_3-way'!X152^(1/3))*COS(('OddsRatio_working_3-way'!Y152)/3)</f>
        <v>0.53193788979894863</v>
      </c>
      <c r="AG152" s="11">
        <f>-'OddsRatio_working_3-way'!U152/(3*'OddsRatio_working_3-way'!X152^(1/3))*COS(('OddsRatio_working_3-way'!Y152+2*PI())/3)</f>
        <v>-0.44052957288137901</v>
      </c>
      <c r="AH152" s="11">
        <f>-'OddsRatio_working_3-way'!U152/(3*'OddsRatio_working_3-way'!X152^(1/3))*COS(('OddsRatio_working_3-way'!Y152+4*PI())/3)</f>
        <v>-9.1408316917569746E-2</v>
      </c>
      <c r="AI152" s="11">
        <f>'OddsRatio_working_3-way'!U152/(3*'OddsRatio_working_3-way'!X152^(1/3))*SIN(('OddsRatio_working_3-way'!Y152)/3)</f>
        <v>-0.20156525111052573</v>
      </c>
      <c r="AJ152" s="11">
        <f>'OddsRatio_working_3-way'!U152/(3*'OddsRatio_working_3-way'!X152^(1/3))*SIN(('OddsRatio_working_3-way'!Y152+2*PI())/3)</f>
        <v>-0.35988910024611392</v>
      </c>
      <c r="AK152" s="11">
        <f>'OddsRatio_working_3-way'!U152/(3*'OddsRatio_working_3-way'!X152^(1/3))*SIN(('OddsRatio_working_3-way'!Y152+4*PI())/3)</f>
        <v>0.56145435135663946</v>
      </c>
      <c r="AL152" s="11">
        <f>'OddsRatio_working_3-way'!Z152+'OddsRatio_working_3-way'!AF152</f>
        <v>1.0638757795978973</v>
      </c>
      <c r="AM152" s="11">
        <f>'OddsRatio_working_3-way'!AA152+'OddsRatio_working_3-way'!AG152</f>
        <v>-0.8810591457627579</v>
      </c>
      <c r="AN152" s="11">
        <f>'OddsRatio_working_3-way'!AB152+'OddsRatio_working_3-way'!AH152</f>
        <v>-0.18281663383513946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1.0638757795978973</v>
      </c>
      <c r="AS152" s="11">
        <f>IF(('OddsRatio_working_3-way'!X152=0),IF(Q152&gt;0,-Q152^(1/3),(-Q152)^(1/3)),'OddsRatio_working_3-way'!AM152-'OddsRatio_working_3-way'!R152/3)</f>
        <v>-0.8810591457627579</v>
      </c>
      <c r="AT152" s="11">
        <f>IF(('OddsRatio_working_3-way'!X152=0),IF(Q152&gt;0,-Q152^(1/3),(-Q152)^(1/3)),'OddsRatio_working_3-way'!AN152-'OddsRatio_working_3-way'!R152/3)</f>
        <v>-0.18281663383513946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1.85</v>
      </c>
      <c r="B153" s="4">
        <f>IF('True_Odds_Calculator_3-way'!B154="","",'True_Odds_Calculator_3-way'!B154)</f>
        <v>3.68</v>
      </c>
      <c r="C153" s="4">
        <f>IF('True_Odds_Calculator_3-way'!C154="","",'True_Odds_Calculator_3-way'!C154)</f>
        <v>4.6100000000000003</v>
      </c>
      <c r="D153" s="9">
        <f t="shared" si="39"/>
        <v>0.52867212966201749</v>
      </c>
      <c r="E153" s="9">
        <f t="shared" si="40"/>
        <v>0.26240200726374019</v>
      </c>
      <c r="F153" s="9">
        <f t="shared" si="41"/>
        <v>0.20892586307424235</v>
      </c>
      <c r="G153" s="9">
        <f t="shared" si="42"/>
        <v>1.0488606184379554</v>
      </c>
      <c r="H153" s="9">
        <f t="shared" si="43"/>
        <v>1.8915315256722622</v>
      </c>
      <c r="I153" s="9">
        <f t="shared" si="44"/>
        <v>3.8109464574137202</v>
      </c>
      <c r="J153" s="9">
        <f t="shared" si="45"/>
        <v>4.7863868325610186</v>
      </c>
      <c r="K153" s="11">
        <f t="shared" si="46"/>
        <v>0.54054054054054046</v>
      </c>
      <c r="L153" s="11">
        <f t="shared" si="47"/>
        <v>0.27173913043478259</v>
      </c>
      <c r="M153" s="11">
        <f t="shared" si="48"/>
        <v>0.21691973969631234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-0.26202362411454183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0.22749808187891743</v>
      </c>
      <c r="Q153" s="11">
        <f>2*'OddsRatio_working_3-way'!K153*'OddsRatio_working_3-way'!L153*'OddsRatio_working_3-way'!M153</f>
        <v>6.3724952907259783E-2</v>
      </c>
      <c r="R153" s="11">
        <f t="shared" si="49"/>
        <v>0</v>
      </c>
      <c r="S153" s="11">
        <f t="shared" si="50"/>
        <v>-0.86823500227394845</v>
      </c>
      <c r="T153" s="11">
        <f t="shared" si="51"/>
        <v>-0.24320308186945333</v>
      </c>
      <c r="U153" s="11">
        <f>'OddsRatio_working_3-way'!S153-'OddsRatio_working_3-way'!R153^2/3</f>
        <v>-0.86823500227394845</v>
      </c>
      <c r="V153" s="11">
        <f>'OddsRatio_working_3-way'!S153*'OddsRatio_working_3-way'!R153/3-2*'OddsRatio_working_3-way'!R153^3/27-'OddsRatio_working_3-way'!T153</f>
        <v>0.24320308186945333</v>
      </c>
      <c r="W153" s="11">
        <f>'OddsRatio_working_3-way'!V153^2+4*'OddsRatio_working_3-way'!U153^3/27</f>
        <v>-3.7815719470148626E-2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0.15569478034037351</v>
      </c>
      <c r="Y153" s="11">
        <f>IF('OddsRatio_working_3-way'!W153&gt;=0,IF('OddsRatio_working_3-way'!V153+SQRT('OddsRatio_working_3-way'!W153)&gt;0,0,PI()),ACOS('OddsRatio_working_3-way'!V153/(2*'OddsRatio_working_3-way'!X153)))</f>
        <v>0.67449061790596909</v>
      </c>
      <c r="Z153" s="11">
        <f>'OddsRatio_working_3-way'!X153^(1/3)*COS('OddsRatio_working_3-way'!Y153/3)</f>
        <v>0.52443030921897771</v>
      </c>
      <c r="AA153" s="11">
        <f>'OddsRatio_working_3-way'!X153^(1/3)*COS(('OddsRatio_working_3-way'!Y153+2*PI())/3)</f>
        <v>-0.36608232289597231</v>
      </c>
      <c r="AB153" s="11">
        <f>'OddsRatio_working_3-way'!X153^(1/3)*COS(('OddsRatio_working_3-way'!Y153+4*PI())/3)</f>
        <v>-0.15834798632300551</v>
      </c>
      <c r="AC153" s="11">
        <f>'OddsRatio_working_3-way'!X153^(1/3)*SIN('OddsRatio_working_3-way'!Y153/3)</f>
        <v>0.11993547514033098</v>
      </c>
      <c r="AD153" s="11">
        <f>'OddsRatio_working_3-way'!X153^(1/3)*SIN(('OddsRatio_working_3-way'!Y153+2*PI())/3)</f>
        <v>0.39420223272799776</v>
      </c>
      <c r="AE153" s="11">
        <f>'OddsRatio_working_3-way'!X153^(1/3)*SIN(('OddsRatio_working_3-way'!Y153+4*PI())/3)</f>
        <v>-0.51413770786832858</v>
      </c>
      <c r="AF153" s="11">
        <f>-'OddsRatio_working_3-way'!U153/(3*'OddsRatio_working_3-way'!X153^(1/3))*COS(('OddsRatio_working_3-way'!Y153)/3)</f>
        <v>0.52443030921897771</v>
      </c>
      <c r="AG153" s="11">
        <f>-'OddsRatio_working_3-way'!U153/(3*'OddsRatio_working_3-way'!X153^(1/3))*COS(('OddsRatio_working_3-way'!Y153+2*PI())/3)</f>
        <v>-0.36608232289597231</v>
      </c>
      <c r="AH153" s="11">
        <f>-'OddsRatio_working_3-way'!U153/(3*'OddsRatio_working_3-way'!X153^(1/3))*COS(('OddsRatio_working_3-way'!Y153+4*PI())/3)</f>
        <v>-0.15834798632300551</v>
      </c>
      <c r="AI153" s="11">
        <f>'OddsRatio_working_3-way'!U153/(3*'OddsRatio_working_3-way'!X153^(1/3))*SIN(('OddsRatio_working_3-way'!Y153)/3)</f>
        <v>-0.11993547514033098</v>
      </c>
      <c r="AJ153" s="11">
        <f>'OddsRatio_working_3-way'!U153/(3*'OddsRatio_working_3-way'!X153^(1/3))*SIN(('OddsRatio_working_3-way'!Y153+2*PI())/3)</f>
        <v>-0.39420223272799776</v>
      </c>
      <c r="AK153" s="11">
        <f>'OddsRatio_working_3-way'!U153/(3*'OddsRatio_working_3-way'!X153^(1/3))*SIN(('OddsRatio_working_3-way'!Y153+4*PI())/3)</f>
        <v>0.51413770786832858</v>
      </c>
      <c r="AL153" s="11">
        <f>'OddsRatio_working_3-way'!Z153+'OddsRatio_working_3-way'!AF153</f>
        <v>1.0488606184379554</v>
      </c>
      <c r="AM153" s="11">
        <f>'OddsRatio_working_3-way'!AA153+'OddsRatio_working_3-way'!AG153</f>
        <v>-0.73216464579194462</v>
      </c>
      <c r="AN153" s="11">
        <f>'OddsRatio_working_3-way'!AB153+'OddsRatio_working_3-way'!AH153</f>
        <v>-0.31669597264601101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1.0488606184379554</v>
      </c>
      <c r="AS153" s="11">
        <f>IF(('OddsRatio_working_3-way'!X153=0),IF(Q153&gt;0,-Q153^(1/3),(-Q153)^(1/3)),'OddsRatio_working_3-way'!AM153-'OddsRatio_working_3-way'!R153/3)</f>
        <v>-0.73216464579194462</v>
      </c>
      <c r="AT153" s="11">
        <f>IF(('OddsRatio_working_3-way'!X153=0),IF(Q153&gt;0,-Q153^(1/3),(-Q153)^(1/3)),'OddsRatio_working_3-way'!AN153-'OddsRatio_working_3-way'!R153/3)</f>
        <v>-0.31669597264601101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3.92</v>
      </c>
      <c r="B154" s="4">
        <f>IF('True_Odds_Calculator_3-way'!B155="","",'True_Odds_Calculator_3-way'!B155)</f>
        <v>3.7</v>
      </c>
      <c r="C154" s="4">
        <f>IF('True_Odds_Calculator_3-way'!C155="","",'True_Odds_Calculator_3-way'!C155)</f>
        <v>1.99</v>
      </c>
      <c r="D154" s="9">
        <f t="shared" si="39"/>
        <v>0.246823886581927</v>
      </c>
      <c r="E154" s="9">
        <f t="shared" si="40"/>
        <v>0.2616728099362029</v>
      </c>
      <c r="F154" s="9">
        <f t="shared" si="41"/>
        <v>0.49150330348186999</v>
      </c>
      <c r="G154" s="9">
        <f t="shared" si="42"/>
        <v>1.045024566767609</v>
      </c>
      <c r="H154" s="9">
        <f t="shared" si="43"/>
        <v>4.0514717349614182</v>
      </c>
      <c r="I154" s="9">
        <f t="shared" si="44"/>
        <v>3.8215663302725447</v>
      </c>
      <c r="J154" s="9">
        <f t="shared" si="45"/>
        <v>2.034574321099933</v>
      </c>
      <c r="K154" s="11">
        <f t="shared" si="46"/>
        <v>0.25510204081632654</v>
      </c>
      <c r="L154" s="11">
        <f t="shared" si="47"/>
        <v>0.27027027027027023</v>
      </c>
      <c r="M154" s="11">
        <f t="shared" si="48"/>
        <v>0.50251256281407031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-0.27042132892814874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0.22901324049924193</v>
      </c>
      <c r="Q154" s="11">
        <f>2*'OddsRatio_working_3-way'!K154*'OddsRatio_working_3-way'!L154*'OddsRatio_working_3-way'!M154</f>
        <v>6.9292962329573951E-2</v>
      </c>
      <c r="R154" s="11">
        <f t="shared" si="49"/>
        <v>0</v>
      </c>
      <c r="S154" s="11">
        <f t="shared" si="50"/>
        <v>-0.84687565661690467</v>
      </c>
      <c r="T154" s="11">
        <f t="shared" si="51"/>
        <v>-0.25624074330314817</v>
      </c>
      <c r="U154" s="11">
        <f>'OddsRatio_working_3-way'!S154-'OddsRatio_working_3-way'!R154^2/3</f>
        <v>-0.84687565661690467</v>
      </c>
      <c r="V154" s="11">
        <f>'OddsRatio_working_3-way'!S154*'OddsRatio_working_3-way'!R154/3-2*'OddsRatio_working_3-way'!R154^3/27-'OddsRatio_working_3-way'!T154</f>
        <v>0.25624074330314817</v>
      </c>
      <c r="W154" s="11">
        <f>'OddsRatio_working_3-way'!V154^2+4*'OddsRatio_working_3-way'!U154^3/27</f>
        <v>-2.4322584745348347E-2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0.14998491863675681</v>
      </c>
      <c r="Y154" s="11">
        <f>IF('OddsRatio_working_3-way'!W154&gt;=0,IF('OddsRatio_working_3-way'!V154+SQRT('OddsRatio_working_3-way'!W154)&gt;0,0,PI()),ACOS('OddsRatio_working_3-way'!V154/(2*'OddsRatio_working_3-way'!X154)))</f>
        <v>0.54674433296351332</v>
      </c>
      <c r="Z154" s="11">
        <f>'OddsRatio_working_3-way'!X154^(1/3)*COS('OddsRatio_working_3-way'!Y154/3)</f>
        <v>0.5225122833838044</v>
      </c>
      <c r="AA154" s="11">
        <f>'OddsRatio_working_3-way'!X154^(1/3)*COS(('OddsRatio_working_3-way'!Y154+2*PI())/3)</f>
        <v>-0.34465038273412474</v>
      </c>
      <c r="AB154" s="11">
        <f>'OddsRatio_working_3-way'!X154^(1/3)*COS(('OddsRatio_working_3-way'!Y154+4*PI())/3)</f>
        <v>-0.17786190064967985</v>
      </c>
      <c r="AC154" s="11">
        <f>'OddsRatio_working_3-way'!X154^(1/3)*SIN('OddsRatio_working_3-way'!Y154/3)</f>
        <v>9.6295375029183394E-2</v>
      </c>
      <c r="AD154" s="11">
        <f>'OddsRatio_working_3-way'!X154^(1/3)*SIN(('OddsRatio_working_3-way'!Y154+2*PI())/3)</f>
        <v>0.40436122368519656</v>
      </c>
      <c r="AE154" s="11">
        <f>'OddsRatio_working_3-way'!X154^(1/3)*SIN(('OddsRatio_working_3-way'!Y154+4*PI())/3)</f>
        <v>-0.50065659871437984</v>
      </c>
      <c r="AF154" s="11">
        <f>-'OddsRatio_working_3-way'!U154/(3*'OddsRatio_working_3-way'!X154^(1/3))*COS(('OddsRatio_working_3-way'!Y154)/3)</f>
        <v>0.52251228338380451</v>
      </c>
      <c r="AG154" s="11">
        <f>-'OddsRatio_working_3-way'!U154/(3*'OddsRatio_working_3-way'!X154^(1/3))*COS(('OddsRatio_working_3-way'!Y154+2*PI())/3)</f>
        <v>-0.34465038273412479</v>
      </c>
      <c r="AH154" s="11">
        <f>-'OddsRatio_working_3-way'!U154/(3*'OddsRatio_working_3-way'!X154^(1/3))*COS(('OddsRatio_working_3-way'!Y154+4*PI())/3)</f>
        <v>-0.17786190064967988</v>
      </c>
      <c r="AI154" s="11">
        <f>'OddsRatio_working_3-way'!U154/(3*'OddsRatio_working_3-way'!X154^(1/3))*SIN(('OddsRatio_working_3-way'!Y154)/3)</f>
        <v>-9.6295375029183408E-2</v>
      </c>
      <c r="AJ154" s="11">
        <f>'OddsRatio_working_3-way'!U154/(3*'OddsRatio_working_3-way'!X154^(1/3))*SIN(('OddsRatio_working_3-way'!Y154+2*PI())/3)</f>
        <v>-0.40436122368519667</v>
      </c>
      <c r="AK154" s="11">
        <f>'OddsRatio_working_3-way'!U154/(3*'OddsRatio_working_3-way'!X154^(1/3))*SIN(('OddsRatio_working_3-way'!Y154+4*PI())/3)</f>
        <v>0.50065659871437995</v>
      </c>
      <c r="AL154" s="11">
        <f>'OddsRatio_working_3-way'!Z154+'OddsRatio_working_3-way'!AF154</f>
        <v>1.045024566767609</v>
      </c>
      <c r="AM154" s="11">
        <f>'OddsRatio_working_3-way'!AA154+'OddsRatio_working_3-way'!AG154</f>
        <v>-0.68930076546824948</v>
      </c>
      <c r="AN154" s="11">
        <f>'OddsRatio_working_3-way'!AB154+'OddsRatio_working_3-way'!AH154</f>
        <v>-0.35572380129935977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1.045024566767609</v>
      </c>
      <c r="AS154" s="11">
        <f>IF(('OddsRatio_working_3-way'!X154=0),IF(Q154&gt;0,-Q154^(1/3),(-Q154)^(1/3)),'OddsRatio_working_3-way'!AM154-'OddsRatio_working_3-way'!R154/3)</f>
        <v>-0.68930076546824948</v>
      </c>
      <c r="AT154" s="11">
        <f>IF(('OddsRatio_working_3-way'!X154=0),IF(Q154&gt;0,-Q154^(1/3),(-Q154)^(1/3)),'OddsRatio_working_3-way'!AN154-'OddsRatio_working_3-way'!R154/3)</f>
        <v>-0.35572380129935977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3.57</v>
      </c>
      <c r="B155" s="4">
        <f>IF('True_Odds_Calculator_3-way'!B156="","",'True_Odds_Calculator_3-way'!B156)</f>
        <v>3.55</v>
      </c>
      <c r="C155" s="4">
        <f>IF('True_Odds_Calculator_3-way'!C156="","",'True_Odds_Calculator_3-way'!C156)</f>
        <v>2.12</v>
      </c>
      <c r="D155" s="9">
        <f t="shared" si="39"/>
        <v>0.26980911353644799</v>
      </c>
      <c r="E155" s="9">
        <f t="shared" si="40"/>
        <v>0.27135104395926068</v>
      </c>
      <c r="F155" s="9">
        <f t="shared" si="41"/>
        <v>0.45883984250429133</v>
      </c>
      <c r="G155" s="9">
        <f t="shared" si="42"/>
        <v>1.0530443681887125</v>
      </c>
      <c r="H155" s="9">
        <f t="shared" si="43"/>
        <v>3.7063240262449919</v>
      </c>
      <c r="I155" s="9">
        <f t="shared" si="44"/>
        <v>3.6852631388812167</v>
      </c>
      <c r="J155" s="9">
        <f t="shared" si="45"/>
        <v>2.1794096923713582</v>
      </c>
      <c r="K155" s="11">
        <f t="shared" si="46"/>
        <v>0.28011204481792717</v>
      </c>
      <c r="L155" s="11">
        <f t="shared" si="47"/>
        <v>0.28169014084507044</v>
      </c>
      <c r="M155" s="11">
        <f t="shared" si="48"/>
        <v>0.47169811320754712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-0.27318628753654006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0.23224809456070497</v>
      </c>
      <c r="Q155" s="11">
        <f>2*'OddsRatio_working_3-way'!K155*'OddsRatio_working_3-way'!L155*'OddsRatio_working_3-way'!M155</f>
        <v>7.4438491846379795E-2</v>
      </c>
      <c r="R155" s="11">
        <f t="shared" si="49"/>
        <v>0</v>
      </c>
      <c r="S155" s="11">
        <f t="shared" si="50"/>
        <v>-0.85014550567308622</v>
      </c>
      <c r="T155" s="11">
        <f t="shared" si="51"/>
        <v>-0.27248253386957888</v>
      </c>
      <c r="U155" s="11">
        <f>'OddsRatio_working_3-way'!S155-'OddsRatio_working_3-way'!R155^2/3</f>
        <v>-0.85014550567308622</v>
      </c>
      <c r="V155" s="11">
        <f>'OddsRatio_working_3-way'!S155*'OddsRatio_working_3-way'!R155/3-2*'OddsRatio_working_3-way'!R155^3/27-'OddsRatio_working_3-way'!T155</f>
        <v>0.27248253386957888</v>
      </c>
      <c r="W155" s="11">
        <f>'OddsRatio_working_3-way'!V155^2+4*'OddsRatio_working_3-way'!U155^3/27</f>
        <v>-1.6781481704583018E-2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0.15085441074805306</v>
      </c>
      <c r="Y155" s="11">
        <f>IF('OddsRatio_working_3-way'!W155&gt;=0,IF('OddsRatio_working_3-way'!V155+SQRT('OddsRatio_working_3-way'!W155)&gt;0,0,PI()),ACOS('OddsRatio_working_3-way'!V155/(2*'OddsRatio_working_3-way'!X155)))</f>
        <v>0.44379010127689433</v>
      </c>
      <c r="Z155" s="11">
        <f>'OddsRatio_working_3-way'!X155^(1/3)*COS('OddsRatio_working_3-way'!Y155/3)</f>
        <v>0.52652218409435625</v>
      </c>
      <c r="AA155" s="11">
        <f>'OddsRatio_working_3-way'!X155^(1/3)*COS(('OddsRatio_working_3-way'!Y155+2*PI())/3)</f>
        <v>-0.33121084304490572</v>
      </c>
      <c r="AB155" s="11">
        <f>'OddsRatio_working_3-way'!X155^(1/3)*COS(('OddsRatio_working_3-way'!Y155+4*PI())/3)</f>
        <v>-0.19531134104945072</v>
      </c>
      <c r="AC155" s="11">
        <f>'OddsRatio_working_3-way'!X155^(1/3)*SIN('OddsRatio_working_3-way'!Y155/3)</f>
        <v>7.8461614059812071E-2</v>
      </c>
      <c r="AD155" s="11">
        <f>'OddsRatio_working_3-way'!X155^(1/3)*SIN(('OddsRatio_working_3-way'!Y155+2*PI())/3)</f>
        <v>0.41675078005187338</v>
      </c>
      <c r="AE155" s="11">
        <f>'OddsRatio_working_3-way'!X155^(1/3)*SIN(('OddsRatio_working_3-way'!Y155+4*PI())/3)</f>
        <v>-0.49521239411168544</v>
      </c>
      <c r="AF155" s="11">
        <f>-'OddsRatio_working_3-way'!U155/(3*'OddsRatio_working_3-way'!X155^(1/3))*COS(('OddsRatio_working_3-way'!Y155)/3)</f>
        <v>0.52652218409435625</v>
      </c>
      <c r="AG155" s="11">
        <f>-'OddsRatio_working_3-way'!U155/(3*'OddsRatio_working_3-way'!X155^(1/3))*COS(('OddsRatio_working_3-way'!Y155+2*PI())/3)</f>
        <v>-0.33121084304490572</v>
      </c>
      <c r="AH155" s="11">
        <f>-'OddsRatio_working_3-way'!U155/(3*'OddsRatio_working_3-way'!X155^(1/3))*COS(('OddsRatio_working_3-way'!Y155+4*PI())/3)</f>
        <v>-0.19531134104945072</v>
      </c>
      <c r="AI155" s="11">
        <f>'OddsRatio_working_3-way'!U155/(3*'OddsRatio_working_3-way'!X155^(1/3))*SIN(('OddsRatio_working_3-way'!Y155)/3)</f>
        <v>-7.8461614059812071E-2</v>
      </c>
      <c r="AJ155" s="11">
        <f>'OddsRatio_working_3-way'!U155/(3*'OddsRatio_working_3-way'!X155^(1/3))*SIN(('OddsRatio_working_3-way'!Y155+2*PI())/3)</f>
        <v>-0.41675078005187338</v>
      </c>
      <c r="AK155" s="11">
        <f>'OddsRatio_working_3-way'!U155/(3*'OddsRatio_working_3-way'!X155^(1/3))*SIN(('OddsRatio_working_3-way'!Y155+4*PI())/3)</f>
        <v>0.49521239411168544</v>
      </c>
      <c r="AL155" s="11">
        <f>'OddsRatio_working_3-way'!Z155+'OddsRatio_working_3-way'!AF155</f>
        <v>1.0530443681887125</v>
      </c>
      <c r="AM155" s="11">
        <f>'OddsRatio_working_3-way'!AA155+'OddsRatio_working_3-way'!AG155</f>
        <v>-0.66242168608981145</v>
      </c>
      <c r="AN155" s="11">
        <f>'OddsRatio_working_3-way'!AB155+'OddsRatio_working_3-way'!AH155</f>
        <v>-0.39062268209890144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1.0530443681887125</v>
      </c>
      <c r="AS155" s="11">
        <f>IF(('OddsRatio_working_3-way'!X155=0),IF(Q155&gt;0,-Q155^(1/3),(-Q155)^(1/3)),'OddsRatio_working_3-way'!AM155-'OddsRatio_working_3-way'!R155/3)</f>
        <v>-0.66242168608981145</v>
      </c>
      <c r="AT155" s="11">
        <f>IF(('OddsRatio_working_3-way'!X155=0),IF(Q155&gt;0,-Q155^(1/3),(-Q155)^(1/3)),'OddsRatio_working_3-way'!AN155-'OddsRatio_working_3-way'!R155/3)</f>
        <v>-0.39062268209890144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2.4</v>
      </c>
      <c r="B156" s="4">
        <f>IF('True_Odds_Calculator_3-way'!B157="","",'True_Odds_Calculator_3-way'!B157)</f>
        <v>3.37</v>
      </c>
      <c r="C156" s="4">
        <f>IF('True_Odds_Calculator_3-way'!C157="","",'True_Odds_Calculator_3-way'!C157)</f>
        <v>3.13</v>
      </c>
      <c r="D156" s="9">
        <f t="shared" si="39"/>
        <v>0.40467904424042966</v>
      </c>
      <c r="E156" s="9">
        <f t="shared" si="40"/>
        <v>0.28650404140709534</v>
      </c>
      <c r="F156" s="9">
        <f t="shared" si="41"/>
        <v>0.30881691435247483</v>
      </c>
      <c r="G156" s="9">
        <f t="shared" si="42"/>
        <v>1.0507815024425624</v>
      </c>
      <c r="H156" s="9">
        <f t="shared" si="43"/>
        <v>2.471094103419587</v>
      </c>
      <c r="I156" s="9">
        <f t="shared" si="44"/>
        <v>3.490352160788873</v>
      </c>
      <c r="J156" s="9">
        <f t="shared" si="45"/>
        <v>3.2381646002026576</v>
      </c>
      <c r="K156" s="11">
        <f t="shared" si="46"/>
        <v>0.41666666666666669</v>
      </c>
      <c r="L156" s="11">
        <f t="shared" si="47"/>
        <v>0.29673590504451036</v>
      </c>
      <c r="M156" s="11">
        <f t="shared" si="48"/>
        <v>0.31948881789137379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-0.27917113034574936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0.2330593503411357</v>
      </c>
      <c r="Q156" s="11">
        <f>2*'OddsRatio_working_3-way'!K156*'OddsRatio_working_3-way'!L156*'OddsRatio_working_3-way'!M156</f>
        <v>7.9003169607164636E-2</v>
      </c>
      <c r="R156" s="11">
        <f t="shared" si="49"/>
        <v>0</v>
      </c>
      <c r="S156" s="11">
        <f t="shared" si="50"/>
        <v>-0.83482611562483233</v>
      </c>
      <c r="T156" s="11">
        <f t="shared" si="51"/>
        <v>-0.28299190360163806</v>
      </c>
      <c r="U156" s="11">
        <f>'OddsRatio_working_3-way'!S156-'OddsRatio_working_3-way'!R156^2/3</f>
        <v>-0.83482611562483233</v>
      </c>
      <c r="V156" s="11">
        <f>'OddsRatio_working_3-way'!S156*'OddsRatio_working_3-way'!R156/3-2*'OddsRatio_working_3-way'!R156^3/27-'OddsRatio_working_3-way'!T156</f>
        <v>0.28299190360163806</v>
      </c>
      <c r="W156" s="11">
        <f>'OddsRatio_working_3-way'!V156^2+4*'OddsRatio_working_3-way'!U156^3/27</f>
        <v>-6.1110256270222735E-3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0.14679530231848453</v>
      </c>
      <c r="Y156" s="11">
        <f>IF('OddsRatio_working_3-way'!W156&gt;=0,IF('OddsRatio_working_3-way'!V156+SQRT('OddsRatio_working_3-way'!W156)&gt;0,0,PI()),ACOS('OddsRatio_working_3-way'!V156/(2*'OddsRatio_working_3-way'!X156)))</f>
        <v>0.26951658095529241</v>
      </c>
      <c r="Z156" s="11">
        <f>'OddsRatio_working_3-way'!X156^(1/3)*COS('OddsRatio_working_3-way'!Y156/3)</f>
        <v>0.5253907512212812</v>
      </c>
      <c r="AA156" s="11">
        <f>'OddsRatio_working_3-way'!X156^(1/3)*COS(('OddsRatio_working_3-way'!Y156+2*PI())/3)</f>
        <v>-0.30368254195038019</v>
      </c>
      <c r="AB156" s="11">
        <f>'OddsRatio_working_3-way'!X156^(1/3)*COS(('OddsRatio_working_3-way'!Y156+4*PI())/3)</f>
        <v>-0.22170820927090104</v>
      </c>
      <c r="AC156" s="11">
        <f>'OddsRatio_working_3-way'!X156^(1/3)*SIN('OddsRatio_working_3-way'!Y156/3)</f>
        <v>4.7327903039137309E-2</v>
      </c>
      <c r="AD156" s="11">
        <f>'OddsRatio_working_3-way'!X156^(1/3)*SIN(('OddsRatio_working_3-way'!Y156+2*PI())/3)</f>
        <v>0.43133778595145089</v>
      </c>
      <c r="AE156" s="11">
        <f>'OddsRatio_working_3-way'!X156^(1/3)*SIN(('OddsRatio_working_3-way'!Y156+4*PI())/3)</f>
        <v>-0.47866568899058815</v>
      </c>
      <c r="AF156" s="11">
        <f>-'OddsRatio_working_3-way'!U156/(3*'OddsRatio_working_3-way'!X156^(1/3))*COS(('OddsRatio_working_3-way'!Y156)/3)</f>
        <v>0.5253907512212812</v>
      </c>
      <c r="AG156" s="11">
        <f>-'OddsRatio_working_3-way'!U156/(3*'OddsRatio_working_3-way'!X156^(1/3))*COS(('OddsRatio_working_3-way'!Y156+2*PI())/3)</f>
        <v>-0.30368254195038019</v>
      </c>
      <c r="AH156" s="11">
        <f>-'OddsRatio_working_3-way'!U156/(3*'OddsRatio_working_3-way'!X156^(1/3))*COS(('OddsRatio_working_3-way'!Y156+4*PI())/3)</f>
        <v>-0.22170820927090104</v>
      </c>
      <c r="AI156" s="11">
        <f>'OddsRatio_working_3-way'!U156/(3*'OddsRatio_working_3-way'!X156^(1/3))*SIN(('OddsRatio_working_3-way'!Y156)/3)</f>
        <v>-4.7327903039137309E-2</v>
      </c>
      <c r="AJ156" s="11">
        <f>'OddsRatio_working_3-way'!U156/(3*'OddsRatio_working_3-way'!X156^(1/3))*SIN(('OddsRatio_working_3-way'!Y156+2*PI())/3)</f>
        <v>-0.43133778595145089</v>
      </c>
      <c r="AK156" s="11">
        <f>'OddsRatio_working_3-way'!U156/(3*'OddsRatio_working_3-way'!X156^(1/3))*SIN(('OddsRatio_working_3-way'!Y156+4*PI())/3)</f>
        <v>0.47866568899058815</v>
      </c>
      <c r="AL156" s="11">
        <f>'OddsRatio_working_3-way'!Z156+'OddsRatio_working_3-way'!AF156</f>
        <v>1.0507815024425624</v>
      </c>
      <c r="AM156" s="11">
        <f>'OddsRatio_working_3-way'!AA156+'OddsRatio_working_3-way'!AG156</f>
        <v>-0.60736508390076038</v>
      </c>
      <c r="AN156" s="11">
        <f>'OddsRatio_working_3-way'!AB156+'OddsRatio_working_3-way'!AH156</f>
        <v>-0.44341641854180208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1.0507815024425624</v>
      </c>
      <c r="AS156" s="11">
        <f>IF(('OddsRatio_working_3-way'!X156=0),IF(Q156&gt;0,-Q156^(1/3),(-Q156)^(1/3)),'OddsRatio_working_3-way'!AM156-'OddsRatio_working_3-way'!R156/3)</f>
        <v>-0.60736508390076038</v>
      </c>
      <c r="AT156" s="11">
        <f>IF(('OddsRatio_working_3-way'!X156=0),IF(Q156&gt;0,-Q156^(1/3),(-Q156)^(1/3)),'OddsRatio_working_3-way'!AN156-'OddsRatio_working_3-way'!R156/3)</f>
        <v>-0.44341641854180208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1.97</v>
      </c>
      <c r="B157" s="4">
        <f>IF('True_Odds_Calculator_3-way'!B158="","",'True_Odds_Calculator_3-way'!B158)</f>
        <v>3.54</v>
      </c>
      <c r="C157" s="4">
        <f>IF('True_Odds_Calculator_3-way'!C158="","",'True_Odds_Calculator_3-way'!C158)</f>
        <v>4.09</v>
      </c>
      <c r="D157" s="9">
        <f t="shared" si="39"/>
        <v>0.49393675817582411</v>
      </c>
      <c r="E157" s="9">
        <f t="shared" si="40"/>
        <v>0.27152928179198038</v>
      </c>
      <c r="F157" s="9">
        <f t="shared" si="41"/>
        <v>0.23453396003219557</v>
      </c>
      <c r="G157" s="9">
        <f t="shared" si="42"/>
        <v>1.0562378151804865</v>
      </c>
      <c r="H157" s="9">
        <f t="shared" si="43"/>
        <v>2.0245506807250719</v>
      </c>
      <c r="I157" s="9">
        <f t="shared" si="44"/>
        <v>3.6828440505584359</v>
      </c>
      <c r="J157" s="9">
        <f t="shared" si="45"/>
        <v>4.2637748489077039</v>
      </c>
      <c r="K157" s="11">
        <f t="shared" si="46"/>
        <v>0.50761421319796951</v>
      </c>
      <c r="L157" s="11">
        <f t="shared" si="47"/>
        <v>0.2824858757062147</v>
      </c>
      <c r="M157" s="11">
        <f t="shared" si="48"/>
        <v>0.24449877750611249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-0.26691386503490788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0.23139349157422673</v>
      </c>
      <c r="Q157" s="11">
        <f>2*'OddsRatio_working_3-way'!K157*'OddsRatio_working_3-way'!L157*'OddsRatio_working_3-way'!M157</f>
        <v>7.0119239870977804E-2</v>
      </c>
      <c r="R157" s="11">
        <f t="shared" si="49"/>
        <v>0</v>
      </c>
      <c r="S157" s="11">
        <f t="shared" si="50"/>
        <v>-0.86692196204930871</v>
      </c>
      <c r="T157" s="11">
        <f t="shared" si="51"/>
        <v>-0.26270362486342691</v>
      </c>
      <c r="U157" s="11">
        <f>'OddsRatio_working_3-way'!S157-'OddsRatio_working_3-way'!R157^2/3</f>
        <v>-0.86692196204930871</v>
      </c>
      <c r="V157" s="11">
        <f>'OddsRatio_working_3-way'!S157*'OddsRatio_working_3-way'!R157/3-2*'OddsRatio_working_3-way'!R157^3/27-'OddsRatio_working_3-way'!T157</f>
        <v>0.26270362486342691</v>
      </c>
      <c r="W157" s="11">
        <f>'OddsRatio_working_3-way'!V157^2+4*'OddsRatio_working_3-way'!U157^3/27</f>
        <v>-2.7511012599476567E-2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0.15534172581430006</v>
      </c>
      <c r="Y157" s="11">
        <f>IF('OddsRatio_working_3-way'!W157&gt;=0,IF('OddsRatio_working_3-way'!V157+SQRT('OddsRatio_working_3-way'!W157)&gt;0,0,PI()),ACOS('OddsRatio_working_3-way'!V157/(2*'OddsRatio_working_3-way'!X157)))</f>
        <v>0.56317029073816771</v>
      </c>
      <c r="Z157" s="11">
        <f>'OddsRatio_working_3-way'!X157^(1/3)*COS('OddsRatio_working_3-way'!Y157/3)</f>
        <v>0.52811890759024338</v>
      </c>
      <c r="AA157" s="11">
        <f>'OddsRatio_working_3-way'!X157^(1/3)*COS(('OddsRatio_working_3-way'!Y157+2*PI())/3)</f>
        <v>-0.3509404361594643</v>
      </c>
      <c r="AB157" s="11">
        <f>'OddsRatio_working_3-way'!X157^(1/3)*COS(('OddsRatio_working_3-way'!Y157+4*PI())/3)</f>
        <v>-0.17717847143077925</v>
      </c>
      <c r="AC157" s="11">
        <f>'OddsRatio_working_3-way'!X157^(1/3)*SIN('OddsRatio_working_3-way'!Y157/3)</f>
        <v>0.10032151711102483</v>
      </c>
      <c r="AD157" s="11">
        <f>'OddsRatio_working_3-way'!X157^(1/3)*SIN(('OddsRatio_working_3-way'!Y157+2*PI())/3)</f>
        <v>0.40720363163652484</v>
      </c>
      <c r="AE157" s="11">
        <f>'OddsRatio_working_3-way'!X157^(1/3)*SIN(('OddsRatio_working_3-way'!Y157+4*PI())/3)</f>
        <v>-0.50752514874754939</v>
      </c>
      <c r="AF157" s="11">
        <f>-'OddsRatio_working_3-way'!U157/(3*'OddsRatio_working_3-way'!X157^(1/3))*COS(('OddsRatio_working_3-way'!Y157)/3)</f>
        <v>0.52811890759024327</v>
      </c>
      <c r="AG157" s="11">
        <f>-'OddsRatio_working_3-way'!U157/(3*'OddsRatio_working_3-way'!X157^(1/3))*COS(('OddsRatio_working_3-way'!Y157+2*PI())/3)</f>
        <v>-0.35094043615946419</v>
      </c>
      <c r="AH157" s="11">
        <f>-'OddsRatio_working_3-way'!U157/(3*'OddsRatio_working_3-way'!X157^(1/3))*COS(('OddsRatio_working_3-way'!Y157+4*PI())/3)</f>
        <v>-0.17717847143077922</v>
      </c>
      <c r="AI157" s="11">
        <f>'OddsRatio_working_3-way'!U157/(3*'OddsRatio_working_3-way'!X157^(1/3))*SIN(('OddsRatio_working_3-way'!Y157)/3)</f>
        <v>-0.1003215171110248</v>
      </c>
      <c r="AJ157" s="11">
        <f>'OddsRatio_working_3-way'!U157/(3*'OddsRatio_working_3-way'!X157^(1/3))*SIN(('OddsRatio_working_3-way'!Y157+2*PI())/3)</f>
        <v>-0.40720363163652479</v>
      </c>
      <c r="AK157" s="11">
        <f>'OddsRatio_working_3-way'!U157/(3*'OddsRatio_working_3-way'!X157^(1/3))*SIN(('OddsRatio_working_3-way'!Y157+4*PI())/3)</f>
        <v>0.50752514874754939</v>
      </c>
      <c r="AL157" s="11">
        <f>'OddsRatio_working_3-way'!Z157+'OddsRatio_working_3-way'!AF157</f>
        <v>1.0562378151804865</v>
      </c>
      <c r="AM157" s="11">
        <f>'OddsRatio_working_3-way'!AA157+'OddsRatio_working_3-way'!AG157</f>
        <v>-0.70188087231892848</v>
      </c>
      <c r="AN157" s="11">
        <f>'OddsRatio_working_3-way'!AB157+'OddsRatio_working_3-way'!AH157</f>
        <v>-0.3543569428615585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1.0562378151804865</v>
      </c>
      <c r="AS157" s="11">
        <f>IF(('OddsRatio_working_3-way'!X157=0),IF(Q157&gt;0,-Q157^(1/3),(-Q157)^(1/3)),'OddsRatio_working_3-way'!AM157-'OddsRatio_working_3-way'!R157/3)</f>
        <v>-0.70188087231892848</v>
      </c>
      <c r="AT157" s="11">
        <f>IF(('OddsRatio_working_3-way'!X157=0),IF(Q157&gt;0,-Q157^(1/3),(-Q157)^(1/3)),'OddsRatio_working_3-way'!AN157-'OddsRatio_working_3-way'!R157/3)</f>
        <v>-0.3543569428615585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1.81</v>
      </c>
      <c r="B158" s="4">
        <f>IF('True_Odds_Calculator_3-way'!B159="","",'True_Odds_Calculator_3-way'!B159)</f>
        <v>3.69</v>
      </c>
      <c r="C158" s="4">
        <f>IF('True_Odds_Calculator_3-way'!C159="","",'True_Odds_Calculator_3-way'!C159)</f>
        <v>4.88</v>
      </c>
      <c r="D158" s="9">
        <f t="shared" si="39"/>
        <v>0.54082930790742056</v>
      </c>
      <c r="E158" s="9">
        <f t="shared" si="40"/>
        <v>0.26181032217662425</v>
      </c>
      <c r="F158" s="9">
        <f t="shared" si="41"/>
        <v>0.19736036991595513</v>
      </c>
      <c r="G158" s="9">
        <f t="shared" si="42"/>
        <v>1.0481632362686204</v>
      </c>
      <c r="H158" s="9">
        <f t="shared" si="43"/>
        <v>1.8490122213775821</v>
      </c>
      <c r="I158" s="9">
        <f t="shared" si="44"/>
        <v>3.8195591055625884</v>
      </c>
      <c r="J158" s="9">
        <f t="shared" si="45"/>
        <v>5.0668733567222475</v>
      </c>
      <c r="K158" s="11">
        <f t="shared" si="46"/>
        <v>0.5524861878453039</v>
      </c>
      <c r="L158" s="11">
        <f t="shared" si="47"/>
        <v>0.2710027100271003</v>
      </c>
      <c r="M158" s="11">
        <f t="shared" si="48"/>
        <v>0.20491803278688525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-0.25938464393248217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0.22642876551037047</v>
      </c>
      <c r="Q158" s="11">
        <f>2*'OddsRatio_working_3-way'!K158*'OddsRatio_working_3-way'!L158*'OddsRatio_working_3-way'!M158</f>
        <v>6.1362809081401209E-2</v>
      </c>
      <c r="R158" s="11">
        <f t="shared" si="49"/>
        <v>0</v>
      </c>
      <c r="S158" s="11">
        <f t="shared" si="50"/>
        <v>-0.8729459156776832</v>
      </c>
      <c r="T158" s="11">
        <f t="shared" si="51"/>
        <v>-0.23657070885574069</v>
      </c>
      <c r="U158" s="11">
        <f>'OddsRatio_working_3-way'!S158-'OddsRatio_working_3-way'!R158^2/3</f>
        <v>-0.8729459156776832</v>
      </c>
      <c r="V158" s="11">
        <f>'OddsRatio_working_3-way'!S158*'OddsRatio_working_3-way'!R158/3-2*'OddsRatio_working_3-way'!R158^3/27-'OddsRatio_working_3-way'!T158</f>
        <v>0.23657070885574069</v>
      </c>
      <c r="W158" s="11">
        <f>'OddsRatio_working_3-way'!V158^2+4*'OddsRatio_working_3-way'!U158^3/27</f>
        <v>-4.2584665188420689E-2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0.1569636625758716</v>
      </c>
      <c r="Y158" s="11">
        <f>IF('OddsRatio_working_3-way'!W158&gt;=0,IF('OddsRatio_working_3-way'!V158+SQRT('OddsRatio_working_3-way'!W158)&gt;0,0,PI()),ACOS('OddsRatio_working_3-way'!V158/(2*'OddsRatio_working_3-way'!X158)))</f>
        <v>0.71729849158624437</v>
      </c>
      <c r="Z158" s="11">
        <f>'OddsRatio_working_3-way'!X158^(1/3)*COS('OddsRatio_working_3-way'!Y158/3)</f>
        <v>0.52408161813431009</v>
      </c>
      <c r="AA158" s="11">
        <f>'OddsRatio_working_3-way'!X158^(1/3)*COS(('OddsRatio_working_3-way'!Y158+2*PI())/3)</f>
        <v>-0.37267679810197668</v>
      </c>
      <c r="AB158" s="11">
        <f>'OddsRatio_working_3-way'!X158^(1/3)*COS(('OddsRatio_working_3-way'!Y158+4*PI())/3)</f>
        <v>-0.15140482003233355</v>
      </c>
      <c r="AC158" s="11">
        <f>'OddsRatio_working_3-way'!X158^(1/3)*SIN('OddsRatio_working_3-way'!Y158/3)</f>
        <v>0.12775143610262948</v>
      </c>
      <c r="AD158" s="11">
        <f>'OddsRatio_working_3-way'!X158^(1/3)*SIN(('OddsRatio_working_3-way'!Y158+2*PI())/3)</f>
        <v>0.38999227690945315</v>
      </c>
      <c r="AE158" s="11">
        <f>'OddsRatio_working_3-way'!X158^(1/3)*SIN(('OddsRatio_working_3-way'!Y158+4*PI())/3)</f>
        <v>-0.51774371301208266</v>
      </c>
      <c r="AF158" s="11">
        <f>-'OddsRatio_working_3-way'!U158/(3*'OddsRatio_working_3-way'!X158^(1/3))*COS(('OddsRatio_working_3-way'!Y158)/3)</f>
        <v>0.5240816181343102</v>
      </c>
      <c r="AG158" s="11">
        <f>-'OddsRatio_working_3-way'!U158/(3*'OddsRatio_working_3-way'!X158^(1/3))*COS(('OddsRatio_working_3-way'!Y158+2*PI())/3)</f>
        <v>-0.37267679810197674</v>
      </c>
      <c r="AH158" s="11">
        <f>-'OddsRatio_working_3-way'!U158/(3*'OddsRatio_working_3-way'!X158^(1/3))*COS(('OddsRatio_working_3-way'!Y158+4*PI())/3)</f>
        <v>-0.15140482003233358</v>
      </c>
      <c r="AI158" s="11">
        <f>'OddsRatio_working_3-way'!U158/(3*'OddsRatio_working_3-way'!X158^(1/3))*SIN(('OddsRatio_working_3-way'!Y158)/3)</f>
        <v>-0.12775143610262951</v>
      </c>
      <c r="AJ158" s="11">
        <f>'OddsRatio_working_3-way'!U158/(3*'OddsRatio_working_3-way'!X158^(1/3))*SIN(('OddsRatio_working_3-way'!Y158+2*PI())/3)</f>
        <v>-0.38999227690945321</v>
      </c>
      <c r="AK158" s="11">
        <f>'OddsRatio_working_3-way'!U158/(3*'OddsRatio_working_3-way'!X158^(1/3))*SIN(('OddsRatio_working_3-way'!Y158+4*PI())/3)</f>
        <v>0.51774371301208277</v>
      </c>
      <c r="AL158" s="11">
        <f>'OddsRatio_working_3-way'!Z158+'OddsRatio_working_3-way'!AF158</f>
        <v>1.0481632362686204</v>
      </c>
      <c r="AM158" s="11">
        <f>'OddsRatio_working_3-way'!AA158+'OddsRatio_working_3-way'!AG158</f>
        <v>-0.74535359620395347</v>
      </c>
      <c r="AN158" s="11">
        <f>'OddsRatio_working_3-way'!AB158+'OddsRatio_working_3-way'!AH158</f>
        <v>-0.30280964006466715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1.0481632362686204</v>
      </c>
      <c r="AS158" s="11">
        <f>IF(('OddsRatio_working_3-way'!X158=0),IF(Q158&gt;0,-Q158^(1/3),(-Q158)^(1/3)),'OddsRatio_working_3-way'!AM158-'OddsRatio_working_3-way'!R158/3)</f>
        <v>-0.74535359620395347</v>
      </c>
      <c r="AT158" s="11">
        <f>IF(('OddsRatio_working_3-way'!X158=0),IF(Q158&gt;0,-Q158^(1/3),(-Q158)^(1/3)),'OddsRatio_working_3-way'!AN158-'OddsRatio_working_3-way'!R158/3)</f>
        <v>-0.30280964006466715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2.0099999999999998</v>
      </c>
      <c r="B159" s="4">
        <f>IF('True_Odds_Calculator_3-way'!B160="","",'True_Odds_Calculator_3-way'!B160)</f>
        <v>3.35</v>
      </c>
      <c r="C159" s="4">
        <f>IF('True_Odds_Calculator_3-way'!C160="","",'True_Odds_Calculator_3-way'!C160)</f>
        <v>4.3099999999999996</v>
      </c>
      <c r="D159" s="9">
        <f t="shared" si="39"/>
        <v>0.48645102025002623</v>
      </c>
      <c r="E159" s="9">
        <f t="shared" si="40"/>
        <v>0.28932302843386976</v>
      </c>
      <c r="F159" s="9">
        <f t="shared" si="41"/>
        <v>0.22422595131610426</v>
      </c>
      <c r="G159" s="9">
        <f t="shared" si="42"/>
        <v>1.0452528933432439</v>
      </c>
      <c r="H159" s="9">
        <f t="shared" si="43"/>
        <v>2.055705422276676</v>
      </c>
      <c r="I159" s="9">
        <f t="shared" si="44"/>
        <v>3.4563442993566236</v>
      </c>
      <c r="J159" s="9">
        <f t="shared" si="45"/>
        <v>4.459787076966137</v>
      </c>
      <c r="K159" s="11">
        <f t="shared" si="46"/>
        <v>0.49751243781094534</v>
      </c>
      <c r="L159" s="11">
        <f t="shared" si="47"/>
        <v>0.29850746268656714</v>
      </c>
      <c r="M159" s="11">
        <f t="shared" si="48"/>
        <v>0.23201856148491881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-0.27070675641427866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0.22983051980461994</v>
      </c>
      <c r="Q159" s="11">
        <f>2*'OddsRatio_working_3-way'!K159*'OddsRatio_working_3-way'!L159*'OddsRatio_working_3-way'!M159</f>
        <v>6.8914698592089943E-2</v>
      </c>
      <c r="R159" s="11">
        <f t="shared" si="49"/>
        <v>0</v>
      </c>
      <c r="S159" s="11">
        <f t="shared" si="50"/>
        <v>-0.84900178646777702</v>
      </c>
      <c r="T159" s="11">
        <f t="shared" si="51"/>
        <v>-0.25457324931567527</v>
      </c>
      <c r="U159" s="11">
        <f>'OddsRatio_working_3-way'!S159-'OddsRatio_working_3-way'!R159^2/3</f>
        <v>-0.84900178646777702</v>
      </c>
      <c r="V159" s="11">
        <f>'OddsRatio_working_3-way'!S159*'OddsRatio_working_3-way'!R159/3-2*'OddsRatio_working_3-way'!R159^3/27-'OddsRatio_working_3-way'!T159</f>
        <v>0.25457324931567527</v>
      </c>
      <c r="W159" s="11">
        <f>'OddsRatio_working_3-way'!V159^2+4*'OddsRatio_working_3-way'!U159^3/27</f>
        <v>-2.5853781039734458E-2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0.15055009158655086</v>
      </c>
      <c r="Y159" s="11">
        <f>IF('OddsRatio_working_3-way'!W159&gt;=0,IF('OddsRatio_working_3-way'!V159+SQRT('OddsRatio_working_3-way'!W159)&gt;0,0,PI()),ACOS('OddsRatio_working_3-way'!V159/(2*'OddsRatio_working_3-way'!X159)))</f>
        <v>0.56333873986214256</v>
      </c>
      <c r="Z159" s="11">
        <f>'OddsRatio_working_3-way'!X159^(1/3)*COS('OddsRatio_working_3-way'!Y159/3)</f>
        <v>0.52262644667162206</v>
      </c>
      <c r="AA159" s="11">
        <f>'OddsRatio_working_3-way'!X159^(1/3)*COS(('OddsRatio_working_3-way'!Y159+2*PI())/3)</f>
        <v>-0.34731697061748407</v>
      </c>
      <c r="AB159" s="11">
        <f>'OddsRatio_working_3-way'!X159^(1/3)*COS(('OddsRatio_working_3-way'!Y159+4*PI())/3)</f>
        <v>-0.17530947605413791</v>
      </c>
      <c r="AC159" s="11">
        <f>'OddsRatio_working_3-way'!X159^(1/3)*SIN('OddsRatio_working_3-way'!Y159/3)</f>
        <v>9.9308573288780899E-2</v>
      </c>
      <c r="AD159" s="11">
        <f>'OddsRatio_working_3-way'!X159^(1/3)*SIN(('OddsRatio_working_3-way'!Y159+2*PI())/3)</f>
        <v>0.40295349286282744</v>
      </c>
      <c r="AE159" s="11">
        <f>'OddsRatio_working_3-way'!X159^(1/3)*SIN(('OddsRatio_working_3-way'!Y159+4*PI())/3)</f>
        <v>-0.5022620661516084</v>
      </c>
      <c r="AF159" s="11">
        <f>-'OddsRatio_working_3-way'!U159/(3*'OddsRatio_working_3-way'!X159^(1/3))*COS(('OddsRatio_working_3-way'!Y159)/3)</f>
        <v>0.52262644667162195</v>
      </c>
      <c r="AG159" s="11">
        <f>-'OddsRatio_working_3-way'!U159/(3*'OddsRatio_working_3-way'!X159^(1/3))*COS(('OddsRatio_working_3-way'!Y159+2*PI())/3)</f>
        <v>-0.34731697061748401</v>
      </c>
      <c r="AH159" s="11">
        <f>-'OddsRatio_working_3-way'!U159/(3*'OddsRatio_working_3-way'!X159^(1/3))*COS(('OddsRatio_working_3-way'!Y159+4*PI())/3)</f>
        <v>-0.17530947605413788</v>
      </c>
      <c r="AI159" s="11">
        <f>'OddsRatio_working_3-way'!U159/(3*'OddsRatio_working_3-way'!X159^(1/3))*SIN(('OddsRatio_working_3-way'!Y159)/3)</f>
        <v>-9.9308573288780885E-2</v>
      </c>
      <c r="AJ159" s="11">
        <f>'OddsRatio_working_3-way'!U159/(3*'OddsRatio_working_3-way'!X159^(1/3))*SIN(('OddsRatio_working_3-way'!Y159+2*PI())/3)</f>
        <v>-0.40295349286282739</v>
      </c>
      <c r="AK159" s="11">
        <f>'OddsRatio_working_3-way'!U159/(3*'OddsRatio_working_3-way'!X159^(1/3))*SIN(('OddsRatio_working_3-way'!Y159+4*PI())/3)</f>
        <v>0.50226206615160829</v>
      </c>
      <c r="AL159" s="11">
        <f>'OddsRatio_working_3-way'!Z159+'OddsRatio_working_3-way'!AF159</f>
        <v>1.0452528933432439</v>
      </c>
      <c r="AM159" s="11">
        <f>'OddsRatio_working_3-way'!AA159+'OddsRatio_working_3-way'!AG159</f>
        <v>-0.69463394123496802</v>
      </c>
      <c r="AN159" s="11">
        <f>'OddsRatio_working_3-way'!AB159+'OddsRatio_working_3-way'!AH159</f>
        <v>-0.35061895210827576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1.0452528933432439</v>
      </c>
      <c r="AS159" s="11">
        <f>IF(('OddsRatio_working_3-way'!X159=0),IF(Q159&gt;0,-Q159^(1/3),(-Q159)^(1/3)),'OddsRatio_working_3-way'!AM159-'OddsRatio_working_3-way'!R159/3)</f>
        <v>-0.69463394123496802</v>
      </c>
      <c r="AT159" s="11">
        <f>IF(('OddsRatio_working_3-way'!X159=0),IF(Q159&gt;0,-Q159^(1/3),(-Q159)^(1/3)),'OddsRatio_working_3-way'!AN159-'OddsRatio_working_3-way'!R159/3)</f>
        <v>-0.35061895210827576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1.2</v>
      </c>
      <c r="B160" s="4">
        <f>IF('True_Odds_Calculator_3-way'!B161="","",'True_Odds_Calculator_3-way'!B161)</f>
        <v>6.97</v>
      </c>
      <c r="C160" s="4">
        <f>IF('True_Odds_Calculator_3-way'!C161="","",'True_Odds_Calculator_3-way'!C161)</f>
        <v>14.46</v>
      </c>
      <c r="D160" s="9">
        <f t="shared" si="39"/>
        <v>0.81261394544701582</v>
      </c>
      <c r="E160" s="9">
        <f t="shared" si="40"/>
        <v>0.1268502691219314</v>
      </c>
      <c r="F160" s="9">
        <f t="shared" si="41"/>
        <v>6.0535785431052765E-2</v>
      </c>
      <c r="G160" s="9">
        <f t="shared" si="42"/>
        <v>1.1529832560891125</v>
      </c>
      <c r="H160" s="9">
        <f t="shared" si="43"/>
        <v>1.2305966512178226</v>
      </c>
      <c r="I160" s="9">
        <f t="shared" si="44"/>
        <v>7.8833100388520023</v>
      </c>
      <c r="J160" s="9">
        <f t="shared" si="45"/>
        <v>16.519154626959455</v>
      </c>
      <c r="K160" s="11">
        <f t="shared" si="46"/>
        <v>0.83333333333333337</v>
      </c>
      <c r="L160" s="11">
        <f t="shared" si="47"/>
        <v>0.14347202295552366</v>
      </c>
      <c r="M160" s="11">
        <f t="shared" si="48"/>
        <v>6.9156293222683254E-2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-0.13288227951842613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0.16230727354869348</v>
      </c>
      <c r="Q160" s="11">
        <f>2*'OddsRatio_working_3-way'!K160*'OddsRatio_working_3-way'!L160*'OddsRatio_working_3-way'!M160</f>
        <v>1.6536655481272897E-2</v>
      </c>
      <c r="R160" s="11">
        <f t="shared" si="49"/>
        <v>0</v>
      </c>
      <c r="S160" s="11">
        <f t="shared" si="50"/>
        <v>-1.2214365537444527</v>
      </c>
      <c r="T160" s="11">
        <f t="shared" si="51"/>
        <v>-0.1244459046097252</v>
      </c>
      <c r="U160" s="11">
        <f>'OddsRatio_working_3-way'!S160-'OddsRatio_working_3-way'!R160^2/3</f>
        <v>-1.2214365537444527</v>
      </c>
      <c r="V160" s="11">
        <f>'OddsRatio_working_3-way'!S160*'OddsRatio_working_3-way'!R160/3-2*'OddsRatio_working_3-way'!R160^3/27-'OddsRatio_working_3-way'!T160</f>
        <v>0.1244459046097252</v>
      </c>
      <c r="W160" s="11">
        <f>'OddsRatio_working_3-way'!V160^2+4*'OddsRatio_working_3-way'!U160^3/27</f>
        <v>-0.25447915102401614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0.25979123070176413</v>
      </c>
      <c r="Y160" s="11">
        <f>IF('OddsRatio_working_3-way'!W160&gt;=0,IF('OddsRatio_working_3-way'!V160+SQRT('OddsRatio_working_3-way'!W160)&gt;0,0,PI()),ACOS('OddsRatio_working_3-way'!V160/(2*'OddsRatio_working_3-way'!X160)))</f>
        <v>1.3289337907263534</v>
      </c>
      <c r="Z160" s="11">
        <f>'OddsRatio_working_3-way'!X160^(1/3)*COS('OddsRatio_working_3-way'!Y160/3)</f>
        <v>0.57649162804455623</v>
      </c>
      <c r="AA160" s="11">
        <f>'OddsRatio_working_3-way'!X160^(1/3)*COS(('OddsRatio_working_3-way'!Y160+2*PI())/3)</f>
        <v>-0.52510482384038881</v>
      </c>
      <c r="AB160" s="11">
        <f>'OddsRatio_working_3-way'!X160^(1/3)*COS(('OddsRatio_working_3-way'!Y160+4*PI())/3)</f>
        <v>-5.1386804204167524E-2</v>
      </c>
      <c r="AC160" s="11">
        <f>'OddsRatio_working_3-way'!X160^(1/3)*SIN('OddsRatio_working_3-way'!Y160/3)</f>
        <v>0.27350122615694894</v>
      </c>
      <c r="AD160" s="11">
        <f>'OddsRatio_working_3-way'!X160^(1/3)*SIN(('OddsRatio_working_3-way'!Y160+2*PI())/3)</f>
        <v>0.36250578187716082</v>
      </c>
      <c r="AE160" s="11">
        <f>'OddsRatio_working_3-way'!X160^(1/3)*SIN(('OddsRatio_working_3-way'!Y160+4*PI())/3)</f>
        <v>-0.6360070080341097</v>
      </c>
      <c r="AF160" s="11">
        <f>-'OddsRatio_working_3-way'!U160/(3*'OddsRatio_working_3-way'!X160^(1/3))*COS(('OddsRatio_working_3-way'!Y160)/3)</f>
        <v>0.57649162804455634</v>
      </c>
      <c r="AG160" s="11">
        <f>-'OddsRatio_working_3-way'!U160/(3*'OddsRatio_working_3-way'!X160^(1/3))*COS(('OddsRatio_working_3-way'!Y160+2*PI())/3)</f>
        <v>-0.52510482384038892</v>
      </c>
      <c r="AH160" s="11">
        <f>-'OddsRatio_working_3-way'!U160/(3*'OddsRatio_working_3-way'!X160^(1/3))*COS(('OddsRatio_working_3-way'!Y160+4*PI())/3)</f>
        <v>-5.1386804204167531E-2</v>
      </c>
      <c r="AI160" s="11">
        <f>'OddsRatio_working_3-way'!U160/(3*'OddsRatio_working_3-way'!X160^(1/3))*SIN(('OddsRatio_working_3-way'!Y160)/3)</f>
        <v>-0.273501226156949</v>
      </c>
      <c r="AJ160" s="11">
        <f>'OddsRatio_working_3-way'!U160/(3*'OddsRatio_working_3-way'!X160^(1/3))*SIN(('OddsRatio_working_3-way'!Y160+2*PI())/3)</f>
        <v>-0.36250578187716087</v>
      </c>
      <c r="AK160" s="11">
        <f>'OddsRatio_working_3-way'!U160/(3*'OddsRatio_working_3-way'!X160^(1/3))*SIN(('OddsRatio_working_3-way'!Y160+4*PI())/3)</f>
        <v>0.63600700803410981</v>
      </c>
      <c r="AL160" s="11">
        <f>'OddsRatio_working_3-way'!Z160+'OddsRatio_working_3-way'!AF160</f>
        <v>1.1529832560891125</v>
      </c>
      <c r="AM160" s="11">
        <f>'OddsRatio_working_3-way'!AA160+'OddsRatio_working_3-way'!AG160</f>
        <v>-1.0502096476807776</v>
      </c>
      <c r="AN160" s="11">
        <f>'OddsRatio_working_3-way'!AB160+'OddsRatio_working_3-way'!AH160</f>
        <v>-0.10277360840833505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1.1529832560891125</v>
      </c>
      <c r="AS160" s="11">
        <f>IF(('OddsRatio_working_3-way'!X160=0),IF(Q160&gt;0,-Q160^(1/3),(-Q160)^(1/3)),'OddsRatio_working_3-way'!AM160-'OddsRatio_working_3-way'!R160/3)</f>
        <v>-1.0502096476807776</v>
      </c>
      <c r="AT160" s="11">
        <f>IF(('OddsRatio_working_3-way'!X160=0),IF(Q160&gt;0,-Q160^(1/3),(-Q160)^(1/3)),'OddsRatio_working_3-way'!AN160-'OddsRatio_working_3-way'!R160/3)</f>
        <v>-0.10277360840833505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2.62</v>
      </c>
      <c r="B161" s="4">
        <f>IF('True_Odds_Calculator_3-way'!B162="","",'True_Odds_Calculator_3-way'!B162)</f>
        <v>3</v>
      </c>
      <c r="C161" s="4">
        <f>IF('True_Odds_Calculator_3-way'!C162="","",'True_Odds_Calculator_3-way'!C162)</f>
        <v>3.14</v>
      </c>
      <c r="D161" s="9">
        <f t="shared" si="39"/>
        <v>0.36995599785281857</v>
      </c>
      <c r="E161" s="9">
        <f t="shared" si="40"/>
        <v>0.32232081695951154</v>
      </c>
      <c r="F161" s="9">
        <f t="shared" si="41"/>
        <v>0.30772318518766972</v>
      </c>
      <c r="G161" s="9">
        <f t="shared" si="42"/>
        <v>1.0512494809257316</v>
      </c>
      <c r="H161" s="9">
        <f t="shared" si="43"/>
        <v>2.7030241590996855</v>
      </c>
      <c r="I161" s="9">
        <f t="shared" si="44"/>
        <v>3.1024989618514631</v>
      </c>
      <c r="J161" s="9">
        <f t="shared" si="45"/>
        <v>3.2496738891810657</v>
      </c>
      <c r="K161" s="11">
        <f t="shared" si="46"/>
        <v>0.38167938931297707</v>
      </c>
      <c r="L161" s="11">
        <f t="shared" si="47"/>
        <v>0.33333333333333331</v>
      </c>
      <c r="M161" s="11">
        <f t="shared" si="48"/>
        <v>0.31847133757961782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-0.28093547916565376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0.23338357563086495</v>
      </c>
      <c r="Q161" s="11">
        <f>2*'OddsRatio_working_3-way'!K161*'OddsRatio_working_3-way'!L161*'OddsRatio_working_3-way'!M161</f>
        <v>8.1035963760716978E-2</v>
      </c>
      <c r="R161" s="11">
        <f t="shared" si="49"/>
        <v>0</v>
      </c>
      <c r="S161" s="11">
        <f t="shared" si="50"/>
        <v>-0.83073727933540997</v>
      </c>
      <c r="T161" s="11">
        <f t="shared" si="51"/>
        <v>-0.28845044421368393</v>
      </c>
      <c r="U161" s="11">
        <f>'OddsRatio_working_3-way'!S161-'OddsRatio_working_3-way'!R161^2/3</f>
        <v>-0.83073727933540997</v>
      </c>
      <c r="V161" s="11">
        <f>'OddsRatio_working_3-way'!S161*'OddsRatio_working_3-way'!R161/3-2*'OddsRatio_working_3-way'!R161^3/27-'OddsRatio_working_3-way'!T161</f>
        <v>0.28845044421368393</v>
      </c>
      <c r="W161" s="11">
        <f>'OddsRatio_working_3-way'!V161^2+4*'OddsRatio_working_3-way'!U161^3/27</f>
        <v>-1.7314655469284901E-3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0.14571815631039262</v>
      </c>
      <c r="Y161" s="11">
        <f>IF('OddsRatio_working_3-way'!W161&gt;=0,IF('OddsRatio_working_3-way'!V161+SQRT('OddsRatio_working_3-way'!W161)&gt;0,0,PI()),ACOS('OddsRatio_working_3-way'!V161/(2*'OddsRatio_working_3-way'!X161)))</f>
        <v>0.14326826057666175</v>
      </c>
      <c r="Z161" s="11">
        <f>'OddsRatio_working_3-way'!X161^(1/3)*COS('OddsRatio_working_3-way'!Y161/3)</f>
        <v>0.52562474046286567</v>
      </c>
      <c r="AA161" s="11">
        <f>'OddsRatio_working_3-way'!X161^(1/3)*COS(('OddsRatio_working_3-way'!Y161+2*PI())/3)</f>
        <v>-0.28456769127850862</v>
      </c>
      <c r="AB161" s="11">
        <f>'OddsRatio_working_3-way'!X161^(1/3)*COS(('OddsRatio_working_3-way'!Y161+4*PI())/3)</f>
        <v>-0.24105704918435691</v>
      </c>
      <c r="AC161" s="11">
        <f>'OddsRatio_working_3-way'!X161^(1/3)*SIN('OddsRatio_working_3-way'!Y161/3)</f>
        <v>2.512088092567195E-2</v>
      </c>
      <c r="AD161" s="11">
        <f>'OddsRatio_working_3-way'!X161^(1/3)*SIN(('OddsRatio_working_3-way'!Y161+2*PI())/3)</f>
        <v>0.442643937635608</v>
      </c>
      <c r="AE161" s="11">
        <f>'OddsRatio_working_3-way'!X161^(1/3)*SIN(('OddsRatio_working_3-way'!Y161+4*PI())/3)</f>
        <v>-0.46776481856127994</v>
      </c>
      <c r="AF161" s="11">
        <f>-'OddsRatio_working_3-way'!U161/(3*'OddsRatio_working_3-way'!X161^(1/3))*COS(('OddsRatio_working_3-way'!Y161)/3)</f>
        <v>0.52562474046286578</v>
      </c>
      <c r="AG161" s="11">
        <f>-'OddsRatio_working_3-way'!U161/(3*'OddsRatio_working_3-way'!X161^(1/3))*COS(('OddsRatio_working_3-way'!Y161+2*PI())/3)</f>
        <v>-0.28456769127850867</v>
      </c>
      <c r="AH161" s="11">
        <f>-'OddsRatio_working_3-way'!U161/(3*'OddsRatio_working_3-way'!X161^(1/3))*COS(('OddsRatio_working_3-way'!Y161+4*PI())/3)</f>
        <v>-0.24105704918435697</v>
      </c>
      <c r="AI161" s="11">
        <f>'OddsRatio_working_3-way'!U161/(3*'OddsRatio_working_3-way'!X161^(1/3))*SIN(('OddsRatio_working_3-way'!Y161)/3)</f>
        <v>-2.5120880925671954E-2</v>
      </c>
      <c r="AJ161" s="11">
        <f>'OddsRatio_working_3-way'!U161/(3*'OddsRatio_working_3-way'!X161^(1/3))*SIN(('OddsRatio_working_3-way'!Y161+2*PI())/3)</f>
        <v>-0.44264393763560811</v>
      </c>
      <c r="AK161" s="11">
        <f>'OddsRatio_working_3-way'!U161/(3*'OddsRatio_working_3-way'!X161^(1/3))*SIN(('OddsRatio_working_3-way'!Y161+4*PI())/3)</f>
        <v>0.46776481856127999</v>
      </c>
      <c r="AL161" s="11">
        <f>'OddsRatio_working_3-way'!Z161+'OddsRatio_working_3-way'!AF161</f>
        <v>1.0512494809257316</v>
      </c>
      <c r="AM161" s="11">
        <f>'OddsRatio_working_3-way'!AA161+'OddsRatio_working_3-way'!AG161</f>
        <v>-0.56913538255701734</v>
      </c>
      <c r="AN161" s="11">
        <f>'OddsRatio_working_3-way'!AB161+'OddsRatio_working_3-way'!AH161</f>
        <v>-0.48211409836871388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1.0512494809257316</v>
      </c>
      <c r="AS161" s="11">
        <f>IF(('OddsRatio_working_3-way'!X161=0),IF(Q161&gt;0,-Q161^(1/3),(-Q161)^(1/3)),'OddsRatio_working_3-way'!AM161-'OddsRatio_working_3-way'!R161/3)</f>
        <v>-0.56913538255701734</v>
      </c>
      <c r="AT161" s="11">
        <f>IF(('OddsRatio_working_3-way'!X161=0),IF(Q161&gt;0,-Q161^(1/3),(-Q161)^(1/3)),'OddsRatio_working_3-way'!AN161-'OddsRatio_working_3-way'!R161/3)</f>
        <v>-0.48211409836871388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1.1499999999999999</v>
      </c>
      <c r="B162" s="4">
        <f>IF('True_Odds_Calculator_3-way'!B163="","",'True_Odds_Calculator_3-way'!B163)</f>
        <v>8.1199999999999992</v>
      </c>
      <c r="C162" s="4">
        <f>IF('True_Odds_Calculator_3-way'!C163="","",'True_Odds_Calculator_3-way'!C163)</f>
        <v>21.4</v>
      </c>
      <c r="D162" s="9">
        <f t="shared" si="39"/>
        <v>0.85162723907126925</v>
      </c>
      <c r="E162" s="9">
        <f t="shared" si="40"/>
        <v>0.10787755549645495</v>
      </c>
      <c r="F162" s="9">
        <f t="shared" si="41"/>
        <v>4.0495205432275937E-2</v>
      </c>
      <c r="G162" s="9">
        <f t="shared" si="42"/>
        <v>1.1614843844163294</v>
      </c>
      <c r="H162" s="9">
        <f t="shared" si="43"/>
        <v>1.1742226576624495</v>
      </c>
      <c r="I162" s="9">
        <f t="shared" si="44"/>
        <v>9.2697688170442625</v>
      </c>
      <c r="J162" s="9">
        <f t="shared" si="45"/>
        <v>24.694281442093114</v>
      </c>
      <c r="K162" s="11">
        <f t="shared" si="46"/>
        <v>0.86956521739130443</v>
      </c>
      <c r="L162" s="11">
        <f t="shared" si="47"/>
        <v>0.12315270935960593</v>
      </c>
      <c r="M162" s="11">
        <f t="shared" si="48"/>
        <v>4.6728971962616828E-2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-0.10902692845833439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0.1384654802104956</v>
      </c>
      <c r="Q162" s="11">
        <f>2*'OddsRatio_working_3-way'!K162*'OddsRatio_working_3-way'!L162*'OddsRatio_working_3-way'!M162</f>
        <v>1.0008346961365783E-2</v>
      </c>
      <c r="R162" s="11">
        <f t="shared" si="49"/>
        <v>0</v>
      </c>
      <c r="S162" s="11">
        <f t="shared" si="50"/>
        <v>-1.2700117500183581</v>
      </c>
      <c r="T162" s="11">
        <f t="shared" si="51"/>
        <v>-9.1797018432841215E-2</v>
      </c>
      <c r="U162" s="11">
        <f>'OddsRatio_working_3-way'!S162-'OddsRatio_working_3-way'!R162^2/3</f>
        <v>-1.2700117500183581</v>
      </c>
      <c r="V162" s="11">
        <f>'OddsRatio_working_3-way'!S162*'OddsRatio_working_3-way'!R162/3-2*'OddsRatio_working_3-way'!R162^3/27-'OddsRatio_working_3-way'!T162</f>
        <v>9.1797018432841215E-2</v>
      </c>
      <c r="W162" s="11">
        <f>'OddsRatio_working_3-way'!V162^2+4*'OddsRatio_working_3-way'!U162^3/27</f>
        <v>-0.2950458785683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0.27544172303840397</v>
      </c>
      <c r="Y162" s="11">
        <f>IF('OddsRatio_working_3-way'!W162&gt;=0,IF('OddsRatio_working_3-way'!V162+SQRT('OddsRatio_working_3-way'!W162)&gt;0,0,PI()),ACOS('OddsRatio_working_3-way'!V162/(2*'OddsRatio_working_3-way'!X162)))</f>
        <v>1.4033793408627031</v>
      </c>
      <c r="Z162" s="11">
        <f>'OddsRatio_working_3-way'!X162^(1/3)*COS('OddsRatio_working_3-way'!Y162/3)</f>
        <v>0.5807421922081647</v>
      </c>
      <c r="AA162" s="11">
        <f>'OddsRatio_working_3-way'!X162^(1/3)*COS(('OddsRatio_working_3-way'!Y162+2*PI())/3)</f>
        <v>-0.54445143211324853</v>
      </c>
      <c r="AB162" s="11">
        <f>'OddsRatio_working_3-way'!X162^(1/3)*COS(('OddsRatio_working_3-way'!Y162+4*PI())/3)</f>
        <v>-3.6290760094916157E-2</v>
      </c>
      <c r="AC162" s="11">
        <f>'OddsRatio_working_3-way'!X162^(1/3)*SIN('OddsRatio_working_3-way'!Y162/3)</f>
        <v>0.29338670078136536</v>
      </c>
      <c r="AD162" s="11">
        <f>'OddsRatio_working_3-way'!X162^(1/3)*SIN(('OddsRatio_working_3-way'!Y162+2*PI())/3)</f>
        <v>0.3562441411110534</v>
      </c>
      <c r="AE162" s="11">
        <f>'OddsRatio_working_3-way'!X162^(1/3)*SIN(('OddsRatio_working_3-way'!Y162+4*PI())/3)</f>
        <v>-0.6496308418924186</v>
      </c>
      <c r="AF162" s="11">
        <f>-'OddsRatio_working_3-way'!U162/(3*'OddsRatio_working_3-way'!X162^(1/3))*COS(('OddsRatio_working_3-way'!Y162)/3)</f>
        <v>0.5807421922081647</v>
      </c>
      <c r="AG162" s="11">
        <f>-'OddsRatio_working_3-way'!U162/(3*'OddsRatio_working_3-way'!X162^(1/3))*COS(('OddsRatio_working_3-way'!Y162+2*PI())/3)</f>
        <v>-0.54445143211324853</v>
      </c>
      <c r="AH162" s="11">
        <f>-'OddsRatio_working_3-way'!U162/(3*'OddsRatio_working_3-way'!X162^(1/3))*COS(('OddsRatio_working_3-way'!Y162+4*PI())/3)</f>
        <v>-3.6290760094916157E-2</v>
      </c>
      <c r="AI162" s="11">
        <f>'OddsRatio_working_3-way'!U162/(3*'OddsRatio_working_3-way'!X162^(1/3))*SIN(('OddsRatio_working_3-way'!Y162)/3)</f>
        <v>-0.29338670078136536</v>
      </c>
      <c r="AJ162" s="11">
        <f>'OddsRatio_working_3-way'!U162/(3*'OddsRatio_working_3-way'!X162^(1/3))*SIN(('OddsRatio_working_3-way'!Y162+2*PI())/3)</f>
        <v>-0.3562441411110534</v>
      </c>
      <c r="AK162" s="11">
        <f>'OddsRatio_working_3-way'!U162/(3*'OddsRatio_working_3-way'!X162^(1/3))*SIN(('OddsRatio_working_3-way'!Y162+4*PI())/3)</f>
        <v>0.6496308418924186</v>
      </c>
      <c r="AL162" s="11">
        <f>'OddsRatio_working_3-way'!Z162+'OddsRatio_working_3-way'!AF162</f>
        <v>1.1614843844163294</v>
      </c>
      <c r="AM162" s="11">
        <f>'OddsRatio_working_3-way'!AA162+'OddsRatio_working_3-way'!AG162</f>
        <v>-1.0889028642264971</v>
      </c>
      <c r="AN162" s="11">
        <f>'OddsRatio_working_3-way'!AB162+'OddsRatio_working_3-way'!AH162</f>
        <v>-7.2581520189832313E-2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1.1614843844163294</v>
      </c>
      <c r="AS162" s="11">
        <f>IF(('OddsRatio_working_3-way'!X162=0),IF(Q162&gt;0,-Q162^(1/3),(-Q162)^(1/3)),'OddsRatio_working_3-way'!AM162-'OddsRatio_working_3-way'!R162/3)</f>
        <v>-1.0889028642264971</v>
      </c>
      <c r="AT162" s="11">
        <f>IF(('OddsRatio_working_3-way'!X162=0),IF(Q162&gt;0,-Q162^(1/3),(-Q162)^(1/3)),'OddsRatio_working_3-way'!AN162-'OddsRatio_working_3-way'!R162/3)</f>
        <v>-7.2581520189832313E-2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1.66</v>
      </c>
      <c r="B163" s="4">
        <f>IF('True_Odds_Calculator_3-way'!B164="","",'True_Odds_Calculator_3-way'!B164)</f>
        <v>3.42</v>
      </c>
      <c r="C163" s="4">
        <f>IF('True_Odds_Calculator_3-way'!C164="","",'True_Odds_Calculator_3-way'!C164)</f>
        <v>7.07</v>
      </c>
      <c r="D163" s="9">
        <f t="shared" si="39"/>
        <v>0.58691281617931201</v>
      </c>
      <c r="E163" s="9">
        <f t="shared" si="40"/>
        <v>0.27927405823328189</v>
      </c>
      <c r="F163" s="9">
        <f t="shared" si="41"/>
        <v>0.1338131255874061</v>
      </c>
      <c r="G163" s="9">
        <f t="shared" si="42"/>
        <v>1.0664099593701288</v>
      </c>
      <c r="H163" s="9">
        <f t="shared" si="43"/>
        <v>1.7038305731842849</v>
      </c>
      <c r="I163" s="9">
        <f t="shared" si="44"/>
        <v>3.580712101675712</v>
      </c>
      <c r="J163" s="9">
        <f t="shared" si="45"/>
        <v>7.4731084533766809</v>
      </c>
      <c r="K163" s="11">
        <f t="shared" si="46"/>
        <v>0.60240963855421692</v>
      </c>
      <c r="L163" s="11">
        <f t="shared" si="47"/>
        <v>0.29239766081871343</v>
      </c>
      <c r="M163" s="11">
        <f t="shared" si="48"/>
        <v>0.14144271570014144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-0.24154296034730738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0.22796463902210498</v>
      </c>
      <c r="Q163" s="11">
        <f>2*'OddsRatio_working_3-way'!K163*'OddsRatio_working_3-way'!L163*'OddsRatio_working_3-way'!M163</f>
        <v>4.982833639827431E-2</v>
      </c>
      <c r="R163" s="11">
        <f t="shared" si="49"/>
        <v>0</v>
      </c>
      <c r="S163" s="11">
        <f t="shared" si="50"/>
        <v>-0.94378506703040099</v>
      </c>
      <c r="T163" s="11">
        <f t="shared" si="51"/>
        <v>-0.20629181793014228</v>
      </c>
      <c r="U163" s="11">
        <f>'OddsRatio_working_3-way'!S163-'OddsRatio_working_3-way'!R163^2/3</f>
        <v>-0.94378506703040099</v>
      </c>
      <c r="V163" s="11">
        <f>'OddsRatio_working_3-way'!S163*'OddsRatio_working_3-way'!R163/3-2*'OddsRatio_working_3-way'!R163^3/27-'OddsRatio_working_3-way'!T163</f>
        <v>0.20629181793014228</v>
      </c>
      <c r="W163" s="11">
        <f>'OddsRatio_working_3-way'!V163^2+4*'OddsRatio_working_3-way'!U163^3/27</f>
        <v>-8.1985598639857313E-2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0.17645248141127137</v>
      </c>
      <c r="Y163" s="11">
        <f>IF('OddsRatio_working_3-way'!W163&gt;=0,IF('OddsRatio_working_3-way'!V163+SQRT('OddsRatio_working_3-way'!W163)&gt;0,0,PI()),ACOS('OddsRatio_working_3-way'!V163/(2*'OddsRatio_working_3-way'!X163)))</f>
        <v>0.94646673836077677</v>
      </c>
      <c r="Z163" s="11">
        <f>'OddsRatio_working_3-way'!X163^(1/3)*COS('OddsRatio_working_3-way'!Y163/3)</f>
        <v>0.53320497968506442</v>
      </c>
      <c r="AA163" s="11">
        <f>'OddsRatio_working_3-way'!X163^(1/3)*COS(('OddsRatio_working_3-way'!Y163+2*PI())/3)</f>
        <v>-0.4173194563290154</v>
      </c>
      <c r="AB163" s="11">
        <f>'OddsRatio_working_3-way'!X163^(1/3)*COS(('OddsRatio_working_3-way'!Y163+4*PI())/3)</f>
        <v>-0.11588552335604949</v>
      </c>
      <c r="AC163" s="11">
        <f>'OddsRatio_working_3-way'!X163^(1/3)*SIN('OddsRatio_working_3-way'!Y163/3)</f>
        <v>0.17403296234482968</v>
      </c>
      <c r="AD163" s="11">
        <f>'OddsRatio_working_3-way'!X163^(1/3)*SIN(('OddsRatio_working_3-way'!Y163+2*PI())/3)</f>
        <v>0.37475257665921657</v>
      </c>
      <c r="AE163" s="11">
        <f>'OddsRatio_working_3-way'!X163^(1/3)*SIN(('OddsRatio_working_3-way'!Y163+4*PI())/3)</f>
        <v>-0.54878553900404614</v>
      </c>
      <c r="AF163" s="11">
        <f>-'OddsRatio_working_3-way'!U163/(3*'OddsRatio_working_3-way'!X163^(1/3))*COS(('OddsRatio_working_3-way'!Y163)/3)</f>
        <v>0.53320497968506453</v>
      </c>
      <c r="AG163" s="11">
        <f>-'OddsRatio_working_3-way'!U163/(3*'OddsRatio_working_3-way'!X163^(1/3))*COS(('OddsRatio_working_3-way'!Y163+2*PI())/3)</f>
        <v>-0.41731945632901546</v>
      </c>
      <c r="AH163" s="11">
        <f>-'OddsRatio_working_3-way'!U163/(3*'OddsRatio_working_3-way'!X163^(1/3))*COS(('OddsRatio_working_3-way'!Y163+4*PI())/3)</f>
        <v>-0.11588552335604951</v>
      </c>
      <c r="AI163" s="11">
        <f>'OddsRatio_working_3-way'!U163/(3*'OddsRatio_working_3-way'!X163^(1/3))*SIN(('OddsRatio_working_3-way'!Y163)/3)</f>
        <v>-0.17403296234482971</v>
      </c>
      <c r="AJ163" s="11">
        <f>'OddsRatio_working_3-way'!U163/(3*'OddsRatio_working_3-way'!X163^(1/3))*SIN(('OddsRatio_working_3-way'!Y163+2*PI())/3)</f>
        <v>-0.37475257665921663</v>
      </c>
      <c r="AK163" s="11">
        <f>'OddsRatio_working_3-way'!U163/(3*'OddsRatio_working_3-way'!X163^(1/3))*SIN(('OddsRatio_working_3-way'!Y163+4*PI())/3)</f>
        <v>0.54878553900404625</v>
      </c>
      <c r="AL163" s="11">
        <f>'OddsRatio_working_3-way'!Z163+'OddsRatio_working_3-way'!AF163</f>
        <v>1.0664099593701288</v>
      </c>
      <c r="AM163" s="11">
        <f>'OddsRatio_working_3-way'!AA163+'OddsRatio_working_3-way'!AG163</f>
        <v>-0.83463891265803092</v>
      </c>
      <c r="AN163" s="11">
        <f>'OddsRatio_working_3-way'!AB163+'OddsRatio_working_3-way'!AH163</f>
        <v>-0.231771046712099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1.0664099593701288</v>
      </c>
      <c r="AS163" s="11">
        <f>IF(('OddsRatio_working_3-way'!X163=0),IF(Q163&gt;0,-Q163^(1/3),(-Q163)^(1/3)),'OddsRatio_working_3-way'!AM163-'OddsRatio_working_3-way'!R163/3)</f>
        <v>-0.83463891265803092</v>
      </c>
      <c r="AT163" s="11">
        <f>IF(('OddsRatio_working_3-way'!X163=0),IF(Q163&gt;0,-Q163^(1/3),(-Q163)^(1/3)),'OddsRatio_working_3-way'!AN163-'OddsRatio_working_3-way'!R163/3)</f>
        <v>-0.231771046712099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2.96</v>
      </c>
      <c r="B164" s="4">
        <f>IF('True_Odds_Calculator_3-way'!B165="","",'True_Odds_Calculator_3-way'!B165)</f>
        <v>2.8</v>
      </c>
      <c r="C164" s="4">
        <f>IF('True_Odds_Calculator_3-way'!C165="","",'True_Odds_Calculator_3-way'!C165)</f>
        <v>2.96</v>
      </c>
      <c r="D164" s="9">
        <f t="shared" si="39"/>
        <v>0.32699691939018272</v>
      </c>
      <c r="E164" s="9">
        <f t="shared" si="40"/>
        <v>0.34600616121963501</v>
      </c>
      <c r="F164" s="9">
        <f t="shared" si="41"/>
        <v>0.32699691939018272</v>
      </c>
      <c r="G164" s="9">
        <f t="shared" si="42"/>
        <v>1.0500677477904921</v>
      </c>
      <c r="H164" s="9">
        <f t="shared" si="43"/>
        <v>3.0581327856693643</v>
      </c>
      <c r="I164" s="9">
        <f t="shared" si="44"/>
        <v>2.890121946022886</v>
      </c>
      <c r="J164" s="9">
        <f t="shared" si="45"/>
        <v>3.0581327856693643</v>
      </c>
      <c r="K164" s="11">
        <f t="shared" si="46"/>
        <v>0.33783783783783783</v>
      </c>
      <c r="L164" s="11">
        <f t="shared" si="47"/>
        <v>0.35714285714285715</v>
      </c>
      <c r="M164" s="11">
        <f t="shared" si="48"/>
        <v>0.33783783783783783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-0.28186632578524495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0.23316028383595949</v>
      </c>
      <c r="Q164" s="11">
        <f>2*'OddsRatio_working_3-way'!K164*'OddsRatio_working_3-way'!L164*'OddsRatio_working_3-way'!M164</f>
        <v>8.1524574767818006E-2</v>
      </c>
      <c r="R164" s="11">
        <f t="shared" si="49"/>
        <v>0</v>
      </c>
      <c r="S164" s="11">
        <f t="shared" si="50"/>
        <v>-0.82720162895089933</v>
      </c>
      <c r="T164" s="11">
        <f t="shared" si="51"/>
        <v>-0.28923133879402074</v>
      </c>
      <c r="U164" s="11">
        <f>'OddsRatio_working_3-way'!S164-'OddsRatio_working_3-way'!R164^2/3</f>
        <v>-0.82720162895089933</v>
      </c>
      <c r="V164" s="11">
        <f>'OddsRatio_working_3-way'!S164*'OddsRatio_working_3-way'!R164/3-2*'OddsRatio_working_3-way'!R164^3/27-'OddsRatio_working_3-way'!T164</f>
        <v>0.28923133879402074</v>
      </c>
      <c r="W164" s="11">
        <f>'OddsRatio_working_3-way'!V164^2+4*'OddsRatio_working_3-way'!U164^3/27</f>
        <v>-2.0050429373395795E-4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0.14478887356623399</v>
      </c>
      <c r="Y164" s="11">
        <f>IF('OddsRatio_working_3-way'!W164&gt;=0,IF('OddsRatio_working_3-way'!V164+SQRT('OddsRatio_working_3-way'!W164)&gt;0,0,PI()),ACOS('OddsRatio_working_3-way'!V164/(2*'OddsRatio_working_3-way'!X164)))</f>
        <v>4.8918133438643485E-2</v>
      </c>
      <c r="Z164" s="11">
        <f>'OddsRatio_working_3-way'!X164^(1/3)*COS('OddsRatio_working_3-way'!Y164/3)</f>
        <v>0.52503387389524614</v>
      </c>
      <c r="AA164" s="11">
        <f>'OddsRatio_working_3-way'!X164^(1/3)*COS(('OddsRatio_working_3-way'!Y164+2*PI())/3)</f>
        <v>-0.26993183307891833</v>
      </c>
      <c r="AB164" s="11">
        <f>'OddsRatio_working_3-way'!X164^(1/3)*COS(('OddsRatio_working_3-way'!Y164+4*PI())/3)</f>
        <v>-0.25510204081632798</v>
      </c>
      <c r="AC164" s="11">
        <f>'OddsRatio_working_3-way'!X164^(1/3)*SIN('OddsRatio_working_3-way'!Y164/3)</f>
        <v>8.5619845548327647E-3</v>
      </c>
      <c r="AD164" s="11">
        <f>'OddsRatio_working_3-way'!X164^(1/3)*SIN(('OddsRatio_working_3-way'!Y164+2*PI())/3)</f>
        <v>0.45041168036322216</v>
      </c>
      <c r="AE164" s="11">
        <f>'OddsRatio_working_3-way'!X164^(1/3)*SIN(('OddsRatio_working_3-way'!Y164+4*PI())/3)</f>
        <v>-0.45897366491805497</v>
      </c>
      <c r="AF164" s="11">
        <f>-'OddsRatio_working_3-way'!U164/(3*'OddsRatio_working_3-way'!X164^(1/3))*COS(('OddsRatio_working_3-way'!Y164)/3)</f>
        <v>0.52503387389524603</v>
      </c>
      <c r="AG164" s="11">
        <f>-'OddsRatio_working_3-way'!U164/(3*'OddsRatio_working_3-way'!X164^(1/3))*COS(('OddsRatio_working_3-way'!Y164+2*PI())/3)</f>
        <v>-0.26993183307891827</v>
      </c>
      <c r="AH164" s="11">
        <f>-'OddsRatio_working_3-way'!U164/(3*'OddsRatio_working_3-way'!X164^(1/3))*COS(('OddsRatio_working_3-way'!Y164+4*PI())/3)</f>
        <v>-0.25510204081632792</v>
      </c>
      <c r="AI164" s="11">
        <f>'OddsRatio_working_3-way'!U164/(3*'OddsRatio_working_3-way'!X164^(1/3))*SIN(('OddsRatio_working_3-way'!Y164)/3)</f>
        <v>-8.561984554832763E-3</v>
      </c>
      <c r="AJ164" s="11">
        <f>'OddsRatio_working_3-way'!U164/(3*'OddsRatio_working_3-way'!X164^(1/3))*SIN(('OddsRatio_working_3-way'!Y164+2*PI())/3)</f>
        <v>-0.4504116803632221</v>
      </c>
      <c r="AK164" s="11">
        <f>'OddsRatio_working_3-way'!U164/(3*'OddsRatio_working_3-way'!X164^(1/3))*SIN(('OddsRatio_working_3-way'!Y164+4*PI())/3)</f>
        <v>0.45897366491805486</v>
      </c>
      <c r="AL164" s="11">
        <f>'OddsRatio_working_3-way'!Z164+'OddsRatio_working_3-way'!AF164</f>
        <v>1.0500677477904921</v>
      </c>
      <c r="AM164" s="11">
        <f>'OddsRatio_working_3-way'!AA164+'OddsRatio_working_3-way'!AG164</f>
        <v>-0.53986366615783665</v>
      </c>
      <c r="AN164" s="11">
        <f>'OddsRatio_working_3-way'!AB164+'OddsRatio_working_3-way'!AH164</f>
        <v>-0.51020408163265585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1.0500677477904921</v>
      </c>
      <c r="AS164" s="11">
        <f>IF(('OddsRatio_working_3-way'!X164=0),IF(Q164&gt;0,-Q164^(1/3),(-Q164)^(1/3)),'OddsRatio_working_3-way'!AM164-'OddsRatio_working_3-way'!R164/3)</f>
        <v>-0.53986366615783665</v>
      </c>
      <c r="AT164" s="11">
        <f>IF(('OddsRatio_working_3-way'!X164=0),IF(Q164&gt;0,-Q164^(1/3),(-Q164)^(1/3)),'OddsRatio_working_3-way'!AN164-'OddsRatio_working_3-way'!R164/3)</f>
        <v>-0.51020408163265585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5.85</v>
      </c>
      <c r="B165" s="4">
        <f>IF('True_Odds_Calculator_3-way'!B166="","",'True_Odds_Calculator_3-way'!B166)</f>
        <v>4.46</v>
      </c>
      <c r="C165" s="4">
        <f>IF('True_Odds_Calculator_3-way'!C166="","",'True_Odds_Calculator_3-way'!C166)</f>
        <v>1.56</v>
      </c>
      <c r="D165" s="9">
        <f t="shared" si="39"/>
        <v>0.16167919692692365</v>
      </c>
      <c r="E165" s="9">
        <f t="shared" si="40"/>
        <v>0.21280887230324586</v>
      </c>
      <c r="F165" s="9">
        <f t="shared" si="41"/>
        <v>0.62551193076983047</v>
      </c>
      <c r="G165" s="9">
        <f t="shared" si="42"/>
        <v>1.0690902317895932</v>
      </c>
      <c r="H165" s="9">
        <f t="shared" si="43"/>
        <v>6.185087624179527</v>
      </c>
      <c r="I165" s="9">
        <f t="shared" si="44"/>
        <v>4.699052201991992</v>
      </c>
      <c r="J165" s="9">
        <f t="shared" si="45"/>
        <v>1.5986905298021723</v>
      </c>
      <c r="K165" s="11">
        <f t="shared" si="46"/>
        <v>0.17094017094017094</v>
      </c>
      <c r="L165" s="11">
        <f t="shared" si="47"/>
        <v>0.22421524663677131</v>
      </c>
      <c r="M165" s="11">
        <f t="shared" si="48"/>
        <v>0.64102564102564097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-0.230882247439681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0.21792562323779985</v>
      </c>
      <c r="Q165" s="11">
        <f>2*'OddsRatio_working_3-way'!K165*'OddsRatio_working_3-way'!L165*'OddsRatio_working_3-way'!M165</f>
        <v>4.9137682804464448E-2</v>
      </c>
      <c r="R165" s="11">
        <f t="shared" si="49"/>
        <v>0</v>
      </c>
      <c r="S165" s="11">
        <f t="shared" si="50"/>
        <v>-0.94388211157176072</v>
      </c>
      <c r="T165" s="11">
        <f t="shared" si="51"/>
        <v>-0.21282572977942743</v>
      </c>
      <c r="U165" s="11">
        <f>'OddsRatio_working_3-way'!S165-'OddsRatio_working_3-way'!R165^2/3</f>
        <v>-0.94388211157176072</v>
      </c>
      <c r="V165" s="11">
        <f>'OddsRatio_working_3-way'!S165*'OddsRatio_working_3-way'!R165/3-2*'OddsRatio_working_3-way'!R165^3/27-'OddsRatio_working_3-way'!T165</f>
        <v>0.21282572977942743</v>
      </c>
      <c r="W165" s="11">
        <f>'OddsRatio_working_3-way'!V165^2+4*'OddsRatio_working_3-way'!U165^3/27</f>
        <v>-7.9285543483029436E-2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0.17647969765611518</v>
      </c>
      <c r="Y165" s="11">
        <f>IF('OddsRatio_working_3-way'!W165&gt;=0,IF('OddsRatio_working_3-way'!V165+SQRT('OddsRatio_working_3-way'!W165)&gt;0,0,PI()),ACOS('OddsRatio_working_3-way'!V165/(2*'OddsRatio_working_3-way'!X165)))</f>
        <v>0.92357112260577712</v>
      </c>
      <c r="Z165" s="11">
        <f>'OddsRatio_working_3-way'!X165^(1/3)*COS('OddsRatio_working_3-way'!Y165/3)</f>
        <v>0.53454511589479659</v>
      </c>
      <c r="AA165" s="11">
        <f>'OddsRatio_working_3-way'!X165^(1/3)*COS(('OddsRatio_working_3-way'!Y165+2*PI())/3)</f>
        <v>-0.41446857419003985</v>
      </c>
      <c r="AB165" s="11">
        <f>'OddsRatio_working_3-way'!X165^(1/3)*COS(('OddsRatio_working_3-way'!Y165+4*PI())/3)</f>
        <v>-0.1200765417047569</v>
      </c>
      <c r="AC165" s="11">
        <f>'OddsRatio_working_3-way'!X165^(1/3)*SIN('OddsRatio_working_3-way'!Y165/3)</f>
        <v>0.16996731920265937</v>
      </c>
      <c r="AD165" s="11">
        <f>'OddsRatio_working_3-way'!X165^(1/3)*SIN(('OddsRatio_working_3-way'!Y165+2*PI())/3)</f>
        <v>0.37794599023246117</v>
      </c>
      <c r="AE165" s="11">
        <f>'OddsRatio_working_3-way'!X165^(1/3)*SIN(('OddsRatio_working_3-way'!Y165+4*PI())/3)</f>
        <v>-0.5479133094351204</v>
      </c>
      <c r="AF165" s="11">
        <f>-'OddsRatio_working_3-way'!U165/(3*'OddsRatio_working_3-way'!X165^(1/3))*COS(('OddsRatio_working_3-way'!Y165)/3)</f>
        <v>0.53454511589479659</v>
      </c>
      <c r="AG165" s="11">
        <f>-'OddsRatio_working_3-way'!U165/(3*'OddsRatio_working_3-way'!X165^(1/3))*COS(('OddsRatio_working_3-way'!Y165+2*PI())/3)</f>
        <v>-0.41446857419003985</v>
      </c>
      <c r="AH165" s="11">
        <f>-'OddsRatio_working_3-way'!U165/(3*'OddsRatio_working_3-way'!X165^(1/3))*COS(('OddsRatio_working_3-way'!Y165+4*PI())/3)</f>
        <v>-0.1200765417047569</v>
      </c>
      <c r="AI165" s="11">
        <f>'OddsRatio_working_3-way'!U165/(3*'OddsRatio_working_3-way'!X165^(1/3))*SIN(('OddsRatio_working_3-way'!Y165)/3)</f>
        <v>-0.16996731920265937</v>
      </c>
      <c r="AJ165" s="11">
        <f>'OddsRatio_working_3-way'!U165/(3*'OddsRatio_working_3-way'!X165^(1/3))*SIN(('OddsRatio_working_3-way'!Y165+2*PI())/3)</f>
        <v>-0.37794599023246117</v>
      </c>
      <c r="AK165" s="11">
        <f>'OddsRatio_working_3-way'!U165/(3*'OddsRatio_working_3-way'!X165^(1/3))*SIN(('OddsRatio_working_3-way'!Y165+4*PI())/3)</f>
        <v>0.5479133094351204</v>
      </c>
      <c r="AL165" s="11">
        <f>'OddsRatio_working_3-way'!Z165+'OddsRatio_working_3-way'!AF165</f>
        <v>1.0690902317895932</v>
      </c>
      <c r="AM165" s="11">
        <f>'OddsRatio_working_3-way'!AA165+'OddsRatio_working_3-way'!AG165</f>
        <v>-0.8289371483800797</v>
      </c>
      <c r="AN165" s="11">
        <f>'OddsRatio_working_3-way'!AB165+'OddsRatio_working_3-way'!AH165</f>
        <v>-0.2401530834095138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1.0690902317895932</v>
      </c>
      <c r="AS165" s="11">
        <f>IF(('OddsRatio_working_3-way'!X165=0),IF(Q165&gt;0,-Q165^(1/3),(-Q165)^(1/3)),'OddsRatio_working_3-way'!AM165-'OddsRatio_working_3-way'!R165/3)</f>
        <v>-0.8289371483800797</v>
      </c>
      <c r="AT165" s="11">
        <f>IF(('OddsRatio_working_3-way'!X165=0),IF(Q165&gt;0,-Q165^(1/3),(-Q165)^(1/3)),'OddsRatio_working_3-way'!AN165-'OddsRatio_working_3-way'!R165/3)</f>
        <v>-0.2401530834095138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2.94</v>
      </c>
      <c r="B166" s="4">
        <f>IF('True_Odds_Calculator_3-way'!B167="","",'True_Odds_Calculator_3-way'!B167)</f>
        <v>3.19</v>
      </c>
      <c r="C166" s="4">
        <f>IF('True_Odds_Calculator_3-way'!C167="","",'True_Odds_Calculator_3-way'!C167)</f>
        <v>2.6</v>
      </c>
      <c r="D166" s="9">
        <f t="shared" si="39"/>
        <v>0.32745418537429871</v>
      </c>
      <c r="E166" s="9">
        <f t="shared" si="40"/>
        <v>0.30133776137892809</v>
      </c>
      <c r="F166" s="9">
        <f t="shared" si="41"/>
        <v>0.37120805324677308</v>
      </c>
      <c r="G166" s="9">
        <f t="shared" si="42"/>
        <v>1.0586919202949243</v>
      </c>
      <c r="H166" s="9">
        <f t="shared" si="43"/>
        <v>3.0538623253721533</v>
      </c>
      <c r="I166" s="9">
        <f t="shared" si="44"/>
        <v>3.3185353054458839</v>
      </c>
      <c r="J166" s="9">
        <f t="shared" si="45"/>
        <v>2.6939070724718794</v>
      </c>
      <c r="K166" s="11">
        <f t="shared" si="46"/>
        <v>0.3401360544217687</v>
      </c>
      <c r="L166" s="11">
        <f t="shared" si="47"/>
        <v>0.31347962382445144</v>
      </c>
      <c r="M166" s="11">
        <f t="shared" si="48"/>
        <v>0.38461538461538458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-0.27877541178033782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0.23498668818865859</v>
      </c>
      <c r="Q166" s="11">
        <f>2*'OddsRatio_working_3-way'!K166*'OddsRatio_working_3-way'!L166*'OddsRatio_working_3-way'!M166</f>
        <v>8.2019786453283991E-2</v>
      </c>
      <c r="R166" s="11">
        <f t="shared" si="49"/>
        <v>0</v>
      </c>
      <c r="S166" s="11">
        <f t="shared" si="50"/>
        <v>-0.84292472814574215</v>
      </c>
      <c r="T166" s="11">
        <f t="shared" si="51"/>
        <v>-0.29421456479781583</v>
      </c>
      <c r="U166" s="11">
        <f>'OddsRatio_working_3-way'!S166-'OddsRatio_working_3-way'!R166^2/3</f>
        <v>-0.84292472814574215</v>
      </c>
      <c r="V166" s="11">
        <f>'OddsRatio_working_3-way'!S166*'OddsRatio_working_3-way'!R166/3-2*'OddsRatio_working_3-way'!R166^3/27-'OddsRatio_working_3-way'!T166</f>
        <v>0.29421456479781583</v>
      </c>
      <c r="W166" s="11">
        <f>'OddsRatio_working_3-way'!V166^2+4*'OddsRatio_working_3-way'!U166^3/27</f>
        <v>-2.166181820038332E-3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0.14893655692878638</v>
      </c>
      <c r="Y166" s="11">
        <f>IF('OddsRatio_working_3-way'!W166&gt;=0,IF('OddsRatio_working_3-way'!V166+SQRT('OddsRatio_working_3-way'!W166)&gt;0,0,PI()),ACOS('OddsRatio_working_3-way'!V166/(2*'OddsRatio_working_3-way'!X166)))</f>
        <v>0.15689145842093555</v>
      </c>
      <c r="Z166" s="11">
        <f>'OddsRatio_working_3-way'!X166^(1/3)*COS('OddsRatio_working_3-way'!Y166/3)</f>
        <v>0.52934596014746216</v>
      </c>
      <c r="AA166" s="11">
        <f>'OddsRatio_working_3-way'!X166^(1/3)*COS(('OddsRatio_working_3-way'!Y166+2*PI())/3)</f>
        <v>-0.28866929006311542</v>
      </c>
      <c r="AB166" s="11">
        <f>'OddsRatio_working_3-way'!X166^(1/3)*COS(('OddsRatio_working_3-way'!Y166+4*PI())/3)</f>
        <v>-0.24067667008434682</v>
      </c>
      <c r="AC166" s="11">
        <f>'OddsRatio_working_3-way'!X166^(1/3)*SIN('OddsRatio_working_3-way'!Y166/3)</f>
        <v>2.7708552063857451E-2</v>
      </c>
      <c r="AD166" s="11">
        <f>'OddsRatio_working_3-way'!X166^(1/3)*SIN(('OddsRatio_working_3-way'!Y166+2*PI())/3)</f>
        <v>0.44457277284643848</v>
      </c>
      <c r="AE166" s="11">
        <f>'OddsRatio_working_3-way'!X166^(1/3)*SIN(('OddsRatio_working_3-way'!Y166+4*PI())/3)</f>
        <v>-0.47228132491029595</v>
      </c>
      <c r="AF166" s="11">
        <f>-'OddsRatio_working_3-way'!U166/(3*'OddsRatio_working_3-way'!X166^(1/3))*COS(('OddsRatio_working_3-way'!Y166)/3)</f>
        <v>0.52934596014746216</v>
      </c>
      <c r="AG166" s="11">
        <f>-'OddsRatio_working_3-way'!U166/(3*'OddsRatio_working_3-way'!X166^(1/3))*COS(('OddsRatio_working_3-way'!Y166+2*PI())/3)</f>
        <v>-0.28866929006311542</v>
      </c>
      <c r="AH166" s="11">
        <f>-'OddsRatio_working_3-way'!U166/(3*'OddsRatio_working_3-way'!X166^(1/3))*COS(('OddsRatio_working_3-way'!Y166+4*PI())/3)</f>
        <v>-0.24067667008434682</v>
      </c>
      <c r="AI166" s="11">
        <f>'OddsRatio_working_3-way'!U166/(3*'OddsRatio_working_3-way'!X166^(1/3))*SIN(('OddsRatio_working_3-way'!Y166)/3)</f>
        <v>-2.7708552063857451E-2</v>
      </c>
      <c r="AJ166" s="11">
        <f>'OddsRatio_working_3-way'!U166/(3*'OddsRatio_working_3-way'!X166^(1/3))*SIN(('OddsRatio_working_3-way'!Y166+2*PI())/3)</f>
        <v>-0.44457277284643848</v>
      </c>
      <c r="AK166" s="11">
        <f>'OddsRatio_working_3-way'!U166/(3*'OddsRatio_working_3-way'!X166^(1/3))*SIN(('OddsRatio_working_3-way'!Y166+4*PI())/3)</f>
        <v>0.47228132491029595</v>
      </c>
      <c r="AL166" s="11">
        <f>'OddsRatio_working_3-way'!Z166+'OddsRatio_working_3-way'!AF166</f>
        <v>1.0586919202949243</v>
      </c>
      <c r="AM166" s="11">
        <f>'OddsRatio_working_3-way'!AA166+'OddsRatio_working_3-way'!AG166</f>
        <v>-0.57733858012623085</v>
      </c>
      <c r="AN166" s="11">
        <f>'OddsRatio_working_3-way'!AB166+'OddsRatio_working_3-way'!AH166</f>
        <v>-0.48135334016869363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1.0586919202949243</v>
      </c>
      <c r="AS166" s="11">
        <f>IF(('OddsRatio_working_3-way'!X166=0),IF(Q166&gt;0,-Q166^(1/3),(-Q166)^(1/3)),'OddsRatio_working_3-way'!AM166-'OddsRatio_working_3-way'!R166/3)</f>
        <v>-0.57733858012623085</v>
      </c>
      <c r="AT166" s="11">
        <f>IF(('OddsRatio_working_3-way'!X166=0),IF(Q166&gt;0,-Q166^(1/3),(-Q166)^(1/3)),'OddsRatio_working_3-way'!AN166-'OddsRatio_working_3-way'!R166/3)</f>
        <v>-0.48135334016869363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1.85</v>
      </c>
      <c r="B167" s="4">
        <f>IF('True_Odds_Calculator_3-way'!B168="","",'True_Odds_Calculator_3-way'!B168)</f>
        <v>3.52</v>
      </c>
      <c r="C167" s="4">
        <f>IF('True_Odds_Calculator_3-way'!C168="","",'True_Odds_Calculator_3-way'!C168)</f>
        <v>4.57</v>
      </c>
      <c r="D167" s="9">
        <f t="shared" si="39"/>
        <v>0.52300157735721997</v>
      </c>
      <c r="E167" s="9">
        <f t="shared" si="40"/>
        <v>0.26998345182493311</v>
      </c>
      <c r="F167" s="9">
        <f t="shared" si="41"/>
        <v>0.20701497081784695</v>
      </c>
      <c r="G167" s="9">
        <f t="shared" si="42"/>
        <v>1.0729883793267525</v>
      </c>
      <c r="H167" s="9">
        <f t="shared" si="43"/>
        <v>1.9120401224277399</v>
      </c>
      <c r="I167" s="9">
        <f t="shared" si="44"/>
        <v>3.7039307159034163</v>
      </c>
      <c r="J167" s="9">
        <f t="shared" si="45"/>
        <v>4.8305685141965062</v>
      </c>
      <c r="K167" s="11">
        <f t="shared" si="46"/>
        <v>0.54054054054054046</v>
      </c>
      <c r="L167" s="11">
        <f t="shared" si="47"/>
        <v>0.28409090909090912</v>
      </c>
      <c r="M167" s="11">
        <f t="shared" si="48"/>
        <v>0.21881838074398249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-0.25695501051080927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0.23320017849558325</v>
      </c>
      <c r="Q167" s="11">
        <f>2*'OddsRatio_working_3-way'!K167*'OddsRatio_working_3-way'!L167*'OddsRatio_working_3-way'!M167</f>
        <v>6.7204662390658004E-2</v>
      </c>
      <c r="R167" s="11">
        <f t="shared" si="49"/>
        <v>0</v>
      </c>
      <c r="S167" s="11">
        <f t="shared" si="50"/>
        <v>-0.90755256350906333</v>
      </c>
      <c r="T167" s="11">
        <f t="shared" si="51"/>
        <v>-0.26154252550693469</v>
      </c>
      <c r="U167" s="11">
        <f>'OddsRatio_working_3-way'!S167-'OddsRatio_working_3-way'!R167^2/3</f>
        <v>-0.90755256350906333</v>
      </c>
      <c r="V167" s="11">
        <f>'OddsRatio_working_3-way'!S167*'OddsRatio_working_3-way'!R167/3-2*'OddsRatio_working_3-way'!R167^3/27-'OddsRatio_working_3-way'!T167</f>
        <v>0.26154252550693469</v>
      </c>
      <c r="W167" s="11">
        <f>'OddsRatio_working_3-way'!V167^2+4*'OddsRatio_working_3-way'!U167^3/27</f>
        <v>-4.2337310524259583E-2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0.1663894551743027</v>
      </c>
      <c r="Y167" s="11">
        <f>IF('OddsRatio_working_3-way'!W167&gt;=0,IF('OddsRatio_working_3-way'!V167+SQRT('OddsRatio_working_3-way'!W167)&gt;0,0,PI()),ACOS('OddsRatio_working_3-way'!V167/(2*'OddsRatio_working_3-way'!X167)))</f>
        <v>0.66658978869705243</v>
      </c>
      <c r="Z167" s="11">
        <f>'OddsRatio_working_3-way'!X167^(1/3)*COS('OddsRatio_working_3-way'!Y167/3)</f>
        <v>0.53649418966337625</v>
      </c>
      <c r="AA167" s="11">
        <f>'OddsRatio_working_3-way'!X167^(1/3)*COS(('OddsRatio_working_3-way'!Y167+2*PI())/3)</f>
        <v>-0.37321675340188537</v>
      </c>
      <c r="AB167" s="11">
        <f>'OddsRatio_working_3-way'!X167^(1/3)*COS(('OddsRatio_working_3-way'!Y167+4*PI())/3)</f>
        <v>-0.16327743626149102</v>
      </c>
      <c r="AC167" s="11">
        <f>'OddsRatio_working_3-way'!X167^(1/3)*SIN('OddsRatio_working_3-way'!Y167/3)</f>
        <v>0.12120852126449301</v>
      </c>
      <c r="AD167" s="11">
        <f>'OddsRatio_working_3-way'!X167^(1/3)*SIN(('OddsRatio_working_3-way'!Y167+2*PI())/3)</f>
        <v>0.40401333659898414</v>
      </c>
      <c r="AE167" s="11">
        <f>'OddsRatio_working_3-way'!X167^(1/3)*SIN(('OddsRatio_working_3-way'!Y167+4*PI())/3)</f>
        <v>-0.52522185786347708</v>
      </c>
      <c r="AF167" s="11">
        <f>-'OddsRatio_working_3-way'!U167/(3*'OddsRatio_working_3-way'!X167^(1/3))*COS(('OddsRatio_working_3-way'!Y167)/3)</f>
        <v>0.53649418966337625</v>
      </c>
      <c r="AG167" s="11">
        <f>-'OddsRatio_working_3-way'!U167/(3*'OddsRatio_working_3-way'!X167^(1/3))*COS(('OddsRatio_working_3-way'!Y167+2*PI())/3)</f>
        <v>-0.37321675340188537</v>
      </c>
      <c r="AH167" s="11">
        <f>-'OddsRatio_working_3-way'!U167/(3*'OddsRatio_working_3-way'!X167^(1/3))*COS(('OddsRatio_working_3-way'!Y167+4*PI())/3)</f>
        <v>-0.16327743626149102</v>
      </c>
      <c r="AI167" s="11">
        <f>'OddsRatio_working_3-way'!U167/(3*'OddsRatio_working_3-way'!X167^(1/3))*SIN(('OddsRatio_working_3-way'!Y167)/3)</f>
        <v>-0.12120852126449301</v>
      </c>
      <c r="AJ167" s="11">
        <f>'OddsRatio_working_3-way'!U167/(3*'OddsRatio_working_3-way'!X167^(1/3))*SIN(('OddsRatio_working_3-way'!Y167+2*PI())/3)</f>
        <v>-0.40401333659898414</v>
      </c>
      <c r="AK167" s="11">
        <f>'OddsRatio_working_3-way'!U167/(3*'OddsRatio_working_3-way'!X167^(1/3))*SIN(('OddsRatio_working_3-way'!Y167+4*PI())/3)</f>
        <v>0.52522185786347708</v>
      </c>
      <c r="AL167" s="11">
        <f>'OddsRatio_working_3-way'!Z167+'OddsRatio_working_3-way'!AF167</f>
        <v>1.0729883793267525</v>
      </c>
      <c r="AM167" s="11">
        <f>'OddsRatio_working_3-way'!AA167+'OddsRatio_working_3-way'!AG167</f>
        <v>-0.74643350680377074</v>
      </c>
      <c r="AN167" s="11">
        <f>'OddsRatio_working_3-way'!AB167+'OddsRatio_working_3-way'!AH167</f>
        <v>-0.32655487252298204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1.0729883793267525</v>
      </c>
      <c r="AS167" s="11">
        <f>IF(('OddsRatio_working_3-way'!X167=0),IF(Q167&gt;0,-Q167^(1/3),(-Q167)^(1/3)),'OddsRatio_working_3-way'!AM167-'OddsRatio_working_3-way'!R167/3)</f>
        <v>-0.74643350680377074</v>
      </c>
      <c r="AT167" s="11">
        <f>IF(('OddsRatio_working_3-way'!X167=0),IF(Q167&gt;0,-Q167^(1/3),(-Q167)^(1/3)),'OddsRatio_working_3-way'!AN167-'OddsRatio_working_3-way'!R167/3)</f>
        <v>-0.32655487252298204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1.68</v>
      </c>
      <c r="B168" s="4">
        <f>IF('True_Odds_Calculator_3-way'!B169="","",'True_Odds_Calculator_3-way'!B169)</f>
        <v>3.65</v>
      </c>
      <c r="C168" s="4">
        <f>IF('True_Odds_Calculator_3-way'!C169="","",'True_Odds_Calculator_3-way'!C169)</f>
        <v>5.78</v>
      </c>
      <c r="D168" s="9">
        <f t="shared" si="39"/>
        <v>0.57751684219987764</v>
      </c>
      <c r="E168" s="9">
        <f t="shared" si="40"/>
        <v>0.25967967774299772</v>
      </c>
      <c r="F168" s="9">
        <f t="shared" si="41"/>
        <v>0.16280348005712486</v>
      </c>
      <c r="G168" s="9">
        <f t="shared" si="42"/>
        <v>1.0758106362822539</v>
      </c>
      <c r="H168" s="9">
        <f t="shared" si="43"/>
        <v>1.7315512326719324</v>
      </c>
      <c r="I168" s="9">
        <f t="shared" si="44"/>
        <v>3.850898186147973</v>
      </c>
      <c r="J168" s="9">
        <f t="shared" si="45"/>
        <v>6.1423748414291737</v>
      </c>
      <c r="K168" s="11">
        <f t="shared" si="46"/>
        <v>0.59523809523809523</v>
      </c>
      <c r="L168" s="11">
        <f t="shared" si="47"/>
        <v>0.27397260273972601</v>
      </c>
      <c r="M168" s="11">
        <f t="shared" si="48"/>
        <v>0.17301038062283736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-0.24302597751429356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0.22881836054325033</v>
      </c>
      <c r="Q168" s="11">
        <f>2*'OddsRatio_working_3-way'!K168*'OddsRatio_working_3-way'!L168*'OddsRatio_working_3-way'!M168</f>
        <v>5.642869557170168E-2</v>
      </c>
      <c r="R168" s="11">
        <f t="shared" si="49"/>
        <v>0</v>
      </c>
      <c r="S168" s="11">
        <f t="shared" si="50"/>
        <v>-0.94153869015830782</v>
      </c>
      <c r="T168" s="11">
        <f t="shared" si="51"/>
        <v>-0.23219203209822634</v>
      </c>
      <c r="U168" s="11">
        <f>'OddsRatio_working_3-way'!S168-'OddsRatio_working_3-way'!R168^2/3</f>
        <v>-0.94153869015830782</v>
      </c>
      <c r="V168" s="11">
        <f>'OddsRatio_working_3-way'!S168*'OddsRatio_working_3-way'!R168/3-2*'OddsRatio_working_3-way'!R168^3/27-'OddsRatio_working_3-way'!T168</f>
        <v>0.23219203209822634</v>
      </c>
      <c r="W168" s="11">
        <f>'OddsRatio_working_3-way'!V168^2+4*'OddsRatio_working_3-way'!U168^3/27</f>
        <v>-6.9741592090047683E-2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0.17582287383895151</v>
      </c>
      <c r="Y168" s="11">
        <f>IF('OddsRatio_working_3-way'!W168&gt;=0,IF('OddsRatio_working_3-way'!V168+SQRT('OddsRatio_working_3-way'!W168)&gt;0,0,PI()),ACOS('OddsRatio_working_3-way'!V168/(2*'OddsRatio_working_3-way'!X168)))</f>
        <v>0.84957686365756135</v>
      </c>
      <c r="Z168" s="11">
        <f>'OddsRatio_working_3-way'!X168^(1/3)*COS('OddsRatio_working_3-way'!Y168/3)</f>
        <v>0.53790531814112696</v>
      </c>
      <c r="AA168" s="11">
        <f>'OddsRatio_working_3-way'!X168^(1/3)*COS(('OddsRatio_working_3-way'!Y168+2*PI())/3)</f>
        <v>-0.40451841461449406</v>
      </c>
      <c r="AB168" s="11">
        <f>'OddsRatio_working_3-way'!X168^(1/3)*COS(('OddsRatio_working_3-way'!Y168+4*PI())/3)</f>
        <v>-0.13338690352663327</v>
      </c>
      <c r="AC168" s="11">
        <f>'OddsRatio_working_3-way'!X168^(1/3)*SIN('OddsRatio_working_3-way'!Y168/3)</f>
        <v>0.15653785091236666</v>
      </c>
      <c r="AD168" s="11">
        <f>'OddsRatio_working_3-way'!X168^(1/3)*SIN(('OddsRatio_working_3-way'!Y168+2*PI())/3)</f>
        <v>0.38757074488478305</v>
      </c>
      <c r="AE168" s="11">
        <f>'OddsRatio_working_3-way'!X168^(1/3)*SIN(('OddsRatio_working_3-way'!Y168+4*PI())/3)</f>
        <v>-0.54410859579714954</v>
      </c>
      <c r="AF168" s="11">
        <f>-'OddsRatio_working_3-way'!U168/(3*'OddsRatio_working_3-way'!X168^(1/3))*COS(('OddsRatio_working_3-way'!Y168)/3)</f>
        <v>0.53790531814112696</v>
      </c>
      <c r="AG168" s="11">
        <f>-'OddsRatio_working_3-way'!U168/(3*'OddsRatio_working_3-way'!X168^(1/3))*COS(('OddsRatio_working_3-way'!Y168+2*PI())/3)</f>
        <v>-0.40451841461449406</v>
      </c>
      <c r="AH168" s="11">
        <f>-'OddsRatio_working_3-way'!U168/(3*'OddsRatio_working_3-way'!X168^(1/3))*COS(('OddsRatio_working_3-way'!Y168+4*PI())/3)</f>
        <v>-0.13338690352663327</v>
      </c>
      <c r="AI168" s="11">
        <f>'OddsRatio_working_3-way'!U168/(3*'OddsRatio_working_3-way'!X168^(1/3))*SIN(('OddsRatio_working_3-way'!Y168)/3)</f>
        <v>-0.15653785091236666</v>
      </c>
      <c r="AJ168" s="11">
        <f>'OddsRatio_working_3-way'!U168/(3*'OddsRatio_working_3-way'!X168^(1/3))*SIN(('OddsRatio_working_3-way'!Y168+2*PI())/3)</f>
        <v>-0.38757074488478305</v>
      </c>
      <c r="AK168" s="11">
        <f>'OddsRatio_working_3-way'!U168/(3*'OddsRatio_working_3-way'!X168^(1/3))*SIN(('OddsRatio_working_3-way'!Y168+4*PI())/3)</f>
        <v>0.54410859579714954</v>
      </c>
      <c r="AL168" s="11">
        <f>'OddsRatio_working_3-way'!Z168+'OddsRatio_working_3-way'!AF168</f>
        <v>1.0758106362822539</v>
      </c>
      <c r="AM168" s="11">
        <f>'OddsRatio_working_3-way'!AA168+'OddsRatio_working_3-way'!AG168</f>
        <v>-0.80903682922898812</v>
      </c>
      <c r="AN168" s="11">
        <f>'OddsRatio_working_3-way'!AB168+'OddsRatio_working_3-way'!AH168</f>
        <v>-0.26677380705326653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1.0758106362822539</v>
      </c>
      <c r="AS168" s="11">
        <f>IF(('OddsRatio_working_3-way'!X168=0),IF(Q168&gt;0,-Q168^(1/3),(-Q168)^(1/3)),'OddsRatio_working_3-way'!AM168-'OddsRatio_working_3-way'!R168/3)</f>
        <v>-0.80903682922898812</v>
      </c>
      <c r="AT168" s="11">
        <f>IF(('OddsRatio_working_3-way'!X168=0),IF(Q168&gt;0,-Q168^(1/3),(-Q168)^(1/3)),'OddsRatio_working_3-way'!AN168-'OddsRatio_working_3-way'!R168/3)</f>
        <v>-0.26677380705326653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2.2799999999999998</v>
      </c>
      <c r="B169" s="4">
        <f>IF('True_Odds_Calculator_3-way'!B170="","",'True_Odds_Calculator_3-way'!B170)</f>
        <v>2.93</v>
      </c>
      <c r="C169" s="4">
        <f>IF('True_Odds_Calculator_3-way'!C170="","",'True_Odds_Calculator_3-way'!C170)</f>
        <v>3.84</v>
      </c>
      <c r="D169" s="9">
        <f t="shared" si="39"/>
        <v>0.42356332293801613</v>
      </c>
      <c r="E169" s="9">
        <f t="shared" si="40"/>
        <v>0.32765235280902782</v>
      </c>
      <c r="F169" s="9">
        <f t="shared" si="41"/>
        <v>0.2487843242529561</v>
      </c>
      <c r="G169" s="9">
        <f t="shared" si="42"/>
        <v>1.06322037241307</v>
      </c>
      <c r="H169" s="9">
        <f t="shared" si="43"/>
        <v>2.3609220766887296</v>
      </c>
      <c r="I169" s="9">
        <f t="shared" si="44"/>
        <v>3.0520153187572254</v>
      </c>
      <c r="J169" s="9">
        <f t="shared" si="45"/>
        <v>4.0195458576531182</v>
      </c>
      <c r="K169" s="11">
        <f t="shared" si="46"/>
        <v>0.43859649122807021</v>
      </c>
      <c r="L169" s="11">
        <f t="shared" si="47"/>
        <v>0.34129692832764502</v>
      </c>
      <c r="M169" s="11">
        <f t="shared" si="48"/>
        <v>0.26041666666666669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-0.27349659701015905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0.23584228988284134</v>
      </c>
      <c r="Q169" s="11">
        <f>2*'OddsRatio_working_3-way'!K169*'OddsRatio_working_3-way'!L169*'OddsRatio_working_3-way'!M169</f>
        <v>7.7964393349699623E-2</v>
      </c>
      <c r="R169" s="11">
        <f t="shared" si="49"/>
        <v>0</v>
      </c>
      <c r="S169" s="11">
        <f t="shared" si="50"/>
        <v>-0.8623225753484639</v>
      </c>
      <c r="T169" s="11">
        <f t="shared" si="51"/>
        <v>-0.28506531416478148</v>
      </c>
      <c r="U169" s="11">
        <f>'OddsRatio_working_3-way'!S169-'OddsRatio_working_3-way'!R169^2/3</f>
        <v>-0.8623225753484639</v>
      </c>
      <c r="V169" s="11">
        <f>'OddsRatio_working_3-way'!S169*'OddsRatio_working_3-way'!R169/3-2*'OddsRatio_working_3-way'!R169^3/27-'OddsRatio_working_3-way'!T169</f>
        <v>0.28506531416478148</v>
      </c>
      <c r="W169" s="11">
        <f>'OddsRatio_working_3-way'!V169^2+4*'OddsRatio_working_3-way'!U169^3/27</f>
        <v>-1.3733805201037216E-2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0.15410713687310429</v>
      </c>
      <c r="Y169" s="11">
        <f>IF('OddsRatio_working_3-way'!W169&gt;=0,IF('OddsRatio_working_3-way'!V169+SQRT('OddsRatio_working_3-way'!W169)&gt;0,0,PI()),ACOS('OddsRatio_working_3-way'!V169/(2*'OddsRatio_working_3-way'!X169)))</f>
        <v>0.39004147274418166</v>
      </c>
      <c r="Z169" s="11">
        <f>'OddsRatio_working_3-way'!X169^(1/3)*COS('OddsRatio_working_3-way'!Y169/3)</f>
        <v>0.53161018620653511</v>
      </c>
      <c r="AA169" s="11">
        <f>'OddsRatio_working_3-way'!X169^(1/3)*COS(('OddsRatio_working_3-way'!Y169+2*PI())/3)</f>
        <v>-0.32600144912425771</v>
      </c>
      <c r="AB169" s="11">
        <f>'OddsRatio_working_3-way'!X169^(1/3)*COS(('OddsRatio_working_3-way'!Y169+4*PI())/3)</f>
        <v>-0.20560873708227748</v>
      </c>
      <c r="AC169" s="11">
        <f>'OddsRatio_working_3-way'!X169^(1/3)*SIN('OddsRatio_working_3-way'!Y169/3)</f>
        <v>6.9508764705906445E-2</v>
      </c>
      <c r="AD169" s="11">
        <f>'OddsRatio_working_3-way'!X169^(1/3)*SIN(('OddsRatio_working_3-way'!Y169+2*PI())/3)</f>
        <v>0.42563354381248192</v>
      </c>
      <c r="AE169" s="11">
        <f>'OddsRatio_working_3-way'!X169^(1/3)*SIN(('OddsRatio_working_3-way'!Y169+4*PI())/3)</f>
        <v>-0.49514230851838836</v>
      </c>
      <c r="AF169" s="11">
        <f>-'OddsRatio_working_3-way'!U169/(3*'OddsRatio_working_3-way'!X169^(1/3))*COS(('OddsRatio_working_3-way'!Y169)/3)</f>
        <v>0.531610186206535</v>
      </c>
      <c r="AG169" s="11">
        <f>-'OddsRatio_working_3-way'!U169/(3*'OddsRatio_working_3-way'!X169^(1/3))*COS(('OddsRatio_working_3-way'!Y169+2*PI())/3)</f>
        <v>-0.32600144912425766</v>
      </c>
      <c r="AH169" s="11">
        <f>-'OddsRatio_working_3-way'!U169/(3*'OddsRatio_working_3-way'!X169^(1/3))*COS(('OddsRatio_working_3-way'!Y169+4*PI())/3)</f>
        <v>-0.20560873708227745</v>
      </c>
      <c r="AI169" s="11">
        <f>'OddsRatio_working_3-way'!U169/(3*'OddsRatio_working_3-way'!X169^(1/3))*SIN(('OddsRatio_working_3-way'!Y169)/3)</f>
        <v>-6.9508764705906431E-2</v>
      </c>
      <c r="AJ169" s="11">
        <f>'OddsRatio_working_3-way'!U169/(3*'OddsRatio_working_3-way'!X169^(1/3))*SIN(('OddsRatio_working_3-way'!Y169+2*PI())/3)</f>
        <v>-0.42563354381248186</v>
      </c>
      <c r="AK169" s="11">
        <f>'OddsRatio_working_3-way'!U169/(3*'OddsRatio_working_3-way'!X169^(1/3))*SIN(('OddsRatio_working_3-way'!Y169+4*PI())/3)</f>
        <v>0.49514230851838825</v>
      </c>
      <c r="AL169" s="11">
        <f>'OddsRatio_working_3-way'!Z169+'OddsRatio_working_3-way'!AF169</f>
        <v>1.06322037241307</v>
      </c>
      <c r="AM169" s="11">
        <f>'OddsRatio_working_3-way'!AA169+'OddsRatio_working_3-way'!AG169</f>
        <v>-0.65200289824851532</v>
      </c>
      <c r="AN169" s="11">
        <f>'OddsRatio_working_3-way'!AB169+'OddsRatio_working_3-way'!AH169</f>
        <v>-0.4112174741645549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1.06322037241307</v>
      </c>
      <c r="AS169" s="11">
        <f>IF(('OddsRatio_working_3-way'!X169=0),IF(Q169&gt;0,-Q169^(1/3),(-Q169)^(1/3)),'OddsRatio_working_3-way'!AM169-'OddsRatio_working_3-way'!R169/3)</f>
        <v>-0.65200289824851532</v>
      </c>
      <c r="AT169" s="11">
        <f>IF(('OddsRatio_working_3-way'!X169=0),IF(Q169&gt;0,-Q169^(1/3),(-Q169)^(1/3)),'OddsRatio_working_3-way'!AN169-'OddsRatio_working_3-way'!R169/3)</f>
        <v>-0.4112174741645549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2.78</v>
      </c>
      <c r="B170" s="4">
        <f>IF('True_Odds_Calculator_3-way'!B171="","",'True_Odds_Calculator_3-way'!B171)</f>
        <v>3.14</v>
      </c>
      <c r="C170" s="4">
        <f>IF('True_Odds_Calculator_3-way'!C171="","",'True_Odds_Calculator_3-way'!C171)</f>
        <v>2.77</v>
      </c>
      <c r="D170" s="9">
        <f t="shared" si="39"/>
        <v>0.3463888810528471</v>
      </c>
      <c r="E170" s="9">
        <f t="shared" si="40"/>
        <v>0.30594561971468404</v>
      </c>
      <c r="F170" s="9">
        <f t="shared" si="41"/>
        <v>0.34766549923246864</v>
      </c>
      <c r="G170" s="9">
        <f t="shared" si="42"/>
        <v>1.0600723000097036</v>
      </c>
      <c r="H170" s="9">
        <f t="shared" si="43"/>
        <v>2.8869286940172718</v>
      </c>
      <c r="I170" s="9">
        <f t="shared" si="44"/>
        <v>3.2685547220207658</v>
      </c>
      <c r="J170" s="9">
        <f t="shared" si="45"/>
        <v>2.8763279710171759</v>
      </c>
      <c r="K170" s="11">
        <f t="shared" si="46"/>
        <v>0.35971223021582738</v>
      </c>
      <c r="L170" s="11">
        <f t="shared" si="47"/>
        <v>0.31847133757961782</v>
      </c>
      <c r="M170" s="11">
        <f t="shared" si="48"/>
        <v>0.36101083032490977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-0.27883855853071904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0.23531957390697161</v>
      </c>
      <c r="Q170" s="11">
        <f>2*'OddsRatio_working_3-way'!K170*'OddsRatio_working_3-way'!L170*'OddsRatio_working_3-way'!M170</f>
        <v>8.2713382744102504E-2</v>
      </c>
      <c r="R170" s="11">
        <f t="shared" si="49"/>
        <v>0</v>
      </c>
      <c r="S170" s="11">
        <f t="shared" si="50"/>
        <v>-0.84392766605500502</v>
      </c>
      <c r="T170" s="11">
        <f t="shared" si="51"/>
        <v>-0.29663538349912305</v>
      </c>
      <c r="U170" s="11">
        <f>'OddsRatio_working_3-way'!S170-'OddsRatio_working_3-way'!R170^2/3</f>
        <v>-0.84392766605500502</v>
      </c>
      <c r="V170" s="11">
        <f>'OddsRatio_working_3-way'!S170*'OddsRatio_working_3-way'!R170/3-2*'OddsRatio_working_3-way'!R170^3/27-'OddsRatio_working_3-way'!T170</f>
        <v>0.29663538349912305</v>
      </c>
      <c r="W170" s="11">
        <f>'OddsRatio_working_3-way'!V170^2+4*'OddsRatio_working_3-way'!U170^3/27</f>
        <v>-1.0529335568356113E-3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0.14920244996355406</v>
      </c>
      <c r="Y170" s="11">
        <f>IF('OddsRatio_working_3-way'!W170&gt;=0,IF('OddsRatio_working_3-way'!V170+SQRT('OddsRatio_working_3-way'!W170)&gt;0,0,PI()),ACOS('OddsRatio_working_3-way'!V170/(2*'OddsRatio_working_3-way'!X170)))</f>
        <v>0.10895675660219739</v>
      </c>
      <c r="Z170" s="11">
        <f>'OddsRatio_working_3-way'!X170^(1/3)*COS('OddsRatio_working_3-way'!Y170/3)</f>
        <v>0.53003615000485182</v>
      </c>
      <c r="AA170" s="11">
        <f>'OddsRatio_working_3-way'!X170^(1/3)*COS(('OddsRatio_working_3-way'!Y170+2*PI())/3)</f>
        <v>-0.28169669244443712</v>
      </c>
      <c r="AB170" s="11">
        <f>'OddsRatio_working_3-way'!X170^(1/3)*COS(('OddsRatio_working_3-way'!Y170+4*PI())/3)</f>
        <v>-0.24833945756041462</v>
      </c>
      <c r="AC170" s="11">
        <f>'OddsRatio_working_3-way'!X170^(1/3)*SIN('OddsRatio_working_3-way'!Y170/3)</f>
        <v>1.9258808539711996E-2</v>
      </c>
      <c r="AD170" s="11">
        <f>'OddsRatio_working_3-way'!X170^(1/3)*SIN(('OddsRatio_working_3-way'!Y170+2*PI())/3)</f>
        <v>0.4493953665584452</v>
      </c>
      <c r="AE170" s="11">
        <f>'OddsRatio_working_3-way'!X170^(1/3)*SIN(('OddsRatio_working_3-way'!Y170+4*PI())/3)</f>
        <v>-0.4686541750981571</v>
      </c>
      <c r="AF170" s="11">
        <f>-'OddsRatio_working_3-way'!U170/(3*'OddsRatio_working_3-way'!X170^(1/3))*COS(('OddsRatio_working_3-way'!Y170)/3)</f>
        <v>0.53003615000485171</v>
      </c>
      <c r="AG170" s="11">
        <f>-'OddsRatio_working_3-way'!U170/(3*'OddsRatio_working_3-way'!X170^(1/3))*COS(('OddsRatio_working_3-way'!Y170+2*PI())/3)</f>
        <v>-0.28169669244443707</v>
      </c>
      <c r="AH170" s="11">
        <f>-'OddsRatio_working_3-way'!U170/(3*'OddsRatio_working_3-way'!X170^(1/3))*COS(('OddsRatio_working_3-way'!Y170+4*PI())/3)</f>
        <v>-0.24833945756041456</v>
      </c>
      <c r="AI170" s="11">
        <f>'OddsRatio_working_3-way'!U170/(3*'OddsRatio_working_3-way'!X170^(1/3))*SIN(('OddsRatio_working_3-way'!Y170)/3)</f>
        <v>-1.9258808539711989E-2</v>
      </c>
      <c r="AJ170" s="11">
        <f>'OddsRatio_working_3-way'!U170/(3*'OddsRatio_working_3-way'!X170^(1/3))*SIN(('OddsRatio_working_3-way'!Y170+2*PI())/3)</f>
        <v>-0.44939536655844509</v>
      </c>
      <c r="AK170" s="11">
        <f>'OddsRatio_working_3-way'!U170/(3*'OddsRatio_working_3-way'!X170^(1/3))*SIN(('OddsRatio_working_3-way'!Y170+4*PI())/3)</f>
        <v>0.46865417509815699</v>
      </c>
      <c r="AL170" s="11">
        <f>'OddsRatio_working_3-way'!Z170+'OddsRatio_working_3-way'!AF170</f>
        <v>1.0600723000097036</v>
      </c>
      <c r="AM170" s="11">
        <f>'OddsRatio_working_3-way'!AA170+'OddsRatio_working_3-way'!AG170</f>
        <v>-0.56339338488887414</v>
      </c>
      <c r="AN170" s="11">
        <f>'OddsRatio_working_3-way'!AB170+'OddsRatio_working_3-way'!AH170</f>
        <v>-0.49667891512082918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1.0600723000097036</v>
      </c>
      <c r="AS170" s="11">
        <f>IF(('OddsRatio_working_3-way'!X170=0),IF(Q170&gt;0,-Q170^(1/3),(-Q170)^(1/3)),'OddsRatio_working_3-way'!AM170-'OddsRatio_working_3-way'!R170/3)</f>
        <v>-0.56339338488887414</v>
      </c>
      <c r="AT170" s="11">
        <f>IF(('OddsRatio_working_3-way'!X170=0),IF(Q170&gt;0,-Q170^(1/3),(-Q170)^(1/3)),'OddsRatio_working_3-way'!AN170-'OddsRatio_working_3-way'!R170/3)</f>
        <v>-0.49667891512082918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1.82</v>
      </c>
      <c r="B171" s="4">
        <f>IF('True_Odds_Calculator_3-way'!B172="","",'True_Odds_Calculator_3-way'!B172)</f>
        <v>3.91</v>
      </c>
      <c r="C171" s="4">
        <f>IF('True_Odds_Calculator_3-way'!C172="","",'True_Odds_Calculator_3-way'!C172)</f>
        <v>4.47</v>
      </c>
      <c r="D171" s="9">
        <f t="shared" si="39"/>
        <v>0.53764251388106155</v>
      </c>
      <c r="E171" s="9">
        <f t="shared" si="40"/>
        <v>0.24680073992744919</v>
      </c>
      <c r="F171" s="9">
        <f t="shared" si="41"/>
        <v>0.21555674619148943</v>
      </c>
      <c r="G171" s="9">
        <f t="shared" si="42"/>
        <v>1.0487462919509936</v>
      </c>
      <c r="H171" s="9">
        <f t="shared" si="43"/>
        <v>1.8599719593998145</v>
      </c>
      <c r="I171" s="9">
        <f t="shared" si="44"/>
        <v>4.0518517095773907</v>
      </c>
      <c r="J171" s="9">
        <f t="shared" si="45"/>
        <v>4.6391496330699473</v>
      </c>
      <c r="K171" s="11">
        <f t="shared" si="46"/>
        <v>0.54945054945054939</v>
      </c>
      <c r="L171" s="11">
        <f t="shared" si="47"/>
        <v>0.25575447570332482</v>
      </c>
      <c r="M171" s="11">
        <f t="shared" si="48"/>
        <v>0.2237136465324385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-0.26030388362388568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0.2263480867645031</v>
      </c>
      <c r="Q171" s="11">
        <f>2*'OddsRatio_working_3-way'!K171*'OddsRatio_working_3-way'!L171*'OddsRatio_working_3-way'!M171</f>
        <v>6.2874468545695311E-2</v>
      </c>
      <c r="R171" s="11">
        <f t="shared" si="49"/>
        <v>0</v>
      </c>
      <c r="S171" s="11">
        <f t="shared" si="50"/>
        <v>-0.86955324528140554</v>
      </c>
      <c r="T171" s="11">
        <f t="shared" si="51"/>
        <v>-0.24154256813372377</v>
      </c>
      <c r="U171" s="11">
        <f>'OddsRatio_working_3-way'!S171-'OddsRatio_working_3-way'!R171^2/3</f>
        <v>-0.86955324528140554</v>
      </c>
      <c r="V171" s="11">
        <f>'OddsRatio_working_3-way'!S171*'OddsRatio_working_3-way'!R171/3-2*'OddsRatio_working_3-way'!R171^3/27-'OddsRatio_working_3-way'!T171</f>
        <v>0.24154256813372377</v>
      </c>
      <c r="W171" s="11">
        <f>'OddsRatio_working_3-way'!V171^2+4*'OddsRatio_working_3-way'!U171^3/27</f>
        <v>-3.9062976653534587E-2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0.15604950246169416</v>
      </c>
      <c r="Y171" s="11">
        <f>IF('OddsRatio_working_3-way'!W171&gt;=0,IF('OddsRatio_working_3-way'!V171+SQRT('OddsRatio_working_3-way'!W171)&gt;0,0,PI()),ACOS('OddsRatio_working_3-way'!V171/(2*'OddsRatio_working_3-way'!X171)))</f>
        <v>0.68577370681505301</v>
      </c>
      <c r="Z171" s="11">
        <f>'OddsRatio_working_3-way'!X171^(1/3)*COS('OddsRatio_working_3-way'!Y171/3)</f>
        <v>0.52437314597549689</v>
      </c>
      <c r="AA171" s="11">
        <f>'OddsRatio_working_3-way'!X171^(1/3)*COS(('OddsRatio_working_3-way'!Y171+2*PI())/3)</f>
        <v>-0.36784126599838385</v>
      </c>
      <c r="AB171" s="11">
        <f>'OddsRatio_working_3-way'!X171^(1/3)*COS(('OddsRatio_working_3-way'!Y171+4*PI())/3)</f>
        <v>-0.15653187997711315</v>
      </c>
      <c r="AC171" s="11">
        <f>'OddsRatio_working_3-way'!X171^(1/3)*SIN('OddsRatio_working_3-way'!Y171/3)</f>
        <v>0.12199953090167523</v>
      </c>
      <c r="AD171" s="11">
        <f>'OddsRatio_working_3-way'!X171^(1/3)*SIN(('OddsRatio_working_3-way'!Y171+2*PI())/3)</f>
        <v>0.39312070002630845</v>
      </c>
      <c r="AE171" s="11">
        <f>'OddsRatio_working_3-way'!X171^(1/3)*SIN(('OddsRatio_working_3-way'!Y171+4*PI())/3)</f>
        <v>-0.51512023092798365</v>
      </c>
      <c r="AF171" s="11">
        <f>-'OddsRatio_working_3-way'!U171/(3*'OddsRatio_working_3-way'!X171^(1/3))*COS(('OddsRatio_working_3-way'!Y171)/3)</f>
        <v>0.52437314597549678</v>
      </c>
      <c r="AG171" s="11">
        <f>-'OddsRatio_working_3-way'!U171/(3*'OddsRatio_working_3-way'!X171^(1/3))*COS(('OddsRatio_working_3-way'!Y171+2*PI())/3)</f>
        <v>-0.36784126599838379</v>
      </c>
      <c r="AH171" s="11">
        <f>-'OddsRatio_working_3-way'!U171/(3*'OddsRatio_working_3-way'!X171^(1/3))*COS(('OddsRatio_working_3-way'!Y171+4*PI())/3)</f>
        <v>-0.15653187997711313</v>
      </c>
      <c r="AI171" s="11">
        <f>'OddsRatio_working_3-way'!U171/(3*'OddsRatio_working_3-way'!X171^(1/3))*SIN(('OddsRatio_working_3-way'!Y171)/3)</f>
        <v>-0.1219995309016752</v>
      </c>
      <c r="AJ171" s="11">
        <f>'OddsRatio_working_3-way'!U171/(3*'OddsRatio_working_3-way'!X171^(1/3))*SIN(('OddsRatio_working_3-way'!Y171+2*PI())/3)</f>
        <v>-0.39312070002630833</v>
      </c>
      <c r="AK171" s="11">
        <f>'OddsRatio_working_3-way'!U171/(3*'OddsRatio_working_3-way'!X171^(1/3))*SIN(('OddsRatio_working_3-way'!Y171+4*PI())/3)</f>
        <v>0.51512023092798354</v>
      </c>
      <c r="AL171" s="11">
        <f>'OddsRatio_working_3-way'!Z171+'OddsRatio_working_3-way'!AF171</f>
        <v>1.0487462919509936</v>
      </c>
      <c r="AM171" s="11">
        <f>'OddsRatio_working_3-way'!AA171+'OddsRatio_working_3-way'!AG171</f>
        <v>-0.7356825319967677</v>
      </c>
      <c r="AN171" s="11">
        <f>'OddsRatio_working_3-way'!AB171+'OddsRatio_working_3-way'!AH171</f>
        <v>-0.31306375995422631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1.0487462919509936</v>
      </c>
      <c r="AS171" s="11">
        <f>IF(('OddsRatio_working_3-way'!X171=0),IF(Q171&gt;0,-Q171^(1/3),(-Q171)^(1/3)),'OddsRatio_working_3-way'!AM171-'OddsRatio_working_3-way'!R171/3)</f>
        <v>-0.7356825319967677</v>
      </c>
      <c r="AT171" s="11">
        <f>IF(('OddsRatio_working_3-way'!X171=0),IF(Q171&gt;0,-Q171^(1/3),(-Q171)^(1/3)),'OddsRatio_working_3-way'!AN171-'OddsRatio_working_3-way'!R171/3)</f>
        <v>-0.31306375995422631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2.12</v>
      </c>
      <c r="B172" s="4">
        <f>IF('True_Odds_Calculator_3-way'!B173="","",'True_Odds_Calculator_3-way'!B173)</f>
        <v>3.64</v>
      </c>
      <c r="C172" s="4">
        <f>IF('True_Odds_Calculator_3-way'!C173="","",'True_Odds_Calculator_3-way'!C173)</f>
        <v>3.53</v>
      </c>
      <c r="D172" s="9">
        <f t="shared" si="39"/>
        <v>0.46027218448021784</v>
      </c>
      <c r="E172" s="9">
        <f t="shared" si="40"/>
        <v>0.26567124909105777</v>
      </c>
      <c r="F172" s="9">
        <f t="shared" si="41"/>
        <v>0.27405656642872434</v>
      </c>
      <c r="G172" s="9">
        <f t="shared" si="42"/>
        <v>1.0469888286421778</v>
      </c>
      <c r="H172" s="9">
        <f t="shared" si="43"/>
        <v>2.1726274880792396</v>
      </c>
      <c r="I172" s="9">
        <f t="shared" si="44"/>
        <v>3.7640505076153494</v>
      </c>
      <c r="J172" s="9">
        <f t="shared" si="45"/>
        <v>3.6488817364647108</v>
      </c>
      <c r="K172" s="11">
        <f t="shared" si="46"/>
        <v>0.47169811320754712</v>
      </c>
      <c r="L172" s="11">
        <f t="shared" si="47"/>
        <v>0.27472527472527469</v>
      </c>
      <c r="M172" s="11">
        <f t="shared" si="48"/>
        <v>0.28328611898016998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-0.27461896166797561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0.23090784889918994</v>
      </c>
      <c r="Q172" s="11">
        <f>2*'OddsRatio_working_3-way'!K172*'OddsRatio_working_3-way'!L172*'OddsRatio_working_3-way'!M172</f>
        <v>7.3420619681777405E-2</v>
      </c>
      <c r="R172" s="11">
        <f t="shared" si="49"/>
        <v>0</v>
      </c>
      <c r="S172" s="11">
        <f t="shared" si="50"/>
        <v>-0.84082995397224602</v>
      </c>
      <c r="T172" s="11">
        <f t="shared" si="51"/>
        <v>-0.26735451636637392</v>
      </c>
      <c r="U172" s="11">
        <f>'OddsRatio_working_3-way'!S172-'OddsRatio_working_3-way'!R172^2/3</f>
        <v>-0.84082995397224602</v>
      </c>
      <c r="V172" s="11">
        <f>'OddsRatio_working_3-way'!S172*'OddsRatio_working_3-way'!R172/3-2*'OddsRatio_working_3-way'!R172^3/27-'OddsRatio_working_3-way'!T172</f>
        <v>0.26735451636637392</v>
      </c>
      <c r="W172" s="11">
        <f>'OddsRatio_working_3-way'!V172^2+4*'OddsRatio_working_3-way'!U172^3/27</f>
        <v>-1.6590093389702951E-2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0.14838171283146775</v>
      </c>
      <c r="Y172" s="11">
        <f>IF('OddsRatio_working_3-way'!W172&gt;=0,IF('OddsRatio_working_3-way'!V172+SQRT('OddsRatio_working_3-way'!W172)&gt;0,0,PI()),ACOS('OddsRatio_working_3-way'!V172/(2*'OddsRatio_working_3-way'!X172)))</f>
        <v>0.44895496096300613</v>
      </c>
      <c r="Z172" s="11">
        <f>'OddsRatio_working_3-way'!X172^(1/3)*COS('OddsRatio_working_3-way'!Y172/3)</f>
        <v>0.52349441432108901</v>
      </c>
      <c r="AA172" s="11">
        <f>'OddsRatio_working_3-way'!X172^(1/3)*COS(('OddsRatio_working_3-way'!Y172+2*PI())/3)</f>
        <v>-0.33010426329980946</v>
      </c>
      <c r="AB172" s="11">
        <f>'OddsRatio_working_3-way'!X172^(1/3)*COS(('OddsRatio_working_3-way'!Y172+4*PI())/3)</f>
        <v>-0.19339015102127965</v>
      </c>
      <c r="AC172" s="11">
        <f>'OddsRatio_working_3-way'!X172^(1/3)*SIN('OddsRatio_working_3-way'!Y172/3)</f>
        <v>7.8931929526030009E-2</v>
      </c>
      <c r="AD172" s="11">
        <f>'OddsRatio_working_3-way'!X172^(1/3)*SIN(('OddsRatio_working_3-way'!Y172+2*PI())/3)</f>
        <v>0.41389349677830434</v>
      </c>
      <c r="AE172" s="11">
        <f>'OddsRatio_working_3-way'!X172^(1/3)*SIN(('OddsRatio_working_3-way'!Y172+4*PI())/3)</f>
        <v>-0.49282542630433424</v>
      </c>
      <c r="AF172" s="11">
        <f>-'OddsRatio_working_3-way'!U172/(3*'OddsRatio_working_3-way'!X172^(1/3))*COS(('OddsRatio_working_3-way'!Y172)/3)</f>
        <v>0.52349441432108879</v>
      </c>
      <c r="AG172" s="11">
        <f>-'OddsRatio_working_3-way'!U172/(3*'OddsRatio_working_3-way'!X172^(1/3))*COS(('OddsRatio_working_3-way'!Y172+2*PI())/3)</f>
        <v>-0.3301042632998093</v>
      </c>
      <c r="AH172" s="11">
        <f>-'OddsRatio_working_3-way'!U172/(3*'OddsRatio_working_3-way'!X172^(1/3))*COS(('OddsRatio_working_3-way'!Y172+4*PI())/3)</f>
        <v>-0.19339015102127957</v>
      </c>
      <c r="AI172" s="11">
        <f>'OddsRatio_working_3-way'!U172/(3*'OddsRatio_working_3-way'!X172^(1/3))*SIN(('OddsRatio_working_3-way'!Y172)/3)</f>
        <v>-7.8931929526029981E-2</v>
      </c>
      <c r="AJ172" s="11">
        <f>'OddsRatio_working_3-way'!U172/(3*'OddsRatio_working_3-way'!X172^(1/3))*SIN(('OddsRatio_working_3-way'!Y172+2*PI())/3)</f>
        <v>-0.41389349677830417</v>
      </c>
      <c r="AK172" s="11">
        <f>'OddsRatio_working_3-way'!U172/(3*'OddsRatio_working_3-way'!X172^(1/3))*SIN(('OddsRatio_working_3-way'!Y172+4*PI())/3)</f>
        <v>0.49282542630433401</v>
      </c>
      <c r="AL172" s="11">
        <f>'OddsRatio_working_3-way'!Z172+'OddsRatio_working_3-way'!AF172</f>
        <v>1.0469888286421778</v>
      </c>
      <c r="AM172" s="11">
        <f>'OddsRatio_working_3-way'!AA172+'OddsRatio_working_3-way'!AG172</f>
        <v>-0.66020852659961871</v>
      </c>
      <c r="AN172" s="11">
        <f>'OddsRatio_working_3-way'!AB172+'OddsRatio_working_3-way'!AH172</f>
        <v>-0.3867803020425592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1.0469888286421778</v>
      </c>
      <c r="AS172" s="11">
        <f>IF(('OddsRatio_working_3-way'!X172=0),IF(Q172&gt;0,-Q172^(1/3),(-Q172)^(1/3)),'OddsRatio_working_3-way'!AM172-'OddsRatio_working_3-way'!R172/3)</f>
        <v>-0.66020852659961871</v>
      </c>
      <c r="AT172" s="11">
        <f>IF(('OddsRatio_working_3-way'!X172=0),IF(Q172&gt;0,-Q172^(1/3),(-Q172)^(1/3)),'OddsRatio_working_3-way'!AN172-'OddsRatio_working_3-way'!R172/3)</f>
        <v>-0.3867803020425592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3.14</v>
      </c>
      <c r="B173" s="4">
        <f>IF('True_Odds_Calculator_3-way'!B174="","",'True_Odds_Calculator_3-way'!B174)</f>
        <v>3.53</v>
      </c>
      <c r="C173" s="4">
        <f>IF('True_Odds_Calculator_3-way'!C174="","",'True_Odds_Calculator_3-way'!C174)</f>
        <v>2.35</v>
      </c>
      <c r="D173" s="9">
        <f t="shared" si="39"/>
        <v>0.30956876001096023</v>
      </c>
      <c r="E173" s="9">
        <f t="shared" si="40"/>
        <v>0.27497027974475513</v>
      </c>
      <c r="F173" s="9">
        <f t="shared" si="41"/>
        <v>0.41546096024428436</v>
      </c>
      <c r="G173" s="9">
        <f t="shared" si="42"/>
        <v>1.0421963138147512</v>
      </c>
      <c r="H173" s="9">
        <f t="shared" si="43"/>
        <v>3.230300111563567</v>
      </c>
      <c r="I173" s="9">
        <f t="shared" si="44"/>
        <v>3.6367566739513211</v>
      </c>
      <c r="J173" s="9">
        <f t="shared" si="45"/>
        <v>2.4069650236499145</v>
      </c>
      <c r="K173" s="11">
        <f t="shared" si="46"/>
        <v>0.31847133757961782</v>
      </c>
      <c r="L173" s="11">
        <f t="shared" si="47"/>
        <v>0.28328611898016998</v>
      </c>
      <c r="M173" s="11">
        <f t="shared" si="48"/>
        <v>0.42553191489361702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-0.2806052855761334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0.23111294704710983</v>
      </c>
      <c r="Q173" s="11">
        <f>2*'OddsRatio_working_3-way'!K173*'OddsRatio_working_3-way'!L173*'OddsRatio_working_3-way'!M173</f>
        <v>7.6781709982428503E-2</v>
      </c>
      <c r="R173" s="11">
        <f t="shared" si="49"/>
        <v>0</v>
      </c>
      <c r="S173" s="11">
        <f t="shared" si="50"/>
        <v>-0.82362292845836149</v>
      </c>
      <c r="T173" s="11">
        <f t="shared" si="51"/>
        <v>-0.27362887988649881</v>
      </c>
      <c r="U173" s="11">
        <f>'OddsRatio_working_3-way'!S173-'OddsRatio_working_3-way'!R173^2/3</f>
        <v>-0.82362292845836149</v>
      </c>
      <c r="V173" s="11">
        <f>'OddsRatio_working_3-way'!S173*'OddsRatio_working_3-way'!R173/3-2*'OddsRatio_working_3-way'!R173^3/27-'OddsRatio_working_3-way'!T173</f>
        <v>0.27362887988649881</v>
      </c>
      <c r="W173" s="11">
        <f>'OddsRatio_working_3-way'!V173^2+4*'OddsRatio_working_3-way'!U173^3/27</f>
        <v>-7.8988668833883668E-3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0.14385029613397426</v>
      </c>
      <c r="Y173" s="11">
        <f>IF('OddsRatio_working_3-way'!W173&gt;=0,IF('OddsRatio_working_3-way'!V173+SQRT('OddsRatio_working_3-way'!W173)&gt;0,0,PI()),ACOS('OddsRatio_working_3-way'!V173/(2*'OddsRatio_working_3-way'!X173)))</f>
        <v>0.31405400187448196</v>
      </c>
      <c r="Z173" s="11">
        <f>'OddsRatio_working_3-way'!X173^(1/3)*COS('OddsRatio_working_3-way'!Y173/3)</f>
        <v>0.52109815690737549</v>
      </c>
      <c r="AA173" s="11">
        <f>'OddsRatio_working_3-way'!X173^(1/3)*COS(('OddsRatio_working_3-way'!Y173+2*PI())/3)</f>
        <v>-0.30796495412199704</v>
      </c>
      <c r="AB173" s="11">
        <f>'OddsRatio_working_3-way'!X173^(1/3)*COS(('OddsRatio_working_3-way'!Y173+4*PI())/3)</f>
        <v>-0.21313320278537856</v>
      </c>
      <c r="AC173" s="11">
        <f>'OddsRatio_working_3-way'!X173^(1/3)*SIN('OddsRatio_working_3-way'!Y173/3)</f>
        <v>5.4751137161920579E-2</v>
      </c>
      <c r="AD173" s="11">
        <f>'OddsRatio_working_3-way'!X173^(1/3)*SIN(('OddsRatio_working_3-way'!Y173+2*PI())/3)</f>
        <v>0.42390867316607639</v>
      </c>
      <c r="AE173" s="11">
        <f>'OddsRatio_working_3-way'!X173^(1/3)*SIN(('OddsRatio_working_3-way'!Y173+4*PI())/3)</f>
        <v>-0.47865981032799676</v>
      </c>
      <c r="AF173" s="11">
        <f>-'OddsRatio_working_3-way'!U173/(3*'OddsRatio_working_3-way'!X173^(1/3))*COS(('OddsRatio_working_3-way'!Y173)/3)</f>
        <v>0.5210981569073756</v>
      </c>
      <c r="AG173" s="11">
        <f>-'OddsRatio_working_3-way'!U173/(3*'OddsRatio_working_3-way'!X173^(1/3))*COS(('OddsRatio_working_3-way'!Y173+2*PI())/3)</f>
        <v>-0.30796495412199709</v>
      </c>
      <c r="AH173" s="11">
        <f>-'OddsRatio_working_3-way'!U173/(3*'OddsRatio_working_3-way'!X173^(1/3))*COS(('OddsRatio_working_3-way'!Y173+4*PI())/3)</f>
        <v>-0.21313320278537862</v>
      </c>
      <c r="AI173" s="11">
        <f>'OddsRatio_working_3-way'!U173/(3*'OddsRatio_working_3-way'!X173^(1/3))*SIN(('OddsRatio_working_3-way'!Y173)/3)</f>
        <v>-5.4751137161920593E-2</v>
      </c>
      <c r="AJ173" s="11">
        <f>'OddsRatio_working_3-way'!U173/(3*'OddsRatio_working_3-way'!X173^(1/3))*SIN(('OddsRatio_working_3-way'!Y173+2*PI())/3)</f>
        <v>-0.4239086731660765</v>
      </c>
      <c r="AK173" s="11">
        <f>'OddsRatio_working_3-way'!U173/(3*'OddsRatio_working_3-way'!X173^(1/3))*SIN(('OddsRatio_working_3-way'!Y173+4*PI())/3)</f>
        <v>0.47865981032799687</v>
      </c>
      <c r="AL173" s="11">
        <f>'OddsRatio_working_3-way'!Z173+'OddsRatio_working_3-way'!AF173</f>
        <v>1.0421963138147512</v>
      </c>
      <c r="AM173" s="11">
        <f>'OddsRatio_working_3-way'!AA173+'OddsRatio_working_3-way'!AG173</f>
        <v>-0.61592990824399418</v>
      </c>
      <c r="AN173" s="11">
        <f>'OddsRatio_working_3-way'!AB173+'OddsRatio_working_3-way'!AH173</f>
        <v>-0.42626640557075718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1.0421963138147512</v>
      </c>
      <c r="AS173" s="11">
        <f>IF(('OddsRatio_working_3-way'!X173=0),IF(Q173&gt;0,-Q173^(1/3),(-Q173)^(1/3)),'OddsRatio_working_3-way'!AM173-'OddsRatio_working_3-way'!R173/3)</f>
        <v>-0.61592990824399418</v>
      </c>
      <c r="AT173" s="11">
        <f>IF(('OddsRatio_working_3-way'!X173=0),IF(Q173&gt;0,-Q173^(1/3),(-Q173)^(1/3)),'OddsRatio_working_3-way'!AN173-'OddsRatio_working_3-way'!R173/3)</f>
        <v>-0.42626640557075718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2.27</v>
      </c>
      <c r="B174" s="4">
        <f>IF('True_Odds_Calculator_3-way'!B175="","",'True_Odds_Calculator_3-way'!B175)</f>
        <v>3.45</v>
      </c>
      <c r="C174" s="4">
        <f>IF('True_Odds_Calculator_3-way'!C175="","",'True_Odds_Calculator_3-way'!C175)</f>
        <v>3.37</v>
      </c>
      <c r="D174" s="9">
        <f t="shared" si="39"/>
        <v>0.43037812975408707</v>
      </c>
      <c r="E174" s="9">
        <f t="shared" si="40"/>
        <v>0.28142993765405627</v>
      </c>
      <c r="F174" s="9">
        <f t="shared" si="41"/>
        <v>0.28819193259185638</v>
      </c>
      <c r="G174" s="9">
        <f t="shared" si="42"/>
        <v>1.0421560173845885</v>
      </c>
      <c r="H174" s="9">
        <f t="shared" si="43"/>
        <v>2.3235381420784278</v>
      </c>
      <c r="I174" s="9">
        <f t="shared" si="44"/>
        <v>3.5532822425922421</v>
      </c>
      <c r="J174" s="9">
        <f t="shared" si="45"/>
        <v>3.4699097612014751</v>
      </c>
      <c r="K174" s="11">
        <f t="shared" si="46"/>
        <v>0.44052863436123346</v>
      </c>
      <c r="L174" s="11">
        <f t="shared" si="47"/>
        <v>0.28985507246376813</v>
      </c>
      <c r="M174" s="11">
        <f t="shared" si="48"/>
        <v>0.29673590504451036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-0.27941087038932577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0.23075038775727102</v>
      </c>
      <c r="Q174" s="11">
        <f>2*'OddsRatio_working_3-way'!K174*'OddsRatio_working_3-way'!L174*'OddsRatio_working_3-way'!M174</f>
        <v>7.5780094501566836E-2</v>
      </c>
      <c r="R174" s="11">
        <f t="shared" si="49"/>
        <v>0</v>
      </c>
      <c r="S174" s="11">
        <f t="shared" si="50"/>
        <v>-0.82584613632156778</v>
      </c>
      <c r="T174" s="11">
        <f t="shared" si="51"/>
        <v>-0.27121383787243603</v>
      </c>
      <c r="U174" s="11">
        <f>'OddsRatio_working_3-way'!S174-'OddsRatio_working_3-way'!R174^2/3</f>
        <v>-0.82584613632156778</v>
      </c>
      <c r="V174" s="11">
        <f>'OddsRatio_working_3-way'!S174*'OddsRatio_working_3-way'!R174/3-2*'OddsRatio_working_3-way'!R174^3/27-'OddsRatio_working_3-way'!T174</f>
        <v>0.27121383787243603</v>
      </c>
      <c r="W174" s="11">
        <f>'OddsRatio_working_3-way'!V174^2+4*'OddsRatio_working_3-way'!U174^3/27</f>
        <v>-9.8867729873053922E-3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0.14443313231457786</v>
      </c>
      <c r="Y174" s="11">
        <f>IF('OddsRatio_working_3-way'!W174&gt;=0,IF('OddsRatio_working_3-way'!V174+SQRT('OddsRatio_working_3-way'!W174)&gt;0,0,PI()),ACOS('OddsRatio_working_3-way'!V174/(2*'OddsRatio_working_3-way'!X174)))</f>
        <v>0.3514031242445943</v>
      </c>
      <c r="Z174" s="11">
        <f>'OddsRatio_working_3-way'!X174^(1/3)*COS('OddsRatio_working_3-way'!Y174/3)</f>
        <v>0.52107800869229426</v>
      </c>
      <c r="AA174" s="11">
        <f>'OddsRatio_working_3-way'!X174^(1/3)*COS(('OddsRatio_working_3-way'!Y174+2*PI())/3)</f>
        <v>-0.31364094144214144</v>
      </c>
      <c r="AB174" s="11">
        <f>'OddsRatio_working_3-way'!X174^(1/3)*COS(('OddsRatio_working_3-way'!Y174+4*PI())/3)</f>
        <v>-0.20743706725015273</v>
      </c>
      <c r="AC174" s="11">
        <f>'OddsRatio_working_3-way'!X174^(1/3)*SIN('OddsRatio_working_3-way'!Y174/3)</f>
        <v>6.1316835353725778E-2</v>
      </c>
      <c r="AD174" s="11">
        <f>'OddsRatio_working_3-way'!X174^(1/3)*SIN(('OddsRatio_working_3-way'!Y174+2*PI())/3)</f>
        <v>0.42060837520407252</v>
      </c>
      <c r="AE174" s="11">
        <f>'OddsRatio_working_3-way'!X174^(1/3)*SIN(('OddsRatio_working_3-way'!Y174+4*PI())/3)</f>
        <v>-0.48192521055779836</v>
      </c>
      <c r="AF174" s="11">
        <f>-'OddsRatio_working_3-way'!U174/(3*'OddsRatio_working_3-way'!X174^(1/3))*COS(('OddsRatio_working_3-way'!Y174)/3)</f>
        <v>0.52107800869229426</v>
      </c>
      <c r="AG174" s="11">
        <f>-'OddsRatio_working_3-way'!U174/(3*'OddsRatio_working_3-way'!X174^(1/3))*COS(('OddsRatio_working_3-way'!Y174+2*PI())/3)</f>
        <v>-0.31364094144214144</v>
      </c>
      <c r="AH174" s="11">
        <f>-'OddsRatio_working_3-way'!U174/(3*'OddsRatio_working_3-way'!X174^(1/3))*COS(('OddsRatio_working_3-way'!Y174+4*PI())/3)</f>
        <v>-0.20743706725015273</v>
      </c>
      <c r="AI174" s="11">
        <f>'OddsRatio_working_3-way'!U174/(3*'OddsRatio_working_3-way'!X174^(1/3))*SIN(('OddsRatio_working_3-way'!Y174)/3)</f>
        <v>-6.1316835353725778E-2</v>
      </c>
      <c r="AJ174" s="11">
        <f>'OddsRatio_working_3-way'!U174/(3*'OddsRatio_working_3-way'!X174^(1/3))*SIN(('OddsRatio_working_3-way'!Y174+2*PI())/3)</f>
        <v>-0.42060837520407252</v>
      </c>
      <c r="AK174" s="11">
        <f>'OddsRatio_working_3-way'!U174/(3*'OddsRatio_working_3-way'!X174^(1/3))*SIN(('OddsRatio_working_3-way'!Y174+4*PI())/3)</f>
        <v>0.48192521055779836</v>
      </c>
      <c r="AL174" s="11">
        <f>'OddsRatio_working_3-way'!Z174+'OddsRatio_working_3-way'!AF174</f>
        <v>1.0421560173845885</v>
      </c>
      <c r="AM174" s="11">
        <f>'OddsRatio_working_3-way'!AA174+'OddsRatio_working_3-way'!AG174</f>
        <v>-0.62728188288428288</v>
      </c>
      <c r="AN174" s="11">
        <f>'OddsRatio_working_3-way'!AB174+'OddsRatio_working_3-way'!AH174</f>
        <v>-0.41487413450030547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1.0421560173845885</v>
      </c>
      <c r="AS174" s="11">
        <f>IF(('OddsRatio_working_3-way'!X174=0),IF(Q174&gt;0,-Q174^(1/3),(-Q174)^(1/3)),'OddsRatio_working_3-way'!AM174-'OddsRatio_working_3-way'!R174/3)</f>
        <v>-0.62728188288428288</v>
      </c>
      <c r="AT174" s="11">
        <f>IF(('OddsRatio_working_3-way'!X174=0),IF(Q174&gt;0,-Q174^(1/3),(-Q174)^(1/3)),'OddsRatio_working_3-way'!AN174-'OddsRatio_working_3-way'!R174/3)</f>
        <v>-0.41487413450030547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2.4700000000000002</v>
      </c>
      <c r="B175" s="4">
        <f>IF('True_Odds_Calculator_3-way'!B176="","",'True_Odds_Calculator_3-way'!B176)</f>
        <v>3.44</v>
      </c>
      <c r="C175" s="4">
        <f>IF('True_Odds_Calculator_3-way'!C176="","",'True_Odds_Calculator_3-way'!C176)</f>
        <v>3.01</v>
      </c>
      <c r="D175" s="9">
        <f t="shared" si="39"/>
        <v>0.39482756857301776</v>
      </c>
      <c r="E175" s="9">
        <f t="shared" si="40"/>
        <v>0.2821544269541198</v>
      </c>
      <c r="F175" s="9">
        <f t="shared" si="41"/>
        <v>0.3230180044728625</v>
      </c>
      <c r="G175" s="9">
        <f t="shared" si="42"/>
        <v>1.0426878944363009</v>
      </c>
      <c r="H175" s="9">
        <f t="shared" si="43"/>
        <v>2.5327512048213627</v>
      </c>
      <c r="I175" s="9">
        <f t="shared" si="44"/>
        <v>3.5441584624245741</v>
      </c>
      <c r="J175" s="9">
        <f t="shared" si="45"/>
        <v>3.0958026678169648</v>
      </c>
      <c r="K175" s="11">
        <f t="shared" si="46"/>
        <v>0.40485829959514169</v>
      </c>
      <c r="L175" s="11">
        <f t="shared" si="47"/>
        <v>0.29069767441860467</v>
      </c>
      <c r="M175" s="11">
        <f t="shared" si="48"/>
        <v>0.33222591362126247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-0.281891075819515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0.23147272015792691</v>
      </c>
      <c r="Q175" s="11">
        <f>2*'OddsRatio_working_3-way'!K175*'OddsRatio_working_3-way'!L175*'OddsRatio_working_3-way'!M175</f>
        <v>7.8200243296596944E-2</v>
      </c>
      <c r="R175" s="11">
        <f t="shared" si="49"/>
        <v>0</v>
      </c>
      <c r="S175" s="11">
        <f t="shared" si="50"/>
        <v>-0.82114241994000126</v>
      </c>
      <c r="T175" s="11">
        <f t="shared" si="51"/>
        <v>-0.27741297970945994</v>
      </c>
      <c r="U175" s="11">
        <f>'OddsRatio_working_3-way'!S175-'OddsRatio_working_3-way'!R175^2/3</f>
        <v>-0.82114241994000126</v>
      </c>
      <c r="V175" s="11">
        <f>'OddsRatio_working_3-way'!S175*'OddsRatio_working_3-way'!R175/3-2*'OddsRatio_working_3-way'!R175^3/27-'OddsRatio_working_3-way'!T175</f>
        <v>0.27741297970945994</v>
      </c>
      <c r="W175" s="11">
        <f>'OddsRatio_working_3-way'!V175^2+4*'OddsRatio_working_3-way'!U175^3/27</f>
        <v>-5.0680685549906179E-3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0.14320093388860269</v>
      </c>
      <c r="Y175" s="11">
        <f>IF('OddsRatio_working_3-way'!W175&gt;=0,IF('OddsRatio_working_3-way'!V175+SQRT('OddsRatio_working_3-way'!W175)&gt;0,0,PI()),ACOS('OddsRatio_working_3-way'!V175/(2*'OddsRatio_working_3-way'!X175)))</f>
        <v>0.25120167797696746</v>
      </c>
      <c r="Z175" s="11">
        <f>'OddsRatio_working_3-way'!X175^(1/3)*COS('OddsRatio_working_3-way'!Y175/3)</f>
        <v>0.52134394721815058</v>
      </c>
      <c r="AA175" s="11">
        <f>'OddsRatio_working_3-way'!X175^(1/3)*COS(('OddsRatio_working_3-way'!Y175+2*PI())/3)</f>
        <v>-0.2985661883291213</v>
      </c>
      <c r="AB175" s="11">
        <f>'OddsRatio_working_3-way'!X175^(1/3)*COS(('OddsRatio_working_3-way'!Y175+4*PI())/3)</f>
        <v>-0.22277775888902948</v>
      </c>
      <c r="AC175" s="11">
        <f>'OddsRatio_working_3-way'!X175^(1/3)*SIN('OddsRatio_working_3-way'!Y175/3)</f>
        <v>4.3756470138696213E-2</v>
      </c>
      <c r="AD175" s="11">
        <f>'OddsRatio_working_3-way'!X175^(1/3)*SIN(('OddsRatio_working_3-way'!Y175+2*PI())/3)</f>
        <v>0.42961886733082399</v>
      </c>
      <c r="AE175" s="11">
        <f>'OddsRatio_working_3-way'!X175^(1/3)*SIN(('OddsRatio_working_3-way'!Y175+4*PI())/3)</f>
        <v>-0.47337533746951993</v>
      </c>
      <c r="AF175" s="11">
        <f>-'OddsRatio_working_3-way'!U175/(3*'OddsRatio_working_3-way'!X175^(1/3))*COS(('OddsRatio_working_3-way'!Y175)/3)</f>
        <v>0.52134394721815047</v>
      </c>
      <c r="AG175" s="11">
        <f>-'OddsRatio_working_3-way'!U175/(3*'OddsRatio_working_3-way'!X175^(1/3))*COS(('OddsRatio_working_3-way'!Y175+2*PI())/3)</f>
        <v>-0.29856618832912124</v>
      </c>
      <c r="AH175" s="11">
        <f>-'OddsRatio_working_3-way'!U175/(3*'OddsRatio_working_3-way'!X175^(1/3))*COS(('OddsRatio_working_3-way'!Y175+4*PI())/3)</f>
        <v>-0.22277775888902943</v>
      </c>
      <c r="AI175" s="11">
        <f>'OddsRatio_working_3-way'!U175/(3*'OddsRatio_working_3-way'!X175^(1/3))*SIN(('OddsRatio_working_3-way'!Y175)/3)</f>
        <v>-4.3756470138696206E-2</v>
      </c>
      <c r="AJ175" s="11">
        <f>'OddsRatio_working_3-way'!U175/(3*'OddsRatio_working_3-way'!X175^(1/3))*SIN(('OddsRatio_working_3-way'!Y175+2*PI())/3)</f>
        <v>-0.42961886733082388</v>
      </c>
      <c r="AK175" s="11">
        <f>'OddsRatio_working_3-way'!U175/(3*'OddsRatio_working_3-way'!X175^(1/3))*SIN(('OddsRatio_working_3-way'!Y175+4*PI())/3)</f>
        <v>0.47337533746951982</v>
      </c>
      <c r="AL175" s="11">
        <f>'OddsRatio_working_3-way'!Z175+'OddsRatio_working_3-way'!AF175</f>
        <v>1.0426878944363009</v>
      </c>
      <c r="AM175" s="11">
        <f>'OddsRatio_working_3-way'!AA175+'OddsRatio_working_3-way'!AG175</f>
        <v>-0.59713237665824259</v>
      </c>
      <c r="AN175" s="11">
        <f>'OddsRatio_working_3-way'!AB175+'OddsRatio_working_3-way'!AH175</f>
        <v>-0.44555551777805891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1.0426878944363009</v>
      </c>
      <c r="AS175" s="11">
        <f>IF(('OddsRatio_working_3-way'!X175=0),IF(Q175&gt;0,-Q175^(1/3),(-Q175)^(1/3)),'OddsRatio_working_3-way'!AM175-'OddsRatio_working_3-way'!R175/3)</f>
        <v>-0.59713237665824259</v>
      </c>
      <c r="AT175" s="11">
        <f>IF(('OddsRatio_working_3-way'!X175=0),IF(Q175&gt;0,-Q175^(1/3),(-Q175)^(1/3)),'OddsRatio_working_3-way'!AN175-'OddsRatio_working_3-way'!R175/3)</f>
        <v>-0.44555551777805891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2.57</v>
      </c>
      <c r="B176" s="4">
        <f>IF('True_Odds_Calculator_3-way'!B177="","",'True_Odds_Calculator_3-way'!B177)</f>
        <v>3.4</v>
      </c>
      <c r="C176" s="4">
        <f>IF('True_Odds_Calculator_3-way'!C177="","",'True_Odds_Calculator_3-way'!C177)</f>
        <v>2.91</v>
      </c>
      <c r="D176" s="9">
        <f t="shared" si="39"/>
        <v>0.37956907284634461</v>
      </c>
      <c r="E176" s="9">
        <f t="shared" si="40"/>
        <v>0.28582040445019841</v>
      </c>
      <c r="F176" s="9">
        <f t="shared" si="41"/>
        <v>0.33461052270345709</v>
      </c>
      <c r="G176" s="9">
        <f t="shared" si="42"/>
        <v>1.0411252200538177</v>
      </c>
      <c r="H176" s="9">
        <f t="shared" si="43"/>
        <v>2.6345665954844941</v>
      </c>
      <c r="I176" s="9">
        <f t="shared" si="44"/>
        <v>3.4987005281291625</v>
      </c>
      <c r="J176" s="9">
        <f t="shared" si="45"/>
        <v>2.9885491703027913</v>
      </c>
      <c r="K176" s="11">
        <f t="shared" si="46"/>
        <v>0.38910505836575876</v>
      </c>
      <c r="L176" s="11">
        <f t="shared" si="47"/>
        <v>0.29411764705882354</v>
      </c>
      <c r="M176" s="11">
        <f t="shared" si="48"/>
        <v>0.3436426116838488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-0.28303440594818707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0.23124497101179109</v>
      </c>
      <c r="Q176" s="11">
        <f>2*'OddsRatio_working_3-way'!K176*'OddsRatio_working_3-way'!L176*'OddsRatio_working_3-way'!M176</f>
        <v>7.8654752044826928E-2</v>
      </c>
      <c r="R176" s="11">
        <f t="shared" si="49"/>
        <v>0</v>
      </c>
      <c r="S176" s="11">
        <f t="shared" si="50"/>
        <v>-0.81702070897388823</v>
      </c>
      <c r="T176" s="11">
        <f t="shared" si="51"/>
        <v>-0.27789820033125462</v>
      </c>
      <c r="U176" s="11">
        <f>'OddsRatio_working_3-way'!S176-'OddsRatio_working_3-way'!R176^2/3</f>
        <v>-0.81702070897388823</v>
      </c>
      <c r="V176" s="11">
        <f>'OddsRatio_working_3-way'!S176*'OddsRatio_working_3-way'!R176/3-2*'OddsRatio_working_3-way'!R176^3/27-'OddsRatio_working_3-way'!T176</f>
        <v>0.27789820033125462</v>
      </c>
      <c r="W176" s="11">
        <f>'OddsRatio_working_3-way'!V176^2+4*'OddsRatio_working_3-way'!U176^3/27</f>
        <v>-3.5696247842000595E-3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0.1421240958911878</v>
      </c>
      <c r="Y176" s="11">
        <f>IF('OddsRatio_working_3-way'!W176&gt;=0,IF('OddsRatio_working_3-way'!V176+SQRT('OddsRatio_working_3-way'!W176)&gt;0,0,PI()),ACOS('OddsRatio_working_3-way'!V176/(2*'OddsRatio_working_3-way'!X176)))</f>
        <v>0.21177005128075344</v>
      </c>
      <c r="Z176" s="11">
        <f>'OddsRatio_working_3-way'!X176^(1/3)*COS('OddsRatio_working_3-way'!Y176/3)</f>
        <v>0.52056261002690896</v>
      </c>
      <c r="AA176" s="11">
        <f>'OddsRatio_working_3-way'!X176^(1/3)*COS(('OddsRatio_working_3-way'!Y176+2*PI())/3)</f>
        <v>-0.29215769164919775</v>
      </c>
      <c r="AB176" s="11">
        <f>'OddsRatio_working_3-way'!X176^(1/3)*COS(('OddsRatio_working_3-way'!Y176+4*PI())/3)</f>
        <v>-0.22840491837771124</v>
      </c>
      <c r="AC176" s="11">
        <f>'OddsRatio_working_3-way'!X176^(1/3)*SIN('OddsRatio_working_3-way'!Y176/3)</f>
        <v>3.6807680809878091E-2</v>
      </c>
      <c r="AD176" s="11">
        <f>'OddsRatio_working_3-way'!X176^(1/3)*SIN(('OddsRatio_working_3-way'!Y176+2*PI())/3)</f>
        <v>0.43241660413869604</v>
      </c>
      <c r="AE176" s="11">
        <f>'OddsRatio_working_3-way'!X176^(1/3)*SIN(('OddsRatio_working_3-way'!Y176+4*PI())/3)</f>
        <v>-0.46922428494857399</v>
      </c>
      <c r="AF176" s="11">
        <f>-'OddsRatio_working_3-way'!U176/(3*'OddsRatio_working_3-way'!X176^(1/3))*COS(('OddsRatio_working_3-way'!Y176)/3)</f>
        <v>0.52056261002690873</v>
      </c>
      <c r="AG176" s="11">
        <f>-'OddsRatio_working_3-way'!U176/(3*'OddsRatio_working_3-way'!X176^(1/3))*COS(('OddsRatio_working_3-way'!Y176+2*PI())/3)</f>
        <v>-0.29215769164919764</v>
      </c>
      <c r="AH176" s="11">
        <f>-'OddsRatio_working_3-way'!U176/(3*'OddsRatio_working_3-way'!X176^(1/3))*COS(('OddsRatio_working_3-way'!Y176+4*PI())/3)</f>
        <v>-0.22840491837771115</v>
      </c>
      <c r="AI176" s="11">
        <f>'OddsRatio_working_3-way'!U176/(3*'OddsRatio_working_3-way'!X176^(1/3))*SIN(('OddsRatio_working_3-way'!Y176)/3)</f>
        <v>-3.6807680809878077E-2</v>
      </c>
      <c r="AJ176" s="11">
        <f>'OddsRatio_working_3-way'!U176/(3*'OddsRatio_working_3-way'!X176^(1/3))*SIN(('OddsRatio_working_3-way'!Y176+2*PI())/3)</f>
        <v>-0.43241660413869587</v>
      </c>
      <c r="AK176" s="11">
        <f>'OddsRatio_working_3-way'!U176/(3*'OddsRatio_working_3-way'!X176^(1/3))*SIN(('OddsRatio_working_3-way'!Y176+4*PI())/3)</f>
        <v>0.46922428494857377</v>
      </c>
      <c r="AL176" s="11">
        <f>'OddsRatio_working_3-way'!Z176+'OddsRatio_working_3-way'!AF176</f>
        <v>1.0411252200538177</v>
      </c>
      <c r="AM176" s="11">
        <f>'OddsRatio_working_3-way'!AA176+'OddsRatio_working_3-way'!AG176</f>
        <v>-0.58431538329839539</v>
      </c>
      <c r="AN176" s="11">
        <f>'OddsRatio_working_3-way'!AB176+'OddsRatio_working_3-way'!AH176</f>
        <v>-0.45680983675542242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1.0411252200538177</v>
      </c>
      <c r="AS176" s="11">
        <f>IF(('OddsRatio_working_3-way'!X176=0),IF(Q176&gt;0,-Q176^(1/3),(-Q176)^(1/3)),'OddsRatio_working_3-way'!AM176-'OddsRatio_working_3-way'!R176/3)</f>
        <v>-0.58431538329839539</v>
      </c>
      <c r="AT176" s="11">
        <f>IF(('OddsRatio_working_3-way'!X176=0),IF(Q176&gt;0,-Q176^(1/3),(-Q176)^(1/3)),'OddsRatio_working_3-way'!AN176-'OddsRatio_working_3-way'!R176/3)</f>
        <v>-0.45680983675542242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2.52</v>
      </c>
      <c r="B177" s="4">
        <f>IF('True_Odds_Calculator_3-way'!B178="","",'True_Odds_Calculator_3-way'!B178)</f>
        <v>3.24</v>
      </c>
      <c r="C177" s="4">
        <f>IF('True_Odds_Calculator_3-way'!C178="","",'True_Odds_Calculator_3-way'!C178)</f>
        <v>3.06</v>
      </c>
      <c r="D177" s="9">
        <f t="shared" si="39"/>
        <v>0.385317806802084</v>
      </c>
      <c r="E177" s="9">
        <f t="shared" si="40"/>
        <v>0.29842640744729854</v>
      </c>
      <c r="F177" s="9">
        <f t="shared" si="41"/>
        <v>0.31625578575061775</v>
      </c>
      <c r="G177" s="9">
        <f t="shared" si="42"/>
        <v>1.0495133435221344</v>
      </c>
      <c r="H177" s="9">
        <f t="shared" si="43"/>
        <v>2.5952602821536446</v>
      </c>
      <c r="I177" s="9">
        <f t="shared" si="44"/>
        <v>3.3509098894895817</v>
      </c>
      <c r="J177" s="9">
        <f t="shared" si="45"/>
        <v>3.1619974876555967</v>
      </c>
      <c r="K177" s="11">
        <f t="shared" si="46"/>
        <v>0.3968253968253968</v>
      </c>
      <c r="L177" s="11">
        <f t="shared" si="47"/>
        <v>0.30864197530864196</v>
      </c>
      <c r="M177" s="11">
        <f t="shared" si="48"/>
        <v>0.32679738562091504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-0.28073195441871324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0.23294640215482626</v>
      </c>
      <c r="Q177" s="11">
        <f>2*'OddsRatio_working_3-way'!K177*'OddsRatio_working_3-way'!L177*'OddsRatio_working_3-way'!M177</f>
        <v>8.0050310018840637E-2</v>
      </c>
      <c r="R177" s="11">
        <f t="shared" si="49"/>
        <v>0</v>
      </c>
      <c r="S177" s="11">
        <f t="shared" si="50"/>
        <v>-0.82978228337834825</v>
      </c>
      <c r="T177" s="11">
        <f t="shared" si="51"/>
        <v>-0.28514855098912312</v>
      </c>
      <c r="U177" s="11">
        <f>'OddsRatio_working_3-way'!S177-'OddsRatio_working_3-way'!R177^2/3</f>
        <v>-0.82978228337834825</v>
      </c>
      <c r="V177" s="11">
        <f>'OddsRatio_working_3-way'!S177*'OddsRatio_working_3-way'!R177/3-2*'OddsRatio_working_3-way'!R177^3/27-'OddsRatio_working_3-way'!T177</f>
        <v>0.28514855098912312</v>
      </c>
      <c r="W177" s="11">
        <f>'OddsRatio_working_3-way'!V177^2+4*'OddsRatio_working_3-way'!U177^3/27</f>
        <v>-3.3328465465850277E-3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0.14546695731142997</v>
      </c>
      <c r="Y177" s="11">
        <f>IF('OddsRatio_working_3-way'!W177&gt;=0,IF('OddsRatio_working_3-way'!V177+SQRT('OddsRatio_working_3-way'!W177)&gt;0,0,PI()),ACOS('OddsRatio_working_3-way'!V177/(2*'OddsRatio_working_3-way'!X177)))</f>
        <v>0.19975859341316493</v>
      </c>
      <c r="Z177" s="11">
        <f>'OddsRatio_working_3-way'!X177^(1/3)*COS('OddsRatio_working_3-way'!Y177/3)</f>
        <v>0.52475667176106733</v>
      </c>
      <c r="AA177" s="11">
        <f>'OddsRatio_working_3-way'!X177^(1/3)*COS(('OddsRatio_working_3-way'!Y177+2*PI())/3)</f>
        <v>-0.29268340849672514</v>
      </c>
      <c r="AB177" s="11">
        <f>'OddsRatio_working_3-way'!X177^(1/3)*COS(('OddsRatio_working_3-way'!Y177+4*PI())/3)</f>
        <v>-0.23207326326434216</v>
      </c>
      <c r="AC177" s="11">
        <f>'OddsRatio_working_3-way'!X177^(1/3)*SIN('OddsRatio_working_3-way'!Y177/3)</f>
        <v>3.4993283665538624E-2</v>
      </c>
      <c r="AD177" s="11">
        <f>'OddsRatio_working_3-way'!X177^(1/3)*SIN(('OddsRatio_working_3-way'!Y177+2*PI())/3)</f>
        <v>0.43695596671768727</v>
      </c>
      <c r="AE177" s="11">
        <f>'OddsRatio_working_3-way'!X177^(1/3)*SIN(('OddsRatio_working_3-way'!Y177+4*PI())/3)</f>
        <v>-0.47194925038322583</v>
      </c>
      <c r="AF177" s="11">
        <f>-'OddsRatio_working_3-way'!U177/(3*'OddsRatio_working_3-way'!X177^(1/3))*COS(('OddsRatio_working_3-way'!Y177)/3)</f>
        <v>0.52475667176106722</v>
      </c>
      <c r="AG177" s="11">
        <f>-'OddsRatio_working_3-way'!U177/(3*'OddsRatio_working_3-way'!X177^(1/3))*COS(('OddsRatio_working_3-way'!Y177+2*PI())/3)</f>
        <v>-0.29268340849672508</v>
      </c>
      <c r="AH177" s="11">
        <f>-'OddsRatio_working_3-way'!U177/(3*'OddsRatio_working_3-way'!X177^(1/3))*COS(('OddsRatio_working_3-way'!Y177+4*PI())/3)</f>
        <v>-0.23207326326434211</v>
      </c>
      <c r="AI177" s="11">
        <f>'OddsRatio_working_3-way'!U177/(3*'OddsRatio_working_3-way'!X177^(1/3))*SIN(('OddsRatio_working_3-way'!Y177)/3)</f>
        <v>-3.499328366553861E-2</v>
      </c>
      <c r="AJ177" s="11">
        <f>'OddsRatio_working_3-way'!U177/(3*'OddsRatio_working_3-way'!X177^(1/3))*SIN(('OddsRatio_working_3-way'!Y177+2*PI())/3)</f>
        <v>-0.43695596671768716</v>
      </c>
      <c r="AK177" s="11">
        <f>'OddsRatio_working_3-way'!U177/(3*'OddsRatio_working_3-way'!X177^(1/3))*SIN(('OddsRatio_working_3-way'!Y177+4*PI())/3)</f>
        <v>0.47194925038322572</v>
      </c>
      <c r="AL177" s="11">
        <f>'OddsRatio_working_3-way'!Z177+'OddsRatio_working_3-way'!AF177</f>
        <v>1.0495133435221344</v>
      </c>
      <c r="AM177" s="11">
        <f>'OddsRatio_working_3-way'!AA177+'OddsRatio_working_3-way'!AG177</f>
        <v>-0.58536681699345028</v>
      </c>
      <c r="AN177" s="11">
        <f>'OddsRatio_working_3-way'!AB177+'OddsRatio_working_3-way'!AH177</f>
        <v>-0.46414652652868427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1.0495133435221344</v>
      </c>
      <c r="AS177" s="11">
        <f>IF(('OddsRatio_working_3-way'!X177=0),IF(Q177&gt;0,-Q177^(1/3),(-Q177)^(1/3)),'OddsRatio_working_3-way'!AM177-'OddsRatio_working_3-way'!R177/3)</f>
        <v>-0.58536681699345028</v>
      </c>
      <c r="AT177" s="11">
        <f>IF(('OddsRatio_working_3-way'!X177=0),IF(Q177&gt;0,-Q177^(1/3),(-Q177)^(1/3)),'OddsRatio_working_3-way'!AN177-'OddsRatio_working_3-way'!R177/3)</f>
        <v>-0.46414652652868427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2.94</v>
      </c>
      <c r="B178" s="4">
        <f>IF('True_Odds_Calculator_3-way'!B179="","",'True_Odds_Calculator_3-way'!B179)</f>
        <v>2.95</v>
      </c>
      <c r="C178" s="4">
        <f>IF('True_Odds_Calculator_3-way'!C179="","",'True_Odds_Calculator_3-way'!C179)</f>
        <v>2.75</v>
      </c>
      <c r="D178" s="9">
        <f t="shared" si="39"/>
        <v>0.32602916006984983</v>
      </c>
      <c r="E178" s="9">
        <f t="shared" si="40"/>
        <v>0.32490043111905098</v>
      </c>
      <c r="F178" s="9">
        <f t="shared" si="41"/>
        <v>0.34907040881109919</v>
      </c>
      <c r="G178" s="9">
        <f t="shared" si="42"/>
        <v>1.065572322960624</v>
      </c>
      <c r="H178" s="9">
        <f t="shared" si="43"/>
        <v>3.0672103065436107</v>
      </c>
      <c r="I178" s="9">
        <f t="shared" si="44"/>
        <v>3.077866029773217</v>
      </c>
      <c r="J178" s="9">
        <f t="shared" si="45"/>
        <v>2.8647515651810918</v>
      </c>
      <c r="K178" s="11">
        <f t="shared" si="46"/>
        <v>0.3401360544217687</v>
      </c>
      <c r="L178" s="11">
        <f t="shared" si="47"/>
        <v>0.33898305084745761</v>
      </c>
      <c r="M178" s="11">
        <f t="shared" si="48"/>
        <v>0.36363636363636365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-0.2775698877393793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0.23647055124052704</v>
      </c>
      <c r="Q178" s="11">
        <f>2*'OddsRatio_working_3-way'!K178*'OddsRatio_working_3-way'!L178*'OddsRatio_working_3-way'!M178</f>
        <v>8.3854805404442206E-2</v>
      </c>
      <c r="R178" s="11">
        <f t="shared" si="49"/>
        <v>0</v>
      </c>
      <c r="S178" s="11">
        <f t="shared" si="50"/>
        <v>-0.85193157358105809</v>
      </c>
      <c r="T178" s="11">
        <f t="shared" si="51"/>
        <v>-0.30210339488690002</v>
      </c>
      <c r="U178" s="11">
        <f>'OddsRatio_working_3-way'!S178-'OddsRatio_working_3-way'!R178^2/3</f>
        <v>-0.85193157358105809</v>
      </c>
      <c r="V178" s="11">
        <f>'OddsRatio_working_3-way'!S178*'OddsRatio_working_3-way'!R178/3-2*'OddsRatio_working_3-way'!R178^3/27-'OddsRatio_working_3-way'!T178</f>
        <v>0.30210339488690002</v>
      </c>
      <c r="W178" s="11">
        <f>'OddsRatio_working_3-way'!V178^2+4*'OddsRatio_working_3-way'!U178^3/27</f>
        <v>-3.3668056576109662E-4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0.15133005465533883</v>
      </c>
      <c r="Y178" s="11">
        <f>IF('OddsRatio_working_3-way'!W178&gt;=0,IF('OddsRatio_working_3-way'!V178+SQRT('OddsRatio_working_3-way'!W178)&gt;0,0,PI()),ACOS('OddsRatio_working_3-way'!V178/(2*'OddsRatio_working_3-way'!X178)))</f>
        <v>6.0662490318764917E-2</v>
      </c>
      <c r="Z178" s="11">
        <f>'OddsRatio_working_3-way'!X178^(1/3)*COS('OddsRatio_working_3-way'!Y178/3)</f>
        <v>0.53278616148031199</v>
      </c>
      <c r="AA178" s="11">
        <f>'OddsRatio_working_3-way'!X178^(1/3)*COS(('OddsRatio_working_3-way'!Y178+2*PI())/3)</f>
        <v>-0.27572437199971378</v>
      </c>
      <c r="AB178" s="11">
        <f>'OddsRatio_working_3-way'!X178^(1/3)*COS(('OddsRatio_working_3-way'!Y178+4*PI())/3)</f>
        <v>-0.25706178948059794</v>
      </c>
      <c r="AC178" s="11">
        <f>'OddsRatio_working_3-way'!X178^(1/3)*SIN('OddsRatio_working_3-way'!Y178/3)</f>
        <v>1.0774847041185049E-2</v>
      </c>
      <c r="AD178" s="11">
        <f>'OddsRatio_working_3-way'!X178^(1/3)*SIN(('OddsRatio_working_3-way'!Y178+2*PI())/3)</f>
        <v>0.45601892710615582</v>
      </c>
      <c r="AE178" s="11">
        <f>'OddsRatio_working_3-way'!X178^(1/3)*SIN(('OddsRatio_working_3-way'!Y178+4*PI())/3)</f>
        <v>-0.46679377414734097</v>
      </c>
      <c r="AF178" s="11">
        <f>-'OddsRatio_working_3-way'!U178/(3*'OddsRatio_working_3-way'!X178^(1/3))*COS(('OddsRatio_working_3-way'!Y178)/3)</f>
        <v>0.53278616148031199</v>
      </c>
      <c r="AG178" s="11">
        <f>-'OddsRatio_working_3-way'!U178/(3*'OddsRatio_working_3-way'!X178^(1/3))*COS(('OddsRatio_working_3-way'!Y178+2*PI())/3)</f>
        <v>-0.27572437199971378</v>
      </c>
      <c r="AH178" s="11">
        <f>-'OddsRatio_working_3-way'!U178/(3*'OddsRatio_working_3-way'!X178^(1/3))*COS(('OddsRatio_working_3-way'!Y178+4*PI())/3)</f>
        <v>-0.25706178948059794</v>
      </c>
      <c r="AI178" s="11">
        <f>'OddsRatio_working_3-way'!U178/(3*'OddsRatio_working_3-way'!X178^(1/3))*SIN(('OddsRatio_working_3-way'!Y178)/3)</f>
        <v>-1.0774847041185049E-2</v>
      </c>
      <c r="AJ178" s="11">
        <f>'OddsRatio_working_3-way'!U178/(3*'OddsRatio_working_3-way'!X178^(1/3))*SIN(('OddsRatio_working_3-way'!Y178+2*PI())/3)</f>
        <v>-0.45601892710615582</v>
      </c>
      <c r="AK178" s="11">
        <f>'OddsRatio_working_3-way'!U178/(3*'OddsRatio_working_3-way'!X178^(1/3))*SIN(('OddsRatio_working_3-way'!Y178+4*PI())/3)</f>
        <v>0.46679377414734097</v>
      </c>
      <c r="AL178" s="11">
        <f>'OddsRatio_working_3-way'!Z178+'OddsRatio_working_3-way'!AF178</f>
        <v>1.065572322960624</v>
      </c>
      <c r="AM178" s="11">
        <f>'OddsRatio_working_3-way'!AA178+'OddsRatio_working_3-way'!AG178</f>
        <v>-0.55144874399942756</v>
      </c>
      <c r="AN178" s="11">
        <f>'OddsRatio_working_3-way'!AB178+'OddsRatio_working_3-way'!AH178</f>
        <v>-0.51412357896119587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1.065572322960624</v>
      </c>
      <c r="AS178" s="11">
        <f>IF(('OddsRatio_working_3-way'!X178=0),IF(Q178&gt;0,-Q178^(1/3),(-Q178)^(1/3)),'OddsRatio_working_3-way'!AM178-'OddsRatio_working_3-way'!R178/3)</f>
        <v>-0.55144874399942756</v>
      </c>
      <c r="AT178" s="11">
        <f>IF(('OddsRatio_working_3-way'!X178=0),IF(Q178&gt;0,-Q178^(1/3),(-Q178)^(1/3)),'OddsRatio_working_3-way'!AN178-'OddsRatio_working_3-way'!R178/3)</f>
        <v>-0.51412357896119587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1.5</v>
      </c>
      <c r="B179" s="4">
        <f>IF('True_Odds_Calculator_3-way'!B180="","",'True_Odds_Calculator_3-way'!B180)</f>
        <v>4.13</v>
      </c>
      <c r="C179" s="4">
        <f>IF('True_Odds_Calculator_3-way'!C180="","",'True_Odds_Calculator_3-way'!C180)</f>
        <v>6.58</v>
      </c>
      <c r="D179" s="9">
        <f t="shared" si="39"/>
        <v>0.64062395115832516</v>
      </c>
      <c r="E179" s="9">
        <f t="shared" si="40"/>
        <v>0.22164479735825954</v>
      </c>
      <c r="F179" s="9">
        <f t="shared" si="41"/>
        <v>0.13773125148341542</v>
      </c>
      <c r="G179" s="9">
        <f t="shared" si="42"/>
        <v>1.1219563308299034</v>
      </c>
      <c r="H179" s="9">
        <f t="shared" si="43"/>
        <v>1.5609781654149517</v>
      </c>
      <c r="I179" s="9">
        <f t="shared" si="44"/>
        <v>4.5117233154975978</v>
      </c>
      <c r="J179" s="9">
        <f t="shared" si="45"/>
        <v>7.2605163260308618</v>
      </c>
      <c r="K179" s="11">
        <f t="shared" si="46"/>
        <v>0.66666666666666663</v>
      </c>
      <c r="L179" s="11">
        <f t="shared" si="47"/>
        <v>0.24213075060532688</v>
      </c>
      <c r="M179" s="11">
        <f t="shared" si="48"/>
        <v>0.1519756838905775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-0.2142305173060931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0.22593963658308613</v>
      </c>
      <c r="Q179" s="11">
        <f>2*'OddsRatio_working_3-way'!K179*'OddsRatio_working_3-way'!L179*'OddsRatio_working_3-way'!M179</f>
        <v>4.9063981885577881E-2</v>
      </c>
      <c r="R179" s="11">
        <f t="shared" si="49"/>
        <v>0</v>
      </c>
      <c r="S179" s="11">
        <f t="shared" si="50"/>
        <v>-1.054656635404857</v>
      </c>
      <c r="T179" s="11">
        <f t="shared" si="51"/>
        <v>-0.22902424221603843</v>
      </c>
      <c r="U179" s="11">
        <f>'OddsRatio_working_3-way'!S179-'OddsRatio_working_3-way'!R179^2/3</f>
        <v>-1.054656635404857</v>
      </c>
      <c r="V179" s="11">
        <f>'OddsRatio_working_3-way'!S179*'OddsRatio_working_3-way'!R179/3-2*'OddsRatio_working_3-way'!R179^3/27-'OddsRatio_working_3-way'!T179</f>
        <v>0.22902424221603843</v>
      </c>
      <c r="W179" s="11">
        <f>'OddsRatio_working_3-way'!V179^2+4*'OddsRatio_working_3-way'!U179^3/27</f>
        <v>-0.12133978210331031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0.2084417698218983</v>
      </c>
      <c r="Y179" s="11">
        <f>IF('OddsRatio_working_3-way'!W179&gt;=0,IF('OddsRatio_working_3-way'!V179+SQRT('OddsRatio_working_3-way'!W179)&gt;0,0,PI()),ACOS('OddsRatio_working_3-way'!V179/(2*'OddsRatio_working_3-way'!X179)))</f>
        <v>0.98918356831464427</v>
      </c>
      <c r="Z179" s="11">
        <f>'OddsRatio_working_3-way'!X179^(1/3)*COS('OddsRatio_working_3-way'!Y179/3)</f>
        <v>0.5609781654149516</v>
      </c>
      <c r="AA179" s="11">
        <f>'OddsRatio_working_3-way'!X179^(1/3)*COS(('OddsRatio_working_3-way'!Y179+2*PI())/3)</f>
        <v>-0.44674726234676609</v>
      </c>
      <c r="AB179" s="11">
        <f>'OddsRatio_working_3-way'!X179^(1/3)*COS(('OddsRatio_working_3-way'!Y179+4*PI())/3)</f>
        <v>-0.11423090306818579</v>
      </c>
      <c r="AC179" s="11">
        <f>'OddsRatio_working_3-way'!X179^(1/3)*SIN('OddsRatio_working_3-way'!Y179/3)</f>
        <v>0.1919784095394429</v>
      </c>
      <c r="AD179" s="11">
        <f>'OddsRatio_working_3-way'!X179^(1/3)*SIN(('OddsRatio_working_3-way'!Y179+2*PI())/3)</f>
        <v>0.38983213744801581</v>
      </c>
      <c r="AE179" s="11">
        <f>'OddsRatio_working_3-way'!X179^(1/3)*SIN(('OddsRatio_working_3-way'!Y179+4*PI())/3)</f>
        <v>-0.58181054698745849</v>
      </c>
      <c r="AF179" s="11">
        <f>-'OddsRatio_working_3-way'!U179/(3*'OddsRatio_working_3-way'!X179^(1/3))*COS(('OddsRatio_working_3-way'!Y179)/3)</f>
        <v>0.56097816541495171</v>
      </c>
      <c r="AG179" s="11">
        <f>-'OddsRatio_working_3-way'!U179/(3*'OddsRatio_working_3-way'!X179^(1/3))*COS(('OddsRatio_working_3-way'!Y179+2*PI())/3)</f>
        <v>-0.44674726234676615</v>
      </c>
      <c r="AH179" s="11">
        <f>-'OddsRatio_working_3-way'!U179/(3*'OddsRatio_working_3-way'!X179^(1/3))*COS(('OddsRatio_working_3-way'!Y179+4*PI())/3)</f>
        <v>-0.11423090306818581</v>
      </c>
      <c r="AI179" s="11">
        <f>'OddsRatio_working_3-way'!U179/(3*'OddsRatio_working_3-way'!X179^(1/3))*SIN(('OddsRatio_working_3-way'!Y179)/3)</f>
        <v>-0.19197840953944295</v>
      </c>
      <c r="AJ179" s="11">
        <f>'OddsRatio_working_3-way'!U179/(3*'OddsRatio_working_3-way'!X179^(1/3))*SIN(('OddsRatio_working_3-way'!Y179+2*PI())/3)</f>
        <v>-0.38983213744801587</v>
      </c>
      <c r="AK179" s="11">
        <f>'OddsRatio_working_3-way'!U179/(3*'OddsRatio_working_3-way'!X179^(1/3))*SIN(('OddsRatio_working_3-way'!Y179+4*PI())/3)</f>
        <v>0.5818105469874586</v>
      </c>
      <c r="AL179" s="11">
        <f>'OddsRatio_working_3-way'!Z179+'OddsRatio_working_3-way'!AF179</f>
        <v>1.1219563308299034</v>
      </c>
      <c r="AM179" s="11">
        <f>'OddsRatio_working_3-way'!AA179+'OddsRatio_working_3-way'!AG179</f>
        <v>-0.89349452469353219</v>
      </c>
      <c r="AN179" s="11">
        <f>'OddsRatio_working_3-way'!AB179+'OddsRatio_working_3-way'!AH179</f>
        <v>-0.2284618061363716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1.1219563308299034</v>
      </c>
      <c r="AS179" s="11">
        <f>IF(('OddsRatio_working_3-way'!X179=0),IF(Q179&gt;0,-Q179^(1/3),(-Q179)^(1/3)),'OddsRatio_working_3-way'!AM179-'OddsRatio_working_3-way'!R179/3)</f>
        <v>-0.89349452469353219</v>
      </c>
      <c r="AT179" s="11">
        <f>IF(('OddsRatio_working_3-way'!X179=0),IF(Q179&gt;0,-Q179^(1/3),(-Q179)^(1/3)),'OddsRatio_working_3-way'!AN179-'OddsRatio_working_3-way'!R179/3)</f>
        <v>-0.2284618061363716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2.0499999999999998</v>
      </c>
      <c r="B180" s="4">
        <f>IF('True_Odds_Calculator_3-way'!B181="","",'True_Odds_Calculator_3-way'!B181)</f>
        <v>3.43</v>
      </c>
      <c r="C180" s="4">
        <f>IF('True_Odds_Calculator_3-way'!C181="","",'True_Odds_Calculator_3-way'!C181)</f>
        <v>3.83</v>
      </c>
      <c r="D180" s="9">
        <f t="shared" si="39"/>
        <v>0.47211531897477527</v>
      </c>
      <c r="E180" s="9">
        <f t="shared" si="40"/>
        <v>0.2787328759754728</v>
      </c>
      <c r="F180" s="9">
        <f t="shared" si="41"/>
        <v>0.24915180504975198</v>
      </c>
      <c r="G180" s="9">
        <f t="shared" si="42"/>
        <v>1.0648824451489158</v>
      </c>
      <c r="H180" s="9">
        <f t="shared" si="43"/>
        <v>2.1181265674063612</v>
      </c>
      <c r="I180" s="9">
        <f t="shared" si="44"/>
        <v>3.5876643417118665</v>
      </c>
      <c r="J180" s="9">
        <f t="shared" si="45"/>
        <v>4.0136173197714324</v>
      </c>
      <c r="K180" s="11">
        <f t="shared" si="46"/>
        <v>0.48780487804878053</v>
      </c>
      <c r="L180" s="11">
        <f t="shared" si="47"/>
        <v>0.29154518950437314</v>
      </c>
      <c r="M180" s="11">
        <f t="shared" si="48"/>
        <v>0.2610966057441253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-0.26812373041937909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0.23430556527702917</v>
      </c>
      <c r="Q180" s="11">
        <f>2*'OddsRatio_working_3-way'!K180*'OddsRatio_working_3-way'!L180*'OddsRatio_working_3-way'!M180</f>
        <v>7.4264838439628902E-2</v>
      </c>
      <c r="R180" s="11">
        <f t="shared" si="49"/>
        <v>0</v>
      </c>
      <c r="S180" s="11">
        <f t="shared" si="50"/>
        <v>-0.87387104793203463</v>
      </c>
      <c r="T180" s="11">
        <f t="shared" si="51"/>
        <v>-0.27697972993091435</v>
      </c>
      <c r="U180" s="11">
        <f>'OddsRatio_working_3-way'!S180-'OddsRatio_working_3-way'!R180^2/3</f>
        <v>-0.87387104793203463</v>
      </c>
      <c r="V180" s="11">
        <f>'OddsRatio_working_3-way'!S180*'OddsRatio_working_3-way'!R180/3-2*'OddsRatio_working_3-way'!R180^3/27-'OddsRatio_working_3-way'!T180</f>
        <v>0.27697972993091435</v>
      </c>
      <c r="W180" s="11">
        <f>'OddsRatio_working_3-way'!V180^2+4*'OddsRatio_working_3-way'!U180^3/27</f>
        <v>-2.2146252530143157E-2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0.15721324953923685</v>
      </c>
      <c r="Y180" s="11">
        <f>IF('OddsRatio_working_3-way'!W180&gt;=0,IF('OddsRatio_working_3-way'!V180+SQRT('OddsRatio_working_3-way'!W180)&gt;0,0,PI()),ACOS('OddsRatio_working_3-way'!V180/(2*'OddsRatio_working_3-way'!X180)))</f>
        <v>0.49302635739034928</v>
      </c>
      <c r="Z180" s="11">
        <f>'OddsRatio_working_3-way'!X180^(1/3)*COS('OddsRatio_working_3-way'!Y180/3)</f>
        <v>0.53244122257445803</v>
      </c>
      <c r="AA180" s="11">
        <f>'OddsRatio_working_3-way'!X180^(1/3)*COS(('OddsRatio_working_3-way'!Y180+2*PI())/3)</f>
        <v>-0.34268969236298819</v>
      </c>
      <c r="AB180" s="11">
        <f>'OddsRatio_working_3-way'!X180^(1/3)*COS(('OddsRatio_working_3-way'!Y180+4*PI())/3)</f>
        <v>-0.18975153021146973</v>
      </c>
      <c r="AC180" s="11">
        <f>'OddsRatio_working_3-way'!X180^(1/3)*SIN('OddsRatio_working_3-way'!Y180/3)</f>
        <v>8.8298889087545893E-2</v>
      </c>
      <c r="AD180" s="11">
        <f>'OddsRatio_working_3-way'!X180^(1/3)*SIN(('OddsRatio_working_3-way'!Y180+2*PI())/3)</f>
        <v>0.41695818022775233</v>
      </c>
      <c r="AE180" s="11">
        <f>'OddsRatio_working_3-way'!X180^(1/3)*SIN(('OddsRatio_working_3-way'!Y180+4*PI())/3)</f>
        <v>-0.50525706931529812</v>
      </c>
      <c r="AF180" s="11">
        <f>-'OddsRatio_working_3-way'!U180/(3*'OddsRatio_working_3-way'!X180^(1/3))*COS(('OddsRatio_working_3-way'!Y180)/3)</f>
        <v>0.53244122257445792</v>
      </c>
      <c r="AG180" s="11">
        <f>-'OddsRatio_working_3-way'!U180/(3*'OddsRatio_working_3-way'!X180^(1/3))*COS(('OddsRatio_working_3-way'!Y180+2*PI())/3)</f>
        <v>-0.34268969236298813</v>
      </c>
      <c r="AH180" s="11">
        <f>-'OddsRatio_working_3-way'!U180/(3*'OddsRatio_working_3-way'!X180^(1/3))*COS(('OddsRatio_working_3-way'!Y180+4*PI())/3)</f>
        <v>-0.1897515302114697</v>
      </c>
      <c r="AI180" s="11">
        <f>'OddsRatio_working_3-way'!U180/(3*'OddsRatio_working_3-way'!X180^(1/3))*SIN(('OddsRatio_working_3-way'!Y180)/3)</f>
        <v>-8.8298889087545865E-2</v>
      </c>
      <c r="AJ180" s="11">
        <f>'OddsRatio_working_3-way'!U180/(3*'OddsRatio_working_3-way'!X180^(1/3))*SIN(('OddsRatio_working_3-way'!Y180+2*PI())/3)</f>
        <v>-0.41695818022775227</v>
      </c>
      <c r="AK180" s="11">
        <f>'OddsRatio_working_3-way'!U180/(3*'OddsRatio_working_3-way'!X180^(1/3))*SIN(('OddsRatio_working_3-way'!Y180+4*PI())/3)</f>
        <v>0.50525706931529801</v>
      </c>
      <c r="AL180" s="11">
        <f>'OddsRatio_working_3-way'!Z180+'OddsRatio_working_3-way'!AF180</f>
        <v>1.0648824451489158</v>
      </c>
      <c r="AM180" s="11">
        <f>'OddsRatio_working_3-way'!AA180+'OddsRatio_working_3-way'!AG180</f>
        <v>-0.68537938472597637</v>
      </c>
      <c r="AN180" s="11">
        <f>'OddsRatio_working_3-way'!AB180+'OddsRatio_working_3-way'!AH180</f>
        <v>-0.37950306042293946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1.0648824451489158</v>
      </c>
      <c r="AS180" s="11">
        <f>IF(('OddsRatio_working_3-way'!X180=0),IF(Q180&gt;0,-Q180^(1/3),(-Q180)^(1/3)),'OddsRatio_working_3-way'!AM180-'OddsRatio_working_3-way'!R180/3)</f>
        <v>-0.68537938472597637</v>
      </c>
      <c r="AT180" s="11">
        <f>IF(('OddsRatio_working_3-way'!X180=0),IF(Q180&gt;0,-Q180^(1/3),(-Q180)^(1/3)),'OddsRatio_working_3-way'!AN180-'OddsRatio_working_3-way'!R180/3)</f>
        <v>-0.37950306042293946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2.96</v>
      </c>
      <c r="B181" s="4">
        <f>IF('True_Odds_Calculator_3-way'!B182="","",'True_Odds_Calculator_3-way'!B182)</f>
        <v>3.14</v>
      </c>
      <c r="C181" s="4">
        <f>IF('True_Odds_Calculator_3-way'!C182="","",'True_Odds_Calculator_3-way'!C182)</f>
        <v>2.61</v>
      </c>
      <c r="D181" s="9">
        <f t="shared" si="39"/>
        <v>0.32481108031426059</v>
      </c>
      <c r="E181" s="9">
        <f t="shared" si="40"/>
        <v>0.30584641697926224</v>
      </c>
      <c r="F181" s="9">
        <f t="shared" si="41"/>
        <v>0.36934250270647728</v>
      </c>
      <c r="G181" s="9">
        <f t="shared" si="42"/>
        <v>1.0605677071222792</v>
      </c>
      <c r="H181" s="9">
        <f t="shared" si="43"/>
        <v>3.0787127059596671</v>
      </c>
      <c r="I181" s="9">
        <f t="shared" si="44"/>
        <v>3.2696148932416773</v>
      </c>
      <c r="J181" s="9">
        <f t="shared" si="45"/>
        <v>2.7075140084668696</v>
      </c>
      <c r="K181" s="11">
        <f t="shared" si="46"/>
        <v>0.33783783783783783</v>
      </c>
      <c r="L181" s="11">
        <f t="shared" si="47"/>
        <v>0.31847133757961782</v>
      </c>
      <c r="M181" s="11">
        <f t="shared" si="48"/>
        <v>0.38314176245210729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-0.27837732307312812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0.23538253825976202</v>
      </c>
      <c r="Q181" s="11">
        <f>2*'OddsRatio_working_3-way'!K181*'OddsRatio_working_3-way'!L181*'OddsRatio_working_3-way'!M181</f>
        <v>8.2445722682928907E-2</v>
      </c>
      <c r="R181" s="11">
        <f t="shared" si="49"/>
        <v>0</v>
      </c>
      <c r="S181" s="11">
        <f t="shared" si="50"/>
        <v>-0.84555212925130541</v>
      </c>
      <c r="T181" s="11">
        <f t="shared" si="51"/>
        <v>-0.29616536926490555</v>
      </c>
      <c r="U181" s="11">
        <f>'OddsRatio_working_3-way'!S181-'OddsRatio_working_3-way'!R181^2/3</f>
        <v>-0.84555212925130541</v>
      </c>
      <c r="V181" s="11">
        <f>'OddsRatio_working_3-way'!S181*'OddsRatio_working_3-way'!R181/3-2*'OddsRatio_working_3-way'!R181^3/27-'OddsRatio_working_3-way'!T181</f>
        <v>0.29616536926490555</v>
      </c>
      <c r="W181" s="11">
        <f>'OddsRatio_working_3-way'!V181^2+4*'OddsRatio_working_3-way'!U181^3/27</f>
        <v>-1.8467555623621484E-3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0.14963345340713419</v>
      </c>
      <c r="Y181" s="11">
        <f>IF('OddsRatio_working_3-way'!W181&gt;=0,IF('OddsRatio_working_3-way'!V181+SQRT('OddsRatio_working_3-way'!W181)&gt;0,0,PI()),ACOS('OddsRatio_working_3-way'!V181/(2*'OddsRatio_working_3-way'!X181)))</f>
        <v>0.14409534947893143</v>
      </c>
      <c r="Z181" s="11">
        <f>'OddsRatio_working_3-way'!X181^(1/3)*COS('OddsRatio_working_3-way'!Y181/3)</f>
        <v>0.53028385356113961</v>
      </c>
      <c r="AA181" s="11">
        <f>'OddsRatio_working_3-way'!X181^(1/3)*COS(('OddsRatio_working_3-way'!Y181+2*PI())/3)</f>
        <v>-0.28721698741666435</v>
      </c>
      <c r="AB181" s="11">
        <f>'OddsRatio_working_3-way'!X181^(1/3)*COS(('OddsRatio_working_3-way'!Y181+4*PI())/3)</f>
        <v>-0.24306686614447542</v>
      </c>
      <c r="AC181" s="11">
        <f>'OddsRatio_working_3-way'!X181^(1/3)*SIN('OddsRatio_working_3-way'!Y181/3)</f>
        <v>2.5490084401253096E-2</v>
      </c>
      <c r="AD181" s="11">
        <f>'OddsRatio_working_3-way'!X181^(1/3)*SIN(('OddsRatio_working_3-way'!Y181+2*PI())/3)</f>
        <v>0.44649424620002759</v>
      </c>
      <c r="AE181" s="11">
        <f>'OddsRatio_working_3-way'!X181^(1/3)*SIN(('OddsRatio_working_3-way'!Y181+4*PI())/3)</f>
        <v>-0.47198433060128053</v>
      </c>
      <c r="AF181" s="11">
        <f>-'OddsRatio_working_3-way'!U181/(3*'OddsRatio_working_3-way'!X181^(1/3))*COS(('OddsRatio_working_3-way'!Y181)/3)</f>
        <v>0.5302838535611395</v>
      </c>
      <c r="AG181" s="11">
        <f>-'OddsRatio_working_3-way'!U181/(3*'OddsRatio_working_3-way'!X181^(1/3))*COS(('OddsRatio_working_3-way'!Y181+2*PI())/3)</f>
        <v>-0.28721698741666429</v>
      </c>
      <c r="AH181" s="11">
        <f>-'OddsRatio_working_3-way'!U181/(3*'OddsRatio_working_3-way'!X181^(1/3))*COS(('OddsRatio_working_3-way'!Y181+4*PI())/3)</f>
        <v>-0.24306686614447537</v>
      </c>
      <c r="AI181" s="11">
        <f>'OddsRatio_working_3-way'!U181/(3*'OddsRatio_working_3-way'!X181^(1/3))*SIN(('OddsRatio_working_3-way'!Y181)/3)</f>
        <v>-2.5490084401253089E-2</v>
      </c>
      <c r="AJ181" s="11">
        <f>'OddsRatio_working_3-way'!U181/(3*'OddsRatio_working_3-way'!X181^(1/3))*SIN(('OddsRatio_working_3-way'!Y181+2*PI())/3)</f>
        <v>-0.44649424620002753</v>
      </c>
      <c r="AK181" s="11">
        <f>'OddsRatio_working_3-way'!U181/(3*'OddsRatio_working_3-way'!X181^(1/3))*SIN(('OddsRatio_working_3-way'!Y181+4*PI())/3)</f>
        <v>0.47198433060128042</v>
      </c>
      <c r="AL181" s="11">
        <f>'OddsRatio_working_3-way'!Z181+'OddsRatio_working_3-way'!AF181</f>
        <v>1.0605677071222792</v>
      </c>
      <c r="AM181" s="11">
        <f>'OddsRatio_working_3-way'!AA181+'OddsRatio_working_3-way'!AG181</f>
        <v>-0.5744339748333287</v>
      </c>
      <c r="AN181" s="11">
        <f>'OddsRatio_working_3-way'!AB181+'OddsRatio_working_3-way'!AH181</f>
        <v>-0.48613373228895079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1.0605677071222792</v>
      </c>
      <c r="AS181" s="11">
        <f>IF(('OddsRatio_working_3-way'!X181=0),IF(Q181&gt;0,-Q181^(1/3),(-Q181)^(1/3)),'OddsRatio_working_3-way'!AM181-'OddsRatio_working_3-way'!R181/3)</f>
        <v>-0.5744339748333287</v>
      </c>
      <c r="AT181" s="11">
        <f>IF(('OddsRatio_working_3-way'!X181=0),IF(Q181&gt;0,-Q181^(1/3),(-Q181)^(1/3)),'OddsRatio_working_3-way'!AN181-'OddsRatio_working_3-way'!R181/3)</f>
        <v>-0.48613373228895079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2.16</v>
      </c>
      <c r="C2" s="4">
        <f t="shared" ref="C2:C65" si="0">IF(A2="","",((1/A2)+(1/B2))-1)</f>
        <v>3.7675606641123682E-2</v>
      </c>
      <c r="D2" s="4">
        <f>IF(A2="","",(2*A2)/(2-($C2*A2)))</f>
        <v>1.7989661114302122</v>
      </c>
      <c r="E2" s="4">
        <f>IF(B2="","",(2*B2)/(2-($C2*B2)))</f>
        <v>2.2516175413371671</v>
      </c>
      <c r="G2" s="4">
        <f t="shared" ref="G2:G65" si="1">IF(A2="","",C2+1)</f>
        <v>1.0376756066411237</v>
      </c>
    </row>
    <row r="3" spans="1:7" x14ac:dyDescent="0.2">
      <c r="A3" s="4">
        <f>IF('True_Odds_Calculator_2-way'!A4="","",'True_Odds_Calculator_2-way'!A4)</f>
        <v>1.84</v>
      </c>
      <c r="B3" s="4">
        <f>IF('True_Odds_Calculator_2-way'!B4="","",'True_Odds_Calculator_2-way'!B4)</f>
        <v>2.04</v>
      </c>
      <c r="C3" s="4">
        <f t="shared" si="0"/>
        <v>3.3674339300937772E-2</v>
      </c>
      <c r="D3" s="4">
        <f t="shared" ref="D3:D66" si="2">IF(A3="","",(2*A3)/(2-($C3*A3)))</f>
        <v>1.8988263860785108</v>
      </c>
      <c r="E3" s="4">
        <f t="shared" ref="E3:E66" si="3">IF(B3="","",(2*B3)/(2-($C3*B3)))</f>
        <v>2.1125619090499774</v>
      </c>
      <c r="G3" s="4">
        <f t="shared" si="1"/>
        <v>1.0336743393009378</v>
      </c>
    </row>
    <row r="4" spans="1:7" x14ac:dyDescent="0.2">
      <c r="A4" s="4">
        <f>IF('True_Odds_Calculator_2-way'!A5="","",'True_Odds_Calculator_2-way'!A5)</f>
        <v>1.9</v>
      </c>
      <c r="B4" s="4">
        <f>IF('True_Odds_Calculator_2-way'!B5="","",'True_Odds_Calculator_2-way'!B5)</f>
        <v>1.99</v>
      </c>
      <c r="C4" s="4">
        <f t="shared" si="0"/>
        <v>2.8828352287754377E-2</v>
      </c>
      <c r="D4" s="4">
        <f t="shared" si="2"/>
        <v>1.9535003874967702</v>
      </c>
      <c r="E4" s="4">
        <f t="shared" si="3"/>
        <v>2.0487672717420748</v>
      </c>
      <c r="G4" s="4">
        <f t="shared" si="1"/>
        <v>1.0288283522877544</v>
      </c>
    </row>
    <row r="5" spans="1:7" x14ac:dyDescent="0.2">
      <c r="A5" s="4">
        <f>IF('True_Odds_Calculator_2-way'!A6="","",'True_Odds_Calculator_2-way'!A6)</f>
        <v>1.64</v>
      </c>
      <c r="B5" s="4">
        <f>IF('True_Odds_Calculator_2-way'!B6="","",'True_Odds_Calculator_2-way'!B6)</f>
        <v>2.36</v>
      </c>
      <c r="C5" s="4">
        <f t="shared" si="0"/>
        <v>3.3484911120297722E-2</v>
      </c>
      <c r="D5" s="4">
        <f t="shared" si="2"/>
        <v>1.6863018473335656</v>
      </c>
      <c r="E5" s="4">
        <f t="shared" si="3"/>
        <v>2.4570848146267141</v>
      </c>
      <c r="G5" s="4">
        <f t="shared" si="1"/>
        <v>1.0334849111202977</v>
      </c>
    </row>
    <row r="6" spans="1:7" x14ac:dyDescent="0.2">
      <c r="A6" s="4">
        <f>IF('True_Odds_Calculator_2-way'!A7="","",'True_Odds_Calculator_2-way'!A7)</f>
        <v>1.93</v>
      </c>
      <c r="B6" s="4">
        <f>IF('True_Odds_Calculator_2-way'!B7="","",'True_Odds_Calculator_2-way'!B7)</f>
        <v>1.94</v>
      </c>
      <c r="C6" s="4">
        <f t="shared" si="0"/>
        <v>3.3598632551679941E-2</v>
      </c>
      <c r="D6" s="4">
        <f t="shared" si="2"/>
        <v>1.9946726333173512</v>
      </c>
      <c r="E6" s="4">
        <f t="shared" si="3"/>
        <v>2.0053558995233249</v>
      </c>
      <c r="G6" s="4">
        <f t="shared" si="1"/>
        <v>1.0335986325516799</v>
      </c>
    </row>
    <row r="7" spans="1:7" x14ac:dyDescent="0.2">
      <c r="A7" s="4">
        <f>IF('True_Odds_Calculator_2-way'!A8="","",'True_Odds_Calculator_2-way'!A8)</f>
        <v>1.82</v>
      </c>
      <c r="B7" s="4">
        <f>IF('True_Odds_Calculator_2-way'!B8="","",'True_Odds_Calculator_2-way'!B8)</f>
        <v>2.0299999999999998</v>
      </c>
      <c r="C7" s="4">
        <f t="shared" si="0"/>
        <v>4.2061386888973207E-2</v>
      </c>
      <c r="D7" s="4">
        <f t="shared" si="2"/>
        <v>1.8924345643599858</v>
      </c>
      <c r="E7" s="4">
        <f t="shared" si="3"/>
        <v>2.1205303334672561</v>
      </c>
      <c r="G7" s="4">
        <f t="shared" si="1"/>
        <v>1.0420613868889732</v>
      </c>
    </row>
    <row r="8" spans="1:7" x14ac:dyDescent="0.2">
      <c r="A8" s="4">
        <f>IF('True_Odds_Calculator_2-way'!A9="","",'True_Odds_Calculator_2-way'!A9)</f>
        <v>1.56</v>
      </c>
      <c r="B8" s="4">
        <f>IF('True_Odds_Calculator_2-way'!B9="","",'True_Odds_Calculator_2-way'!B9)</f>
        <v>2.5299999999999998</v>
      </c>
      <c r="C8" s="4">
        <f t="shared" si="0"/>
        <v>3.6282558021688338E-2</v>
      </c>
      <c r="D8" s="4">
        <f t="shared" si="2"/>
        <v>1.6054344288968434</v>
      </c>
      <c r="E8" s="4">
        <f t="shared" si="3"/>
        <v>2.6517065305025525</v>
      </c>
      <c r="G8" s="4">
        <f t="shared" si="1"/>
        <v>1.0362825580216883</v>
      </c>
    </row>
    <row r="9" spans="1:7" x14ac:dyDescent="0.2">
      <c r="A9" s="4">
        <f>IF('True_Odds_Calculator_2-way'!A10="","",'True_Odds_Calculator_2-way'!A10)</f>
        <v>1.75</v>
      </c>
      <c r="B9" s="4">
        <f>IF('True_Odds_Calculator_2-way'!B10="","",'True_Odds_Calculator_2-way'!B10)</f>
        <v>2.14</v>
      </c>
      <c r="C9" s="4">
        <f t="shared" si="0"/>
        <v>3.8718291054739673E-2</v>
      </c>
      <c r="D9" s="4">
        <f t="shared" si="2"/>
        <v>1.81136638452237</v>
      </c>
      <c r="E9" s="4">
        <f t="shared" si="3"/>
        <v>2.2324888226527575</v>
      </c>
      <c r="G9" s="4">
        <f t="shared" si="1"/>
        <v>1.0387182910547397</v>
      </c>
    </row>
    <row r="10" spans="1:7" x14ac:dyDescent="0.2">
      <c r="A10" s="4">
        <f>IF('True_Odds_Calculator_2-way'!A11="","",'True_Odds_Calculator_2-way'!A11)</f>
        <v>2.19</v>
      </c>
      <c r="B10" s="4">
        <f>IF('True_Odds_Calculator_2-way'!B11="","",'True_Odds_Calculator_2-way'!B11)</f>
        <v>1.74</v>
      </c>
      <c r="C10" s="4">
        <f t="shared" si="0"/>
        <v>3.1333648244370904E-2</v>
      </c>
      <c r="D10" s="4">
        <f t="shared" si="2"/>
        <v>2.2678093197643276</v>
      </c>
      <c r="E10" s="4">
        <f t="shared" si="3"/>
        <v>1.7887621461765948</v>
      </c>
      <c r="G10" s="4">
        <f t="shared" si="1"/>
        <v>1.0313336482443709</v>
      </c>
    </row>
    <row r="11" spans="1:7" x14ac:dyDescent="0.2">
      <c r="A11" s="4">
        <f>IF('True_Odds_Calculator_2-way'!A12="","",'True_Odds_Calculator_2-way'!A12)</f>
        <v>1.67</v>
      </c>
      <c r="B11" s="4">
        <f>IF('True_Odds_Calculator_2-way'!B12="","",'True_Odds_Calculator_2-way'!B12)</f>
        <v>2.2999999999999998</v>
      </c>
      <c r="C11" s="4">
        <f t="shared" si="0"/>
        <v>3.3585003905233002E-2</v>
      </c>
      <c r="D11" s="4">
        <f t="shared" si="2"/>
        <v>1.7181838514873629</v>
      </c>
      <c r="E11" s="4">
        <f t="shared" si="3"/>
        <v>2.3924011211460603</v>
      </c>
      <c r="G11" s="4">
        <f t="shared" si="1"/>
        <v>1.033585003905233</v>
      </c>
    </row>
    <row r="12" spans="1:7" x14ac:dyDescent="0.2">
      <c r="A12" s="4">
        <f>IF('True_Odds_Calculator_2-way'!A13="","",'True_Odds_Calculator_2-way'!A13)</f>
        <v>2.42</v>
      </c>
      <c r="B12" s="4">
        <f>IF('True_Odds_Calculator_2-way'!B13="","",'True_Odds_Calculator_2-way'!B13)</f>
        <v>1.61</v>
      </c>
      <c r="C12" s="4">
        <f t="shared" si="0"/>
        <v>3.4341152918228035E-2</v>
      </c>
      <c r="D12" s="4">
        <f t="shared" si="2"/>
        <v>2.5249173741170372</v>
      </c>
      <c r="E12" s="4">
        <f t="shared" si="3"/>
        <v>1.655773235306617</v>
      </c>
      <c r="G12" s="4">
        <f t="shared" si="1"/>
        <v>1.034341152918228</v>
      </c>
    </row>
    <row r="13" spans="1:7" x14ac:dyDescent="0.2">
      <c r="A13" s="4">
        <f>IF('True_Odds_Calculator_2-way'!A14="","",'True_Odds_Calculator_2-way'!A14)</f>
        <v>1.84</v>
      </c>
      <c r="B13" s="4">
        <f>IF('True_Odds_Calculator_2-way'!B14="","",'True_Odds_Calculator_2-way'!B14)</f>
        <v>2.04</v>
      </c>
      <c r="C13" s="4">
        <f t="shared" si="0"/>
        <v>3.3674339300937772E-2</v>
      </c>
      <c r="D13" s="4">
        <f t="shared" si="2"/>
        <v>1.8988263860785108</v>
      </c>
      <c r="E13" s="4">
        <f t="shared" si="3"/>
        <v>2.1125619090499774</v>
      </c>
      <c r="G13" s="4">
        <f t="shared" si="1"/>
        <v>1.0336743393009378</v>
      </c>
    </row>
    <row r="14" spans="1:7" x14ac:dyDescent="0.2">
      <c r="A14" s="4">
        <f>IF('True_Odds_Calculator_2-way'!A15="","",'True_Odds_Calculator_2-way'!A15)</f>
        <v>2.62</v>
      </c>
      <c r="B14" s="4">
        <f>IF('True_Odds_Calculator_2-way'!B15="","",'True_Odds_Calculator_2-way'!B15)</f>
        <v>1.53</v>
      </c>
      <c r="C14" s="4">
        <f t="shared" si="0"/>
        <v>3.5274160554807032E-2</v>
      </c>
      <c r="D14" s="4">
        <f t="shared" si="2"/>
        <v>2.7469334612485432</v>
      </c>
      <c r="E14" s="4">
        <f t="shared" si="3"/>
        <v>1.5724316479033458</v>
      </c>
      <c r="G14" s="4">
        <f t="shared" si="1"/>
        <v>1.035274160554807</v>
      </c>
    </row>
    <row r="15" spans="1:7" x14ac:dyDescent="0.2">
      <c r="A15" s="4">
        <f>IF('True_Odds_Calculator_2-way'!A16="","",'True_Odds_Calculator_2-way'!A16)</f>
        <v>1.9</v>
      </c>
      <c r="B15" s="4">
        <f>IF('True_Odds_Calculator_2-way'!B16="","",'True_Odds_Calculator_2-way'!B16)</f>
        <v>1.93</v>
      </c>
      <c r="C15" s="4">
        <f t="shared" si="0"/>
        <v>4.445050449959087E-2</v>
      </c>
      <c r="D15" s="4">
        <f t="shared" si="2"/>
        <v>1.9837706248309437</v>
      </c>
      <c r="E15" s="4">
        <f t="shared" si="3"/>
        <v>2.0164971130052241</v>
      </c>
      <c r="G15" s="4">
        <f t="shared" si="1"/>
        <v>1.0444505044995909</v>
      </c>
    </row>
    <row r="16" spans="1:7" x14ac:dyDescent="0.2">
      <c r="A16" s="4">
        <f>IF('True_Odds_Calculator_2-way'!A17="","",'True_Odds_Calculator_2-way'!A17)</f>
        <v>1.7</v>
      </c>
      <c r="B16" s="4">
        <f>IF('True_Odds_Calculator_2-way'!B17="","",'True_Odds_Calculator_2-way'!B17)</f>
        <v>2.1800000000000002</v>
      </c>
      <c r="C16" s="4">
        <f t="shared" si="0"/>
        <v>4.6950890447922333E-2</v>
      </c>
      <c r="D16" s="4">
        <f t="shared" si="2"/>
        <v>1.7706641184902054</v>
      </c>
      <c r="E16" s="4">
        <f t="shared" si="3"/>
        <v>2.2975821450712961</v>
      </c>
      <c r="G16" s="4">
        <f t="shared" si="1"/>
        <v>1.0469508904479223</v>
      </c>
    </row>
    <row r="17" spans="1:7" x14ac:dyDescent="0.2">
      <c r="A17" s="4">
        <f>IF('True_Odds_Calculator_2-way'!A18="","",'True_Odds_Calculator_2-way'!A18)</f>
        <v>1.81</v>
      </c>
      <c r="B17" s="4">
        <f>IF('True_Odds_Calculator_2-way'!B18="","",'True_Odds_Calculator_2-way'!B18)</f>
        <v>2.0299999999999998</v>
      </c>
      <c r="C17" s="4">
        <f t="shared" si="0"/>
        <v>4.5097025283727721E-2</v>
      </c>
      <c r="D17" s="4">
        <f t="shared" si="2"/>
        <v>1.8870143543127138</v>
      </c>
      <c r="E17" s="4">
        <f t="shared" si="3"/>
        <v>2.1273774715571898</v>
      </c>
      <c r="G17" s="4">
        <f t="shared" si="1"/>
        <v>1.0450970252837277</v>
      </c>
    </row>
    <row r="18" spans="1:7" x14ac:dyDescent="0.2">
      <c r="A18" s="4">
        <f>IF('True_Odds_Calculator_2-way'!A19="","",'True_Odds_Calculator_2-way'!A19)</f>
        <v>1.78</v>
      </c>
      <c r="B18" s="4">
        <f>IF('True_Odds_Calculator_2-way'!B19="","",'True_Odds_Calculator_2-way'!B19)</f>
        <v>2.06</v>
      </c>
      <c r="C18" s="4">
        <f t="shared" si="0"/>
        <v>4.7234646012872306E-2</v>
      </c>
      <c r="D18" s="4">
        <f t="shared" si="2"/>
        <v>1.8581129015911626</v>
      </c>
      <c r="E18" s="4">
        <f t="shared" si="3"/>
        <v>2.165347820951931</v>
      </c>
      <c r="G18" s="4">
        <f t="shared" si="1"/>
        <v>1.0472346460128723</v>
      </c>
    </row>
    <row r="19" spans="1:7" x14ac:dyDescent="0.2">
      <c r="A19" s="4">
        <f>IF('True_Odds_Calculator_2-way'!A20="","",'True_Odds_Calculator_2-way'!A20)</f>
        <v>2.0299999999999998</v>
      </c>
      <c r="B19" s="4">
        <f>IF('True_Odds_Calculator_2-way'!B20="","",'True_Odds_Calculator_2-way'!B20)</f>
        <v>1.85</v>
      </c>
      <c r="C19" s="4">
        <f t="shared" si="0"/>
        <v>3.315137797896428E-2</v>
      </c>
      <c r="D19" s="4">
        <f t="shared" si="2"/>
        <v>2.1006852188505105</v>
      </c>
      <c r="E19" s="4">
        <f t="shared" si="3"/>
        <v>1.9085249650616189</v>
      </c>
      <c r="G19" s="4">
        <f t="shared" si="1"/>
        <v>1.0331513779789643</v>
      </c>
    </row>
    <row r="20" spans="1:7" x14ac:dyDescent="0.2">
      <c r="A20" s="4">
        <f>IF('True_Odds_Calculator_2-way'!A21="","",'True_Odds_Calculator_2-way'!A21)</f>
        <v>2.04</v>
      </c>
      <c r="B20" s="4">
        <f>IF('True_Odds_Calculator_2-way'!B21="","",'True_Odds_Calculator_2-way'!B21)</f>
        <v>1.84</v>
      </c>
      <c r="C20" s="4">
        <f t="shared" si="0"/>
        <v>3.3674339300937772E-2</v>
      </c>
      <c r="D20" s="4">
        <f t="shared" si="2"/>
        <v>2.1125619090499774</v>
      </c>
      <c r="E20" s="4">
        <f t="shared" si="3"/>
        <v>1.8988263860785108</v>
      </c>
      <c r="G20" s="4">
        <f t="shared" si="1"/>
        <v>1.0336743393009378</v>
      </c>
    </row>
    <row r="21" spans="1:7" x14ac:dyDescent="0.2">
      <c r="A21" s="4">
        <f>IF('True_Odds_Calculator_2-way'!A22="","",'True_Odds_Calculator_2-way'!A22)</f>
        <v>1.39</v>
      </c>
      <c r="B21" s="4">
        <f>IF('True_Odds_Calculator_2-way'!B22="","",'True_Odds_Calculator_2-way'!B22)</f>
        <v>3.07</v>
      </c>
      <c r="C21" s="4">
        <f t="shared" si="0"/>
        <v>4.5157359454456092E-2</v>
      </c>
      <c r="D21" s="4">
        <f t="shared" si="2"/>
        <v>1.4350377482218821</v>
      </c>
      <c r="E21" s="4">
        <f t="shared" si="3"/>
        <v>3.298651103466935</v>
      </c>
      <c r="G21" s="4">
        <f t="shared" si="1"/>
        <v>1.0451573594544561</v>
      </c>
    </row>
    <row r="22" spans="1:7" x14ac:dyDescent="0.2">
      <c r="A22" s="4">
        <f>IF('True_Odds_Calculator_2-way'!A23="","",'True_Odds_Calculator_2-way'!A23)</f>
        <v>1.59</v>
      </c>
      <c r="B22" s="4">
        <f>IF('True_Odds_Calculator_2-way'!B23="","",'True_Odds_Calculator_2-way'!B23)</f>
        <v>2.44</v>
      </c>
      <c r="C22" s="4">
        <f t="shared" si="0"/>
        <v>3.8766883183833478E-2</v>
      </c>
      <c r="D22" s="4">
        <f t="shared" si="2"/>
        <v>1.640561569688769</v>
      </c>
      <c r="E22" s="4">
        <f t="shared" si="3"/>
        <v>2.561130182202271</v>
      </c>
      <c r="G22" s="4">
        <f t="shared" si="1"/>
        <v>1.0387668831838335</v>
      </c>
    </row>
    <row r="23" spans="1:7" x14ac:dyDescent="0.2">
      <c r="A23" s="4">
        <f>IF('True_Odds_Calculator_2-way'!A24="","",'True_Odds_Calculator_2-way'!A24)</f>
        <v>1.87</v>
      </c>
      <c r="B23" s="4">
        <f>IF('True_Odds_Calculator_2-way'!B24="","",'True_Odds_Calculator_2-way'!B24)</f>
        <v>2</v>
      </c>
      <c r="C23" s="4">
        <f t="shared" si="0"/>
        <v>3.475935828876997E-2</v>
      </c>
      <c r="D23" s="4">
        <f t="shared" si="2"/>
        <v>1.9328165374677002</v>
      </c>
      <c r="E23" s="4">
        <f t="shared" si="3"/>
        <v>2.0720221606648197</v>
      </c>
      <c r="G23" s="4">
        <f t="shared" si="1"/>
        <v>1.03475935828877</v>
      </c>
    </row>
    <row r="24" spans="1:7" x14ac:dyDescent="0.2">
      <c r="A24" s="4">
        <f>IF('True_Odds_Calculator_2-way'!A25="","",'True_Odds_Calculator_2-way'!A25)</f>
        <v>1.79</v>
      </c>
      <c r="B24" s="4">
        <f>IF('True_Odds_Calculator_2-way'!B25="","",'True_Odds_Calculator_2-way'!B25)</f>
        <v>2.09</v>
      </c>
      <c r="C24" s="4">
        <f t="shared" si="0"/>
        <v>3.7128117398625982E-2</v>
      </c>
      <c r="D24" s="4">
        <f t="shared" si="2"/>
        <v>1.8515255747197545</v>
      </c>
      <c r="E24" s="4">
        <f t="shared" si="3"/>
        <v>2.1743628490889537</v>
      </c>
      <c r="G24" s="4">
        <f t="shared" si="1"/>
        <v>1.037128117398626</v>
      </c>
    </row>
    <row r="25" spans="1:7" x14ac:dyDescent="0.2">
      <c r="A25" s="4">
        <f>IF('True_Odds_Calculator_2-way'!A26="","",'True_Odds_Calculator_2-way'!A26)</f>
        <v>1.96</v>
      </c>
      <c r="B25" s="4">
        <f>IF('True_Odds_Calculator_2-way'!B26="","",'True_Odds_Calculator_2-way'!B26)</f>
        <v>1.93</v>
      </c>
      <c r="C25" s="4">
        <f t="shared" si="0"/>
        <v>2.8338796658559762E-2</v>
      </c>
      <c r="D25" s="4">
        <f t="shared" si="2"/>
        <v>2.0159880622468553</v>
      </c>
      <c r="E25" s="4">
        <f t="shared" si="3"/>
        <v>1.9842635333613092</v>
      </c>
      <c r="G25" s="4">
        <f t="shared" si="1"/>
        <v>1.0283387966585598</v>
      </c>
    </row>
    <row r="26" spans="1:7" x14ac:dyDescent="0.2">
      <c r="A26" s="4">
        <f>IF('True_Odds_Calculator_2-way'!A27="","",'True_Odds_Calculator_2-way'!A27)</f>
        <v>1.77</v>
      </c>
      <c r="B26" s="4">
        <f>IF('True_Odds_Calculator_2-way'!B27="","",'True_Odds_Calculator_2-way'!B27)</f>
        <v>2.14</v>
      </c>
      <c r="C26" s="4">
        <f t="shared" si="0"/>
        <v>3.2261471038597556E-2</v>
      </c>
      <c r="D26" s="4">
        <f t="shared" si="2"/>
        <v>1.822021261243927</v>
      </c>
      <c r="E26" s="4">
        <f t="shared" si="3"/>
        <v>2.216513546725964</v>
      </c>
      <c r="G26" s="4">
        <f t="shared" si="1"/>
        <v>1.0322614710385976</v>
      </c>
    </row>
    <row r="27" spans="1:7" x14ac:dyDescent="0.2">
      <c r="A27" s="4">
        <f>IF('True_Odds_Calculator_2-way'!A28="","",'True_Odds_Calculator_2-way'!A28)</f>
        <v>1.65</v>
      </c>
      <c r="B27" s="4">
        <f>IF('True_Odds_Calculator_2-way'!B28="","",'True_Odds_Calculator_2-way'!B28)</f>
        <v>2.34</v>
      </c>
      <c r="C27" s="4">
        <f t="shared" si="0"/>
        <v>3.3411033411033575E-2</v>
      </c>
      <c r="D27" s="4">
        <f t="shared" si="2"/>
        <v>1.6967699406723797</v>
      </c>
      <c r="E27" s="4">
        <f t="shared" si="3"/>
        <v>2.4351939451277205</v>
      </c>
      <c r="G27" s="4">
        <f t="shared" si="1"/>
        <v>1.0334110334110336</v>
      </c>
    </row>
    <row r="28" spans="1:7" x14ac:dyDescent="0.2">
      <c r="A28" s="4">
        <f>IF('True_Odds_Calculator_2-way'!A29="","",'True_Odds_Calculator_2-way'!A29)</f>
        <v>1.81</v>
      </c>
      <c r="B28" s="4">
        <f>IF('True_Odds_Calculator_2-way'!B29="","",'True_Odds_Calculator_2-way'!B29)</f>
        <v>2.08</v>
      </c>
      <c r="C28" s="4">
        <f t="shared" si="0"/>
        <v>3.3255418614534626E-2</v>
      </c>
      <c r="D28" s="4">
        <f t="shared" si="2"/>
        <v>1.8661643699811639</v>
      </c>
      <c r="E28" s="4">
        <f t="shared" si="3"/>
        <v>2.1545152798443401</v>
      </c>
      <c r="G28" s="4">
        <f t="shared" si="1"/>
        <v>1.0332554186145346</v>
      </c>
    </row>
    <row r="29" spans="1:7" x14ac:dyDescent="0.2">
      <c r="A29" s="4">
        <f>IF('True_Odds_Calculator_2-way'!A30="","",'True_Odds_Calculator_2-way'!A30)</f>
        <v>2.0099999999999998</v>
      </c>
      <c r="B29" s="4">
        <f>IF('True_Odds_Calculator_2-way'!B30="","",'True_Odds_Calculator_2-way'!B30)</f>
        <v>1.87</v>
      </c>
      <c r="C29" s="4">
        <f t="shared" si="0"/>
        <v>3.22717960997152E-2</v>
      </c>
      <c r="D29" s="4">
        <f t="shared" si="2"/>
        <v>2.0773758532069522</v>
      </c>
      <c r="E29" s="4">
        <f t="shared" si="3"/>
        <v>1.9281811886013285</v>
      </c>
      <c r="G29" s="4">
        <f t="shared" si="1"/>
        <v>1.0322717960997152</v>
      </c>
    </row>
    <row r="30" spans="1:7" x14ac:dyDescent="0.2">
      <c r="A30" s="4">
        <f>IF('True_Odds_Calculator_2-way'!A31="","",'True_Odds_Calculator_2-way'!A31)</f>
        <v>2.5299999999999998</v>
      </c>
      <c r="B30" s="4">
        <f>IF('True_Odds_Calculator_2-way'!B31="","",'True_Odds_Calculator_2-way'!B31)</f>
        <v>1.56</v>
      </c>
      <c r="C30" s="4">
        <f t="shared" si="0"/>
        <v>3.6282558021688338E-2</v>
      </c>
      <c r="D30" s="4">
        <f t="shared" si="2"/>
        <v>2.6517065305025525</v>
      </c>
      <c r="E30" s="4">
        <f t="shared" si="3"/>
        <v>1.6054344288968434</v>
      </c>
      <c r="G30" s="4">
        <f t="shared" si="1"/>
        <v>1.0362825580216883</v>
      </c>
    </row>
    <row r="31" spans="1:7" x14ac:dyDescent="0.2">
      <c r="A31" s="4">
        <f>IF('True_Odds_Calculator_2-way'!A32="","",'True_Odds_Calculator_2-way'!A32)</f>
        <v>1.65</v>
      </c>
      <c r="B31" s="4">
        <f>IF('True_Odds_Calculator_2-way'!B32="","",'True_Odds_Calculator_2-way'!B32)</f>
        <v>2.2999999999999998</v>
      </c>
      <c r="C31" s="4">
        <f t="shared" si="0"/>
        <v>4.0843214756258295E-2</v>
      </c>
      <c r="D31" s="4">
        <f t="shared" si="2"/>
        <v>1.7075365579302588</v>
      </c>
      <c r="E31" s="4">
        <f t="shared" si="3"/>
        <v>2.4133545310015898</v>
      </c>
      <c r="G31" s="4">
        <f t="shared" si="1"/>
        <v>1.0408432147562583</v>
      </c>
    </row>
    <row r="32" spans="1:7" x14ac:dyDescent="0.2">
      <c r="A32" s="4">
        <f>IF('True_Odds_Calculator_2-way'!A33="","",'True_Odds_Calculator_2-way'!A33)</f>
        <v>1.68</v>
      </c>
      <c r="B32" s="4">
        <f>IF('True_Odds_Calculator_2-way'!B33="","",'True_Odds_Calculator_2-way'!B33)</f>
        <v>2.25</v>
      </c>
      <c r="C32" s="4">
        <f t="shared" si="0"/>
        <v>3.9682539682539542E-2</v>
      </c>
      <c r="D32" s="4">
        <f t="shared" si="2"/>
        <v>1.7379310344827583</v>
      </c>
      <c r="E32" s="4">
        <f t="shared" si="3"/>
        <v>2.3551401869158877</v>
      </c>
      <c r="G32" s="4">
        <f t="shared" si="1"/>
        <v>1.0396825396825395</v>
      </c>
    </row>
    <row r="33" spans="1:7" x14ac:dyDescent="0.2">
      <c r="A33" s="4">
        <f>IF('True_Odds_Calculator_2-way'!A34="","",'True_Odds_Calculator_2-way'!A34)</f>
        <v>1.49</v>
      </c>
      <c r="B33" s="4">
        <f>IF('True_Odds_Calculator_2-way'!B34="","",'True_Odds_Calculator_2-way'!B34)</f>
        <v>2.64</v>
      </c>
      <c r="C33" s="4">
        <f t="shared" si="0"/>
        <v>4.9928818385194251E-2</v>
      </c>
      <c r="D33" s="4">
        <f t="shared" si="2"/>
        <v>1.5475647179164371</v>
      </c>
      <c r="E33" s="4">
        <f t="shared" si="3"/>
        <v>2.8262681419744218</v>
      </c>
      <c r="G33" s="4">
        <f t="shared" si="1"/>
        <v>1.0499288183851943</v>
      </c>
    </row>
    <row r="34" spans="1:7" x14ac:dyDescent="0.2">
      <c r="A34" s="4">
        <f>IF('True_Odds_Calculator_2-way'!A35="","",'True_Odds_Calculator_2-way'!A35)</f>
        <v>1.97</v>
      </c>
      <c r="B34" s="4">
        <f>IF('True_Odds_Calculator_2-way'!B35="","",'True_Odds_Calculator_2-way'!B35)</f>
        <v>1.91</v>
      </c>
      <c r="C34" s="4">
        <f t="shared" si="0"/>
        <v>3.1174422622053388E-2</v>
      </c>
      <c r="D34" s="4">
        <f t="shared" si="2"/>
        <v>2.0324087827801334</v>
      </c>
      <c r="E34" s="4">
        <f t="shared" si="3"/>
        <v>1.9686085750909044</v>
      </c>
      <c r="G34" s="4">
        <f t="shared" si="1"/>
        <v>1.0311744226220534</v>
      </c>
    </row>
    <row r="35" spans="1:7" x14ac:dyDescent="0.2">
      <c r="A35" s="4">
        <f>IF('True_Odds_Calculator_2-way'!A36="","",'True_Odds_Calculator_2-way'!A36)</f>
        <v>2.4700000000000002</v>
      </c>
      <c r="B35" s="4">
        <f>IF('True_Odds_Calculator_2-way'!B36="","",'True_Odds_Calculator_2-way'!B36)</f>
        <v>1.59</v>
      </c>
      <c r="C35" s="4">
        <f t="shared" si="0"/>
        <v>3.37891172052045E-2</v>
      </c>
      <c r="D35" s="4">
        <f t="shared" si="2"/>
        <v>2.5775604633610079</v>
      </c>
      <c r="E35" s="4">
        <f t="shared" si="3"/>
        <v>1.6338901254342355</v>
      </c>
      <c r="G35" s="4">
        <f t="shared" si="1"/>
        <v>1.0337891172052045</v>
      </c>
    </row>
    <row r="36" spans="1:7" x14ac:dyDescent="0.2">
      <c r="A36" s="4">
        <f>IF('True_Odds_Calculator_2-way'!A37="","",'True_Odds_Calculator_2-way'!A37)</f>
        <v>2.23</v>
      </c>
      <c r="B36" s="4">
        <f>IF('True_Odds_Calculator_2-way'!B37="","",'True_Odds_Calculator_2-way'!B37)</f>
        <v>1.71</v>
      </c>
      <c r="C36" s="4">
        <f t="shared" si="0"/>
        <v>3.3225814910969431E-2</v>
      </c>
      <c r="D36" s="4">
        <f t="shared" si="2"/>
        <v>2.315792669966295</v>
      </c>
      <c r="E36" s="4">
        <f t="shared" si="3"/>
        <v>1.7599981538319522</v>
      </c>
      <c r="G36" s="4">
        <f t="shared" si="1"/>
        <v>1.0332258149109694</v>
      </c>
    </row>
    <row r="37" spans="1:7" x14ac:dyDescent="0.2">
      <c r="A37" s="4">
        <f>IF('True_Odds_Calculator_2-way'!A38="","",'True_Odds_Calculator_2-way'!A38)</f>
        <v>2.36</v>
      </c>
      <c r="B37" s="4">
        <f>IF('True_Odds_Calculator_2-way'!B38="","",'True_Odds_Calculator_2-way'!B38)</f>
        <v>1.64</v>
      </c>
      <c r="C37" s="4">
        <f t="shared" si="0"/>
        <v>3.3484911120297722E-2</v>
      </c>
      <c r="D37" s="4">
        <f t="shared" si="2"/>
        <v>2.4570848146267141</v>
      </c>
      <c r="E37" s="4">
        <f t="shared" si="3"/>
        <v>1.6863018473335656</v>
      </c>
      <c r="G37" s="4">
        <f t="shared" si="1"/>
        <v>1.0334849111202977</v>
      </c>
    </row>
    <row r="38" spans="1:7" x14ac:dyDescent="0.2">
      <c r="A38" s="4">
        <f>IF('True_Odds_Calculator_2-way'!A39="","",'True_Odds_Calculator_2-way'!A39)</f>
        <v>1.96</v>
      </c>
      <c r="B38" s="4">
        <f>IF('True_Odds_Calculator_2-way'!B39="","",'True_Odds_Calculator_2-way'!B39)</f>
        <v>1.93</v>
      </c>
      <c r="C38" s="4">
        <f t="shared" si="0"/>
        <v>2.8338796658559762E-2</v>
      </c>
      <c r="D38" s="4">
        <f t="shared" si="2"/>
        <v>2.0159880622468553</v>
      </c>
      <c r="E38" s="4">
        <f t="shared" si="3"/>
        <v>1.9842635333613092</v>
      </c>
      <c r="G38" s="4">
        <f t="shared" si="1"/>
        <v>1.0283387966585598</v>
      </c>
    </row>
    <row r="39" spans="1:7" x14ac:dyDescent="0.2">
      <c r="A39" s="4">
        <f>IF('True_Odds_Calculator_2-way'!A40="","",'True_Odds_Calculator_2-way'!A40)</f>
        <v>2.02</v>
      </c>
      <c r="B39" s="4">
        <f>IF('True_Odds_Calculator_2-way'!B40="","",'True_Odds_Calculator_2-way'!B40)</f>
        <v>1.88</v>
      </c>
      <c r="C39" s="4">
        <f t="shared" si="0"/>
        <v>2.6964398567516312E-2</v>
      </c>
      <c r="D39" s="4">
        <f t="shared" si="2"/>
        <v>2.0765529308836395</v>
      </c>
      <c r="E39" s="4">
        <f t="shared" si="3"/>
        <v>1.9288906948394962</v>
      </c>
      <c r="G39" s="4">
        <f t="shared" si="1"/>
        <v>1.0269643985675163</v>
      </c>
    </row>
    <row r="40" spans="1:7" x14ac:dyDescent="0.2">
      <c r="A40" s="4">
        <f>IF('True_Odds_Calculator_2-way'!A41="","",'True_Odds_Calculator_2-way'!A41)</f>
        <v>2.16</v>
      </c>
      <c r="B40" s="4">
        <f>IF('True_Odds_Calculator_2-way'!B41="","",'True_Odds_Calculator_2-way'!B41)</f>
        <v>1.75</v>
      </c>
      <c r="C40" s="4">
        <f t="shared" si="0"/>
        <v>3.4391534391534417E-2</v>
      </c>
      <c r="D40" s="4">
        <f t="shared" si="2"/>
        <v>2.2433234421364987</v>
      </c>
      <c r="E40" s="4">
        <f t="shared" si="3"/>
        <v>1.8042959427207637</v>
      </c>
      <c r="G40" s="4">
        <f t="shared" si="1"/>
        <v>1.0343915343915344</v>
      </c>
    </row>
    <row r="41" spans="1:7" x14ac:dyDescent="0.2">
      <c r="A41" s="4">
        <f>IF('True_Odds_Calculator_2-way'!A42="","",'True_Odds_Calculator_2-way'!A42)</f>
        <v>2.1</v>
      </c>
      <c r="B41" s="4">
        <f>IF('True_Odds_Calculator_2-way'!B42="","",'True_Odds_Calculator_2-way'!B42)</f>
        <v>1.79</v>
      </c>
      <c r="C41" s="4">
        <f t="shared" si="0"/>
        <v>3.4849694067571102E-2</v>
      </c>
      <c r="D41" s="4">
        <f t="shared" si="2"/>
        <v>2.1797622499275153</v>
      </c>
      <c r="E41" s="4">
        <f t="shared" si="3"/>
        <v>1.8476284099287292</v>
      </c>
      <c r="G41" s="4">
        <f t="shared" si="1"/>
        <v>1.0348496940675711</v>
      </c>
    </row>
    <row r="42" spans="1:7" x14ac:dyDescent="0.2">
      <c r="A42" s="4">
        <f>IF('True_Odds_Calculator_2-way'!A43="","",'True_Odds_Calculator_2-way'!A43)</f>
        <v>2.0099999999999998</v>
      </c>
      <c r="B42" s="4">
        <f>IF('True_Odds_Calculator_2-way'!B43="","",'True_Odds_Calculator_2-way'!B43)</f>
        <v>1.88</v>
      </c>
      <c r="C42" s="4">
        <f t="shared" si="0"/>
        <v>2.9427331427966497E-2</v>
      </c>
      <c r="D42" s="4">
        <f t="shared" si="2"/>
        <v>2.0712563034422273</v>
      </c>
      <c r="E42" s="4">
        <f t="shared" si="3"/>
        <v>1.9334834220221038</v>
      </c>
      <c r="G42" s="4">
        <f t="shared" si="1"/>
        <v>1.0294273314279665</v>
      </c>
    </row>
    <row r="43" spans="1:7" x14ac:dyDescent="0.2">
      <c r="A43" s="4">
        <f>IF('True_Odds_Calculator_2-way'!A44="","",'True_Odds_Calculator_2-way'!A44)</f>
        <v>2.27</v>
      </c>
      <c r="B43" s="4">
        <f>IF('True_Odds_Calculator_2-way'!B44="","",'True_Odds_Calculator_2-way'!B44)</f>
        <v>1.68</v>
      </c>
      <c r="C43" s="4">
        <f t="shared" si="0"/>
        <v>3.5766729599328695E-2</v>
      </c>
      <c r="D43" s="4">
        <f t="shared" si="2"/>
        <v>2.3660503784588656</v>
      </c>
      <c r="E43" s="4">
        <f t="shared" si="3"/>
        <v>1.7320374239258789</v>
      </c>
      <c r="G43" s="4">
        <f t="shared" si="1"/>
        <v>1.0357667295993287</v>
      </c>
    </row>
    <row r="44" spans="1:7" x14ac:dyDescent="0.2">
      <c r="A44" s="4">
        <f>IF('True_Odds_Calculator_2-way'!A45="","",'True_Odds_Calculator_2-way'!A45)</f>
        <v>1.83</v>
      </c>
      <c r="B44" s="4">
        <f>IF('True_Odds_Calculator_2-way'!B45="","",'True_Odds_Calculator_2-way'!B45)</f>
        <v>2.06</v>
      </c>
      <c r="C44" s="4">
        <f t="shared" si="0"/>
        <v>3.1884980635577431E-2</v>
      </c>
      <c r="D44" s="4">
        <f t="shared" si="2"/>
        <v>1.8849942497124856</v>
      </c>
      <c r="E44" s="4">
        <f t="shared" si="3"/>
        <v>2.1299508446804905</v>
      </c>
      <c r="G44" s="4">
        <f t="shared" si="1"/>
        <v>1.0318849806355774</v>
      </c>
    </row>
    <row r="45" spans="1:7" x14ac:dyDescent="0.2">
      <c r="A45" s="4">
        <f>IF('True_Odds_Calculator_2-way'!A46="","",'True_Odds_Calculator_2-way'!A46)</f>
        <v>1.94</v>
      </c>
      <c r="B45" s="4">
        <f>IF('True_Odds_Calculator_2-way'!B46="","",'True_Odds_Calculator_2-way'!B46)</f>
        <v>1.89</v>
      </c>
      <c r="C45" s="4">
        <f t="shared" si="0"/>
        <v>4.4564446626302434E-2</v>
      </c>
      <c r="D45" s="4">
        <f t="shared" si="2"/>
        <v>2.0276502792678208</v>
      </c>
      <c r="E45" s="4">
        <f t="shared" si="3"/>
        <v>1.9730936877791532</v>
      </c>
      <c r="G45" s="4">
        <f t="shared" si="1"/>
        <v>1.0445644466263024</v>
      </c>
    </row>
    <row r="46" spans="1:7" x14ac:dyDescent="0.2">
      <c r="A46" s="4">
        <f>IF('True_Odds_Calculator_2-way'!A47="","",'True_Odds_Calculator_2-way'!A47)</f>
        <v>1.85</v>
      </c>
      <c r="B46" s="4">
        <f>IF('True_Odds_Calculator_2-way'!B47="","",'True_Odds_Calculator_2-way'!B47)</f>
        <v>1.99</v>
      </c>
      <c r="C46" s="4">
        <f t="shared" si="0"/>
        <v>4.3053103354610656E-2</v>
      </c>
      <c r="D46" s="4">
        <f t="shared" si="2"/>
        <v>1.9267303414889438</v>
      </c>
      <c r="E46" s="4">
        <f t="shared" si="3"/>
        <v>2.0790625441197226</v>
      </c>
      <c r="G46" s="4">
        <f t="shared" si="1"/>
        <v>1.0430531033546107</v>
      </c>
    </row>
    <row r="47" spans="1:7" x14ac:dyDescent="0.2">
      <c r="A47" s="4">
        <f>IF('True_Odds_Calculator_2-way'!A48="","",'True_Odds_Calculator_2-way'!A48)</f>
        <v>1.89</v>
      </c>
      <c r="B47" s="4">
        <f>IF('True_Odds_Calculator_2-way'!B48="","",'True_Odds_Calculator_2-way'!B48)</f>
        <v>1.94</v>
      </c>
      <c r="C47" s="4">
        <f t="shared" si="0"/>
        <v>4.4564446626302434E-2</v>
      </c>
      <c r="D47" s="4">
        <f t="shared" si="2"/>
        <v>1.9730936877791532</v>
      </c>
      <c r="E47" s="4">
        <f t="shared" si="3"/>
        <v>2.0276502792678208</v>
      </c>
      <c r="G47" s="4">
        <f t="shared" si="1"/>
        <v>1.0445644466263024</v>
      </c>
    </row>
    <row r="48" spans="1:7" x14ac:dyDescent="0.2">
      <c r="A48" s="4">
        <f>IF('True_Odds_Calculator_2-way'!A49="","",'True_Odds_Calculator_2-way'!A49)</f>
        <v>1.95</v>
      </c>
      <c r="B48" s="4">
        <f>IF('True_Odds_Calculator_2-way'!B49="","",'True_Odds_Calculator_2-way'!B49)</f>
        <v>1.88</v>
      </c>
      <c r="C48" s="4">
        <f t="shared" si="0"/>
        <v>4.4735406437534042E-2</v>
      </c>
      <c r="D48" s="4">
        <f t="shared" si="2"/>
        <v>2.0389321468298109</v>
      </c>
      <c r="E48" s="4">
        <f t="shared" si="3"/>
        <v>1.9625267665952888</v>
      </c>
      <c r="G48" s="4">
        <f t="shared" si="1"/>
        <v>1.044735406437534</v>
      </c>
    </row>
    <row r="49" spans="1:7" x14ac:dyDescent="0.2">
      <c r="A49" s="4">
        <f>IF('True_Odds_Calculator_2-way'!A50="","",'True_Odds_Calculator_2-way'!A50)</f>
        <v>1.72</v>
      </c>
      <c r="B49" s="4">
        <f>IF('True_Odds_Calculator_2-way'!B50="","",'True_Odds_Calculator_2-way'!B50)</f>
        <v>2.14</v>
      </c>
      <c r="C49" s="4">
        <f t="shared" si="0"/>
        <v>4.8685068463377501E-2</v>
      </c>
      <c r="D49" s="4">
        <f t="shared" si="2"/>
        <v>1.7951619196254389</v>
      </c>
      <c r="E49" s="4">
        <f t="shared" si="3"/>
        <v>2.2576054955839058</v>
      </c>
      <c r="G49" s="4">
        <f t="shared" si="1"/>
        <v>1.0486850684633775</v>
      </c>
    </row>
    <row r="50" spans="1:7" x14ac:dyDescent="0.2">
      <c r="A50" s="4">
        <f>IF('True_Odds_Calculator_2-way'!A51="","",'True_Odds_Calculator_2-way'!A51)</f>
        <v>1.74</v>
      </c>
      <c r="B50" s="4">
        <f>IF('True_Odds_Calculator_2-way'!B51="","",'True_Odds_Calculator_2-way'!B51)</f>
        <v>2.12</v>
      </c>
      <c r="C50" s="4">
        <f t="shared" si="0"/>
        <v>4.6410756885707949E-2</v>
      </c>
      <c r="D50" s="4">
        <f t="shared" si="2"/>
        <v>1.8132127408572549</v>
      </c>
      <c r="E50" s="4">
        <f t="shared" si="3"/>
        <v>2.2296905222437133</v>
      </c>
      <c r="G50" s="4">
        <f t="shared" si="1"/>
        <v>1.0464107568857079</v>
      </c>
    </row>
    <row r="51" spans="1:7" x14ac:dyDescent="0.2">
      <c r="A51" s="4">
        <f>IF('True_Odds_Calculator_2-way'!A52="","",'True_Odds_Calculator_2-way'!A52)</f>
        <v>1.88</v>
      </c>
      <c r="B51" s="4">
        <f>IF('True_Odds_Calculator_2-way'!B52="","",'True_Odds_Calculator_2-way'!B52)</f>
        <v>1.96</v>
      </c>
      <c r="C51" s="4">
        <f t="shared" si="0"/>
        <v>4.2118975249674229E-2</v>
      </c>
      <c r="D51" s="4">
        <f t="shared" si="2"/>
        <v>1.9575010624734379</v>
      </c>
      <c r="E51" s="4">
        <f t="shared" si="3"/>
        <v>2.044385264092321</v>
      </c>
      <c r="G51" s="4">
        <f t="shared" si="1"/>
        <v>1.0421189752496742</v>
      </c>
    </row>
    <row r="52" spans="1:7" x14ac:dyDescent="0.2">
      <c r="A52" s="4">
        <f>IF('True_Odds_Calculator_2-way'!A53="","",'True_Odds_Calculator_2-way'!A53)</f>
        <v>1.93</v>
      </c>
      <c r="B52" s="4">
        <f>IF('True_Odds_Calculator_2-way'!B53="","",'True_Odds_Calculator_2-way'!B53)</f>
        <v>1.91</v>
      </c>
      <c r="C52" s="4">
        <f t="shared" si="0"/>
        <v>4.1694924449990456E-2</v>
      </c>
      <c r="D52" s="4">
        <f t="shared" si="2"/>
        <v>2.0109101819272834</v>
      </c>
      <c r="E52" s="4">
        <f t="shared" si="3"/>
        <v>1.9892075654965866</v>
      </c>
      <c r="G52" s="4">
        <f t="shared" si="1"/>
        <v>1.0416949244499905</v>
      </c>
    </row>
    <row r="53" spans="1:7" x14ac:dyDescent="0.2">
      <c r="A53" s="4">
        <f>IF('True_Odds_Calculator_2-way'!A54="","",'True_Odds_Calculator_2-way'!A54)</f>
        <v>1.7</v>
      </c>
      <c r="B53" s="4">
        <f>IF('True_Odds_Calculator_2-way'!B54="","",'True_Odds_Calculator_2-way'!B54)</f>
        <v>2.1800000000000002</v>
      </c>
      <c r="C53" s="4">
        <f t="shared" si="0"/>
        <v>4.6950890447922333E-2</v>
      </c>
      <c r="D53" s="4">
        <f t="shared" si="2"/>
        <v>1.7706641184902054</v>
      </c>
      <c r="E53" s="4">
        <f t="shared" si="3"/>
        <v>2.2975821450712961</v>
      </c>
      <c r="G53" s="4">
        <f t="shared" si="1"/>
        <v>1.0469508904479223</v>
      </c>
    </row>
    <row r="54" spans="1:7" x14ac:dyDescent="0.2">
      <c r="A54" s="4">
        <f>IF('True_Odds_Calculator_2-way'!A55="","",'True_Odds_Calculator_2-way'!A55)</f>
        <v>2.16</v>
      </c>
      <c r="B54" s="4">
        <f>IF('True_Odds_Calculator_2-way'!B55="","",'True_Odds_Calculator_2-way'!B55)</f>
        <v>1.71</v>
      </c>
      <c r="C54" s="4">
        <f t="shared" si="0"/>
        <v>4.7758284600389889E-2</v>
      </c>
      <c r="D54" s="4">
        <f t="shared" si="2"/>
        <v>2.2774694783573808</v>
      </c>
      <c r="E54" s="4">
        <f t="shared" si="3"/>
        <v>1.7827975673327543</v>
      </c>
      <c r="G54" s="4">
        <f t="shared" si="1"/>
        <v>1.0477582846003899</v>
      </c>
    </row>
    <row r="55" spans="1:7" x14ac:dyDescent="0.2">
      <c r="A55" s="4">
        <f>IF('True_Odds_Calculator_2-way'!A56="","",'True_Odds_Calculator_2-way'!A56)</f>
        <v>1.91</v>
      </c>
      <c r="B55" s="4">
        <f>IF('True_Odds_Calculator_2-way'!B56="","",'True_Odds_Calculator_2-way'!B56)</f>
        <v>1.93</v>
      </c>
      <c r="C55" s="4">
        <f t="shared" si="0"/>
        <v>4.1694924449990456E-2</v>
      </c>
      <c r="D55" s="4">
        <f t="shared" si="2"/>
        <v>1.9892075654965866</v>
      </c>
      <c r="E55" s="4">
        <f t="shared" si="3"/>
        <v>2.0109101819272834</v>
      </c>
      <c r="G55" s="4">
        <f t="shared" si="1"/>
        <v>1.0416949244499905</v>
      </c>
    </row>
    <row r="56" spans="1:7" x14ac:dyDescent="0.2">
      <c r="A56" s="4">
        <f>IF('True_Odds_Calculator_2-way'!A57="","",'True_Odds_Calculator_2-way'!A57)</f>
        <v>1.72</v>
      </c>
      <c r="B56" s="4">
        <f>IF('True_Odds_Calculator_2-way'!B57="","",'True_Odds_Calculator_2-way'!B57)</f>
        <v>2.14</v>
      </c>
      <c r="C56" s="4">
        <f t="shared" si="0"/>
        <v>4.8685068463377501E-2</v>
      </c>
      <c r="D56" s="4">
        <f t="shared" si="2"/>
        <v>1.7951619196254389</v>
      </c>
      <c r="E56" s="4">
        <f t="shared" si="3"/>
        <v>2.2576054955839058</v>
      </c>
      <c r="G56" s="4">
        <f t="shared" si="1"/>
        <v>1.0486850684633775</v>
      </c>
    </row>
    <row r="57" spans="1:7" x14ac:dyDescent="0.2">
      <c r="A57" s="4">
        <f>IF('True_Odds_Calculator_2-way'!A58="","",'True_Odds_Calculator_2-way'!A58)</f>
        <v>1.79</v>
      </c>
      <c r="B57" s="4">
        <f>IF('True_Odds_Calculator_2-way'!B58="","",'True_Odds_Calculator_2-way'!B58)</f>
        <v>2.0499999999999998</v>
      </c>
      <c r="C57" s="4">
        <f t="shared" si="0"/>
        <v>4.6464095925875526E-2</v>
      </c>
      <c r="D57" s="4">
        <f t="shared" si="2"/>
        <v>1.8676676421936633</v>
      </c>
      <c r="E57" s="4">
        <f t="shared" si="3"/>
        <v>2.1525150315295498</v>
      </c>
      <c r="G57" s="4">
        <f t="shared" si="1"/>
        <v>1.0464640959258755</v>
      </c>
    </row>
    <row r="58" spans="1:7" x14ac:dyDescent="0.2">
      <c r="A58" s="4">
        <f>IF('True_Odds_Calculator_2-way'!A59="","",'True_Odds_Calculator_2-way'!A59)</f>
        <v>2.12</v>
      </c>
      <c r="B58" s="4">
        <f>IF('True_Odds_Calculator_2-way'!B59="","",'True_Odds_Calculator_2-way'!B59)</f>
        <v>1.74</v>
      </c>
      <c r="C58" s="4">
        <f t="shared" si="0"/>
        <v>4.6410756885707949E-2</v>
      </c>
      <c r="D58" s="4">
        <f t="shared" si="2"/>
        <v>2.2296905222437133</v>
      </c>
      <c r="E58" s="4">
        <f t="shared" si="3"/>
        <v>1.8132127408572549</v>
      </c>
      <c r="G58" s="4">
        <f t="shared" si="1"/>
        <v>1.0464107568857079</v>
      </c>
    </row>
    <row r="59" spans="1:7" x14ac:dyDescent="0.2">
      <c r="A59" s="4">
        <f>IF('True_Odds_Calculator_2-way'!A60="","",'True_Odds_Calculator_2-way'!A60)</f>
        <v>2.15</v>
      </c>
      <c r="B59" s="4">
        <f>IF('True_Odds_Calculator_2-way'!B60="","",'True_Odds_Calculator_2-way'!B60)</f>
        <v>1.72</v>
      </c>
      <c r="C59" s="4">
        <f t="shared" si="0"/>
        <v>4.6511627906976827E-2</v>
      </c>
      <c r="D59" s="4">
        <f t="shared" si="2"/>
        <v>2.263157894736842</v>
      </c>
      <c r="E59" s="4">
        <f t="shared" si="3"/>
        <v>1.7916666666666667</v>
      </c>
      <c r="G59" s="4">
        <f t="shared" si="1"/>
        <v>1.0465116279069768</v>
      </c>
    </row>
    <row r="60" spans="1:7" x14ac:dyDescent="0.2">
      <c r="A60" s="4">
        <f>IF('True_Odds_Calculator_2-way'!A61="","",'True_Odds_Calculator_2-way'!A61)</f>
        <v>1.98</v>
      </c>
      <c r="B60" s="4">
        <f>IF('True_Odds_Calculator_2-way'!B61="","",'True_Odds_Calculator_2-way'!B61)</f>
        <v>1.85</v>
      </c>
      <c r="C60" s="4">
        <f t="shared" si="0"/>
        <v>4.5591045591045543E-2</v>
      </c>
      <c r="D60" s="4">
        <f t="shared" si="2"/>
        <v>2.0735918482875744</v>
      </c>
      <c r="E60" s="4">
        <f t="shared" si="3"/>
        <v>1.931452675982072</v>
      </c>
      <c r="G60" s="4">
        <f t="shared" si="1"/>
        <v>1.0455910455910455</v>
      </c>
    </row>
    <row r="61" spans="1:7" x14ac:dyDescent="0.2">
      <c r="A61" s="4">
        <f>IF('True_Odds_Calculator_2-way'!A62="","",'True_Odds_Calculator_2-way'!A62)</f>
        <v>1.81</v>
      </c>
      <c r="B61" s="4">
        <f>IF('True_Odds_Calculator_2-way'!B62="","",'True_Odds_Calculator_2-way'!B62)</f>
        <v>2.0299999999999998</v>
      </c>
      <c r="C61" s="4">
        <f t="shared" si="0"/>
        <v>4.5097025283727721E-2</v>
      </c>
      <c r="D61" s="4">
        <f t="shared" si="2"/>
        <v>1.8870143543127138</v>
      </c>
      <c r="E61" s="4">
        <f t="shared" si="3"/>
        <v>2.1273774715571898</v>
      </c>
      <c r="G61" s="4">
        <f t="shared" si="1"/>
        <v>1.0450970252837277</v>
      </c>
    </row>
    <row r="62" spans="1:7" x14ac:dyDescent="0.2">
      <c r="A62" s="4">
        <f>IF('True_Odds_Calculator_2-way'!A63="","",'True_Odds_Calculator_2-way'!A63)</f>
        <v>2.2200000000000002</v>
      </c>
      <c r="B62" s="4">
        <f>IF('True_Odds_Calculator_2-way'!B63="","",'True_Odds_Calculator_2-way'!B63)</f>
        <v>1.67</v>
      </c>
      <c r="C62" s="4">
        <f t="shared" si="0"/>
        <v>4.9252845660031408E-2</v>
      </c>
      <c r="D62" s="4">
        <f t="shared" si="2"/>
        <v>2.348387914106544</v>
      </c>
      <c r="E62" s="4">
        <f t="shared" si="3"/>
        <v>1.7416263447174332</v>
      </c>
      <c r="G62" s="4">
        <f t="shared" si="1"/>
        <v>1.0492528456600314</v>
      </c>
    </row>
    <row r="63" spans="1:7" x14ac:dyDescent="0.2">
      <c r="A63" s="4">
        <f>IF('True_Odds_Calculator_2-way'!A64="","",'True_Odds_Calculator_2-way'!A64)</f>
        <v>2.1</v>
      </c>
      <c r="B63" s="4">
        <f>IF('True_Odds_Calculator_2-way'!B64="","",'True_Odds_Calculator_2-way'!B64)</f>
        <v>1.75</v>
      </c>
      <c r="C63" s="4">
        <f t="shared" si="0"/>
        <v>4.761904761904745E-2</v>
      </c>
      <c r="D63" s="4">
        <f t="shared" si="2"/>
        <v>2.2105263157894735</v>
      </c>
      <c r="E63" s="4">
        <f t="shared" si="3"/>
        <v>1.8260869565217388</v>
      </c>
      <c r="G63" s="4">
        <f t="shared" si="1"/>
        <v>1.0476190476190474</v>
      </c>
    </row>
    <row r="64" spans="1:7" x14ac:dyDescent="0.2">
      <c r="A64" s="4">
        <f>IF('True_Odds_Calculator_2-way'!A65="","",'True_Odds_Calculator_2-way'!A65)</f>
        <v>1.94</v>
      </c>
      <c r="B64" s="4">
        <f>IF('True_Odds_Calculator_2-way'!B65="","",'True_Odds_Calculator_2-way'!B65)</f>
        <v>1.89</v>
      </c>
      <c r="C64" s="4">
        <f t="shared" si="0"/>
        <v>4.4564446626302434E-2</v>
      </c>
      <c r="D64" s="4">
        <f t="shared" si="2"/>
        <v>2.0276502792678208</v>
      </c>
      <c r="E64" s="4">
        <f t="shared" si="3"/>
        <v>1.9730936877791532</v>
      </c>
      <c r="G64" s="4">
        <f t="shared" si="1"/>
        <v>1.0445644466263024</v>
      </c>
    </row>
    <row r="65" spans="1:7" x14ac:dyDescent="0.2">
      <c r="A65" s="4">
        <f>IF('True_Odds_Calculator_2-way'!A66="","",'True_Odds_Calculator_2-way'!A66)</f>
        <v>2.06</v>
      </c>
      <c r="B65" s="4">
        <f>IF('True_Odds_Calculator_2-way'!B66="","",'True_Odds_Calculator_2-way'!B66)</f>
        <v>1.78</v>
      </c>
      <c r="C65" s="4">
        <f t="shared" si="0"/>
        <v>4.7234646012872306E-2</v>
      </c>
      <c r="D65" s="4">
        <f t="shared" si="2"/>
        <v>2.165347820951931</v>
      </c>
      <c r="E65" s="4">
        <f t="shared" si="3"/>
        <v>1.8581129015911626</v>
      </c>
      <c r="G65" s="4">
        <f t="shared" si="1"/>
        <v>1.0472346460128723</v>
      </c>
    </row>
    <row r="66" spans="1:7" x14ac:dyDescent="0.2">
      <c r="A66" s="4">
        <f>IF('True_Odds_Calculator_2-way'!A67="","",'True_Odds_Calculator_2-way'!A67)</f>
        <v>2.0699999999999998</v>
      </c>
      <c r="B66" s="4">
        <f>IF('True_Odds_Calculator_2-way'!B67="","",'True_Odds_Calculator_2-way'!B67)</f>
        <v>1.78</v>
      </c>
      <c r="C66" s="4">
        <f t="shared" ref="C66:C129" si="4">IF(A66="","",((1/A66)+(1/B66))-1)</f>
        <v>4.4889540248602255E-2</v>
      </c>
      <c r="D66" s="4">
        <f t="shared" si="2"/>
        <v>2.1708596005420371</v>
      </c>
      <c r="E66" s="4">
        <f t="shared" si="3"/>
        <v>1.8540733658732955</v>
      </c>
      <c r="G66" s="4">
        <f t="shared" ref="G66:G129" si="5">IF(A66="","",C66+1)</f>
        <v>1.0448895402486023</v>
      </c>
    </row>
    <row r="67" spans="1:7" x14ac:dyDescent="0.2">
      <c r="A67" s="4">
        <f>IF('True_Odds_Calculator_2-way'!A68="","",'True_Odds_Calculator_2-way'!A68)</f>
        <v>2.2400000000000002</v>
      </c>
      <c r="B67" s="4">
        <f>IF('True_Odds_Calculator_2-way'!B68="","",'True_Odds_Calculator_2-way'!B68)</f>
        <v>1.66</v>
      </c>
      <c r="C67" s="4">
        <f t="shared" si="4"/>
        <v>4.8838209982788428E-2</v>
      </c>
      <c r="D67" s="4">
        <f t="shared" ref="D67:D130" si="6">IF(A67="","",(2*A67)/(2-($C67*A67)))</f>
        <v>2.3696150904919713</v>
      </c>
      <c r="E67" s="4">
        <f t="shared" ref="E67:E130" si="7">IF(B67="","",(2*B67)/(2-($C67*B67)))</f>
        <v>1.7301321421924438</v>
      </c>
      <c r="G67" s="4">
        <f t="shared" si="5"/>
        <v>1.0488382099827884</v>
      </c>
    </row>
    <row r="68" spans="1:7" x14ac:dyDescent="0.2">
      <c r="A68" s="4">
        <f>IF('True_Odds_Calculator_2-way'!A69="","",'True_Odds_Calculator_2-way'!A69)</f>
        <v>2.14</v>
      </c>
      <c r="B68" s="4">
        <f>IF('True_Odds_Calculator_2-way'!B69="","",'True_Odds_Calculator_2-way'!B69)</f>
        <v>1.72</v>
      </c>
      <c r="C68" s="4">
        <f t="shared" si="4"/>
        <v>4.8685068463377501E-2</v>
      </c>
      <c r="D68" s="4">
        <f t="shared" si="6"/>
        <v>2.2576054955839058</v>
      </c>
      <c r="E68" s="4">
        <f t="shared" si="7"/>
        <v>1.7951619196254389</v>
      </c>
      <c r="G68" s="4">
        <f t="shared" si="5"/>
        <v>1.0486850684633775</v>
      </c>
    </row>
    <row r="69" spans="1:7" x14ac:dyDescent="0.2">
      <c r="A69" s="4">
        <f>IF('True_Odds_Calculator_2-way'!A70="","",'True_Odds_Calculator_2-way'!A70)</f>
        <v>1.7</v>
      </c>
      <c r="B69" s="4">
        <f>IF('True_Odds_Calculator_2-way'!B70="","",'True_Odds_Calculator_2-way'!B70)</f>
        <v>2.1800000000000002</v>
      </c>
      <c r="C69" s="4">
        <f t="shared" si="4"/>
        <v>4.6950890447922333E-2</v>
      </c>
      <c r="D69" s="4">
        <f t="shared" si="6"/>
        <v>1.7706641184902054</v>
      </c>
      <c r="E69" s="4">
        <f t="shared" si="7"/>
        <v>2.2975821450712961</v>
      </c>
      <c r="G69" s="4">
        <f t="shared" si="5"/>
        <v>1.0469508904479223</v>
      </c>
    </row>
    <row r="70" spans="1:7" x14ac:dyDescent="0.2">
      <c r="A70" s="4">
        <f>IF('True_Odds_Calculator_2-way'!A71="","",'True_Odds_Calculator_2-way'!A71)</f>
        <v>1.68</v>
      </c>
      <c r="B70" s="4">
        <f>IF('True_Odds_Calculator_2-way'!B71="","",'True_Odds_Calculator_2-way'!B71)</f>
        <v>2.16</v>
      </c>
      <c r="C70" s="4">
        <f t="shared" si="4"/>
        <v>5.8201058201058142E-2</v>
      </c>
      <c r="D70" s="4">
        <f t="shared" si="6"/>
        <v>1.7663551401869158</v>
      </c>
      <c r="E70" s="4">
        <f t="shared" si="7"/>
        <v>2.3048780487804881</v>
      </c>
      <c r="G70" s="4">
        <f t="shared" si="5"/>
        <v>1.0582010582010581</v>
      </c>
    </row>
    <row r="71" spans="1:7" x14ac:dyDescent="0.2">
      <c r="A71" s="4">
        <f>IF('True_Odds_Calculator_2-way'!A72="","",'True_Odds_Calculator_2-way'!A72)</f>
        <v>1.84</v>
      </c>
      <c r="B71" s="4">
        <f>IF('True_Odds_Calculator_2-way'!B72="","",'True_Odds_Calculator_2-way'!B72)</f>
        <v>2</v>
      </c>
      <c r="C71" s="4">
        <f t="shared" si="4"/>
        <v>4.3478260869565188E-2</v>
      </c>
      <c r="D71" s="4">
        <f t="shared" si="6"/>
        <v>1.9166666666666665</v>
      </c>
      <c r="E71" s="4">
        <f t="shared" si="7"/>
        <v>2.0909090909090908</v>
      </c>
      <c r="G71" s="4">
        <f t="shared" si="5"/>
        <v>1.0434782608695652</v>
      </c>
    </row>
    <row r="72" spans="1:7" x14ac:dyDescent="0.2">
      <c r="A72" s="4">
        <f>IF('True_Odds_Calculator_2-way'!A73="","",'True_Odds_Calculator_2-way'!A73)</f>
        <v>1.94</v>
      </c>
      <c r="B72" s="4">
        <f>IF('True_Odds_Calculator_2-way'!B73="","",'True_Odds_Calculator_2-way'!B73)</f>
        <v>1.89</v>
      </c>
      <c r="C72" s="4">
        <f t="shared" si="4"/>
        <v>4.4564446626302434E-2</v>
      </c>
      <c r="D72" s="4">
        <f t="shared" si="6"/>
        <v>2.0276502792678208</v>
      </c>
      <c r="E72" s="4">
        <f t="shared" si="7"/>
        <v>1.9730936877791532</v>
      </c>
      <c r="G72" s="4">
        <f t="shared" si="5"/>
        <v>1.0445644466263024</v>
      </c>
    </row>
    <row r="73" spans="1:7" x14ac:dyDescent="0.2">
      <c r="A73" s="4">
        <f>IF('True_Odds_Calculator_2-way'!A74="","",'True_Odds_Calculator_2-way'!A74)</f>
        <v>1.88</v>
      </c>
      <c r="B73" s="4">
        <f>IF('True_Odds_Calculator_2-way'!B74="","",'True_Odds_Calculator_2-way'!B74)</f>
        <v>1.96</v>
      </c>
      <c r="C73" s="4">
        <f t="shared" si="4"/>
        <v>4.2118975249674229E-2</v>
      </c>
      <c r="D73" s="4">
        <f t="shared" si="6"/>
        <v>1.9575010624734379</v>
      </c>
      <c r="E73" s="4">
        <f t="shared" si="7"/>
        <v>2.044385264092321</v>
      </c>
      <c r="G73" s="4">
        <f t="shared" si="5"/>
        <v>1.0421189752496742</v>
      </c>
    </row>
    <row r="74" spans="1:7" x14ac:dyDescent="0.2">
      <c r="A74" s="4">
        <f>IF('True_Odds_Calculator_2-way'!A75="","",'True_Odds_Calculator_2-way'!A75)</f>
        <v>1.62</v>
      </c>
      <c r="B74" s="4">
        <f>IF('True_Odds_Calculator_2-way'!B75="","",'True_Odds_Calculator_2-way'!B75)</f>
        <v>2.33</v>
      </c>
      <c r="C74" s="4">
        <f t="shared" si="4"/>
        <v>4.6468499973506994E-2</v>
      </c>
      <c r="D74" s="4">
        <f t="shared" si="6"/>
        <v>1.6833608348570663</v>
      </c>
      <c r="E74" s="4">
        <f t="shared" si="7"/>
        <v>2.4633557397376489</v>
      </c>
      <c r="G74" s="4">
        <f t="shared" si="5"/>
        <v>1.046468499973507</v>
      </c>
    </row>
    <row r="75" spans="1:7" x14ac:dyDescent="0.2">
      <c r="A75" s="4">
        <f>IF('True_Odds_Calculator_2-way'!A76="","",'True_Odds_Calculator_2-way'!A76)</f>
        <v>1.66</v>
      </c>
      <c r="B75" s="4">
        <f>IF('True_Odds_Calculator_2-way'!B76="","",'True_Odds_Calculator_2-way'!B76)</f>
        <v>2.13</v>
      </c>
      <c r="C75" s="4">
        <f t="shared" si="4"/>
        <v>7.1893206629334294E-2</v>
      </c>
      <c r="D75" s="4">
        <f t="shared" si="6"/>
        <v>1.7653402566278895</v>
      </c>
      <c r="E75" s="4">
        <f t="shared" si="7"/>
        <v>2.3066083893274185</v>
      </c>
      <c r="G75" s="4">
        <f t="shared" si="5"/>
        <v>1.0718932066293343</v>
      </c>
    </row>
    <row r="76" spans="1:7" x14ac:dyDescent="0.2">
      <c r="A76" s="4">
        <f>IF('True_Odds_Calculator_2-way'!A77="","",'True_Odds_Calculator_2-way'!A77)</f>
        <v>1.98</v>
      </c>
      <c r="B76" s="4">
        <f>IF('True_Odds_Calculator_2-way'!B77="","",'True_Odds_Calculator_2-way'!B77)</f>
        <v>1.85</v>
      </c>
      <c r="C76" s="4">
        <f t="shared" si="4"/>
        <v>4.5591045591045543E-2</v>
      </c>
      <c r="D76" s="4">
        <f t="shared" si="6"/>
        <v>2.0735918482875744</v>
      </c>
      <c r="E76" s="4">
        <f t="shared" si="7"/>
        <v>1.931452675982072</v>
      </c>
      <c r="G76" s="4">
        <f t="shared" si="5"/>
        <v>1.0455910455910455</v>
      </c>
    </row>
    <row r="77" spans="1:7" x14ac:dyDescent="0.2">
      <c r="A77" s="4">
        <f>IF('True_Odds_Calculator_2-way'!A78="","",'True_Odds_Calculator_2-way'!A78)</f>
        <v>1.73</v>
      </c>
      <c r="B77" s="4">
        <f>IF('True_Odds_Calculator_2-way'!B78="","",'True_Odds_Calculator_2-way'!B78)</f>
        <v>2.09</v>
      </c>
      <c r="C77" s="4">
        <f t="shared" si="4"/>
        <v>5.6503581602456165E-2</v>
      </c>
      <c r="D77" s="4">
        <f t="shared" si="6"/>
        <v>1.8188998163845365</v>
      </c>
      <c r="E77" s="4">
        <f t="shared" si="7"/>
        <v>2.2211505974137671</v>
      </c>
      <c r="G77" s="4">
        <f t="shared" si="5"/>
        <v>1.0565035816024562</v>
      </c>
    </row>
    <row r="78" spans="1:7" x14ac:dyDescent="0.2">
      <c r="A78" s="4">
        <f>IF('True_Odds_Calculator_2-way'!A79="","",'True_Odds_Calculator_2-way'!A79)</f>
        <v>1.9</v>
      </c>
      <c r="B78" s="4">
        <f>IF('True_Odds_Calculator_2-way'!B79="","",'True_Odds_Calculator_2-way'!B79)</f>
        <v>1.97</v>
      </c>
      <c r="C78" s="4">
        <f t="shared" si="4"/>
        <v>3.3930002671653803E-2</v>
      </c>
      <c r="D78" s="4">
        <f t="shared" si="6"/>
        <v>1.9632835038027801</v>
      </c>
      <c r="E78" s="4">
        <f t="shared" si="7"/>
        <v>2.0381159814865235</v>
      </c>
      <c r="G78" s="4">
        <f t="shared" si="5"/>
        <v>1.0339300026716538</v>
      </c>
    </row>
    <row r="79" spans="1:7" x14ac:dyDescent="0.2">
      <c r="A79" s="4">
        <f>IF('True_Odds_Calculator_2-way'!A80="","",'True_Odds_Calculator_2-way'!A80)</f>
        <v>1.88</v>
      </c>
      <c r="B79" s="4">
        <f>IF('True_Odds_Calculator_2-way'!B80="","",'True_Odds_Calculator_2-way'!B80)</f>
        <v>1.99</v>
      </c>
      <c r="C79" s="4">
        <f t="shared" si="4"/>
        <v>3.4427456431091574E-2</v>
      </c>
      <c r="D79" s="4">
        <f t="shared" si="6"/>
        <v>1.9428749480681344</v>
      </c>
      <c r="E79" s="4">
        <f t="shared" si="7"/>
        <v>2.0605860321656753</v>
      </c>
      <c r="G79" s="4">
        <f t="shared" si="5"/>
        <v>1.0344274564310916</v>
      </c>
    </row>
    <row r="80" spans="1:7" x14ac:dyDescent="0.2">
      <c r="A80" s="4">
        <f>IF('True_Odds_Calculator_2-way'!A81="","",'True_Odds_Calculator_2-way'!A81)</f>
        <v>2.35</v>
      </c>
      <c r="B80" s="4">
        <f>IF('True_Odds_Calculator_2-way'!B81="","",'True_Odds_Calculator_2-way'!B81)</f>
        <v>1.61</v>
      </c>
      <c r="C80" s="4">
        <f t="shared" si="4"/>
        <v>4.664992731597728E-2</v>
      </c>
      <c r="D80" s="4">
        <f t="shared" si="6"/>
        <v>2.4862822408411369</v>
      </c>
      <c r="E80" s="4">
        <f t="shared" si="7"/>
        <v>1.6728197192439485</v>
      </c>
      <c r="G80" s="4">
        <f t="shared" si="5"/>
        <v>1.0466499273159773</v>
      </c>
    </row>
    <row r="81" spans="1:7" x14ac:dyDescent="0.2">
      <c r="A81" s="4">
        <f>IF('True_Odds_Calculator_2-way'!A82="","",'True_Odds_Calculator_2-way'!A82)</f>
        <v>2.09</v>
      </c>
      <c r="B81" s="4">
        <f>IF('True_Odds_Calculator_2-way'!B82="","",'True_Odds_Calculator_2-way'!B82)</f>
        <v>1.76</v>
      </c>
      <c r="C81" s="4">
        <f t="shared" si="4"/>
        <v>4.6650717703349276E-2</v>
      </c>
      <c r="D81" s="4">
        <f t="shared" si="6"/>
        <v>2.1971090670170828</v>
      </c>
      <c r="E81" s="4">
        <f t="shared" si="7"/>
        <v>1.8353457738748626</v>
      </c>
      <c r="G81" s="4">
        <f t="shared" si="5"/>
        <v>1.0466507177033493</v>
      </c>
    </row>
    <row r="82" spans="1:7" x14ac:dyDescent="0.2">
      <c r="A82" s="4">
        <f>IF('True_Odds_Calculator_2-way'!A83="","",'True_Odds_Calculator_2-way'!A83)</f>
        <v>2.04</v>
      </c>
      <c r="B82" s="4">
        <f>IF('True_Odds_Calculator_2-way'!B83="","",'True_Odds_Calculator_2-way'!B83)</f>
        <v>1.79</v>
      </c>
      <c r="C82" s="4">
        <f t="shared" si="4"/>
        <v>4.8855296308467411E-2</v>
      </c>
      <c r="D82" s="4">
        <f t="shared" si="6"/>
        <v>2.1469896519285041</v>
      </c>
      <c r="E82" s="4">
        <f t="shared" si="7"/>
        <v>1.8718474472011479</v>
      </c>
      <c r="G82" s="4">
        <f t="shared" si="5"/>
        <v>1.0488552963084674</v>
      </c>
    </row>
    <row r="83" spans="1:7" x14ac:dyDescent="0.2">
      <c r="A83" s="4">
        <f>IF('True_Odds_Calculator_2-way'!A84="","",'True_Odds_Calculator_2-way'!A84)</f>
        <v>2.27</v>
      </c>
      <c r="B83" s="4">
        <f>IF('True_Odds_Calculator_2-way'!B84="","",'True_Odds_Calculator_2-way'!B84)</f>
        <v>1.65</v>
      </c>
      <c r="C83" s="4">
        <f t="shared" si="4"/>
        <v>4.658924042183954E-2</v>
      </c>
      <c r="D83" s="4">
        <f t="shared" si="6"/>
        <v>2.3967365221564547</v>
      </c>
      <c r="E83" s="4">
        <f t="shared" si="7"/>
        <v>1.7159546443706333</v>
      </c>
      <c r="G83" s="4">
        <f t="shared" si="5"/>
        <v>1.0465892404218395</v>
      </c>
    </row>
    <row r="84" spans="1:7" x14ac:dyDescent="0.2">
      <c r="A84" s="4">
        <f>IF('True_Odds_Calculator_2-way'!A85="","",'True_Odds_Calculator_2-way'!A85)</f>
        <v>2.41</v>
      </c>
      <c r="B84" s="4">
        <f>IF('True_Odds_Calculator_2-way'!B85="","",'True_Odds_Calculator_2-way'!B85)</f>
        <v>1.58</v>
      </c>
      <c r="C84" s="4">
        <f t="shared" si="4"/>
        <v>4.7849151741162776E-2</v>
      </c>
      <c r="D84" s="4">
        <f t="shared" si="6"/>
        <v>2.5574585264289071</v>
      </c>
      <c r="E84" s="4">
        <f t="shared" si="7"/>
        <v>1.6420716719134072</v>
      </c>
      <c r="G84" s="4">
        <f t="shared" si="5"/>
        <v>1.0478491517411628</v>
      </c>
    </row>
    <row r="85" spans="1:7" x14ac:dyDescent="0.2">
      <c r="A85" s="4">
        <f>IF('True_Odds_Calculator_2-way'!A86="","",'True_Odds_Calculator_2-way'!A86)</f>
        <v>2.64</v>
      </c>
      <c r="B85" s="4">
        <f>IF('True_Odds_Calculator_2-way'!B86="","",'True_Odds_Calculator_2-way'!B86)</f>
        <v>1.5</v>
      </c>
      <c r="C85" s="4">
        <f t="shared" si="4"/>
        <v>4.5454545454545414E-2</v>
      </c>
      <c r="D85" s="4">
        <f t="shared" si="6"/>
        <v>2.8085106382978724</v>
      </c>
      <c r="E85" s="4">
        <f t="shared" si="7"/>
        <v>1.5529411764705883</v>
      </c>
      <c r="G85" s="4">
        <f t="shared" si="5"/>
        <v>1.0454545454545454</v>
      </c>
    </row>
    <row r="86" spans="1:7" x14ac:dyDescent="0.2">
      <c r="A86" s="4">
        <f>IF('True_Odds_Calculator_2-way'!A87="","",'True_Odds_Calculator_2-way'!A87)</f>
        <v>2.19</v>
      </c>
      <c r="B86" s="4">
        <f>IF('True_Odds_Calculator_2-way'!B87="","",'True_Odds_Calculator_2-way'!B87)</f>
        <v>1.67</v>
      </c>
      <c r="C86" s="4">
        <f t="shared" si="4"/>
        <v>5.5423399775790916E-2</v>
      </c>
      <c r="D86" s="4">
        <f t="shared" si="6"/>
        <v>2.3314952347560003</v>
      </c>
      <c r="E86" s="4">
        <f t="shared" si="7"/>
        <v>1.7510353577669786</v>
      </c>
      <c r="G86" s="4">
        <f t="shared" si="5"/>
        <v>1.0554233997757909</v>
      </c>
    </row>
    <row r="87" spans="1:7" x14ac:dyDescent="0.2">
      <c r="A87" s="4">
        <f>IF('True_Odds_Calculator_2-way'!A88="","",'True_Odds_Calculator_2-way'!A88)</f>
        <v>2.36</v>
      </c>
      <c r="B87" s="4">
        <f>IF('True_Odds_Calculator_2-way'!B88="","",'True_Odds_Calculator_2-way'!B88)</f>
        <v>1.58</v>
      </c>
      <c r="C87" s="4">
        <f t="shared" si="4"/>
        <v>5.6640205964385348E-2</v>
      </c>
      <c r="D87" s="4">
        <f t="shared" si="6"/>
        <v>2.529028757460662</v>
      </c>
      <c r="E87" s="4">
        <f t="shared" si="7"/>
        <v>1.6540099361249114</v>
      </c>
      <c r="G87" s="4">
        <f t="shared" si="5"/>
        <v>1.0566402059643853</v>
      </c>
    </row>
    <row r="88" spans="1:7" x14ac:dyDescent="0.2">
      <c r="A88" s="4">
        <f>IF('True_Odds_Calculator_2-way'!A89="","",'True_Odds_Calculator_2-way'!A89)</f>
        <v>2.12</v>
      </c>
      <c r="B88" s="4">
        <f>IF('True_Odds_Calculator_2-way'!B89="","",'True_Odds_Calculator_2-way'!B89)</f>
        <v>1.76</v>
      </c>
      <c r="C88" s="4">
        <f t="shared" si="4"/>
        <v>3.9879931389365408E-2</v>
      </c>
      <c r="D88" s="4">
        <f t="shared" si="6"/>
        <v>2.213573801613669</v>
      </c>
      <c r="E88" s="4">
        <f t="shared" si="7"/>
        <v>1.8240125146656239</v>
      </c>
      <c r="G88" s="4">
        <f t="shared" si="5"/>
        <v>1.0398799313893654</v>
      </c>
    </row>
    <row r="89" spans="1:7" x14ac:dyDescent="0.2">
      <c r="A89" s="4">
        <f>IF('True_Odds_Calculator_2-way'!A90="","",'True_Odds_Calculator_2-way'!A90)</f>
        <v>1.33</v>
      </c>
      <c r="B89" s="4">
        <f>IF('True_Odds_Calculator_2-way'!B90="","",'True_Odds_Calculator_2-way'!B90)</f>
        <v>3.35</v>
      </c>
      <c r="C89" s="4">
        <f t="shared" si="4"/>
        <v>5.0387161934687397E-2</v>
      </c>
      <c r="D89" s="4">
        <f t="shared" si="6"/>
        <v>1.3761099528993901</v>
      </c>
      <c r="E89" s="4">
        <f t="shared" si="7"/>
        <v>3.6587969616095255</v>
      </c>
      <c r="G89" s="4">
        <f t="shared" si="5"/>
        <v>1.0503871619346874</v>
      </c>
    </row>
    <row r="90" spans="1:7" x14ac:dyDescent="0.2">
      <c r="A90" s="4">
        <f>IF('True_Odds_Calculator_2-way'!A91="","",'True_Odds_Calculator_2-way'!A91)</f>
        <v>1.58</v>
      </c>
      <c r="B90" s="4">
        <f>IF('True_Odds_Calculator_2-way'!B91="","",'True_Odds_Calculator_2-way'!B91)</f>
        <v>2.46</v>
      </c>
      <c r="C90" s="4">
        <f t="shared" si="4"/>
        <v>3.9415457445713731E-2</v>
      </c>
      <c r="D90" s="4">
        <f t="shared" si="6"/>
        <v>1.630779558613745</v>
      </c>
      <c r="E90" s="4">
        <f t="shared" si="7"/>
        <v>2.5853398962352006</v>
      </c>
      <c r="G90" s="4">
        <f t="shared" si="5"/>
        <v>1.0394154574457137</v>
      </c>
    </row>
    <row r="91" spans="1:7" x14ac:dyDescent="0.2">
      <c r="A91" s="4">
        <f>IF('True_Odds_Calculator_2-way'!A92="","",'True_Odds_Calculator_2-way'!A92)</f>
        <v>1.94</v>
      </c>
      <c r="B91" s="4">
        <f>IF('True_Odds_Calculator_2-way'!B92="","",'True_Odds_Calculator_2-way'!B92)</f>
        <v>1.94</v>
      </c>
      <c r="C91" s="4">
        <f t="shared" si="4"/>
        <v>3.0927835051546504E-2</v>
      </c>
      <c r="D91" s="4">
        <f t="shared" si="6"/>
        <v>2.0000000000000004</v>
      </c>
      <c r="E91" s="4">
        <f t="shared" si="7"/>
        <v>2.0000000000000004</v>
      </c>
      <c r="G91" s="4">
        <f t="shared" si="5"/>
        <v>1.0309278350515465</v>
      </c>
    </row>
    <row r="92" spans="1:7" x14ac:dyDescent="0.2">
      <c r="A92" s="4">
        <f>IF('True_Odds_Calculator_2-way'!A93="","",'True_Odds_Calculator_2-way'!A93)</f>
        <v>1.98</v>
      </c>
      <c r="B92" s="4">
        <f>IF('True_Odds_Calculator_2-way'!B93="","",'True_Odds_Calculator_2-way'!B93)</f>
        <v>1.91</v>
      </c>
      <c r="C92" s="4">
        <f t="shared" si="4"/>
        <v>2.861071447458885E-2</v>
      </c>
      <c r="D92" s="4">
        <f t="shared" si="6"/>
        <v>2.0377175494369308</v>
      </c>
      <c r="E92" s="4">
        <f t="shared" si="7"/>
        <v>1.9636533568721115</v>
      </c>
      <c r="G92" s="4">
        <f t="shared" si="5"/>
        <v>1.0286107144745888</v>
      </c>
    </row>
    <row r="93" spans="1:7" x14ac:dyDescent="0.2">
      <c r="A93" s="4">
        <f>IF('True_Odds_Calculator_2-way'!A94="","",'True_Odds_Calculator_2-way'!A94)</f>
        <v>2.0499999999999998</v>
      </c>
      <c r="B93" s="4">
        <f>IF('True_Odds_Calculator_2-way'!B94="","",'True_Odds_Calculator_2-way'!B94)</f>
        <v>1.85</v>
      </c>
      <c r="C93" s="4">
        <f t="shared" si="4"/>
        <v>2.8345418589321048E-2</v>
      </c>
      <c r="D93" s="4">
        <f t="shared" si="6"/>
        <v>2.1113430758524703</v>
      </c>
      <c r="E93" s="4">
        <f t="shared" si="7"/>
        <v>1.8998121477770822</v>
      </c>
      <c r="G93" s="4">
        <f t="shared" si="5"/>
        <v>1.028345418589321</v>
      </c>
    </row>
    <row r="94" spans="1:7" x14ac:dyDescent="0.2">
      <c r="A94" s="4">
        <f>IF('True_Odds_Calculator_2-way'!A95="","",'True_Odds_Calculator_2-way'!A95)</f>
        <v>2.1800000000000002</v>
      </c>
      <c r="B94" s="4">
        <f>IF('True_Odds_Calculator_2-way'!B95="","",'True_Odds_Calculator_2-way'!B95)</f>
        <v>1.74</v>
      </c>
      <c r="C94" s="4">
        <f t="shared" si="4"/>
        <v>3.3428240008436028E-2</v>
      </c>
      <c r="D94" s="4">
        <f t="shared" si="6"/>
        <v>2.2624358821424311</v>
      </c>
      <c r="E94" s="4">
        <f t="shared" si="7"/>
        <v>1.7921194368326561</v>
      </c>
      <c r="G94" s="4">
        <f t="shared" si="5"/>
        <v>1.033428240008436</v>
      </c>
    </row>
    <row r="95" spans="1:7" x14ac:dyDescent="0.2">
      <c r="A95" s="4">
        <f>IF('True_Odds_Calculator_2-way'!A96="","",'True_Odds_Calculator_2-way'!A96)</f>
        <v>2.16</v>
      </c>
      <c r="B95" s="4">
        <f>IF('True_Odds_Calculator_2-way'!B96="","",'True_Odds_Calculator_2-way'!B96)</f>
        <v>1.75</v>
      </c>
      <c r="C95" s="4">
        <f t="shared" si="4"/>
        <v>3.4391534391534417E-2</v>
      </c>
      <c r="D95" s="4">
        <f t="shared" si="6"/>
        <v>2.2433234421364987</v>
      </c>
      <c r="E95" s="4">
        <f t="shared" si="7"/>
        <v>1.8042959427207637</v>
      </c>
      <c r="G95" s="4">
        <f t="shared" si="5"/>
        <v>1.0343915343915344</v>
      </c>
    </row>
    <row r="96" spans="1:7" x14ac:dyDescent="0.2">
      <c r="A96" s="4">
        <f>IF('True_Odds_Calculator_2-way'!A97="","",'True_Odds_Calculator_2-way'!A97)</f>
        <v>2.06</v>
      </c>
      <c r="B96" s="4">
        <f>IF('True_Odds_Calculator_2-way'!B97="","",'True_Odds_Calculator_2-way'!B97)</f>
        <v>1.84</v>
      </c>
      <c r="C96" s="4">
        <f t="shared" si="4"/>
        <v>2.891515407344869E-2</v>
      </c>
      <c r="D96" s="4">
        <f t="shared" si="6"/>
        <v>2.1232354918216445</v>
      </c>
      <c r="E96" s="4">
        <f t="shared" si="7"/>
        <v>1.8902852583283463</v>
      </c>
      <c r="G96" s="4">
        <f t="shared" si="5"/>
        <v>1.0289151540734487</v>
      </c>
    </row>
    <row r="97" spans="1:7" x14ac:dyDescent="0.2">
      <c r="A97" s="4">
        <f>IF('True_Odds_Calculator_2-way'!A98="","",'True_Odds_Calculator_2-way'!A98)</f>
        <v>2.15</v>
      </c>
      <c r="B97" s="4">
        <f>IF('True_Odds_Calculator_2-way'!B98="","",'True_Odds_Calculator_2-way'!B98)</f>
        <v>1.76</v>
      </c>
      <c r="C97" s="4">
        <f t="shared" si="4"/>
        <v>3.3298097251585723E-2</v>
      </c>
      <c r="D97" s="4">
        <f t="shared" si="6"/>
        <v>2.2298173246906305</v>
      </c>
      <c r="E97" s="4">
        <f t="shared" si="7"/>
        <v>1.8131288931480596</v>
      </c>
      <c r="G97" s="4">
        <f t="shared" si="5"/>
        <v>1.0332980972515857</v>
      </c>
    </row>
    <row r="98" spans="1:7" x14ac:dyDescent="0.2">
      <c r="A98" s="4">
        <f>IF('True_Odds_Calculator_2-way'!A99="","",'True_Odds_Calculator_2-way'!A99)</f>
        <v>1.96</v>
      </c>
      <c r="B98" s="4">
        <f>IF('True_Odds_Calculator_2-way'!B99="","",'True_Odds_Calculator_2-way'!B99)</f>
        <v>1.93</v>
      </c>
      <c r="C98" s="4">
        <f t="shared" si="4"/>
        <v>2.8338796658559762E-2</v>
      </c>
      <c r="D98" s="4">
        <f t="shared" si="6"/>
        <v>2.0159880622468553</v>
      </c>
      <c r="E98" s="4">
        <f t="shared" si="7"/>
        <v>1.9842635333613092</v>
      </c>
      <c r="G98" s="4">
        <f t="shared" si="5"/>
        <v>1.0283387966585598</v>
      </c>
    </row>
    <row r="99" spans="1:7" x14ac:dyDescent="0.2">
      <c r="A99" s="4">
        <f>IF('True_Odds_Calculator_2-way'!A100="","",'True_Odds_Calculator_2-way'!A100)</f>
        <v>1.44</v>
      </c>
      <c r="B99" s="4">
        <f>IF('True_Odds_Calculator_2-way'!B100="","",'True_Odds_Calculator_2-way'!B100)</f>
        <v>2.89</v>
      </c>
      <c r="C99" s="4">
        <f t="shared" si="4"/>
        <v>4.0465205690119133E-2</v>
      </c>
      <c r="D99" s="4">
        <f t="shared" si="6"/>
        <v>1.4832133437878678</v>
      </c>
      <c r="E99" s="4">
        <f t="shared" si="7"/>
        <v>3.0694792742292374</v>
      </c>
      <c r="G99" s="4">
        <f t="shared" si="5"/>
        <v>1.0404652056901191</v>
      </c>
    </row>
    <row r="100" spans="1:7" x14ac:dyDescent="0.2">
      <c r="A100" s="4">
        <f>IF('True_Odds_Calculator_2-way'!A101="","",'True_Odds_Calculator_2-way'!A101)</f>
        <v>1.93</v>
      </c>
      <c r="B100" s="4">
        <f>IF('True_Odds_Calculator_2-way'!B101="","",'True_Odds_Calculator_2-way'!B101)</f>
        <v>1.96</v>
      </c>
      <c r="C100" s="4">
        <f t="shared" si="4"/>
        <v>2.8338796658559762E-2</v>
      </c>
      <c r="D100" s="4">
        <f t="shared" si="6"/>
        <v>1.9842635333613092</v>
      </c>
      <c r="E100" s="4">
        <f t="shared" si="7"/>
        <v>2.0159880622468553</v>
      </c>
      <c r="G100" s="4">
        <f t="shared" si="5"/>
        <v>1.0283387966585598</v>
      </c>
    </row>
    <row r="101" spans="1:7" x14ac:dyDescent="0.2">
      <c r="A101" s="4">
        <f>IF('True_Odds_Calculator_2-way'!A102="","",'True_Odds_Calculator_2-way'!A102)</f>
        <v>1.96</v>
      </c>
      <c r="B101" s="4">
        <f>IF('True_Odds_Calculator_2-way'!B102="","",'True_Odds_Calculator_2-way'!B102)</f>
        <v>1.93</v>
      </c>
      <c r="C101" s="4">
        <f t="shared" si="4"/>
        <v>2.8338796658559762E-2</v>
      </c>
      <c r="D101" s="4">
        <f t="shared" si="6"/>
        <v>2.0159880622468553</v>
      </c>
      <c r="E101" s="4">
        <f t="shared" si="7"/>
        <v>1.9842635333613092</v>
      </c>
      <c r="G101" s="4">
        <f t="shared" si="5"/>
        <v>1.0283387966585598</v>
      </c>
    </row>
    <row r="102" spans="1:7" x14ac:dyDescent="0.2">
      <c r="A102" s="4">
        <f>IF('True_Odds_Calculator_2-way'!A103="","",'True_Odds_Calculator_2-way'!A103)</f>
        <v>2.25</v>
      </c>
      <c r="B102" s="4">
        <f>IF('True_Odds_Calculator_2-way'!B103="","",'True_Odds_Calculator_2-way'!B103)</f>
        <v>1.7</v>
      </c>
      <c r="C102" s="4">
        <f t="shared" si="4"/>
        <v>3.2679738562091387E-2</v>
      </c>
      <c r="D102" s="4">
        <f t="shared" si="6"/>
        <v>2.3358778625954195</v>
      </c>
      <c r="E102" s="4">
        <f t="shared" si="7"/>
        <v>1.7485714285714284</v>
      </c>
      <c r="G102" s="4">
        <f t="shared" si="5"/>
        <v>1.0326797385620914</v>
      </c>
    </row>
    <row r="103" spans="1:7" x14ac:dyDescent="0.2">
      <c r="A103" s="4">
        <f>IF('True_Odds_Calculator_2-way'!A104="","",'True_Odds_Calculator_2-way'!A104)</f>
        <v>2.06</v>
      </c>
      <c r="B103" s="4">
        <f>IF('True_Odds_Calculator_2-way'!B104="","",'True_Odds_Calculator_2-way'!B104)</f>
        <v>1.83</v>
      </c>
      <c r="C103" s="4">
        <f t="shared" si="4"/>
        <v>3.1884980635577431E-2</v>
      </c>
      <c r="D103" s="4">
        <f t="shared" si="6"/>
        <v>2.1299508446804905</v>
      </c>
      <c r="E103" s="4">
        <f t="shared" si="7"/>
        <v>1.8849942497124856</v>
      </c>
      <c r="G103" s="4">
        <f t="shared" si="5"/>
        <v>1.0318849806355774</v>
      </c>
    </row>
    <row r="104" spans="1:7" x14ac:dyDescent="0.2">
      <c r="A104" s="4">
        <f>IF('True_Odds_Calculator_2-way'!A105="","",'True_Odds_Calculator_2-way'!A105)</f>
        <v>1.9</v>
      </c>
      <c r="B104" s="4">
        <f>IF('True_Odds_Calculator_2-way'!B105="","",'True_Odds_Calculator_2-way'!B105)</f>
        <v>1.98</v>
      </c>
      <c r="C104" s="4">
        <f t="shared" si="4"/>
        <v>3.1366294524189264E-2</v>
      </c>
      <c r="D104" s="4">
        <f t="shared" si="6"/>
        <v>1.9583550234252993</v>
      </c>
      <c r="E104" s="4">
        <f t="shared" si="7"/>
        <v>2.0434546442151005</v>
      </c>
      <c r="G104" s="4">
        <f t="shared" si="5"/>
        <v>1.0313662945241893</v>
      </c>
    </row>
    <row r="105" spans="1:7" x14ac:dyDescent="0.2">
      <c r="A105" s="4">
        <f>IF('True_Odds_Calculator_2-way'!A106="","",'True_Odds_Calculator_2-way'!A106)</f>
        <v>2.23</v>
      </c>
      <c r="B105" s="4">
        <f>IF('True_Odds_Calculator_2-way'!B106="","",'True_Odds_Calculator_2-way'!B106)</f>
        <v>1.65</v>
      </c>
      <c r="C105" s="4">
        <f t="shared" si="4"/>
        <v>5.4491099334148752E-2</v>
      </c>
      <c r="D105" s="4">
        <f t="shared" si="6"/>
        <v>2.374253911921278</v>
      </c>
      <c r="E105" s="4">
        <f t="shared" si="7"/>
        <v>1.7276675666158001</v>
      </c>
      <c r="G105" s="4">
        <f t="shared" si="5"/>
        <v>1.0544910993341488</v>
      </c>
    </row>
    <row r="106" spans="1:7" x14ac:dyDescent="0.2">
      <c r="A106" s="4">
        <f>IF('True_Odds_Calculator_2-way'!A107="","",'True_Odds_Calculator_2-way'!A107)</f>
        <v>1.89</v>
      </c>
      <c r="B106" s="4">
        <f>IF('True_Odds_Calculator_2-way'!B107="","",'True_Odds_Calculator_2-way'!B107)</f>
        <v>1.93</v>
      </c>
      <c r="C106" s="4">
        <f t="shared" si="4"/>
        <v>4.7235244126436093E-2</v>
      </c>
      <c r="D106" s="4">
        <f t="shared" si="6"/>
        <v>1.9783062613553166</v>
      </c>
      <c r="E106" s="4">
        <f t="shared" si="7"/>
        <v>2.0221747928042801</v>
      </c>
      <c r="G106" s="4">
        <f t="shared" si="5"/>
        <v>1.0472352441264361</v>
      </c>
    </row>
    <row r="107" spans="1:7" x14ac:dyDescent="0.2">
      <c r="A107" s="4">
        <f>IF('True_Odds_Calculator_2-way'!A108="","",'True_Odds_Calculator_2-way'!A108)</f>
        <v>1.78</v>
      </c>
      <c r="B107" s="4">
        <f>IF('True_Odds_Calculator_2-way'!B108="","",'True_Odds_Calculator_2-way'!B108)</f>
        <v>2.0299999999999998</v>
      </c>
      <c r="C107" s="4">
        <f t="shared" si="4"/>
        <v>5.4408590247412514E-2</v>
      </c>
      <c r="D107" s="4">
        <f t="shared" si="6"/>
        <v>1.8705803178547395</v>
      </c>
      <c r="E107" s="4">
        <f t="shared" si="7"/>
        <v>2.1486590949634299</v>
      </c>
      <c r="G107" s="4">
        <f t="shared" si="5"/>
        <v>1.0544085902474125</v>
      </c>
    </row>
    <row r="108" spans="1:7" x14ac:dyDescent="0.2">
      <c r="A108" s="4">
        <f>IF('True_Odds_Calculator_2-way'!A109="","",'True_Odds_Calculator_2-way'!A109)</f>
        <v>2.0099999999999998</v>
      </c>
      <c r="B108" s="4">
        <f>IF('True_Odds_Calculator_2-way'!B109="","",'True_Odds_Calculator_2-way'!B109)</f>
        <v>1.82</v>
      </c>
      <c r="C108" s="4">
        <f t="shared" si="4"/>
        <v>4.6962987261494726E-2</v>
      </c>
      <c r="D108" s="4">
        <f t="shared" si="6"/>
        <v>2.1095669223228186</v>
      </c>
      <c r="E108" s="4">
        <f t="shared" si="7"/>
        <v>1.9012525336520971</v>
      </c>
      <c r="G108" s="4">
        <f t="shared" si="5"/>
        <v>1.0469629872614947</v>
      </c>
    </row>
    <row r="109" spans="1:7" x14ac:dyDescent="0.2">
      <c r="A109" s="4">
        <f>IF('True_Odds_Calculator_2-way'!A110="","",'True_Odds_Calculator_2-way'!A110)</f>
        <v>2.14</v>
      </c>
      <c r="B109" s="4">
        <f>IF('True_Odds_Calculator_2-way'!B110="","",'True_Odds_Calculator_2-way'!B110)</f>
        <v>1.75</v>
      </c>
      <c r="C109" s="4">
        <f t="shared" si="4"/>
        <v>3.8718291054739673E-2</v>
      </c>
      <c r="D109" s="4">
        <f t="shared" si="6"/>
        <v>2.2324888226527575</v>
      </c>
      <c r="E109" s="4">
        <f t="shared" si="7"/>
        <v>1.81136638452237</v>
      </c>
      <c r="G109" s="4">
        <f t="shared" si="5"/>
        <v>1.0387182910547397</v>
      </c>
    </row>
    <row r="110" spans="1:7" x14ac:dyDescent="0.2">
      <c r="A110" s="4">
        <f>IF('True_Odds_Calculator_2-way'!A111="","",'True_Odds_Calculator_2-way'!A111)</f>
        <v>1.81</v>
      </c>
      <c r="B110" s="4">
        <f>IF('True_Odds_Calculator_2-way'!B111="","",'True_Odds_Calculator_2-way'!B111)</f>
        <v>2.06</v>
      </c>
      <c r="C110" s="4">
        <f t="shared" si="4"/>
        <v>3.7923081049187513E-2</v>
      </c>
      <c r="D110" s="4">
        <f t="shared" si="6"/>
        <v>1.8743276529432467</v>
      </c>
      <c r="E110" s="4">
        <f t="shared" si="7"/>
        <v>2.1437359857413907</v>
      </c>
      <c r="G110" s="4">
        <f t="shared" si="5"/>
        <v>1.0379230810491875</v>
      </c>
    </row>
    <row r="111" spans="1:7" x14ac:dyDescent="0.2">
      <c r="A111" s="4">
        <f>IF('True_Odds_Calculator_2-way'!A112="","",'True_Odds_Calculator_2-way'!A112)</f>
        <v>2.29</v>
      </c>
      <c r="B111" s="4">
        <f>IF('True_Odds_Calculator_2-way'!B112="","",'True_Odds_Calculator_2-way'!B112)</f>
        <v>1.67</v>
      </c>
      <c r="C111" s="4">
        <f t="shared" si="4"/>
        <v>3.5483617917004384E-2</v>
      </c>
      <c r="D111" s="4">
        <f t="shared" si="6"/>
        <v>2.3869799956308713</v>
      </c>
      <c r="E111" s="4">
        <f t="shared" si="7"/>
        <v>1.7209909322052965</v>
      </c>
      <c r="G111" s="4">
        <f t="shared" si="5"/>
        <v>1.0354836179170044</v>
      </c>
    </row>
    <row r="112" spans="1:7" x14ac:dyDescent="0.2">
      <c r="A112" s="4">
        <f>IF('True_Odds_Calculator_2-way'!A113="","",'True_Odds_Calculator_2-way'!A113)</f>
        <v>1.96</v>
      </c>
      <c r="B112" s="4">
        <f>IF('True_Odds_Calculator_2-way'!B113="","",'True_Odds_Calculator_2-way'!B113)</f>
        <v>1.91</v>
      </c>
      <c r="C112" s="4">
        <f t="shared" si="4"/>
        <v>3.3764291056736839E-2</v>
      </c>
      <c r="D112" s="4">
        <f t="shared" si="6"/>
        <v>2.0270738574832143</v>
      </c>
      <c r="E112" s="4">
        <f t="shared" si="7"/>
        <v>1.9736398144242935</v>
      </c>
      <c r="G112" s="4">
        <f t="shared" si="5"/>
        <v>1.0337642910567368</v>
      </c>
    </row>
    <row r="113" spans="1:7" x14ac:dyDescent="0.2">
      <c r="A113" s="4">
        <f>IF('True_Odds_Calculator_2-way'!A114="","",'True_Odds_Calculator_2-way'!A114)</f>
        <v>2.2400000000000002</v>
      </c>
      <c r="B113" s="4">
        <f>IF('True_Odds_Calculator_2-way'!B114="","",'True_Odds_Calculator_2-way'!B114)</f>
        <v>1.68</v>
      </c>
      <c r="C113" s="4">
        <f t="shared" si="4"/>
        <v>4.1666666666666519E-2</v>
      </c>
      <c r="D113" s="4">
        <f t="shared" si="6"/>
        <v>2.3496503496503496</v>
      </c>
      <c r="E113" s="4">
        <f t="shared" si="7"/>
        <v>1.7409326424870464</v>
      </c>
      <c r="G113" s="4">
        <f t="shared" si="5"/>
        <v>1.0416666666666665</v>
      </c>
    </row>
    <row r="114" spans="1:7" x14ac:dyDescent="0.2">
      <c r="A114" s="4">
        <f>IF('True_Odds_Calculator_2-way'!A115="","",'True_Odds_Calculator_2-way'!A115)</f>
        <v>2.5099999999999998</v>
      </c>
      <c r="B114" s="4">
        <f>IF('True_Odds_Calculator_2-way'!B115="","",'True_Odds_Calculator_2-way'!B115)</f>
        <v>1.55</v>
      </c>
      <c r="C114" s="4">
        <f t="shared" si="4"/>
        <v>4.3567664824572638E-2</v>
      </c>
      <c r="D114" s="4">
        <f t="shared" si="6"/>
        <v>2.655178297218904</v>
      </c>
      <c r="E114" s="4">
        <f t="shared" si="7"/>
        <v>1.60416451912174</v>
      </c>
      <c r="G114" s="4">
        <f t="shared" si="5"/>
        <v>1.0435676648245726</v>
      </c>
    </row>
    <row r="115" spans="1:7" x14ac:dyDescent="0.2">
      <c r="A115" s="4">
        <f>IF('True_Odds_Calculator_2-way'!A116="","",'True_Odds_Calculator_2-way'!A116)</f>
        <v>2.34</v>
      </c>
      <c r="B115" s="4">
        <f>IF('True_Odds_Calculator_2-way'!B116="","",'True_Odds_Calculator_2-way'!B116)</f>
        <v>1.63</v>
      </c>
      <c r="C115" s="4">
        <f t="shared" si="4"/>
        <v>4.0847359865764821E-2</v>
      </c>
      <c r="D115" s="4">
        <f t="shared" si="6"/>
        <v>2.4574447522711167</v>
      </c>
      <c r="E115" s="4">
        <f t="shared" si="7"/>
        <v>1.6861323548914724</v>
      </c>
      <c r="G115" s="4">
        <f t="shared" si="5"/>
        <v>1.0408473598657648</v>
      </c>
    </row>
    <row r="116" spans="1:7" x14ac:dyDescent="0.2">
      <c r="A116" s="4">
        <f>IF('True_Odds_Calculator_2-way'!A117="","",'True_Odds_Calculator_2-way'!A117)</f>
        <v>1.73</v>
      </c>
      <c r="B116" s="4">
        <f>IF('True_Odds_Calculator_2-way'!B117="","",'True_Odds_Calculator_2-way'!B117)</f>
        <v>2.2000000000000002</v>
      </c>
      <c r="C116" s="4">
        <f t="shared" si="4"/>
        <v>3.2580136626379375E-2</v>
      </c>
      <c r="D116" s="4">
        <f t="shared" si="6"/>
        <v>1.7801683816651075</v>
      </c>
      <c r="E116" s="4">
        <f t="shared" si="7"/>
        <v>2.2817745803357314</v>
      </c>
      <c r="G116" s="4">
        <f t="shared" si="5"/>
        <v>1.0325801366263794</v>
      </c>
    </row>
    <row r="117" spans="1:7" x14ac:dyDescent="0.2">
      <c r="A117" s="4">
        <f>IF('True_Odds_Calculator_2-way'!A118="","",'True_Odds_Calculator_2-way'!A118)</f>
        <v>1.89</v>
      </c>
      <c r="B117" s="4">
        <f>IF('True_Odds_Calculator_2-way'!B118="","",'True_Odds_Calculator_2-way'!B118)</f>
        <v>2</v>
      </c>
      <c r="C117" s="4">
        <f t="shared" si="4"/>
        <v>2.9100529100529293E-2</v>
      </c>
      <c r="D117" s="4">
        <f t="shared" si="6"/>
        <v>1.9434447300771212</v>
      </c>
      <c r="E117" s="4">
        <f t="shared" si="7"/>
        <v>2.0599455040871937</v>
      </c>
      <c r="G117" s="4">
        <f t="shared" si="5"/>
        <v>1.0291005291005293</v>
      </c>
    </row>
    <row r="118" spans="1:7" x14ac:dyDescent="0.2">
      <c r="A118" s="4">
        <f>IF('True_Odds_Calculator_2-way'!A119="","",'True_Odds_Calculator_2-way'!A119)</f>
        <v>2.19</v>
      </c>
      <c r="B118" s="4">
        <f>IF('True_Odds_Calculator_2-way'!B119="","",'True_Odds_Calculator_2-way'!B119)</f>
        <v>1.74</v>
      </c>
      <c r="C118" s="4">
        <f t="shared" si="4"/>
        <v>3.1333648244370904E-2</v>
      </c>
      <c r="D118" s="4">
        <f t="shared" si="6"/>
        <v>2.2678093197643276</v>
      </c>
      <c r="E118" s="4">
        <f t="shared" si="7"/>
        <v>1.7887621461765948</v>
      </c>
      <c r="G118" s="4">
        <f t="shared" si="5"/>
        <v>1.0313336482443709</v>
      </c>
    </row>
    <row r="119" spans="1:7" x14ac:dyDescent="0.2">
      <c r="A119" s="4">
        <f>IF('True_Odds_Calculator_2-way'!A120="","",'True_Odds_Calculator_2-way'!A120)</f>
        <v>2</v>
      </c>
      <c r="B119" s="4">
        <f>IF('True_Odds_Calculator_2-way'!B120="","",'True_Odds_Calculator_2-way'!B120)</f>
        <v>1.89</v>
      </c>
      <c r="C119" s="4">
        <f t="shared" si="4"/>
        <v>2.9100529100529293E-2</v>
      </c>
      <c r="D119" s="4">
        <f t="shared" si="6"/>
        <v>2.0599455040871937</v>
      </c>
      <c r="E119" s="4">
        <f t="shared" si="7"/>
        <v>1.9434447300771212</v>
      </c>
      <c r="G119" s="4">
        <f t="shared" si="5"/>
        <v>1.0291005291005293</v>
      </c>
    </row>
    <row r="120" spans="1:7" x14ac:dyDescent="0.2">
      <c r="A120" s="4">
        <f>IF('True_Odds_Calculator_2-way'!A121="","",'True_Odds_Calculator_2-way'!A121)</f>
        <v>1.69</v>
      </c>
      <c r="B120" s="4">
        <f>IF('True_Odds_Calculator_2-way'!B121="","",'True_Odds_Calculator_2-way'!B121)</f>
        <v>2.19</v>
      </c>
      <c r="C120" s="4">
        <f t="shared" si="4"/>
        <v>4.8336980897571102E-2</v>
      </c>
      <c r="D120" s="4">
        <f t="shared" si="6"/>
        <v>1.7619671038537528</v>
      </c>
      <c r="E120" s="4">
        <f t="shared" si="7"/>
        <v>2.3123926150385805</v>
      </c>
      <c r="G120" s="4">
        <f t="shared" si="5"/>
        <v>1.0483369808975711</v>
      </c>
    </row>
    <row r="121" spans="1:7" x14ac:dyDescent="0.2">
      <c r="A121" s="4">
        <f>IF('True_Odds_Calculator_2-way'!A122="","",'True_Odds_Calculator_2-way'!A122)</f>
        <v>1.6</v>
      </c>
      <c r="B121" s="4">
        <f>IF('True_Odds_Calculator_2-way'!B122="","",'True_Odds_Calculator_2-way'!B122)</f>
        <v>2.37</v>
      </c>
      <c r="C121" s="4">
        <f t="shared" si="4"/>
        <v>4.6940928270042148E-2</v>
      </c>
      <c r="D121" s="4">
        <f t="shared" si="6"/>
        <v>1.6624287593160894</v>
      </c>
      <c r="E121" s="4">
        <f t="shared" si="7"/>
        <v>2.5095962938451355</v>
      </c>
      <c r="G121" s="4">
        <f t="shared" si="5"/>
        <v>1.0469409282700421</v>
      </c>
    </row>
    <row r="122" spans="1:7" x14ac:dyDescent="0.2">
      <c r="A122" s="4">
        <f>IF('True_Odds_Calculator_2-way'!A123="","",'True_Odds_Calculator_2-way'!A123)</f>
        <v>1.57</v>
      </c>
      <c r="B122" s="4">
        <f>IF('True_Odds_Calculator_2-way'!B123="","",'True_Odds_Calculator_2-way'!B123)</f>
        <v>2.4300000000000002</v>
      </c>
      <c r="C122" s="4">
        <f t="shared" si="4"/>
        <v>4.846530890409162E-2</v>
      </c>
      <c r="D122" s="4">
        <f t="shared" si="6"/>
        <v>1.6320934311565529</v>
      </c>
      <c r="E122" s="4">
        <f t="shared" si="7"/>
        <v>2.5820446008595312</v>
      </c>
      <c r="G122" s="4">
        <f t="shared" si="5"/>
        <v>1.0484653089040916</v>
      </c>
    </row>
    <row r="123" spans="1:7" x14ac:dyDescent="0.2">
      <c r="A123" s="4">
        <f>IF('True_Odds_Calculator_2-way'!A124="","",'True_Odds_Calculator_2-way'!A124)</f>
        <v>1.65</v>
      </c>
      <c r="B123" s="4">
        <f>IF('True_Odds_Calculator_2-way'!B124="","",'True_Odds_Calculator_2-way'!B124)</f>
        <v>2.27</v>
      </c>
      <c r="C123" s="4">
        <f t="shared" si="4"/>
        <v>4.658924042183954E-2</v>
      </c>
      <c r="D123" s="4">
        <f t="shared" si="6"/>
        <v>1.7159546443706333</v>
      </c>
      <c r="E123" s="4">
        <f t="shared" si="7"/>
        <v>2.3967365221564547</v>
      </c>
      <c r="G123" s="4">
        <f t="shared" si="5"/>
        <v>1.0465892404218395</v>
      </c>
    </row>
    <row r="124" spans="1:7" x14ac:dyDescent="0.2">
      <c r="A124" s="4">
        <f>IF('True_Odds_Calculator_2-way'!A125="","",'True_Odds_Calculator_2-way'!A125)</f>
        <v>1.72</v>
      </c>
      <c r="B124" s="4">
        <f>IF('True_Odds_Calculator_2-way'!B125="","",'True_Odds_Calculator_2-way'!B125)</f>
        <v>2.1800000000000002</v>
      </c>
      <c r="C124" s="4">
        <f t="shared" si="4"/>
        <v>4.0110945167484591E-2</v>
      </c>
      <c r="D124" s="4">
        <f t="shared" si="6"/>
        <v>1.7814519194222731</v>
      </c>
      <c r="E124" s="4">
        <f t="shared" si="7"/>
        <v>2.2796692607003894</v>
      </c>
      <c r="G124" s="4">
        <f t="shared" si="5"/>
        <v>1.0401109451674846</v>
      </c>
    </row>
    <row r="125" spans="1:7" x14ac:dyDescent="0.2">
      <c r="A125" s="4">
        <f>IF('True_Odds_Calculator_2-way'!A126="","",'True_Odds_Calculator_2-way'!A126)</f>
        <v>1.37</v>
      </c>
      <c r="B125" s="4">
        <f>IF('True_Odds_Calculator_2-way'!B126="","",'True_Odds_Calculator_2-way'!B126)</f>
        <v>3.13</v>
      </c>
      <c r="C125" s="4">
        <f t="shared" si="4"/>
        <v>4.9415825190643803E-2</v>
      </c>
      <c r="D125" s="4">
        <f t="shared" si="6"/>
        <v>1.4179990410211472</v>
      </c>
      <c r="E125" s="4">
        <f t="shared" si="7"/>
        <v>3.3923499861556108</v>
      </c>
      <c r="G125" s="4">
        <f t="shared" si="5"/>
        <v>1.0494158251906438</v>
      </c>
    </row>
    <row r="126" spans="1:7" x14ac:dyDescent="0.2">
      <c r="A126" s="4">
        <f>IF('True_Odds_Calculator_2-way'!A127="","",'True_Odds_Calculator_2-way'!A127)</f>
        <v>2.04</v>
      </c>
      <c r="B126" s="4">
        <f>IF('True_Odds_Calculator_2-way'!B127="","",'True_Odds_Calculator_2-way'!B127)</f>
        <v>1.86</v>
      </c>
      <c r="C126" s="4">
        <f t="shared" si="4"/>
        <v>2.7830487033523088E-2</v>
      </c>
      <c r="D126" s="4">
        <f t="shared" si="6"/>
        <v>2.0996015936254984</v>
      </c>
      <c r="E126" s="4">
        <f t="shared" si="7"/>
        <v>1.9094202898550725</v>
      </c>
      <c r="G126" s="4">
        <f t="shared" si="5"/>
        <v>1.0278304870335231</v>
      </c>
    </row>
    <row r="127" spans="1:7" x14ac:dyDescent="0.2">
      <c r="A127" s="4">
        <f>IF('True_Odds_Calculator_2-way'!A128="","",'True_Odds_Calculator_2-way'!A128)</f>
        <v>1.65</v>
      </c>
      <c r="B127" s="4">
        <f>IF('True_Odds_Calculator_2-way'!B128="","",'True_Odds_Calculator_2-way'!B128)</f>
        <v>2.23</v>
      </c>
      <c r="C127" s="4">
        <f t="shared" si="4"/>
        <v>5.4491099334148752E-2</v>
      </c>
      <c r="D127" s="4">
        <f t="shared" si="6"/>
        <v>1.7276675666158001</v>
      </c>
      <c r="E127" s="4">
        <f t="shared" si="7"/>
        <v>2.374253911921278</v>
      </c>
      <c r="G127" s="4">
        <f t="shared" si="5"/>
        <v>1.0544910993341488</v>
      </c>
    </row>
    <row r="128" spans="1:7" x14ac:dyDescent="0.2">
      <c r="A128" s="4">
        <f>IF('True_Odds_Calculator_2-way'!A129="","",'True_Odds_Calculator_2-way'!A129)</f>
        <v>1.72</v>
      </c>
      <c r="B128" s="4">
        <f>IF('True_Odds_Calculator_2-way'!B129="","",'True_Odds_Calculator_2-way'!B129)</f>
        <v>2.21</v>
      </c>
      <c r="C128" s="4">
        <f t="shared" si="4"/>
        <v>3.3884036620014824E-2</v>
      </c>
      <c r="D128" s="4">
        <f t="shared" si="6"/>
        <v>1.7716256524981358</v>
      </c>
      <c r="E128" s="4">
        <f t="shared" si="7"/>
        <v>2.2959652089876781</v>
      </c>
      <c r="G128" s="4">
        <f t="shared" si="5"/>
        <v>1.0338840366200148</v>
      </c>
    </row>
    <row r="129" spans="1:7" x14ac:dyDescent="0.2">
      <c r="A129" s="4">
        <f>IF('True_Odds_Calculator_2-way'!A130="","",'True_Odds_Calculator_2-way'!A130)</f>
        <v>1.78</v>
      </c>
      <c r="B129" s="4">
        <f>IF('True_Odds_Calculator_2-way'!B130="","",'True_Odds_Calculator_2-way'!B130)</f>
        <v>2.1</v>
      </c>
      <c r="C129" s="4">
        <f t="shared" si="4"/>
        <v>3.7988228999465079E-2</v>
      </c>
      <c r="D129" s="4">
        <f t="shared" si="6"/>
        <v>1.8422868408082802</v>
      </c>
      <c r="E129" s="4">
        <f t="shared" si="7"/>
        <v>2.1872440023405506</v>
      </c>
      <c r="G129" s="4">
        <f t="shared" si="5"/>
        <v>1.0379882289994651</v>
      </c>
    </row>
    <row r="130" spans="1:7" x14ac:dyDescent="0.2">
      <c r="A130" s="4">
        <f>IF('True_Odds_Calculator_2-way'!A131="","",'True_Odds_Calculator_2-way'!A131)</f>
        <v>1.76</v>
      </c>
      <c r="B130" s="4">
        <f>IF('True_Odds_Calculator_2-way'!B131="","",'True_Odds_Calculator_2-way'!B131)</f>
        <v>2.13</v>
      </c>
      <c r="C130" s="4">
        <f t="shared" ref="C130:C193" si="8">IF(A130="","",((1/A130)+(1/B130))-1)</f>
        <v>3.7665386256935607E-2</v>
      </c>
      <c r="D130" s="4">
        <f t="shared" si="6"/>
        <v>1.8203360202000585</v>
      </c>
      <c r="E130" s="4">
        <f t="shared" si="7"/>
        <v>2.2190126672191313</v>
      </c>
      <c r="G130" s="4">
        <f t="shared" ref="G130:G193" si="9">IF(A130="","",C130+1)</f>
        <v>1.0376653862569356</v>
      </c>
    </row>
    <row r="131" spans="1:7" x14ac:dyDescent="0.2">
      <c r="A131" s="4">
        <f>IF('True_Odds_Calculator_2-way'!A132="","",'True_Odds_Calculator_2-way'!A132)</f>
        <v>1.96</v>
      </c>
      <c r="B131" s="4">
        <f>IF('True_Odds_Calculator_2-way'!B132="","",'True_Odds_Calculator_2-way'!B132)</f>
        <v>1.91</v>
      </c>
      <c r="C131" s="4">
        <f t="shared" si="8"/>
        <v>3.3764291056736839E-2</v>
      </c>
      <c r="D131" s="4">
        <f t="shared" ref="D131:D194" si="10">IF(A131="","",(2*A131)/(2-($C131*A131)))</f>
        <v>2.0270738574832143</v>
      </c>
      <c r="E131" s="4">
        <f t="shared" ref="E131:E194" si="11">IF(B131="","",(2*B131)/(2-($C131*B131)))</f>
        <v>1.9736398144242935</v>
      </c>
      <c r="G131" s="4">
        <f t="shared" si="9"/>
        <v>1.0337642910567368</v>
      </c>
    </row>
    <row r="132" spans="1:7" x14ac:dyDescent="0.2">
      <c r="A132" s="4">
        <f>IF('True_Odds_Calculator_2-way'!A133="","",'True_Odds_Calculator_2-way'!A133)</f>
        <v>1.91</v>
      </c>
      <c r="B132" s="4">
        <f>IF('True_Odds_Calculator_2-way'!B133="","",'True_Odds_Calculator_2-way'!B133)</f>
        <v>1.96</v>
      </c>
      <c r="C132" s="4">
        <f t="shared" si="8"/>
        <v>3.3764291056736839E-2</v>
      </c>
      <c r="D132" s="4">
        <f t="shared" si="10"/>
        <v>1.9736398144242935</v>
      </c>
      <c r="E132" s="4">
        <f t="shared" si="11"/>
        <v>2.0270738574832143</v>
      </c>
      <c r="G132" s="4">
        <f t="shared" si="9"/>
        <v>1.0337642910567368</v>
      </c>
    </row>
    <row r="133" spans="1:7" x14ac:dyDescent="0.2">
      <c r="A133" s="4">
        <f>IF('True_Odds_Calculator_2-way'!A134="","",'True_Odds_Calculator_2-way'!A134)</f>
        <v>1.81</v>
      </c>
      <c r="B133" s="4">
        <f>IF('True_Odds_Calculator_2-way'!B134="","",'True_Odds_Calculator_2-way'!B134)</f>
        <v>2.0499999999999998</v>
      </c>
      <c r="C133" s="4">
        <f t="shared" si="8"/>
        <v>4.0291065894084488E-2</v>
      </c>
      <c r="D133" s="4">
        <f t="shared" si="10"/>
        <v>1.8784963928616634</v>
      </c>
      <c r="E133" s="4">
        <f t="shared" si="11"/>
        <v>2.1383086010661287</v>
      </c>
      <c r="G133" s="4">
        <f t="shared" si="9"/>
        <v>1.0402910658940845</v>
      </c>
    </row>
    <row r="134" spans="1:7" x14ac:dyDescent="0.2">
      <c r="A134" s="4">
        <f>IF('True_Odds_Calculator_2-way'!A135="","",'True_Odds_Calculator_2-way'!A135)</f>
        <v>2.41</v>
      </c>
      <c r="B134" s="4">
        <f>IF('True_Odds_Calculator_2-way'!B135="","",'True_Odds_Calculator_2-way'!B135)</f>
        <v>1.61</v>
      </c>
      <c r="C134" s="4">
        <f t="shared" si="8"/>
        <v>3.6055771758459754E-2</v>
      </c>
      <c r="D134" s="4">
        <f t="shared" si="10"/>
        <v>2.5194636537774748</v>
      </c>
      <c r="E134" s="4">
        <f t="shared" si="11"/>
        <v>1.6581269630990791</v>
      </c>
      <c r="G134" s="4">
        <f t="shared" si="9"/>
        <v>1.0360557717584598</v>
      </c>
    </row>
    <row r="135" spans="1:7" x14ac:dyDescent="0.2">
      <c r="A135" s="4">
        <f>IF('True_Odds_Calculator_2-way'!A136="","",'True_Odds_Calculator_2-way'!A136)</f>
        <v>1.68</v>
      </c>
      <c r="B135" s="4">
        <f>IF('True_Odds_Calculator_2-way'!B136="","",'True_Odds_Calculator_2-way'!B136)</f>
        <v>2.25</v>
      </c>
      <c r="C135" s="4">
        <f t="shared" si="8"/>
        <v>3.9682539682539542E-2</v>
      </c>
      <c r="D135" s="4">
        <f t="shared" si="10"/>
        <v>1.7379310344827583</v>
      </c>
      <c r="E135" s="4">
        <f t="shared" si="11"/>
        <v>2.3551401869158877</v>
      </c>
      <c r="G135" s="4">
        <f t="shared" si="9"/>
        <v>1.0396825396825395</v>
      </c>
    </row>
    <row r="136" spans="1:7" x14ac:dyDescent="0.2">
      <c r="A136" s="4">
        <f>IF('True_Odds_Calculator_2-way'!A137="","",'True_Odds_Calculator_2-way'!A137)</f>
        <v>1.89</v>
      </c>
      <c r="B136" s="4">
        <f>IF('True_Odds_Calculator_2-way'!B137="","",'True_Odds_Calculator_2-way'!B137)</f>
        <v>1.98</v>
      </c>
      <c r="C136" s="4">
        <f t="shared" si="8"/>
        <v>3.4151034151034265E-2</v>
      </c>
      <c r="D136" s="4">
        <f t="shared" si="10"/>
        <v>1.9530295913574449</v>
      </c>
      <c r="E136" s="4">
        <f t="shared" si="11"/>
        <v>2.0492853622474128</v>
      </c>
      <c r="G136" s="4">
        <f t="shared" si="9"/>
        <v>1.0341510341510343</v>
      </c>
    </row>
    <row r="137" spans="1:7" x14ac:dyDescent="0.2">
      <c r="A137" s="4">
        <f>IF('True_Odds_Calculator_2-way'!A138="","",'True_Odds_Calculator_2-way'!A138)</f>
        <v>2.42</v>
      </c>
      <c r="B137" s="4">
        <f>IF('True_Odds_Calculator_2-way'!B138="","",'True_Odds_Calculator_2-way'!B138)</f>
        <v>1.6</v>
      </c>
      <c r="C137" s="4">
        <f t="shared" si="8"/>
        <v>3.8223140495867725E-2</v>
      </c>
      <c r="D137" s="4">
        <f t="shared" si="10"/>
        <v>2.5373525557011791</v>
      </c>
      <c r="E137" s="4">
        <f t="shared" si="11"/>
        <v>1.6504688832054561</v>
      </c>
      <c r="G137" s="4">
        <f t="shared" si="9"/>
        <v>1.0382231404958677</v>
      </c>
    </row>
    <row r="138" spans="1:7" x14ac:dyDescent="0.2">
      <c r="A138" s="4">
        <f>IF('True_Odds_Calculator_2-way'!A139="","",'True_Odds_Calculator_2-way'!A139)</f>
        <v>1.93</v>
      </c>
      <c r="B138" s="4">
        <f>IF('True_Odds_Calculator_2-way'!B139="","",'True_Odds_Calculator_2-way'!B139)</f>
        <v>1.94</v>
      </c>
      <c r="C138" s="4">
        <f t="shared" si="8"/>
        <v>3.3598632551679941E-2</v>
      </c>
      <c r="D138" s="4">
        <f t="shared" si="10"/>
        <v>1.9946726333173512</v>
      </c>
      <c r="E138" s="4">
        <f t="shared" si="11"/>
        <v>2.0053558995233249</v>
      </c>
      <c r="G138" s="4">
        <f t="shared" si="9"/>
        <v>1.0335986325516799</v>
      </c>
    </row>
    <row r="139" spans="1:7" x14ac:dyDescent="0.2">
      <c r="A139" s="4">
        <f>IF('True_Odds_Calculator_2-way'!A140="","",'True_Odds_Calculator_2-way'!A140)</f>
        <v>1.58</v>
      </c>
      <c r="B139" s="4">
        <f>IF('True_Odds_Calculator_2-way'!B140="","",'True_Odds_Calculator_2-way'!B140)</f>
        <v>2.4300000000000002</v>
      </c>
      <c r="C139" s="4">
        <f t="shared" si="8"/>
        <v>4.4434026149919204E-2</v>
      </c>
      <c r="D139" s="4">
        <f t="shared" si="10"/>
        <v>1.6374802746620036</v>
      </c>
      <c r="E139" s="4">
        <f t="shared" si="11"/>
        <v>2.5686759884926742</v>
      </c>
      <c r="G139" s="4">
        <f t="shared" si="9"/>
        <v>1.0444340261499192</v>
      </c>
    </row>
    <row r="140" spans="1:7" x14ac:dyDescent="0.2">
      <c r="A140" s="4">
        <f>IF('True_Odds_Calculator_2-way'!A141="","",'True_Odds_Calculator_2-way'!A141)</f>
        <v>2.46</v>
      </c>
      <c r="B140" s="4">
        <f>IF('True_Odds_Calculator_2-way'!B141="","",'True_Odds_Calculator_2-way'!B141)</f>
        <v>1.54</v>
      </c>
      <c r="C140" s="4">
        <f t="shared" si="8"/>
        <v>5.5854714391299742E-2</v>
      </c>
      <c r="D140" s="4">
        <f t="shared" si="10"/>
        <v>2.6414725979640217</v>
      </c>
      <c r="E140" s="4">
        <f t="shared" si="11"/>
        <v>1.609209073145867</v>
      </c>
      <c r="G140" s="4">
        <f t="shared" si="9"/>
        <v>1.0558547143912997</v>
      </c>
    </row>
    <row r="141" spans="1:7" x14ac:dyDescent="0.2">
      <c r="A141" s="4">
        <f>IF('True_Odds_Calculator_2-way'!A142="","",'True_Odds_Calculator_2-way'!A142)</f>
        <v>2.0299999999999998</v>
      </c>
      <c r="B141" s="4">
        <f>IF('True_Odds_Calculator_2-way'!B142="","",'True_Odds_Calculator_2-way'!B142)</f>
        <v>1.79</v>
      </c>
      <c r="C141" s="4">
        <f t="shared" si="8"/>
        <v>5.1270055315518537E-2</v>
      </c>
      <c r="D141" s="4">
        <f t="shared" si="10"/>
        <v>2.1414385478975744</v>
      </c>
      <c r="E141" s="4">
        <f t="shared" si="11"/>
        <v>1.8760874616000205</v>
      </c>
      <c r="G141" s="4">
        <f t="shared" si="9"/>
        <v>1.0512700553155185</v>
      </c>
    </row>
    <row r="142" spans="1:7" x14ac:dyDescent="0.2">
      <c r="A142" s="4">
        <f>IF('True_Odds_Calculator_2-way'!A143="","",'True_Odds_Calculator_2-way'!A143)</f>
        <v>1.84</v>
      </c>
      <c r="B142" s="4">
        <f>IF('True_Odds_Calculator_2-way'!B143="","",'True_Odds_Calculator_2-way'!B143)</f>
        <v>1.96</v>
      </c>
      <c r="C142" s="4">
        <f t="shared" si="8"/>
        <v>5.3682342502218372E-2</v>
      </c>
      <c r="D142" s="4">
        <f t="shared" si="10"/>
        <v>1.9355946758265352</v>
      </c>
      <c r="E142" s="4">
        <f t="shared" si="11"/>
        <v>2.0688389169343737</v>
      </c>
      <c r="G142" s="4">
        <f t="shared" si="9"/>
        <v>1.0536823425022184</v>
      </c>
    </row>
    <row r="143" spans="1:7" x14ac:dyDescent="0.2">
      <c r="A143" s="4">
        <f>IF('True_Odds_Calculator_2-way'!A144="","",'True_Odds_Calculator_2-way'!A144)</f>
        <v>1.94</v>
      </c>
      <c r="B143" s="4">
        <f>IF('True_Odds_Calculator_2-way'!B144="","",'True_Odds_Calculator_2-way'!B144)</f>
        <v>1.86</v>
      </c>
      <c r="C143" s="4">
        <f t="shared" si="8"/>
        <v>5.3098326127923645E-2</v>
      </c>
      <c r="D143" s="4">
        <f t="shared" si="10"/>
        <v>2.0453463326153494</v>
      </c>
      <c r="E143" s="4">
        <f t="shared" si="11"/>
        <v>1.9566207569677909</v>
      </c>
      <c r="G143" s="4">
        <f t="shared" si="9"/>
        <v>1.0530983261279236</v>
      </c>
    </row>
    <row r="144" spans="1:7" x14ac:dyDescent="0.2">
      <c r="A144" s="4">
        <f>IF('True_Odds_Calculator_2-way'!A145="","",'True_Odds_Calculator_2-way'!A145)</f>
        <v>1.76</v>
      </c>
      <c r="B144" s="4">
        <f>IF('True_Odds_Calculator_2-way'!B145="","",'True_Odds_Calculator_2-way'!B145)</f>
        <v>2.13</v>
      </c>
      <c r="C144" s="4">
        <f t="shared" si="8"/>
        <v>3.7665386256935607E-2</v>
      </c>
      <c r="D144" s="4">
        <f t="shared" si="10"/>
        <v>1.8203360202000585</v>
      </c>
      <c r="E144" s="4">
        <f t="shared" si="11"/>
        <v>2.2190126672191313</v>
      </c>
      <c r="G144" s="4">
        <f t="shared" si="9"/>
        <v>1.0376653862569356</v>
      </c>
    </row>
    <row r="145" spans="1:7" x14ac:dyDescent="0.2">
      <c r="A145" s="4">
        <f>IF('True_Odds_Calculator_2-way'!A146="","",'True_Odds_Calculator_2-way'!A146)</f>
        <v>1.39</v>
      </c>
      <c r="B145" s="4">
        <f>IF('True_Odds_Calculator_2-way'!B146="","",'True_Odds_Calculator_2-way'!B146)</f>
        <v>3.04</v>
      </c>
      <c r="C145" s="4">
        <f t="shared" si="8"/>
        <v>4.8371828852707299E-2</v>
      </c>
      <c r="D145" s="4">
        <f t="shared" si="10"/>
        <v>1.4383552318061132</v>
      </c>
      <c r="E145" s="4">
        <f t="shared" si="11"/>
        <v>3.2812548532380803</v>
      </c>
      <c r="G145" s="4">
        <f t="shared" si="9"/>
        <v>1.0483718288527073</v>
      </c>
    </row>
    <row r="146" spans="1:7" x14ac:dyDescent="0.2">
      <c r="A146" s="4">
        <f>IF('True_Odds_Calculator_2-way'!A147="","",'True_Odds_Calculator_2-way'!A147)</f>
        <v>1.89</v>
      </c>
      <c r="B146" s="4">
        <f>IF('True_Odds_Calculator_2-way'!B147="","",'True_Odds_Calculator_2-way'!B147)</f>
        <v>1.97</v>
      </c>
      <c r="C146" s="4">
        <f t="shared" si="8"/>
        <v>3.6714742298498582E-2</v>
      </c>
      <c r="D146" s="4">
        <f t="shared" si="10"/>
        <v>1.9579312702127099</v>
      </c>
      <c r="E146" s="4">
        <f t="shared" si="11"/>
        <v>2.0439162297916722</v>
      </c>
      <c r="G146" s="4">
        <f t="shared" si="9"/>
        <v>1.0367147422984986</v>
      </c>
    </row>
    <row r="147" spans="1:7" x14ac:dyDescent="0.2">
      <c r="A147" s="4">
        <f>IF('True_Odds_Calculator_2-way'!A148="","",'True_Odds_Calculator_2-way'!A148)</f>
        <v>1.63</v>
      </c>
      <c r="B147" s="4">
        <f>IF('True_Odds_Calculator_2-way'!B148="","",'True_Odds_Calculator_2-way'!B148)</f>
        <v>2.36</v>
      </c>
      <c r="C147" s="4">
        <f t="shared" si="8"/>
        <v>3.7225746074659449E-2</v>
      </c>
      <c r="D147" s="4">
        <f t="shared" si="10"/>
        <v>1.6809998252053835</v>
      </c>
      <c r="E147" s="4">
        <f t="shared" si="11"/>
        <v>2.4684291581108826</v>
      </c>
      <c r="G147" s="4">
        <f t="shared" si="9"/>
        <v>1.0372257460746594</v>
      </c>
    </row>
    <row r="148" spans="1:7" x14ac:dyDescent="0.2">
      <c r="A148" s="4">
        <f>IF('True_Odds_Calculator_2-way'!A149="","",'True_Odds_Calculator_2-way'!A149)</f>
        <v>1.5</v>
      </c>
      <c r="B148" s="4">
        <f>IF('True_Odds_Calculator_2-way'!B149="","",'True_Odds_Calculator_2-way'!B149)</f>
        <v>2.67</v>
      </c>
      <c r="C148" s="4">
        <f t="shared" si="8"/>
        <v>4.1198501872659055E-2</v>
      </c>
      <c r="D148" s="4">
        <f t="shared" si="10"/>
        <v>1.5478260869565217</v>
      </c>
      <c r="E148" s="4">
        <f t="shared" si="11"/>
        <v>2.8253968253968247</v>
      </c>
      <c r="G148" s="4">
        <f t="shared" si="9"/>
        <v>1.0411985018726591</v>
      </c>
    </row>
    <row r="149" spans="1:7" x14ac:dyDescent="0.2">
      <c r="A149" s="4">
        <f>IF('True_Odds_Calculator_2-way'!A150="","",'True_Odds_Calculator_2-way'!A150)</f>
        <v>1.96</v>
      </c>
      <c r="B149" s="4">
        <f>IF('True_Odds_Calculator_2-way'!B150="","",'True_Odds_Calculator_2-way'!B150)</f>
        <v>1.91</v>
      </c>
      <c r="C149" s="4">
        <f t="shared" si="8"/>
        <v>3.3764291056736839E-2</v>
      </c>
      <c r="D149" s="4">
        <f t="shared" si="10"/>
        <v>2.0270738574832143</v>
      </c>
      <c r="E149" s="4">
        <f t="shared" si="11"/>
        <v>1.9736398144242935</v>
      </c>
      <c r="G149" s="4">
        <f t="shared" si="9"/>
        <v>1.0337642910567368</v>
      </c>
    </row>
    <row r="150" spans="1:7" x14ac:dyDescent="0.2">
      <c r="A150" s="4">
        <f>IF('True_Odds_Calculator_2-way'!A151="","",'True_Odds_Calculator_2-way'!A151)</f>
        <v>2.16</v>
      </c>
      <c r="B150" s="4">
        <f>IF('True_Odds_Calculator_2-way'!B151="","",'True_Odds_Calculator_2-way'!B151)</f>
        <v>1.74</v>
      </c>
      <c r="C150" s="4">
        <f t="shared" si="8"/>
        <v>3.7675606641123682E-2</v>
      </c>
      <c r="D150" s="4">
        <f t="shared" si="10"/>
        <v>2.2516175413371671</v>
      </c>
      <c r="E150" s="4">
        <f t="shared" si="11"/>
        <v>1.7989661114302122</v>
      </c>
      <c r="G150" s="4">
        <f t="shared" si="9"/>
        <v>1.0376756066411237</v>
      </c>
    </row>
    <row r="151" spans="1:7" x14ac:dyDescent="0.2">
      <c r="A151" s="4">
        <f>IF('True_Odds_Calculator_2-way'!A152="","",'True_Odds_Calculator_2-way'!A152)</f>
        <v>2.0299999999999998</v>
      </c>
      <c r="B151" s="4">
        <f>IF('True_Odds_Calculator_2-way'!B152="","",'True_Odds_Calculator_2-way'!B152)</f>
        <v>1.86</v>
      </c>
      <c r="C151" s="4">
        <f t="shared" si="8"/>
        <v>3.0245246040574214E-2</v>
      </c>
      <c r="D151" s="4">
        <f t="shared" si="10"/>
        <v>2.0942925287037548</v>
      </c>
      <c r="E151" s="4">
        <f t="shared" si="11"/>
        <v>1.9138324294186226</v>
      </c>
      <c r="G151" s="4">
        <f t="shared" si="9"/>
        <v>1.0302452460405742</v>
      </c>
    </row>
    <row r="152" spans="1:7" x14ac:dyDescent="0.2">
      <c r="A152" s="4">
        <f>IF('True_Odds_Calculator_2-way'!A153="","",'True_Odds_Calculator_2-way'!A153)</f>
        <v>1.65</v>
      </c>
      <c r="B152" s="4">
        <f>IF('True_Odds_Calculator_2-way'!B153="","",'True_Odds_Calculator_2-way'!B153)</f>
        <v>2.35</v>
      </c>
      <c r="C152" s="4">
        <f t="shared" si="8"/>
        <v>3.1592520954223158E-2</v>
      </c>
      <c r="D152" s="4">
        <f t="shared" si="10"/>
        <v>1.6941561987984708</v>
      </c>
      <c r="E152" s="4">
        <f t="shared" si="11"/>
        <v>2.4405979543666407</v>
      </c>
      <c r="G152" s="4">
        <f t="shared" si="9"/>
        <v>1.0315925209542232</v>
      </c>
    </row>
    <row r="153" spans="1:7" x14ac:dyDescent="0.2">
      <c r="A153" s="4">
        <f>IF('True_Odds_Calculator_2-way'!A154="","",'True_Odds_Calculator_2-way'!A154)</f>
        <v>1.95</v>
      </c>
      <c r="B153" s="4">
        <f>IF('True_Odds_Calculator_2-way'!B154="","",'True_Odds_Calculator_2-way'!B154)</f>
        <v>1.93</v>
      </c>
      <c r="C153" s="4">
        <f t="shared" si="8"/>
        <v>3.0955227846419575E-2</v>
      </c>
      <c r="D153" s="4">
        <f t="shared" si="10"/>
        <v>2.0106851876586083</v>
      </c>
      <c r="E153" s="4">
        <f t="shared" si="11"/>
        <v>1.9894277785119598</v>
      </c>
      <c r="G153" s="4">
        <f t="shared" si="9"/>
        <v>1.0309552278464196</v>
      </c>
    </row>
    <row r="154" spans="1:7" x14ac:dyDescent="0.2">
      <c r="A154" s="4">
        <f>IF('True_Odds_Calculator_2-way'!A155="","",'True_Odds_Calculator_2-way'!A155)</f>
        <v>1.7</v>
      </c>
      <c r="B154" s="4">
        <f>IF('True_Odds_Calculator_2-way'!B155="","",'True_Odds_Calculator_2-way'!B155)</f>
        <v>2.25</v>
      </c>
      <c r="C154" s="4">
        <f t="shared" si="8"/>
        <v>3.2679738562091387E-2</v>
      </c>
      <c r="D154" s="4">
        <f t="shared" si="10"/>
        <v>1.7485714285714284</v>
      </c>
      <c r="E154" s="4">
        <f t="shared" si="11"/>
        <v>2.3358778625954195</v>
      </c>
      <c r="G154" s="4">
        <f t="shared" si="9"/>
        <v>1.0326797385620914</v>
      </c>
    </row>
    <row r="155" spans="1:7" x14ac:dyDescent="0.2">
      <c r="A155" s="4">
        <f>IF('True_Odds_Calculator_2-way'!A156="","",'True_Odds_Calculator_2-way'!A156)</f>
        <v>1.9</v>
      </c>
      <c r="B155" s="4">
        <f>IF('True_Odds_Calculator_2-way'!B156="","",'True_Odds_Calculator_2-way'!B156)</f>
        <v>1.98</v>
      </c>
      <c r="C155" s="4">
        <f t="shared" si="8"/>
        <v>3.1366294524189264E-2</v>
      </c>
      <c r="D155" s="4">
        <f t="shared" si="10"/>
        <v>1.9583550234252993</v>
      </c>
      <c r="E155" s="4">
        <f t="shared" si="11"/>
        <v>2.0434546442151005</v>
      </c>
      <c r="G155" s="4">
        <f t="shared" si="9"/>
        <v>1.0313662945241893</v>
      </c>
    </row>
    <row r="156" spans="1:7" x14ac:dyDescent="0.2">
      <c r="A156" s="4">
        <f>IF('True_Odds_Calculator_2-way'!A157="","",'True_Odds_Calculator_2-way'!A157)</f>
        <v>1.88</v>
      </c>
      <c r="B156" s="4">
        <f>IF('True_Odds_Calculator_2-way'!B157="","",'True_Odds_Calculator_2-way'!B157)</f>
        <v>2.0099999999999998</v>
      </c>
      <c r="C156" s="4">
        <f t="shared" si="8"/>
        <v>2.9427331427966497E-2</v>
      </c>
      <c r="D156" s="4">
        <f t="shared" si="10"/>
        <v>1.9334834220221038</v>
      </c>
      <c r="E156" s="4">
        <f t="shared" si="11"/>
        <v>2.0712563034422273</v>
      </c>
      <c r="G156" s="4">
        <f t="shared" si="9"/>
        <v>1.0294273314279665</v>
      </c>
    </row>
    <row r="157" spans="1:7" x14ac:dyDescent="0.2">
      <c r="A157" s="4">
        <f>IF('True_Odds_Calculator_2-way'!A158="","",'True_Odds_Calculator_2-way'!A158)</f>
        <v>2.09</v>
      </c>
      <c r="B157" s="4">
        <f>IF('True_Odds_Calculator_2-way'!B158="","",'True_Odds_Calculator_2-way'!B158)</f>
        <v>1.79</v>
      </c>
      <c r="C157" s="4">
        <f t="shared" si="8"/>
        <v>3.7128117398625982E-2</v>
      </c>
      <c r="D157" s="4">
        <f t="shared" si="10"/>
        <v>2.1743628490889537</v>
      </c>
      <c r="E157" s="4">
        <f t="shared" si="11"/>
        <v>1.8515255747197545</v>
      </c>
      <c r="G157" s="4">
        <f t="shared" si="9"/>
        <v>1.037128117398626</v>
      </c>
    </row>
    <row r="158" spans="1:7" x14ac:dyDescent="0.2">
      <c r="A158" s="4">
        <f>IF('True_Odds_Calculator_2-way'!A159="","",'True_Odds_Calculator_2-way'!A159)</f>
        <v>2.33</v>
      </c>
      <c r="B158" s="4">
        <f>IF('True_Odds_Calculator_2-way'!B159="","",'True_Odds_Calculator_2-way'!B159)</f>
        <v>1.65</v>
      </c>
      <c r="C158" s="4">
        <f t="shared" si="8"/>
        <v>3.5245155416829377E-2</v>
      </c>
      <c r="D158" s="4">
        <f t="shared" si="10"/>
        <v>2.4297677358192451</v>
      </c>
      <c r="E158" s="4">
        <f t="shared" si="11"/>
        <v>1.6994142999226434</v>
      </c>
      <c r="G158" s="4">
        <f t="shared" si="9"/>
        <v>1.0352451554168294</v>
      </c>
    </row>
    <row r="159" spans="1:7" x14ac:dyDescent="0.2">
      <c r="A159" s="4">
        <f>IF('True_Odds_Calculator_2-way'!A160="","",'True_Odds_Calculator_2-way'!A160)</f>
        <v>2.35</v>
      </c>
      <c r="B159" s="4">
        <f>IF('True_Odds_Calculator_2-way'!B160="","",'True_Odds_Calculator_2-way'!B160)</f>
        <v>1.65</v>
      </c>
      <c r="C159" s="4">
        <f t="shared" si="8"/>
        <v>3.1592520954223158E-2</v>
      </c>
      <c r="D159" s="4">
        <f t="shared" si="10"/>
        <v>2.4405979543666407</v>
      </c>
      <c r="E159" s="4">
        <f t="shared" si="11"/>
        <v>1.6941561987984708</v>
      </c>
      <c r="G159" s="4">
        <f t="shared" si="9"/>
        <v>1.0315925209542232</v>
      </c>
    </row>
    <row r="160" spans="1:7" x14ac:dyDescent="0.2">
      <c r="A160" s="4">
        <f>IF('True_Odds_Calculator_2-way'!A161="","",'True_Odds_Calculator_2-way'!A161)</f>
        <v>1.55</v>
      </c>
      <c r="B160" s="4">
        <f>IF('True_Odds_Calculator_2-way'!B161="","",'True_Odds_Calculator_2-way'!B161)</f>
        <v>2.52</v>
      </c>
      <c r="C160" s="4">
        <f t="shared" si="8"/>
        <v>4.1986687147977486E-2</v>
      </c>
      <c r="D160" s="4">
        <f t="shared" si="10"/>
        <v>1.6021328958162429</v>
      </c>
      <c r="E160" s="4">
        <f t="shared" si="11"/>
        <v>2.6607629427792916</v>
      </c>
      <c r="G160" s="4">
        <f t="shared" si="9"/>
        <v>1.0419866871479775</v>
      </c>
    </row>
    <row r="161" spans="1:7" x14ac:dyDescent="0.2">
      <c r="A161" s="4">
        <f>IF('True_Odds_Calculator_2-way'!A162="","",'True_Odds_Calculator_2-way'!A162)</f>
        <v>2.34</v>
      </c>
      <c r="B161" s="4">
        <f>IF('True_Odds_Calculator_2-way'!B162="","",'True_Odds_Calculator_2-way'!B162)</f>
        <v>1.64</v>
      </c>
      <c r="C161" s="4">
        <f t="shared" si="8"/>
        <v>3.7106524911402872E-2</v>
      </c>
      <c r="D161" s="4">
        <f t="shared" si="10"/>
        <v>2.4462009178990307</v>
      </c>
      <c r="E161" s="4">
        <f t="shared" si="11"/>
        <v>1.6914668547249645</v>
      </c>
      <c r="G161" s="4">
        <f t="shared" si="9"/>
        <v>1.0371065249114029</v>
      </c>
    </row>
    <row r="162" spans="1:7" x14ac:dyDescent="0.2">
      <c r="A162" s="4">
        <f>IF('True_Odds_Calculator_2-way'!A163="","",'True_Odds_Calculator_2-way'!A163)</f>
        <v>1.51</v>
      </c>
      <c r="B162" s="4">
        <f>IF('True_Odds_Calculator_2-way'!B163="","",'True_Odds_Calculator_2-way'!B163)</f>
        <v>2.59</v>
      </c>
      <c r="C162" s="4">
        <f t="shared" si="8"/>
        <v>4.8352041729525119E-2</v>
      </c>
      <c r="D162" s="4">
        <f t="shared" si="10"/>
        <v>1.56721232643411</v>
      </c>
      <c r="E162" s="4">
        <f t="shared" si="11"/>
        <v>2.7630082305980426</v>
      </c>
      <c r="G162" s="4">
        <f t="shared" si="9"/>
        <v>1.0483520417295251</v>
      </c>
    </row>
    <row r="163" spans="1:7" x14ac:dyDescent="0.2">
      <c r="A163" s="4">
        <f>IF('True_Odds_Calculator_2-way'!A164="","",'True_Odds_Calculator_2-way'!A164)</f>
        <v>2.48</v>
      </c>
      <c r="B163" s="4">
        <f>IF('True_Odds_Calculator_2-way'!B164="","",'True_Odds_Calculator_2-way'!B164)</f>
        <v>1.57</v>
      </c>
      <c r="C163" s="4">
        <f t="shared" si="8"/>
        <v>4.0168481610848517E-2</v>
      </c>
      <c r="D163" s="4">
        <f t="shared" si="10"/>
        <v>2.6100013406622868</v>
      </c>
      <c r="E163" s="4">
        <f t="shared" si="11"/>
        <v>1.6211174952119245</v>
      </c>
      <c r="G163" s="4">
        <f t="shared" si="9"/>
        <v>1.0401684816108485</v>
      </c>
    </row>
    <row r="164" spans="1:7" x14ac:dyDescent="0.2">
      <c r="A164" s="4">
        <f>IF('True_Odds_Calculator_2-way'!A165="","",'True_Odds_Calculator_2-way'!A165)</f>
        <v>2.4700000000000002</v>
      </c>
      <c r="B164" s="4">
        <f>IF('True_Odds_Calculator_2-way'!B165="","",'True_Odds_Calculator_2-way'!B165)</f>
        <v>1.58</v>
      </c>
      <c r="C164" s="4">
        <f t="shared" si="8"/>
        <v>3.7769692000204858E-2</v>
      </c>
      <c r="D164" s="4">
        <f t="shared" si="10"/>
        <v>2.5908517559583082</v>
      </c>
      <c r="E164" s="4">
        <f t="shared" si="11"/>
        <v>1.6285940825439218</v>
      </c>
      <c r="G164" s="4">
        <f t="shared" si="9"/>
        <v>1.0377696920002049</v>
      </c>
    </row>
    <row r="165" spans="1:7" x14ac:dyDescent="0.2">
      <c r="A165" s="4">
        <f>IF('True_Odds_Calculator_2-way'!A166="","",'True_Odds_Calculator_2-way'!A166)</f>
        <v>1.75</v>
      </c>
      <c r="B165" s="4">
        <f>IF('True_Odds_Calculator_2-way'!B166="","",'True_Odds_Calculator_2-way'!B166)</f>
        <v>2.14</v>
      </c>
      <c r="C165" s="4">
        <f t="shared" si="8"/>
        <v>3.8718291054739673E-2</v>
      </c>
      <c r="D165" s="4">
        <f t="shared" si="10"/>
        <v>1.81136638452237</v>
      </c>
      <c r="E165" s="4">
        <f t="shared" si="11"/>
        <v>2.2324888226527575</v>
      </c>
      <c r="G165" s="4">
        <f t="shared" si="9"/>
        <v>1.0387182910547397</v>
      </c>
    </row>
    <row r="166" spans="1:7" x14ac:dyDescent="0.2">
      <c r="A166" s="4">
        <f>IF('True_Odds_Calculator_2-way'!A167="","",'True_Odds_Calculator_2-way'!A167)</f>
        <v>2.39</v>
      </c>
      <c r="B166" s="4">
        <f>IF('True_Odds_Calculator_2-way'!B167="","",'True_Odds_Calculator_2-way'!B167)</f>
        <v>1.6</v>
      </c>
      <c r="C166" s="4">
        <f t="shared" si="8"/>
        <v>4.3410041841004166E-2</v>
      </c>
      <c r="D166" s="4">
        <f t="shared" si="10"/>
        <v>2.5207646671061306</v>
      </c>
      <c r="E166" s="4">
        <f t="shared" si="11"/>
        <v>1.6575639358474208</v>
      </c>
      <c r="G166" s="4">
        <f t="shared" si="9"/>
        <v>1.0434100418410042</v>
      </c>
    </row>
    <row r="167" spans="1:7" x14ac:dyDescent="0.2">
      <c r="A167" s="4">
        <f>IF('True_Odds_Calculator_2-way'!A168="","",'True_Odds_Calculator_2-way'!A168)</f>
        <v>2.2599999999999998</v>
      </c>
      <c r="B167" s="4">
        <f>IF('True_Odds_Calculator_2-way'!B168="","",'True_Odds_Calculator_2-way'!B168)</f>
        <v>1.66</v>
      </c>
      <c r="C167" s="4">
        <f t="shared" si="8"/>
        <v>4.4887514660411743E-2</v>
      </c>
      <c r="D167" s="4">
        <f t="shared" si="10"/>
        <v>2.3807589795659352</v>
      </c>
      <c r="E167" s="4">
        <f t="shared" si="11"/>
        <v>1.7242393602353159</v>
      </c>
      <c r="G167" s="4">
        <f t="shared" si="9"/>
        <v>1.0448875146604117</v>
      </c>
    </row>
    <row r="168" spans="1:7" x14ac:dyDescent="0.2">
      <c r="A168" s="4">
        <f>IF('True_Odds_Calculator_2-way'!A169="","",'True_Odds_Calculator_2-way'!A169)</f>
        <v>2.16</v>
      </c>
      <c r="B168" s="4">
        <f>IF('True_Odds_Calculator_2-way'!B169="","",'True_Odds_Calculator_2-way'!B169)</f>
        <v>1.72</v>
      </c>
      <c r="C168" s="4">
        <f t="shared" si="8"/>
        <v>4.4358311800172245E-2</v>
      </c>
      <c r="D168" s="4">
        <f t="shared" si="10"/>
        <v>2.2686858817782118</v>
      </c>
      <c r="E168" s="4">
        <f t="shared" si="11"/>
        <v>1.7882171736619177</v>
      </c>
      <c r="G168" s="4">
        <f t="shared" si="9"/>
        <v>1.0443583118001722</v>
      </c>
    </row>
    <row r="169" spans="1:7" x14ac:dyDescent="0.2">
      <c r="A169" s="4">
        <f>IF('True_Odds_Calculator_2-way'!A170="","",'True_Odds_Calculator_2-way'!A170)</f>
        <v>2.48</v>
      </c>
      <c r="B169" s="4">
        <f>IF('True_Odds_Calculator_2-way'!B170="","",'True_Odds_Calculator_2-way'!B170)</f>
        <v>1.56</v>
      </c>
      <c r="C169" s="4">
        <f t="shared" si="8"/>
        <v>4.4251447477253958E-2</v>
      </c>
      <c r="D169" s="4">
        <f t="shared" si="10"/>
        <v>2.6239826370048833</v>
      </c>
      <c r="E169" s="4">
        <f t="shared" si="11"/>
        <v>1.6157701303040428</v>
      </c>
      <c r="G169" s="4">
        <f t="shared" si="9"/>
        <v>1.044251447477254</v>
      </c>
    </row>
    <row r="170" spans="1:7" x14ac:dyDescent="0.2">
      <c r="A170" s="4">
        <f>IF('True_Odds_Calculator_2-way'!A171="","",'True_Odds_Calculator_2-way'!A171)</f>
        <v>2.27</v>
      </c>
      <c r="B170" s="4">
        <f>IF('True_Odds_Calculator_2-way'!B171="","",'True_Odds_Calculator_2-way'!B171)</f>
        <v>1.66</v>
      </c>
      <c r="C170" s="4">
        <f t="shared" si="8"/>
        <v>4.2938272915450382E-2</v>
      </c>
      <c r="D170" s="4">
        <f t="shared" si="10"/>
        <v>2.3862959913874993</v>
      </c>
      <c r="E170" s="4">
        <f t="shared" si="11"/>
        <v>1.7213466721483714</v>
      </c>
      <c r="G170" s="4">
        <f t="shared" si="9"/>
        <v>1.0429382729154504</v>
      </c>
    </row>
    <row r="171" spans="1:7" x14ac:dyDescent="0.2">
      <c r="A171" s="4">
        <f>IF('True_Odds_Calculator_2-way'!A172="","",'True_Odds_Calculator_2-way'!A172)</f>
        <v>1.78</v>
      </c>
      <c r="B171" s="4">
        <f>IF('True_Odds_Calculator_2-way'!B172="","",'True_Odds_Calculator_2-way'!B172)</f>
        <v>2.12</v>
      </c>
      <c r="C171" s="4">
        <f t="shared" si="8"/>
        <v>3.3495866016535869E-2</v>
      </c>
      <c r="D171" s="4">
        <f t="shared" si="10"/>
        <v>1.8346946713341112</v>
      </c>
      <c r="E171" s="4">
        <f t="shared" si="11"/>
        <v>2.1980428704566637</v>
      </c>
      <c r="G171" s="4">
        <f t="shared" si="9"/>
        <v>1.0334958660165359</v>
      </c>
    </row>
    <row r="172" spans="1:7" x14ac:dyDescent="0.2">
      <c r="A172" s="4">
        <f>IF('True_Odds_Calculator_2-way'!A173="","",'True_Odds_Calculator_2-way'!A173)</f>
        <v>1.86</v>
      </c>
      <c r="B172" s="4">
        <f>IF('True_Odds_Calculator_2-way'!B173="","",'True_Odds_Calculator_2-way'!B173)</f>
        <v>2.0299999999999998</v>
      </c>
      <c r="C172" s="4">
        <f t="shared" si="8"/>
        <v>3.0245246040574214E-2</v>
      </c>
      <c r="D172" s="4">
        <f t="shared" si="10"/>
        <v>1.9138324294186226</v>
      </c>
      <c r="E172" s="4">
        <f t="shared" si="11"/>
        <v>2.0942925287037548</v>
      </c>
      <c r="G172" s="4">
        <f t="shared" si="9"/>
        <v>1.0302452460405742</v>
      </c>
    </row>
    <row r="173" spans="1:7" x14ac:dyDescent="0.2">
      <c r="A173" s="4">
        <f>IF('True_Odds_Calculator_2-way'!A174="","",'True_Odds_Calculator_2-way'!A174)</f>
        <v>1.92</v>
      </c>
      <c r="B173" s="4">
        <f>IF('True_Odds_Calculator_2-way'!B174="","",'True_Odds_Calculator_2-way'!B174)</f>
        <v>1.97</v>
      </c>
      <c r="C173" s="4">
        <f t="shared" si="8"/>
        <v>2.844754653130277E-2</v>
      </c>
      <c r="D173" s="4">
        <f t="shared" si="10"/>
        <v>1.9739066903246005</v>
      </c>
      <c r="E173" s="4">
        <f t="shared" si="11"/>
        <v>2.0267924123888115</v>
      </c>
      <c r="G173" s="4">
        <f t="shared" si="9"/>
        <v>1.0284475465313028</v>
      </c>
    </row>
    <row r="174" spans="1:7" x14ac:dyDescent="0.2">
      <c r="A174" s="4">
        <f>IF('True_Odds_Calculator_2-way'!A175="","",'True_Odds_Calculator_2-way'!A175)</f>
        <v>2.04</v>
      </c>
      <c r="B174" s="4">
        <f>IF('True_Odds_Calculator_2-way'!B175="","",'True_Odds_Calculator_2-way'!B175)</f>
        <v>1.85</v>
      </c>
      <c r="C174" s="4">
        <f t="shared" si="8"/>
        <v>3.0736618971912932E-2</v>
      </c>
      <c r="D174" s="4">
        <f t="shared" si="10"/>
        <v>2.1060267857142851</v>
      </c>
      <c r="E174" s="4">
        <f t="shared" si="11"/>
        <v>1.9041372351160444</v>
      </c>
      <c r="G174" s="4">
        <f t="shared" si="9"/>
        <v>1.0307366189719129</v>
      </c>
    </row>
    <row r="175" spans="1:7" x14ac:dyDescent="0.2">
      <c r="A175" s="4">
        <f>IF('True_Odds_Calculator_2-way'!A176="","",'True_Odds_Calculator_2-way'!A176)</f>
        <v>2.12</v>
      </c>
      <c r="B175" s="4">
        <f>IF('True_Odds_Calculator_2-way'!B176="","",'True_Odds_Calculator_2-way'!B176)</f>
        <v>1.78</v>
      </c>
      <c r="C175" s="4">
        <f t="shared" si="8"/>
        <v>3.3495866016535869E-2</v>
      </c>
      <c r="D175" s="4">
        <f t="shared" si="10"/>
        <v>2.1980428704566637</v>
      </c>
      <c r="E175" s="4">
        <f t="shared" si="11"/>
        <v>1.8346946713341112</v>
      </c>
      <c r="G175" s="4">
        <f t="shared" si="9"/>
        <v>1.0334958660165359</v>
      </c>
    </row>
    <row r="176" spans="1:7" x14ac:dyDescent="0.2">
      <c r="A176" s="4">
        <f>IF('True_Odds_Calculator_2-way'!A177="","",'True_Odds_Calculator_2-way'!A177)</f>
        <v>2.0099999999999998</v>
      </c>
      <c r="B176" s="4">
        <f>IF('True_Odds_Calculator_2-way'!B177="","",'True_Odds_Calculator_2-way'!B177)</f>
        <v>1.88</v>
      </c>
      <c r="C176" s="4">
        <f t="shared" si="8"/>
        <v>2.9427331427966497E-2</v>
      </c>
      <c r="D176" s="4">
        <f t="shared" si="10"/>
        <v>2.0712563034422273</v>
      </c>
      <c r="E176" s="4">
        <f t="shared" si="11"/>
        <v>1.9334834220221038</v>
      </c>
      <c r="G176" s="4">
        <f t="shared" si="9"/>
        <v>1.0294273314279665</v>
      </c>
    </row>
    <row r="177" spans="1:7" x14ac:dyDescent="0.2">
      <c r="A177" s="4">
        <f>IF('True_Odds_Calculator_2-way'!A178="","",'True_Odds_Calculator_2-way'!A178)</f>
        <v>2.34</v>
      </c>
      <c r="B177" s="4">
        <f>IF('True_Odds_Calculator_2-way'!B178="","",'True_Odds_Calculator_2-way'!B178)</f>
        <v>1.64</v>
      </c>
      <c r="C177" s="4">
        <f t="shared" si="8"/>
        <v>3.7106524911402872E-2</v>
      </c>
      <c r="D177" s="4">
        <f t="shared" si="10"/>
        <v>2.4462009178990307</v>
      </c>
      <c r="E177" s="4">
        <f t="shared" si="11"/>
        <v>1.6914668547249645</v>
      </c>
      <c r="G177" s="4">
        <f t="shared" si="9"/>
        <v>1.0371065249114029</v>
      </c>
    </row>
    <row r="178" spans="1:7" x14ac:dyDescent="0.2">
      <c r="A178" s="4">
        <f>IF('True_Odds_Calculator_2-way'!A179="","",'True_Odds_Calculator_2-way'!A179)</f>
        <v>2.73</v>
      </c>
      <c r="B178" s="4">
        <f>IF('True_Odds_Calculator_2-way'!B179="","",'True_Odds_Calculator_2-way'!B179)</f>
        <v>1.47</v>
      </c>
      <c r="C178" s="4">
        <f t="shared" si="8"/>
        <v>4.6572475143903613E-2</v>
      </c>
      <c r="D178" s="4">
        <f t="shared" si="10"/>
        <v>2.9153318077803196</v>
      </c>
      <c r="E178" s="4">
        <f t="shared" si="11"/>
        <v>1.5221027479091993</v>
      </c>
      <c r="G178" s="4">
        <f t="shared" si="9"/>
        <v>1.0465724751439036</v>
      </c>
    </row>
    <row r="179" spans="1:7" x14ac:dyDescent="0.2">
      <c r="A179" s="4">
        <f>IF('True_Odds_Calculator_2-way'!A180="","",'True_Odds_Calculator_2-way'!A180)</f>
        <v>2.2200000000000002</v>
      </c>
      <c r="B179" s="4">
        <f>IF('True_Odds_Calculator_2-way'!B180="","",'True_Odds_Calculator_2-way'!B180)</f>
        <v>1.65</v>
      </c>
      <c r="C179" s="4">
        <f t="shared" si="8"/>
        <v>5.6511056511056479E-2</v>
      </c>
      <c r="D179" s="4">
        <f t="shared" si="10"/>
        <v>2.3685741998060137</v>
      </c>
      <c r="E179" s="4">
        <f t="shared" si="11"/>
        <v>1.7306874557051735</v>
      </c>
      <c r="G179" s="4">
        <f t="shared" si="9"/>
        <v>1.0565110565110565</v>
      </c>
    </row>
    <row r="180" spans="1:7" x14ac:dyDescent="0.2">
      <c r="A180" s="4">
        <f>IF('True_Odds_Calculator_2-way'!A181="","",'True_Odds_Calculator_2-way'!A181)</f>
        <v>2.23</v>
      </c>
      <c r="B180" s="4">
        <f>IF('True_Odds_Calculator_2-way'!B181="","",'True_Odds_Calculator_2-way'!B181)</f>
        <v>1.68</v>
      </c>
      <c r="C180" s="4">
        <f t="shared" si="8"/>
        <v>4.3668588511637907E-2</v>
      </c>
      <c r="D180" s="4">
        <f t="shared" si="10"/>
        <v>2.3441371542985863</v>
      </c>
      <c r="E180" s="4">
        <f t="shared" si="11"/>
        <v>1.7439716972348942</v>
      </c>
      <c r="G180" s="4">
        <f t="shared" si="9"/>
        <v>1.0436685885116379</v>
      </c>
    </row>
    <row r="181" spans="1:7" x14ac:dyDescent="0.2">
      <c r="A181" s="4">
        <f>IF('True_Odds_Calculator_2-way'!A182="","",'True_Odds_Calculator_2-way'!A182)</f>
        <v>2.12</v>
      </c>
      <c r="B181" s="4">
        <f>IF('True_Odds_Calculator_2-way'!B182="","",'True_Odds_Calculator_2-way'!B182)</f>
        <v>1.75</v>
      </c>
      <c r="C181" s="4">
        <f t="shared" si="8"/>
        <v>4.3126684636118462E-2</v>
      </c>
      <c r="D181" s="4">
        <f t="shared" si="10"/>
        <v>2.2215568862275448</v>
      </c>
      <c r="E181" s="4">
        <f t="shared" si="11"/>
        <v>1.8186274509803919</v>
      </c>
      <c r="G181" s="4">
        <f t="shared" si="9"/>
        <v>1.0431266846361185</v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3.76</v>
      </c>
      <c r="B2" s="4">
        <f>IF('True_Odds_Calculator_3-way'!B3="","",'True_Odds_Calculator_3-way'!B3)</f>
        <v>3.99</v>
      </c>
      <c r="C2" s="4">
        <f>IF('True_Odds_Calculator_3-way'!C3="","",'True_Odds_Calculator_3-way'!C3)</f>
        <v>1.93</v>
      </c>
      <c r="D2" s="4">
        <f>IF(A2="","",((1/A2)+(1/B2)+(1/C2))-1)</f>
        <v>3.471872825045752E-2</v>
      </c>
      <c r="E2" s="4">
        <f>IF(A2="","",(3*A2)/(3-($D2*A2)))</f>
        <v>3.9310565424039061</v>
      </c>
      <c r="F2" s="4">
        <f>IF(B2="","",(3*B2)/(3-($D2*B2)))</f>
        <v>4.1831612724638596</v>
      </c>
      <c r="G2" s="4">
        <f>IF(C2="","",(3*C2)/(3-($D2*C2)))</f>
        <v>1.9740927739263812</v>
      </c>
      <c r="I2" s="4">
        <f>IF(A2="","",D2+1)</f>
        <v>1.0347187282504575</v>
      </c>
    </row>
    <row r="3" spans="1:9" x14ac:dyDescent="0.2">
      <c r="A3" s="4">
        <f>IF('True_Odds_Calculator_3-way'!A4="","",'True_Odds_Calculator_3-way'!A4)</f>
        <v>1.8</v>
      </c>
      <c r="B3" s="4">
        <f>IF('True_Odds_Calculator_3-way'!B4="","",'True_Odds_Calculator_3-way'!B4)</f>
        <v>3.54</v>
      </c>
      <c r="C3" s="4">
        <f>IF('True_Odds_Calculator_3-way'!C4="","",'True_Odds_Calculator_3-way'!C4)</f>
        <v>5.07</v>
      </c>
      <c r="D3" s="4">
        <f t="shared" ref="D3:D66" si="0">IF(A3="","",((1/A3)+(1/B3)+(1/C3))-1)</f>
        <v>3.5280090038890544E-2</v>
      </c>
      <c r="E3" s="4">
        <f t="shared" ref="E3:E66" si="1">IF(A3="","",(3*A3)/(3-($D3*A3)))</f>
        <v>1.8389264953995588</v>
      </c>
      <c r="F3" s="4">
        <f t="shared" ref="F3:F66" si="2">IF(B3="","",(3*B3)/(3-($D3*B3)))</f>
        <v>3.693773667746008</v>
      </c>
      <c r="G3" s="4">
        <f t="shared" ref="G3:G66" si="3">IF(C3="","",(3*C3)/(3-($D3*C3)))</f>
        <v>5.3914567228741941</v>
      </c>
      <c r="I3" s="4">
        <f t="shared" ref="I3:I66" si="4">IF(A3="","",D3+1)</f>
        <v>1.0352800900388905</v>
      </c>
    </row>
    <row r="4" spans="1:9" x14ac:dyDescent="0.2">
      <c r="A4" s="4">
        <f>IF('True_Odds_Calculator_3-way'!A5="","",'True_Odds_Calculator_3-way'!A5)</f>
        <v>2.4700000000000002</v>
      </c>
      <c r="B4" s="4">
        <f>IF('True_Odds_Calculator_3-way'!B5="","",'True_Odds_Calculator_3-way'!B5)</f>
        <v>3.42</v>
      </c>
      <c r="C4" s="4">
        <f>IF('True_Odds_Calculator_3-way'!C5="","",'True_Odds_Calculator_3-way'!C5)</f>
        <v>3.02</v>
      </c>
      <c r="D4" s="4">
        <f t="shared" si="0"/>
        <v>2.8381788228424742E-2</v>
      </c>
      <c r="E4" s="4">
        <f t="shared" si="1"/>
        <v>2.5290991604151967</v>
      </c>
      <c r="F4" s="4">
        <f t="shared" si="2"/>
        <v>3.5343548958841513</v>
      </c>
      <c r="G4" s="4">
        <f t="shared" si="3"/>
        <v>3.108822158352448</v>
      </c>
      <c r="I4" s="4">
        <f t="shared" si="4"/>
        <v>1.0283817882284247</v>
      </c>
    </row>
    <row r="5" spans="1:9" x14ac:dyDescent="0.2">
      <c r="A5" s="4">
        <f>IF('True_Odds_Calculator_3-way'!A6="","",'True_Odds_Calculator_3-way'!A6)</f>
        <v>2.2799999999999998</v>
      </c>
      <c r="B5" s="4">
        <f>IF('True_Odds_Calculator_3-way'!B6="","",'True_Odds_Calculator_3-way'!B6)</f>
        <v>3.58</v>
      </c>
      <c r="C5" s="4">
        <f>IF('True_Odds_Calculator_3-way'!C6="","",'True_Odds_Calculator_3-way'!C6)</f>
        <v>3.21</v>
      </c>
      <c r="D5" s="4">
        <f t="shared" si="0"/>
        <v>2.9452579917396582E-2</v>
      </c>
      <c r="E5" s="4">
        <f t="shared" si="1"/>
        <v>2.3322039619146904</v>
      </c>
      <c r="F5" s="4">
        <f t="shared" si="2"/>
        <v>3.7104087930612586</v>
      </c>
      <c r="G5" s="4">
        <f t="shared" si="3"/>
        <v>3.3144525201741444</v>
      </c>
      <c r="I5" s="4">
        <f t="shared" si="4"/>
        <v>1.0294525799173966</v>
      </c>
    </row>
    <row r="6" spans="1:9" x14ac:dyDescent="0.2">
      <c r="A6" s="4">
        <f>IF('True_Odds_Calculator_3-way'!A7="","",'True_Odds_Calculator_3-way'!A7)</f>
        <v>2.09</v>
      </c>
      <c r="B6" s="4">
        <f>IF('True_Odds_Calculator_3-way'!B7="","",'True_Odds_Calculator_3-way'!B7)</f>
        <v>3.53</v>
      </c>
      <c r="C6" s="4">
        <f>IF('True_Odds_Calculator_3-way'!C7="","",'True_Odds_Calculator_3-way'!C7)</f>
        <v>3.66</v>
      </c>
      <c r="D6" s="4">
        <f t="shared" si="0"/>
        <v>3.4979062217548096E-2</v>
      </c>
      <c r="E6" s="4">
        <f t="shared" si="1"/>
        <v>2.1422027973008086</v>
      </c>
      <c r="F6" s="4">
        <f t="shared" si="2"/>
        <v>3.6815268462796364</v>
      </c>
      <c r="G6" s="4">
        <f t="shared" si="3"/>
        <v>3.8231508838109134</v>
      </c>
      <c r="I6" s="4">
        <f t="shared" si="4"/>
        <v>1.0349790622175481</v>
      </c>
    </row>
    <row r="7" spans="1:9" x14ac:dyDescent="0.2">
      <c r="A7" s="4">
        <f>IF('True_Odds_Calculator_3-way'!A8="","",'True_Odds_Calculator_3-way'!A8)</f>
        <v>1.46</v>
      </c>
      <c r="B7" s="4">
        <f>IF('True_Odds_Calculator_3-way'!B8="","",'True_Odds_Calculator_3-way'!B8)</f>
        <v>4.4800000000000004</v>
      </c>
      <c r="C7" s="4">
        <f>IF('True_Odds_Calculator_3-way'!C8="","",'True_Odds_Calculator_3-way'!C8)</f>
        <v>7.05</v>
      </c>
      <c r="D7" s="4">
        <f t="shared" si="0"/>
        <v>4.9989764194806385E-2</v>
      </c>
      <c r="E7" s="4">
        <f t="shared" si="1"/>
        <v>1.4964050691186415</v>
      </c>
      <c r="F7" s="4">
        <f t="shared" si="2"/>
        <v>4.8414185842714881</v>
      </c>
      <c r="G7" s="4">
        <f t="shared" si="3"/>
        <v>7.9884508154879157</v>
      </c>
      <c r="I7" s="4">
        <f t="shared" si="4"/>
        <v>1.0499897641948064</v>
      </c>
    </row>
    <row r="8" spans="1:9" x14ac:dyDescent="0.2">
      <c r="A8" s="4">
        <f>IF('True_Odds_Calculator_3-way'!A9="","",'True_Odds_Calculator_3-way'!A9)</f>
        <v>1.4</v>
      </c>
      <c r="B8" s="4">
        <f>IF('True_Odds_Calculator_3-way'!B9="","",'True_Odds_Calculator_3-way'!B9)</f>
        <v>5.19</v>
      </c>
      <c r="C8" s="4">
        <f>IF('True_Odds_Calculator_3-way'!C9="","",'True_Odds_Calculator_3-way'!C9)</f>
        <v>7.57</v>
      </c>
      <c r="D8" s="4">
        <f t="shared" si="0"/>
        <v>3.9064337947211536E-2</v>
      </c>
      <c r="E8" s="4">
        <f t="shared" si="1"/>
        <v>1.4259959407592122</v>
      </c>
      <c r="F8" s="4">
        <f t="shared" si="2"/>
        <v>5.5661689602271132</v>
      </c>
      <c r="G8" s="4">
        <f t="shared" si="3"/>
        <v>8.397789847180464</v>
      </c>
      <c r="I8" s="4">
        <f t="shared" si="4"/>
        <v>1.0390643379472115</v>
      </c>
    </row>
    <row r="9" spans="1:9" x14ac:dyDescent="0.2">
      <c r="A9" s="4">
        <f>IF('True_Odds_Calculator_3-way'!A10="","",'True_Odds_Calculator_3-way'!A10)</f>
        <v>1.96</v>
      </c>
      <c r="B9" s="4">
        <f>IF('True_Odds_Calculator_3-way'!B10="","",'True_Odds_Calculator_3-way'!B10)</f>
        <v>3.7</v>
      </c>
      <c r="C9" s="4">
        <f>IF('True_Odds_Calculator_3-way'!C10="","",'True_Odds_Calculator_3-way'!C10)</f>
        <v>3.93</v>
      </c>
      <c r="D9" s="4">
        <f t="shared" si="0"/>
        <v>3.4927278111574811E-2</v>
      </c>
      <c r="E9" s="4">
        <f t="shared" si="1"/>
        <v>2.0057699760436676</v>
      </c>
      <c r="F9" s="4">
        <f t="shared" si="2"/>
        <v>3.8665597007365826</v>
      </c>
      <c r="G9" s="4">
        <f t="shared" si="3"/>
        <v>4.1184380382802788</v>
      </c>
      <c r="I9" s="4">
        <f t="shared" si="4"/>
        <v>1.0349272781115748</v>
      </c>
    </row>
    <row r="10" spans="1:9" x14ac:dyDescent="0.2">
      <c r="A10" s="4">
        <f>IF('True_Odds_Calculator_3-way'!A11="","",'True_Odds_Calculator_3-way'!A11)</f>
        <v>2.77</v>
      </c>
      <c r="B10" s="4">
        <f>IF('True_Odds_Calculator_3-way'!B11="","",'True_Odds_Calculator_3-way'!B11)</f>
        <v>3.09</v>
      </c>
      <c r="C10" s="4">
        <f>IF('True_Odds_Calculator_3-way'!C11="","",'True_Odds_Calculator_3-way'!C11)</f>
        <v>2.92</v>
      </c>
      <c r="D10" s="4">
        <f t="shared" si="0"/>
        <v>2.7101179218822935E-2</v>
      </c>
      <c r="E10" s="4">
        <f t="shared" si="1"/>
        <v>2.8410938918094071</v>
      </c>
      <c r="F10" s="4">
        <f t="shared" si="2"/>
        <v>3.1787318016525115</v>
      </c>
      <c r="G10" s="4">
        <f t="shared" si="3"/>
        <v>2.9991120197486807</v>
      </c>
      <c r="I10" s="4">
        <f t="shared" si="4"/>
        <v>1.0271011792188229</v>
      </c>
    </row>
    <row r="11" spans="1:9" x14ac:dyDescent="0.2">
      <c r="A11" s="4">
        <f>IF('True_Odds_Calculator_3-way'!A12="","",'True_Odds_Calculator_3-way'!A12)</f>
        <v>12.86</v>
      </c>
      <c r="B11" s="4">
        <f>IF('True_Odds_Calculator_3-way'!B12="","",'True_Odds_Calculator_3-way'!B12)</f>
        <v>5.56</v>
      </c>
      <c r="C11" s="4">
        <f>IF('True_Odds_Calculator_3-way'!C12="","",'True_Odds_Calculator_3-way'!C12)</f>
        <v>1.29</v>
      </c>
      <c r="D11" s="4">
        <f t="shared" si="0"/>
        <v>3.2810411224711178E-2</v>
      </c>
      <c r="E11" s="4">
        <f t="shared" si="1"/>
        <v>14.96475189044709</v>
      </c>
      <c r="F11" s="4">
        <f t="shared" si="2"/>
        <v>5.9199862461625408</v>
      </c>
      <c r="G11" s="4">
        <f t="shared" si="3"/>
        <v>1.3084603829920005</v>
      </c>
      <c r="I11" s="4">
        <f t="shared" si="4"/>
        <v>1.0328104112247112</v>
      </c>
    </row>
    <row r="12" spans="1:9" x14ac:dyDescent="0.2">
      <c r="A12" s="4">
        <f>IF('True_Odds_Calculator_3-way'!A13="","",'True_Odds_Calculator_3-way'!A13)</f>
        <v>2.54</v>
      </c>
      <c r="B12" s="4">
        <f>IF('True_Odds_Calculator_3-way'!B13="","",'True_Odds_Calculator_3-way'!B13)</f>
        <v>3.11</v>
      </c>
      <c r="C12" s="4">
        <f>IF('True_Odds_Calculator_3-way'!C13="","",'True_Odds_Calculator_3-way'!C13)</f>
        <v>3.21</v>
      </c>
      <c r="D12" s="4">
        <f t="shared" si="0"/>
        <v>2.6770675512482134E-2</v>
      </c>
      <c r="E12" s="4">
        <f t="shared" si="1"/>
        <v>2.5989063928380522</v>
      </c>
      <c r="F12" s="4">
        <f t="shared" si="2"/>
        <v>3.1987732079736011</v>
      </c>
      <c r="G12" s="4">
        <f t="shared" si="3"/>
        <v>3.3046607609746461</v>
      </c>
      <c r="I12" s="4">
        <f t="shared" si="4"/>
        <v>1.0267706755124821</v>
      </c>
    </row>
    <row r="13" spans="1:9" x14ac:dyDescent="0.2">
      <c r="A13" s="4">
        <f>IF('True_Odds_Calculator_3-way'!A14="","",'True_Odds_Calculator_3-way'!A14)</f>
        <v>3.21</v>
      </c>
      <c r="B13" s="4">
        <f>IF('True_Odds_Calculator_3-way'!B14="","",'True_Odds_Calculator_3-way'!B14)</f>
        <v>3.38</v>
      </c>
      <c r="C13" s="4">
        <f>IF('True_Odds_Calculator_3-way'!C14="","",'True_Odds_Calculator_3-way'!C14)</f>
        <v>2.35</v>
      </c>
      <c r="D13" s="4">
        <f t="shared" si="0"/>
        <v>3.291638281007625E-2</v>
      </c>
      <c r="E13" s="4">
        <f t="shared" si="1"/>
        <v>3.3271852257508021</v>
      </c>
      <c r="F13" s="4">
        <f t="shared" si="2"/>
        <v>3.5101777182839147</v>
      </c>
      <c r="G13" s="4">
        <f t="shared" si="3"/>
        <v>2.4121973009886748</v>
      </c>
      <c r="I13" s="4">
        <f t="shared" si="4"/>
        <v>1.0329163828100763</v>
      </c>
    </row>
    <row r="14" spans="1:9" x14ac:dyDescent="0.2">
      <c r="A14" s="4">
        <f>IF('True_Odds_Calculator_3-way'!A15="","",'True_Odds_Calculator_3-way'!A15)</f>
        <v>2.1800000000000002</v>
      </c>
      <c r="B14" s="4">
        <f>IF('True_Odds_Calculator_3-way'!B15="","",'True_Odds_Calculator_3-way'!B15)</f>
        <v>2.99</v>
      </c>
      <c r="C14" s="4">
        <f>IF('True_Odds_Calculator_3-way'!C15="","",'True_Odds_Calculator_3-way'!C15)</f>
        <v>4.2300000000000004</v>
      </c>
      <c r="D14" s="4">
        <f t="shared" si="0"/>
        <v>2.9570376250734887E-2</v>
      </c>
      <c r="E14" s="4">
        <f t="shared" si="1"/>
        <v>2.2278720848046256</v>
      </c>
      <c r="F14" s="4">
        <f t="shared" si="2"/>
        <v>3.0807966483227642</v>
      </c>
      <c r="G14" s="4">
        <f t="shared" si="3"/>
        <v>4.4140400013106147</v>
      </c>
      <c r="I14" s="4">
        <f t="shared" si="4"/>
        <v>1.0295703762507349</v>
      </c>
    </row>
    <row r="15" spans="1:9" x14ac:dyDescent="0.2">
      <c r="A15" s="4">
        <f>IF('True_Odds_Calculator_3-way'!A16="","",'True_Odds_Calculator_3-way'!A16)</f>
        <v>1.93</v>
      </c>
      <c r="B15" s="4">
        <f>IF('True_Odds_Calculator_3-way'!B16="","",'True_Odds_Calculator_3-way'!B16)</f>
        <v>3.49</v>
      </c>
      <c r="C15" s="4">
        <f>IF('True_Odds_Calculator_3-way'!C16="","",'True_Odds_Calculator_3-way'!C16)</f>
        <v>4.0999999999999996</v>
      </c>
      <c r="D15" s="4">
        <f t="shared" si="0"/>
        <v>4.8570105339695413E-2</v>
      </c>
      <c r="E15" s="4">
        <f t="shared" si="1"/>
        <v>1.9922514173752643</v>
      </c>
      <c r="F15" s="4">
        <f t="shared" si="2"/>
        <v>3.699005744793991</v>
      </c>
      <c r="G15" s="4">
        <f t="shared" si="3"/>
        <v>4.3915042958755466</v>
      </c>
      <c r="I15" s="4">
        <f t="shared" si="4"/>
        <v>1.0485701053396954</v>
      </c>
    </row>
    <row r="16" spans="1:9" x14ac:dyDescent="0.2">
      <c r="A16" s="4">
        <f>IF('True_Odds_Calculator_3-way'!A17="","",'True_Odds_Calculator_3-way'!A17)</f>
        <v>3.12</v>
      </c>
      <c r="B16" s="4">
        <f>IF('True_Odds_Calculator_3-way'!B17="","",'True_Odds_Calculator_3-way'!B17)</f>
        <v>3.74</v>
      </c>
      <c r="C16" s="4">
        <f>IF('True_Odds_Calculator_3-way'!C17="","",'True_Odds_Calculator_3-way'!C17)</f>
        <v>2.19</v>
      </c>
      <c r="D16" s="4">
        <f t="shared" si="0"/>
        <v>4.451350422341549E-2</v>
      </c>
      <c r="E16" s="4">
        <f t="shared" si="1"/>
        <v>3.2714485860708615</v>
      </c>
      <c r="F16" s="4">
        <f t="shared" si="2"/>
        <v>3.9597398299002231</v>
      </c>
      <c r="G16" s="4">
        <f t="shared" si="3"/>
        <v>2.2635538614926412</v>
      </c>
      <c r="I16" s="4">
        <f t="shared" si="4"/>
        <v>1.0445135042234155</v>
      </c>
    </row>
    <row r="17" spans="1:9" x14ac:dyDescent="0.2">
      <c r="A17" s="4">
        <f>IF('True_Odds_Calculator_3-way'!A18="","",'True_Odds_Calculator_3-way'!A18)</f>
        <v>1.83</v>
      </c>
      <c r="B17" s="4">
        <f>IF('True_Odds_Calculator_3-way'!B18="","",'True_Odds_Calculator_3-way'!B18)</f>
        <v>3.86</v>
      </c>
      <c r="C17" s="4">
        <f>IF('True_Odds_Calculator_3-way'!C18="","",'True_Odds_Calculator_3-way'!C18)</f>
        <v>4.16</v>
      </c>
      <c r="D17" s="4">
        <f t="shared" si="0"/>
        <v>4.5900060329262748E-2</v>
      </c>
      <c r="E17" s="4">
        <f t="shared" si="1"/>
        <v>1.8827141837153283</v>
      </c>
      <c r="F17" s="4">
        <f t="shared" si="2"/>
        <v>4.1022723169263955</v>
      </c>
      <c r="G17" s="4">
        <f t="shared" si="3"/>
        <v>4.4427740547008741</v>
      </c>
      <c r="I17" s="4">
        <f t="shared" si="4"/>
        <v>1.0459000603292627</v>
      </c>
    </row>
    <row r="18" spans="1:9" x14ac:dyDescent="0.2">
      <c r="A18" s="4">
        <f>IF('True_Odds_Calculator_3-way'!A19="","",'True_Odds_Calculator_3-way'!A19)</f>
        <v>3.4</v>
      </c>
      <c r="B18" s="4">
        <f>IF('True_Odds_Calculator_3-way'!B19="","",'True_Odds_Calculator_3-way'!B19)</f>
        <v>3.5</v>
      </c>
      <c r="C18" s="4">
        <f>IF('True_Odds_Calculator_3-way'!C19="","",'True_Odds_Calculator_3-way'!C19)</f>
        <v>2.15</v>
      </c>
      <c r="D18" s="4">
        <f t="shared" si="0"/>
        <v>4.4948211842876562E-2</v>
      </c>
      <c r="E18" s="4">
        <f t="shared" si="1"/>
        <v>3.5824970828471403</v>
      </c>
      <c r="F18" s="4">
        <f t="shared" si="2"/>
        <v>3.6936958614051969</v>
      </c>
      <c r="G18" s="4">
        <f t="shared" si="3"/>
        <v>2.2215629522431253</v>
      </c>
      <c r="I18" s="4">
        <f t="shared" si="4"/>
        <v>1.0449482118428766</v>
      </c>
    </row>
    <row r="19" spans="1:9" x14ac:dyDescent="0.2">
      <c r="A19" s="4">
        <f>IF('True_Odds_Calculator_3-way'!A20="","",'True_Odds_Calculator_3-way'!A20)</f>
        <v>2.0099999999999998</v>
      </c>
      <c r="B19" s="4">
        <f>IF('True_Odds_Calculator_3-way'!B20="","",'True_Odds_Calculator_3-way'!B20)</f>
        <v>3.42</v>
      </c>
      <c r="C19" s="4">
        <f>IF('True_Odds_Calculator_3-way'!C20="","",'True_Odds_Calculator_3-way'!C20)</f>
        <v>4.08</v>
      </c>
      <c r="D19" s="4">
        <f t="shared" si="0"/>
        <v>3.5008137845345066E-2</v>
      </c>
      <c r="E19" s="4">
        <f t="shared" si="1"/>
        <v>2.0582778377597695</v>
      </c>
      <c r="F19" s="4">
        <f t="shared" si="2"/>
        <v>3.5621633649634372</v>
      </c>
      <c r="G19" s="4">
        <f t="shared" si="3"/>
        <v>4.2839641039928447</v>
      </c>
      <c r="I19" s="4">
        <f t="shared" si="4"/>
        <v>1.0350081378453451</v>
      </c>
    </row>
    <row r="20" spans="1:9" x14ac:dyDescent="0.2">
      <c r="A20" s="4">
        <f>IF('True_Odds_Calculator_3-way'!A21="","",'True_Odds_Calculator_3-way'!A21)</f>
        <v>4.7699999999999996</v>
      </c>
      <c r="B20" s="4">
        <f>IF('True_Odds_Calculator_3-way'!B21="","",'True_Odds_Calculator_3-way'!B21)</f>
        <v>3.58</v>
      </c>
      <c r="C20" s="4">
        <f>IF('True_Odds_Calculator_3-way'!C21="","",'True_Odds_Calculator_3-way'!C21)</f>
        <v>1.83</v>
      </c>
      <c r="D20" s="4">
        <f t="shared" si="0"/>
        <v>3.542130224026252E-2</v>
      </c>
      <c r="E20" s="4">
        <f t="shared" si="1"/>
        <v>5.0546788590757092</v>
      </c>
      <c r="F20" s="4">
        <f t="shared" si="2"/>
        <v>3.7380032310517812</v>
      </c>
      <c r="G20" s="4">
        <f t="shared" si="3"/>
        <v>1.8704140253079644</v>
      </c>
      <c r="I20" s="4">
        <f t="shared" si="4"/>
        <v>1.0354213022402625</v>
      </c>
    </row>
    <row r="21" spans="1:9" x14ac:dyDescent="0.2">
      <c r="A21" s="4">
        <f>IF('True_Odds_Calculator_3-way'!A22="","",'True_Odds_Calculator_3-way'!A22)</f>
        <v>3.07</v>
      </c>
      <c r="B21" s="4">
        <f>IF('True_Odds_Calculator_3-way'!B22="","",'True_Odds_Calculator_3-way'!B22)</f>
        <v>4.25</v>
      </c>
      <c r="C21" s="4">
        <f>IF('True_Odds_Calculator_3-way'!C22="","",'True_Odds_Calculator_3-way'!C22)</f>
        <v>2.11</v>
      </c>
      <c r="D21" s="4">
        <f t="shared" si="0"/>
        <v>3.4960665958959636E-2</v>
      </c>
      <c r="E21" s="4">
        <f t="shared" si="1"/>
        <v>3.183908843572818</v>
      </c>
      <c r="F21" s="4">
        <f t="shared" si="2"/>
        <v>4.4714607654045269</v>
      </c>
      <c r="G21" s="4">
        <f t="shared" si="3"/>
        <v>2.1631906998489394</v>
      </c>
      <c r="I21" s="4">
        <f t="shared" si="4"/>
        <v>1.0349606659589596</v>
      </c>
    </row>
    <row r="22" spans="1:9" x14ac:dyDescent="0.2">
      <c r="A22" s="4">
        <f>IF('True_Odds_Calculator_3-way'!A23="","",'True_Odds_Calculator_3-way'!A23)</f>
        <v>1.45</v>
      </c>
      <c r="B22" s="4">
        <f>IF('True_Odds_Calculator_3-way'!B23="","",'True_Odds_Calculator_3-way'!B23)</f>
        <v>4.5</v>
      </c>
      <c r="C22" s="4">
        <f>IF('True_Odds_Calculator_3-way'!C23="","",'True_Odds_Calculator_3-way'!C23)</f>
        <v>7.86</v>
      </c>
      <c r="D22" s="4">
        <f t="shared" si="0"/>
        <v>3.9103857740341086E-2</v>
      </c>
      <c r="E22" s="4">
        <f t="shared" si="1"/>
        <v>1.4779332305519934</v>
      </c>
      <c r="F22" s="4">
        <f t="shared" si="2"/>
        <v>4.7803980053129518</v>
      </c>
      <c r="G22" s="4">
        <f t="shared" si="3"/>
        <v>8.7571928626312676</v>
      </c>
      <c r="I22" s="4">
        <f t="shared" si="4"/>
        <v>1.0391038577403411</v>
      </c>
    </row>
    <row r="23" spans="1:9" x14ac:dyDescent="0.2">
      <c r="A23" s="4">
        <f>IF('True_Odds_Calculator_3-way'!A24="","",'True_Odds_Calculator_3-way'!A24)</f>
        <v>2.3199999999999998</v>
      </c>
      <c r="B23" s="4">
        <f>IF('True_Odds_Calculator_3-way'!B24="","",'True_Odds_Calculator_3-way'!B24)</f>
        <v>3.36</v>
      </c>
      <c r="C23" s="4">
        <f>IF('True_Odds_Calculator_3-way'!C24="","",'True_Odds_Calculator_3-way'!C24)</f>
        <v>3.29</v>
      </c>
      <c r="D23" s="4">
        <f t="shared" si="0"/>
        <v>3.2604898158823392E-2</v>
      </c>
      <c r="E23" s="4">
        <f t="shared" si="1"/>
        <v>2.3800106709535256</v>
      </c>
      <c r="F23" s="4">
        <f t="shared" si="2"/>
        <v>3.4873492263331034</v>
      </c>
      <c r="G23" s="4">
        <f t="shared" si="3"/>
        <v>3.4120019470134211</v>
      </c>
      <c r="I23" s="4">
        <f t="shared" si="4"/>
        <v>1.0326048981588234</v>
      </c>
    </row>
    <row r="24" spans="1:9" x14ac:dyDescent="0.2">
      <c r="A24" s="4">
        <f>IF('True_Odds_Calculator_3-way'!A25="","",'True_Odds_Calculator_3-way'!A25)</f>
        <v>3.39</v>
      </c>
      <c r="B24" s="4">
        <f>IF('True_Odds_Calculator_3-way'!B25="","",'True_Odds_Calculator_3-way'!B25)</f>
        <v>3.33</v>
      </c>
      <c r="C24" s="4">
        <f>IF('True_Odds_Calculator_3-way'!C25="","",'True_Odds_Calculator_3-way'!C25)</f>
        <v>2.2799999999999998</v>
      </c>
      <c r="D24" s="4">
        <f t="shared" si="0"/>
        <v>3.3882042265833689E-2</v>
      </c>
      <c r="E24" s="4">
        <f t="shared" si="1"/>
        <v>3.5249590780901796</v>
      </c>
      <c r="F24" s="4">
        <f t="shared" si="2"/>
        <v>3.4601323490504554</v>
      </c>
      <c r="G24" s="4">
        <f t="shared" si="3"/>
        <v>2.3402625856382042</v>
      </c>
      <c r="I24" s="4">
        <f t="shared" si="4"/>
        <v>1.0338820422658337</v>
      </c>
    </row>
    <row r="25" spans="1:9" x14ac:dyDescent="0.2">
      <c r="A25" s="4">
        <f>IF('True_Odds_Calculator_3-way'!A26="","",'True_Odds_Calculator_3-way'!A26)</f>
        <v>3.05</v>
      </c>
      <c r="B25" s="4">
        <f>IF('True_Odds_Calculator_3-way'!B26="","",'True_Odds_Calculator_3-way'!B26)</f>
        <v>3.53</v>
      </c>
      <c r="C25" s="4">
        <f>IF('True_Odds_Calculator_3-way'!C26="","",'True_Odds_Calculator_3-way'!C26)</f>
        <v>2.4</v>
      </c>
      <c r="D25" s="4">
        <f t="shared" si="0"/>
        <v>2.7821638105853141E-2</v>
      </c>
      <c r="E25" s="4">
        <f t="shared" si="1"/>
        <v>3.1387814763676705</v>
      </c>
      <c r="F25" s="4">
        <f t="shared" si="2"/>
        <v>3.6494720141612254</v>
      </c>
      <c r="G25" s="4">
        <f t="shared" si="3"/>
        <v>2.4546335408446955</v>
      </c>
      <c r="I25" s="4">
        <f t="shared" si="4"/>
        <v>1.0278216381058531</v>
      </c>
    </row>
    <row r="26" spans="1:9" x14ac:dyDescent="0.2">
      <c r="A26" s="4">
        <f>IF('True_Odds_Calculator_3-way'!A27="","",'True_Odds_Calculator_3-way'!A27)</f>
        <v>4.38</v>
      </c>
      <c r="B26" s="4">
        <f>IF('True_Odds_Calculator_3-way'!B27="","",'True_Odds_Calculator_3-way'!B27)</f>
        <v>3.83</v>
      </c>
      <c r="C26" s="4">
        <f>IF('True_Odds_Calculator_3-way'!C27="","",'True_Odds_Calculator_3-way'!C27)</f>
        <v>1.85</v>
      </c>
      <c r="D26" s="4">
        <f t="shared" si="0"/>
        <v>2.9947648567770768E-2</v>
      </c>
      <c r="E26" s="4">
        <f t="shared" si="1"/>
        <v>4.5802655471097928</v>
      </c>
      <c r="F26" s="4">
        <f t="shared" si="2"/>
        <v>3.9822541798209459</v>
      </c>
      <c r="G26" s="4">
        <f t="shared" si="3"/>
        <v>1.8848081019029779</v>
      </c>
      <c r="I26" s="4">
        <f t="shared" si="4"/>
        <v>1.0299476485677708</v>
      </c>
    </row>
    <row r="27" spans="1:9" x14ac:dyDescent="0.2">
      <c r="A27" s="4">
        <f>IF('True_Odds_Calculator_3-way'!A28="","",'True_Odds_Calculator_3-way'!A28)</f>
        <v>3.35</v>
      </c>
      <c r="B27" s="4">
        <f>IF('True_Odds_Calculator_3-way'!B28="","",'True_Odds_Calculator_3-way'!B28)</f>
        <v>3.51</v>
      </c>
      <c r="C27" s="4">
        <f>IF('True_Odds_Calculator_3-way'!C28="","",'True_Odds_Calculator_3-way'!C28)</f>
        <v>2.25</v>
      </c>
      <c r="D27" s="4">
        <f t="shared" si="0"/>
        <v>2.7852192031296408E-2</v>
      </c>
      <c r="E27" s="4">
        <f t="shared" si="1"/>
        <v>3.4575349179122763</v>
      </c>
      <c r="F27" s="4">
        <f t="shared" si="2"/>
        <v>3.6282334790434549</v>
      </c>
      <c r="G27" s="4">
        <f t="shared" si="3"/>
        <v>2.2980033223673497</v>
      </c>
      <c r="I27" s="4">
        <f t="shared" si="4"/>
        <v>1.0278521920312964</v>
      </c>
    </row>
    <row r="28" spans="1:9" x14ac:dyDescent="0.2">
      <c r="A28" s="4">
        <f>IF('True_Odds_Calculator_3-way'!A29="","",'True_Odds_Calculator_3-way'!A29)</f>
        <v>4.66</v>
      </c>
      <c r="B28" s="4">
        <f>IF('True_Odds_Calculator_3-way'!B29="","",'True_Odds_Calculator_3-way'!B29)</f>
        <v>3.79</v>
      </c>
      <c r="C28" s="4">
        <f>IF('True_Odds_Calculator_3-way'!C29="","",'True_Odds_Calculator_3-way'!C29)</f>
        <v>1.81</v>
      </c>
      <c r="D28" s="4">
        <f t="shared" si="0"/>
        <v>3.0930705267478764E-2</v>
      </c>
      <c r="E28" s="4">
        <f t="shared" si="1"/>
        <v>4.8951929499634881</v>
      </c>
      <c r="F28" s="4">
        <f t="shared" si="2"/>
        <v>3.9441195928412029</v>
      </c>
      <c r="G28" s="4">
        <f t="shared" si="3"/>
        <v>1.8444196850054178</v>
      </c>
      <c r="I28" s="4">
        <f t="shared" si="4"/>
        <v>1.0309307052674788</v>
      </c>
    </row>
    <row r="29" spans="1:9" x14ac:dyDescent="0.2">
      <c r="A29" s="4">
        <f>IF('True_Odds_Calculator_3-way'!A30="","",'True_Odds_Calculator_3-way'!A30)</f>
        <v>2.82</v>
      </c>
      <c r="B29" s="4">
        <f>IF('True_Odds_Calculator_3-way'!B30="","",'True_Odds_Calculator_3-way'!B30)</f>
        <v>3.25</v>
      </c>
      <c r="C29" s="4">
        <f>IF('True_Odds_Calculator_3-way'!C30="","",'True_Odds_Calculator_3-way'!C30)</f>
        <v>2.7</v>
      </c>
      <c r="D29" s="4">
        <f t="shared" si="0"/>
        <v>3.26726071406922E-2</v>
      </c>
      <c r="E29" s="4">
        <f t="shared" si="1"/>
        <v>2.9093527717359353</v>
      </c>
      <c r="F29" s="4">
        <f t="shared" si="2"/>
        <v>3.3692559057798355</v>
      </c>
      <c r="G29" s="4">
        <f t="shared" si="3"/>
        <v>2.7817997864088584</v>
      </c>
      <c r="I29" s="4">
        <f t="shared" si="4"/>
        <v>1.0326726071406922</v>
      </c>
    </row>
    <row r="30" spans="1:9" x14ac:dyDescent="0.2">
      <c r="A30" s="4">
        <f>IF('True_Odds_Calculator_3-way'!A31="","",'True_Odds_Calculator_3-way'!A31)</f>
        <v>3.15</v>
      </c>
      <c r="B30" s="4">
        <f>IF('True_Odds_Calculator_3-way'!B31="","",'True_Odds_Calculator_3-way'!B31)</f>
        <v>3.11</v>
      </c>
      <c r="C30" s="4">
        <f>IF('True_Odds_Calculator_3-way'!C31="","",'True_Odds_Calculator_3-way'!C31)</f>
        <v>2.54</v>
      </c>
      <c r="D30" s="4">
        <f t="shared" si="0"/>
        <v>3.2704513222020726E-2</v>
      </c>
      <c r="E30" s="4">
        <f t="shared" si="1"/>
        <v>3.2620168053272942</v>
      </c>
      <c r="F30" s="4">
        <f t="shared" si="2"/>
        <v>3.2191407124261664</v>
      </c>
      <c r="G30" s="4">
        <f t="shared" si="3"/>
        <v>2.6123350915865253</v>
      </c>
      <c r="I30" s="4">
        <f t="shared" si="4"/>
        <v>1.0327045132220207</v>
      </c>
    </row>
    <row r="31" spans="1:9" x14ac:dyDescent="0.2">
      <c r="A31" s="4">
        <f>IF('True_Odds_Calculator_3-way'!A32="","",'True_Odds_Calculator_3-way'!A32)</f>
        <v>2.0299999999999998</v>
      </c>
      <c r="B31" s="4">
        <f>IF('True_Odds_Calculator_3-way'!B32="","",'True_Odds_Calculator_3-way'!B32)</f>
        <v>3.72</v>
      </c>
      <c r="C31" s="4">
        <f>IF('True_Odds_Calculator_3-way'!C32="","",'True_Odds_Calculator_3-way'!C32)</f>
        <v>3.67</v>
      </c>
      <c r="D31" s="4">
        <f t="shared" si="0"/>
        <v>3.3907605772196536E-2</v>
      </c>
      <c r="E31" s="4">
        <f t="shared" si="1"/>
        <v>2.07767037358082</v>
      </c>
      <c r="F31" s="4">
        <f t="shared" si="2"/>
        <v>3.8832739265443261</v>
      </c>
      <c r="G31" s="4">
        <f t="shared" si="3"/>
        <v>3.8288206458629288</v>
      </c>
      <c r="I31" s="4">
        <f t="shared" si="4"/>
        <v>1.0339076057721965</v>
      </c>
    </row>
    <row r="32" spans="1:9" x14ac:dyDescent="0.2">
      <c r="A32" s="4">
        <f>IF('True_Odds_Calculator_3-way'!A33="","",'True_Odds_Calculator_3-way'!A33)</f>
        <v>1.93</v>
      </c>
      <c r="B32" s="4">
        <f>IF('True_Odds_Calculator_3-way'!B33="","",'True_Odds_Calculator_3-way'!B33)</f>
        <v>3.85</v>
      </c>
      <c r="C32" s="4">
        <f>IF('True_Odds_Calculator_3-way'!C33="","",'True_Odds_Calculator_3-way'!C33)</f>
        <v>3.9</v>
      </c>
      <c r="D32" s="4">
        <f t="shared" si="0"/>
        <v>3.4285231176423014E-2</v>
      </c>
      <c r="E32" s="4">
        <f t="shared" si="1"/>
        <v>1.973529815704137</v>
      </c>
      <c r="F32" s="4">
        <f t="shared" si="2"/>
        <v>4.0271940409821454</v>
      </c>
      <c r="G32" s="4">
        <f t="shared" si="3"/>
        <v>4.0819351158210067</v>
      </c>
      <c r="I32" s="4">
        <f t="shared" si="4"/>
        <v>1.034285231176423</v>
      </c>
    </row>
    <row r="33" spans="1:9" x14ac:dyDescent="0.2">
      <c r="A33" s="4">
        <f>IF('True_Odds_Calculator_3-way'!A34="","",'True_Odds_Calculator_3-way'!A34)</f>
        <v>10.23</v>
      </c>
      <c r="B33" s="4">
        <f>IF('True_Odds_Calculator_3-way'!B34="","",'True_Odds_Calculator_3-way'!B34)</f>
        <v>6.18</v>
      </c>
      <c r="C33" s="4">
        <f>IF('True_Odds_Calculator_3-way'!C34="","",'True_Odds_Calculator_3-way'!C34)</f>
        <v>1.27</v>
      </c>
      <c r="D33" s="4">
        <f t="shared" si="0"/>
        <v>4.6965583192713822E-2</v>
      </c>
      <c r="E33" s="4">
        <f t="shared" si="1"/>
        <v>12.180784832149152</v>
      </c>
      <c r="F33" s="4">
        <f t="shared" si="2"/>
        <v>6.8419527834639338</v>
      </c>
      <c r="G33" s="4">
        <f t="shared" si="3"/>
        <v>1.295762475069163</v>
      </c>
      <c r="I33" s="4">
        <f t="shared" si="4"/>
        <v>1.0469655831927138</v>
      </c>
    </row>
    <row r="34" spans="1:9" x14ac:dyDescent="0.2">
      <c r="A34" s="4">
        <f>IF('True_Odds_Calculator_3-way'!A35="","",'True_Odds_Calculator_3-way'!A35)</f>
        <v>2.59</v>
      </c>
      <c r="B34" s="4">
        <f>IF('True_Odds_Calculator_3-way'!B35="","",'True_Odds_Calculator_3-way'!B35)</f>
        <v>3.42</v>
      </c>
      <c r="C34" s="4">
        <f>IF('True_Odds_Calculator_3-way'!C35="","",'True_Odds_Calculator_3-way'!C35)</f>
        <v>2.87</v>
      </c>
      <c r="D34" s="4">
        <f t="shared" si="0"/>
        <v>2.6930102668228484E-2</v>
      </c>
      <c r="E34" s="4">
        <f t="shared" si="1"/>
        <v>2.6516499472595143</v>
      </c>
      <c r="F34" s="4">
        <f t="shared" si="2"/>
        <v>3.5283205598112373</v>
      </c>
      <c r="G34" s="4">
        <f t="shared" si="3"/>
        <v>2.9458954931297279</v>
      </c>
      <c r="I34" s="4">
        <f t="shared" si="4"/>
        <v>1.0269301026682285</v>
      </c>
    </row>
    <row r="35" spans="1:9" x14ac:dyDescent="0.2">
      <c r="A35" s="4">
        <f>IF('True_Odds_Calculator_3-way'!A36="","",'True_Odds_Calculator_3-way'!A36)</f>
        <v>2</v>
      </c>
      <c r="B35" s="4">
        <f>IF('True_Odds_Calculator_3-way'!B36="","",'True_Odds_Calculator_3-way'!B36)</f>
        <v>3.36</v>
      </c>
      <c r="C35" s="4">
        <f>IF('True_Odds_Calculator_3-way'!C36="","",'True_Odds_Calculator_3-way'!C36)</f>
        <v>4.3499999999999996</v>
      </c>
      <c r="D35" s="4">
        <f t="shared" si="0"/>
        <v>2.7504105090311981E-2</v>
      </c>
      <c r="E35" s="4">
        <f t="shared" si="1"/>
        <v>2.0373571229439644</v>
      </c>
      <c r="F35" s="4">
        <f t="shared" si="2"/>
        <v>3.4667931688804554</v>
      </c>
      <c r="G35" s="4">
        <f t="shared" si="3"/>
        <v>4.5306881587104764</v>
      </c>
      <c r="I35" s="4">
        <f t="shared" si="4"/>
        <v>1.027504105090312</v>
      </c>
    </row>
    <row r="36" spans="1:9" x14ac:dyDescent="0.2">
      <c r="A36" s="4">
        <f>IF('True_Odds_Calculator_3-way'!A37="","",'True_Odds_Calculator_3-way'!A37)</f>
        <v>1.81</v>
      </c>
      <c r="B36" s="4">
        <f>IF('True_Odds_Calculator_3-way'!B37="","",'True_Odds_Calculator_3-way'!B37)</f>
        <v>3.72</v>
      </c>
      <c r="C36" s="4">
        <f>IF('True_Odds_Calculator_3-way'!C37="","",'True_Odds_Calculator_3-way'!C37)</f>
        <v>4.8099999999999996</v>
      </c>
      <c r="D36" s="4">
        <f t="shared" si="0"/>
        <v>2.9203600046586953E-2</v>
      </c>
      <c r="E36" s="4">
        <f t="shared" si="1"/>
        <v>1.8424632918489912</v>
      </c>
      <c r="F36" s="4">
        <f t="shared" si="2"/>
        <v>3.8597718493663637</v>
      </c>
      <c r="G36" s="4">
        <f t="shared" si="3"/>
        <v>5.0462826231840454</v>
      </c>
      <c r="I36" s="4">
        <f t="shared" si="4"/>
        <v>1.029203600046587</v>
      </c>
    </row>
    <row r="37" spans="1:9" x14ac:dyDescent="0.2">
      <c r="A37" s="4">
        <f>IF('True_Odds_Calculator_3-way'!A38="","",'True_Odds_Calculator_3-way'!A38)</f>
        <v>2.4700000000000002</v>
      </c>
      <c r="B37" s="4">
        <f>IF('True_Odds_Calculator_3-way'!B38="","",'True_Odds_Calculator_3-way'!B38)</f>
        <v>3.27</v>
      </c>
      <c r="C37" s="4">
        <f>IF('True_Odds_Calculator_3-way'!C38="","",'True_Odds_Calculator_3-way'!C38)</f>
        <v>3.15</v>
      </c>
      <c r="D37" s="4">
        <f t="shared" si="0"/>
        <v>2.8129014608975877E-2</v>
      </c>
      <c r="E37" s="4">
        <f t="shared" si="1"/>
        <v>2.5285603330171256</v>
      </c>
      <c r="F37" s="4">
        <f t="shared" si="2"/>
        <v>3.3734315219747693</v>
      </c>
      <c r="G37" s="4">
        <f t="shared" si="3"/>
        <v>3.2458682285610032</v>
      </c>
      <c r="I37" s="4">
        <f t="shared" si="4"/>
        <v>1.0281290146089759</v>
      </c>
    </row>
    <row r="38" spans="1:9" x14ac:dyDescent="0.2">
      <c r="A38" s="4">
        <f>IF('True_Odds_Calculator_3-way'!A39="","",'True_Odds_Calculator_3-way'!A39)</f>
        <v>1.6</v>
      </c>
      <c r="B38" s="4">
        <f>IF('True_Odds_Calculator_3-way'!B39="","",'True_Odds_Calculator_3-way'!B39)</f>
        <v>4.2</v>
      </c>
      <c r="C38" s="4">
        <f>IF('True_Odds_Calculator_3-way'!C39="","",'True_Odds_Calculator_3-way'!C39)</f>
        <v>5.95</v>
      </c>
      <c r="D38" s="4">
        <f t="shared" si="0"/>
        <v>3.1162464985994509E-2</v>
      </c>
      <c r="E38" s="4">
        <f t="shared" si="1"/>
        <v>1.627041397645272</v>
      </c>
      <c r="F38" s="4">
        <f t="shared" si="2"/>
        <v>4.3915940543311134</v>
      </c>
      <c r="G38" s="4">
        <f t="shared" si="3"/>
        <v>6.3419689119171005</v>
      </c>
      <c r="I38" s="4">
        <f t="shared" si="4"/>
        <v>1.0311624649859945</v>
      </c>
    </row>
    <row r="39" spans="1:9" x14ac:dyDescent="0.2">
      <c r="A39" s="4">
        <f>IF('True_Odds_Calculator_3-way'!A40="","",'True_Odds_Calculator_3-way'!A40)</f>
        <v>2.41</v>
      </c>
      <c r="B39" s="4">
        <f>IF('True_Odds_Calculator_3-way'!B40="","",'True_Odds_Calculator_3-way'!B40)</f>
        <v>3.46</v>
      </c>
      <c r="C39" s="4">
        <f>IF('True_Odds_Calculator_3-way'!C40="","",'True_Odds_Calculator_3-way'!C40)</f>
        <v>3.09</v>
      </c>
      <c r="D39" s="4">
        <f t="shared" si="0"/>
        <v>2.7579695845817653E-2</v>
      </c>
      <c r="E39" s="4">
        <f t="shared" si="1"/>
        <v>2.4646050223740446</v>
      </c>
      <c r="F39" s="4">
        <f t="shared" si="2"/>
        <v>3.5736734881258378</v>
      </c>
      <c r="G39" s="4">
        <f t="shared" si="3"/>
        <v>3.1803443168108978</v>
      </c>
      <c r="I39" s="4">
        <f t="shared" si="4"/>
        <v>1.0275796958458177</v>
      </c>
    </row>
    <row r="40" spans="1:9" x14ac:dyDescent="0.2">
      <c r="A40" s="4">
        <f>IF('True_Odds_Calculator_3-way'!A41="","",'True_Odds_Calculator_3-way'!A41)</f>
        <v>3.05</v>
      </c>
      <c r="B40" s="4">
        <f>IF('True_Odds_Calculator_3-way'!B41="","",'True_Odds_Calculator_3-way'!B41)</f>
        <v>3.48</v>
      </c>
      <c r="C40" s="4">
        <f>IF('True_Odds_Calculator_3-way'!C41="","",'True_Odds_Calculator_3-way'!C41)</f>
        <v>2.42</v>
      </c>
      <c r="D40" s="4">
        <f t="shared" si="0"/>
        <v>2.8448314793964702E-2</v>
      </c>
      <c r="E40" s="4">
        <f t="shared" si="1"/>
        <v>3.1408408222358446</v>
      </c>
      <c r="F40" s="4">
        <f t="shared" si="2"/>
        <v>3.5987592166737965</v>
      </c>
      <c r="G40" s="4">
        <f t="shared" si="3"/>
        <v>2.4768392685868279</v>
      </c>
      <c r="I40" s="4">
        <f t="shared" si="4"/>
        <v>1.0284483147939647</v>
      </c>
    </row>
    <row r="41" spans="1:9" x14ac:dyDescent="0.2">
      <c r="A41" s="4">
        <f>IF('True_Odds_Calculator_3-way'!A42="","",'True_Odds_Calculator_3-way'!A42)</f>
        <v>1.93</v>
      </c>
      <c r="B41" s="4">
        <f>IF('True_Odds_Calculator_3-way'!B42="","",'True_Odds_Calculator_3-way'!B42)</f>
        <v>3.6</v>
      </c>
      <c r="C41" s="4">
        <f>IF('True_Odds_Calculator_3-way'!C42="","",'True_Odds_Calculator_3-way'!C42)</f>
        <v>4.3099999999999996</v>
      </c>
      <c r="D41" s="4">
        <f t="shared" si="0"/>
        <v>2.7931054288603319E-2</v>
      </c>
      <c r="E41" s="4">
        <f t="shared" si="1"/>
        <v>1.9653146970636324</v>
      </c>
      <c r="F41" s="4">
        <f t="shared" si="2"/>
        <v>3.7248466735880537</v>
      </c>
      <c r="G41" s="4">
        <f t="shared" si="3"/>
        <v>4.4901802216959776</v>
      </c>
      <c r="I41" s="4">
        <f t="shared" si="4"/>
        <v>1.0279310542886033</v>
      </c>
    </row>
    <row r="42" spans="1:9" x14ac:dyDescent="0.2">
      <c r="A42" s="4">
        <f>IF('True_Odds_Calculator_3-way'!A43="","",'True_Odds_Calculator_3-way'!A43)</f>
        <v>4.2</v>
      </c>
      <c r="B42" s="4">
        <f>IF('True_Odds_Calculator_3-way'!B43="","",'True_Odds_Calculator_3-way'!B43)</f>
        <v>3.53</v>
      </c>
      <c r="C42" s="4">
        <f>IF('True_Odds_Calculator_3-way'!C43="","",'True_Odds_Calculator_3-way'!C43)</f>
        <v>1.97</v>
      </c>
      <c r="D42" s="4">
        <f t="shared" si="0"/>
        <v>2.8995570273377513E-2</v>
      </c>
      <c r="E42" s="4">
        <f t="shared" si="1"/>
        <v>4.3777077872959946</v>
      </c>
      <c r="F42" s="4">
        <f t="shared" si="2"/>
        <v>3.654691196540413</v>
      </c>
      <c r="G42" s="4">
        <f t="shared" si="3"/>
        <v>2.0082376982300705</v>
      </c>
      <c r="I42" s="4">
        <f t="shared" si="4"/>
        <v>1.0289955702733775</v>
      </c>
    </row>
    <row r="43" spans="1:9" x14ac:dyDescent="0.2">
      <c r="A43" s="4">
        <f>IF('True_Odds_Calculator_3-way'!A44="","",'True_Odds_Calculator_3-way'!A44)</f>
        <v>2.2200000000000002</v>
      </c>
      <c r="B43" s="4">
        <f>IF('True_Odds_Calculator_3-way'!B44="","",'True_Odds_Calculator_3-way'!B44)</f>
        <v>3.26</v>
      </c>
      <c r="C43" s="4">
        <f>IF('True_Odds_Calculator_3-way'!C44="","",'True_Odds_Calculator_3-way'!C44)</f>
        <v>3.71</v>
      </c>
      <c r="D43" s="4">
        <f t="shared" si="0"/>
        <v>2.6740695683860283E-2</v>
      </c>
      <c r="E43" s="4">
        <f t="shared" si="1"/>
        <v>2.2648164478854018</v>
      </c>
      <c r="F43" s="4">
        <f t="shared" si="2"/>
        <v>3.3575648674573193</v>
      </c>
      <c r="G43" s="4">
        <f t="shared" si="3"/>
        <v>3.83688314331045</v>
      </c>
      <c r="I43" s="4">
        <f t="shared" si="4"/>
        <v>1.0267406956838603</v>
      </c>
    </row>
    <row r="44" spans="1:9" x14ac:dyDescent="0.2">
      <c r="A44" s="4">
        <f>IF('True_Odds_Calculator_3-way'!A45="","",'True_Odds_Calculator_3-way'!A45)</f>
        <v>1.33</v>
      </c>
      <c r="B44" s="4">
        <f>IF('True_Odds_Calculator_3-way'!B45="","",'True_Odds_Calculator_3-way'!B45)</f>
        <v>5.21</v>
      </c>
      <c r="C44" s="4">
        <f>IF('True_Odds_Calculator_3-way'!C45="","",'True_Odds_Calculator_3-way'!C45)</f>
        <v>11.49</v>
      </c>
      <c r="D44" s="4">
        <f t="shared" si="0"/>
        <v>3.0850480817339321E-2</v>
      </c>
      <c r="E44" s="4">
        <f t="shared" si="1"/>
        <v>1.3484427136919352</v>
      </c>
      <c r="F44" s="4">
        <f t="shared" si="2"/>
        <v>5.5049380766126195</v>
      </c>
      <c r="G44" s="4">
        <f t="shared" si="3"/>
        <v>13.029535246050045</v>
      </c>
      <c r="I44" s="4">
        <f t="shared" si="4"/>
        <v>1.0308504808173393</v>
      </c>
    </row>
    <row r="45" spans="1:9" x14ac:dyDescent="0.2">
      <c r="A45" s="4">
        <f>IF('True_Odds_Calculator_3-way'!A46="","",'True_Odds_Calculator_3-way'!A46)</f>
        <v>2</v>
      </c>
      <c r="B45" s="4">
        <f>IF('True_Odds_Calculator_3-way'!B46="","",'True_Odds_Calculator_3-way'!B46)</f>
        <v>3.65</v>
      </c>
      <c r="C45" s="4">
        <f>IF('True_Odds_Calculator_3-way'!C46="","",'True_Odds_Calculator_3-way'!C46)</f>
        <v>3.68</v>
      </c>
      <c r="D45" s="4">
        <f t="shared" si="0"/>
        <v>4.5711733174508495E-2</v>
      </c>
      <c r="E45" s="4">
        <f t="shared" si="1"/>
        <v>2.0628647486433906</v>
      </c>
      <c r="F45" s="4">
        <f t="shared" si="2"/>
        <v>3.8649530021101084</v>
      </c>
      <c r="G45" s="4">
        <f t="shared" si="3"/>
        <v>3.8986068111455103</v>
      </c>
      <c r="I45" s="4">
        <f t="shared" si="4"/>
        <v>1.0457117331745085</v>
      </c>
    </row>
    <row r="46" spans="1:9" x14ac:dyDescent="0.2">
      <c r="A46" s="4">
        <f>IF('True_Odds_Calculator_3-way'!A47="","",'True_Odds_Calculator_3-way'!A47)</f>
        <v>1.96</v>
      </c>
      <c r="B46" s="4">
        <f>IF('True_Odds_Calculator_3-way'!B47="","",'True_Odds_Calculator_3-way'!B47)</f>
        <v>3.57</v>
      </c>
      <c r="C46" s="4">
        <f>IF('True_Odds_Calculator_3-way'!C47="","",'True_Odds_Calculator_3-way'!C47)</f>
        <v>3.91</v>
      </c>
      <c r="D46" s="4">
        <f t="shared" si="0"/>
        <v>4.6070602153905016E-2</v>
      </c>
      <c r="E46" s="4">
        <f t="shared" si="1"/>
        <v>2.0208257644122023</v>
      </c>
      <c r="F46" s="4">
        <f t="shared" si="2"/>
        <v>3.7770743888548144</v>
      </c>
      <c r="G46" s="4">
        <f t="shared" si="3"/>
        <v>4.1597751616327319</v>
      </c>
      <c r="I46" s="4">
        <f t="shared" si="4"/>
        <v>1.046070602153905</v>
      </c>
    </row>
    <row r="47" spans="1:9" x14ac:dyDescent="0.2">
      <c r="A47" s="4">
        <f>IF('True_Odds_Calculator_3-way'!A48="","",'True_Odds_Calculator_3-way'!A48)</f>
        <v>1.74</v>
      </c>
      <c r="B47" s="4">
        <f>IF('True_Odds_Calculator_3-way'!B48="","",'True_Odds_Calculator_3-way'!B48)</f>
        <v>3.84</v>
      </c>
      <c r="C47" s="4">
        <f>IF('True_Odds_Calculator_3-way'!C48="","",'True_Odds_Calculator_3-way'!C48)</f>
        <v>4.7300000000000004</v>
      </c>
      <c r="D47" s="4">
        <f t="shared" si="0"/>
        <v>4.6545800831085504E-2</v>
      </c>
      <c r="E47" s="4">
        <f t="shared" si="1"/>
        <v>1.7882773446465019</v>
      </c>
      <c r="F47" s="4">
        <f t="shared" si="2"/>
        <v>4.0832759679249842</v>
      </c>
      <c r="G47" s="4">
        <f t="shared" si="3"/>
        <v>5.1046133450143234</v>
      </c>
      <c r="I47" s="4">
        <f t="shared" si="4"/>
        <v>1.0465458008310855</v>
      </c>
    </row>
    <row r="48" spans="1:9" x14ac:dyDescent="0.2">
      <c r="A48" s="4">
        <f>IF('True_Odds_Calculator_3-way'!A49="","",'True_Odds_Calculator_3-way'!A49)</f>
        <v>1.83</v>
      </c>
      <c r="B48" s="4">
        <f>IF('True_Odds_Calculator_3-way'!B49="","",'True_Odds_Calculator_3-way'!B49)</f>
        <v>3.48</v>
      </c>
      <c r="C48" s="4">
        <f>IF('True_Odds_Calculator_3-way'!C49="","",'True_Odds_Calculator_3-way'!C49)</f>
        <v>4.72</v>
      </c>
      <c r="D48" s="4">
        <f t="shared" si="0"/>
        <v>4.566881605043549E-2</v>
      </c>
      <c r="E48" s="4">
        <f t="shared" si="1"/>
        <v>1.8824409995581168</v>
      </c>
      <c r="F48" s="4">
        <f t="shared" si="2"/>
        <v>3.6746686070051697</v>
      </c>
      <c r="G48" s="4">
        <f t="shared" si="3"/>
        <v>5.0853973461532211</v>
      </c>
      <c r="I48" s="4">
        <f t="shared" si="4"/>
        <v>1.0456688160504355</v>
      </c>
    </row>
    <row r="49" spans="1:9" x14ac:dyDescent="0.2">
      <c r="A49" s="4">
        <f>IF('True_Odds_Calculator_3-way'!A50="","",'True_Odds_Calculator_3-way'!A50)</f>
        <v>1.35</v>
      </c>
      <c r="B49" s="4">
        <f>IF('True_Odds_Calculator_3-way'!B50="","",'True_Odds_Calculator_3-way'!B50)</f>
        <v>5.05</v>
      </c>
      <c r="C49" s="4">
        <f>IF('True_Odds_Calculator_3-way'!C50="","",'True_Odds_Calculator_3-way'!C50)</f>
        <v>8.91</v>
      </c>
      <c r="D49" s="4">
        <f t="shared" si="0"/>
        <v>5.0993988287717507E-2</v>
      </c>
      <c r="E49" s="4">
        <f t="shared" si="1"/>
        <v>1.3817064245538433</v>
      </c>
      <c r="F49" s="4">
        <f t="shared" si="2"/>
        <v>5.5241963536657712</v>
      </c>
      <c r="G49" s="4">
        <f t="shared" si="3"/>
        <v>10.500291703939942</v>
      </c>
      <c r="I49" s="4">
        <f t="shared" si="4"/>
        <v>1.0509939882877175</v>
      </c>
    </row>
    <row r="50" spans="1:9" x14ac:dyDescent="0.2">
      <c r="A50" s="4">
        <f>IF('True_Odds_Calculator_3-way'!A51="","",'True_Odds_Calculator_3-way'!A51)</f>
        <v>4.2699999999999996</v>
      </c>
      <c r="B50" s="4">
        <f>IF('True_Odds_Calculator_3-way'!B51="","",'True_Odds_Calculator_3-way'!B51)</f>
        <v>3.78</v>
      </c>
      <c r="C50" s="4">
        <f>IF('True_Odds_Calculator_3-way'!C51="","",'True_Odds_Calculator_3-way'!C51)</f>
        <v>1.82</v>
      </c>
      <c r="D50" s="4">
        <f t="shared" si="0"/>
        <v>4.8192851471539955E-2</v>
      </c>
      <c r="E50" s="4">
        <f t="shared" si="1"/>
        <v>4.584469345514238</v>
      </c>
      <c r="F50" s="4">
        <f t="shared" si="2"/>
        <v>4.0243719065221475</v>
      </c>
      <c r="G50" s="4">
        <f t="shared" si="3"/>
        <v>1.8748139283733691</v>
      </c>
      <c r="I50" s="4">
        <f t="shared" si="4"/>
        <v>1.04819285147154</v>
      </c>
    </row>
    <row r="51" spans="1:9" x14ac:dyDescent="0.2">
      <c r="A51" s="4">
        <f>IF('True_Odds_Calculator_3-way'!A52="","",'True_Odds_Calculator_3-way'!A52)</f>
        <v>2.31</v>
      </c>
      <c r="B51" s="4">
        <f>IF('True_Odds_Calculator_3-way'!B52="","",'True_Odds_Calculator_3-way'!B52)</f>
        <v>3.3</v>
      </c>
      <c r="C51" s="4">
        <f>IF('True_Odds_Calculator_3-way'!C52="","",'True_Odds_Calculator_3-way'!C52)</f>
        <v>3.25</v>
      </c>
      <c r="D51" s="4">
        <f t="shared" si="0"/>
        <v>4.3623043623043589E-2</v>
      </c>
      <c r="E51" s="4">
        <f t="shared" si="1"/>
        <v>2.3902892013796762</v>
      </c>
      <c r="F51" s="4">
        <f t="shared" si="2"/>
        <v>3.4663332050788758</v>
      </c>
      <c r="G51" s="4">
        <f t="shared" si="3"/>
        <v>3.4112078758046191</v>
      </c>
      <c r="I51" s="4">
        <f t="shared" si="4"/>
        <v>1.0436230436230436</v>
      </c>
    </row>
    <row r="52" spans="1:9" x14ac:dyDescent="0.2">
      <c r="A52" s="4">
        <f>IF('True_Odds_Calculator_3-way'!A53="","",'True_Odds_Calculator_3-way'!A53)</f>
        <v>2</v>
      </c>
      <c r="B52" s="4">
        <f>IF('True_Odds_Calculator_3-way'!B53="","",'True_Odds_Calculator_3-way'!B53)</f>
        <v>3.44</v>
      </c>
      <c r="C52" s="4">
        <f>IF('True_Odds_Calculator_3-way'!C53="","",'True_Odds_Calculator_3-way'!C53)</f>
        <v>3.94</v>
      </c>
      <c r="D52" s="4">
        <f t="shared" si="0"/>
        <v>4.450478101758959E-2</v>
      </c>
      <c r="E52" s="4">
        <f t="shared" si="1"/>
        <v>2.0611541425037516</v>
      </c>
      <c r="F52" s="4">
        <f t="shared" si="2"/>
        <v>3.6249910848013704</v>
      </c>
      <c r="G52" s="4">
        <f t="shared" si="3"/>
        <v>4.1845875185246184</v>
      </c>
      <c r="I52" s="4">
        <f t="shared" si="4"/>
        <v>1.0445047810175896</v>
      </c>
    </row>
    <row r="53" spans="1:9" x14ac:dyDescent="0.2">
      <c r="A53" s="4">
        <f>IF('True_Odds_Calculator_3-way'!A54="","",'True_Odds_Calculator_3-way'!A54)</f>
        <v>1.35</v>
      </c>
      <c r="B53" s="4">
        <f>IF('True_Odds_Calculator_3-way'!B54="","",'True_Odds_Calculator_3-way'!B54)</f>
        <v>5.05</v>
      </c>
      <c r="C53" s="4">
        <f>IF('True_Odds_Calculator_3-way'!C54="","",'True_Odds_Calculator_3-way'!C54)</f>
        <v>9.0500000000000007</v>
      </c>
      <c r="D53" s="4">
        <f t="shared" si="0"/>
        <v>4.9257780289999387E-2</v>
      </c>
      <c r="E53" s="4">
        <f t="shared" si="1"/>
        <v>1.3806024351380408</v>
      </c>
      <c r="F53" s="4">
        <f t="shared" si="2"/>
        <v>5.506591498175947</v>
      </c>
      <c r="G53" s="4">
        <f t="shared" si="3"/>
        <v>10.629480212767479</v>
      </c>
      <c r="I53" s="4">
        <f t="shared" si="4"/>
        <v>1.0492577802899994</v>
      </c>
    </row>
    <row r="54" spans="1:9" x14ac:dyDescent="0.2">
      <c r="A54" s="4">
        <f>IF('True_Odds_Calculator_3-way'!A55="","",'True_Odds_Calculator_3-way'!A55)</f>
        <v>2.41</v>
      </c>
      <c r="B54" s="4">
        <f>IF('True_Odds_Calculator_3-way'!B55="","",'True_Odds_Calculator_3-way'!B55)</f>
        <v>3.42</v>
      </c>
      <c r="C54" s="4">
        <f>IF('True_Odds_Calculator_3-way'!C55="","",'True_Odds_Calculator_3-way'!C55)</f>
        <v>2.97</v>
      </c>
      <c r="D54" s="4">
        <f t="shared" si="0"/>
        <v>4.403575685514971E-2</v>
      </c>
      <c r="E54" s="4">
        <f t="shared" si="1"/>
        <v>2.4983812131317999</v>
      </c>
      <c r="F54" s="4">
        <f t="shared" si="2"/>
        <v>3.6007609462139349</v>
      </c>
      <c r="G54" s="4">
        <f t="shared" si="3"/>
        <v>3.1053802938469937</v>
      </c>
      <c r="I54" s="4">
        <f t="shared" si="4"/>
        <v>1.0440357568551497</v>
      </c>
    </row>
    <row r="55" spans="1:9" x14ac:dyDescent="0.2">
      <c r="A55" s="4">
        <f>IF('True_Odds_Calculator_3-way'!A56="","",'True_Odds_Calculator_3-way'!A56)</f>
        <v>1.85</v>
      </c>
      <c r="B55" s="4">
        <f>IF('True_Odds_Calculator_3-way'!B56="","",'True_Odds_Calculator_3-way'!B56)</f>
        <v>3.64</v>
      </c>
      <c r="C55" s="4">
        <f>IF('True_Odds_Calculator_3-way'!C56="","",'True_Odds_Calculator_3-way'!C56)</f>
        <v>4.3</v>
      </c>
      <c r="D55" s="4">
        <f t="shared" si="0"/>
        <v>4.7823954800698898E-2</v>
      </c>
      <c r="E55" s="4">
        <f t="shared" si="1"/>
        <v>1.9062170844744051</v>
      </c>
      <c r="F55" s="4">
        <f t="shared" si="2"/>
        <v>3.8642271865908659</v>
      </c>
      <c r="G55" s="4">
        <f t="shared" si="3"/>
        <v>4.6164466551878061</v>
      </c>
      <c r="I55" s="4">
        <f t="shared" si="4"/>
        <v>1.0478239548006989</v>
      </c>
    </row>
    <row r="56" spans="1:9" x14ac:dyDescent="0.2">
      <c r="A56" s="4">
        <f>IF('True_Odds_Calculator_3-way'!A57="","",'True_Odds_Calculator_3-way'!A57)</f>
        <v>1.31</v>
      </c>
      <c r="B56" s="4">
        <f>IF('True_Odds_Calculator_3-way'!B57="","",'True_Odds_Calculator_3-way'!B57)</f>
        <v>5.28</v>
      </c>
      <c r="C56" s="4">
        <f>IF('True_Odds_Calculator_3-way'!C57="","",'True_Odds_Calculator_3-way'!C57)</f>
        <v>10.15</v>
      </c>
      <c r="D56" s="4">
        <f t="shared" si="0"/>
        <v>5.1274885507578194E-2</v>
      </c>
      <c r="E56" s="4">
        <f t="shared" si="1"/>
        <v>1.3400027052438339</v>
      </c>
      <c r="F56" s="4">
        <f t="shared" si="2"/>
        <v>5.8037526880890766</v>
      </c>
      <c r="G56" s="4">
        <f t="shared" si="3"/>
        <v>12.280405023258627</v>
      </c>
      <c r="I56" s="4">
        <f t="shared" si="4"/>
        <v>1.0512748855075782</v>
      </c>
    </row>
    <row r="57" spans="1:9" x14ac:dyDescent="0.2">
      <c r="A57" s="4">
        <f>IF('True_Odds_Calculator_3-way'!A58="","",'True_Odds_Calculator_3-way'!A58)</f>
        <v>1.94</v>
      </c>
      <c r="B57" s="4">
        <f>IF('True_Odds_Calculator_3-way'!B58="","",'True_Odds_Calculator_3-way'!B58)</f>
        <v>3.6</v>
      </c>
      <c r="C57" s="4">
        <f>IF('True_Odds_Calculator_3-way'!C58="","",'True_Odds_Calculator_3-way'!C58)</f>
        <v>3.94</v>
      </c>
      <c r="D57" s="4">
        <f t="shared" si="0"/>
        <v>4.7048801902535686E-2</v>
      </c>
      <c r="E57" s="4">
        <f t="shared" si="1"/>
        <v>2.0008764496807356</v>
      </c>
      <c r="F57" s="4">
        <f t="shared" si="2"/>
        <v>3.815412716489432</v>
      </c>
      <c r="G57" s="4">
        <f t="shared" si="3"/>
        <v>4.199489656800302</v>
      </c>
      <c r="I57" s="4">
        <f t="shared" si="4"/>
        <v>1.0470488019025357</v>
      </c>
    </row>
    <row r="58" spans="1:9" x14ac:dyDescent="0.2">
      <c r="A58" s="4">
        <f>IF('True_Odds_Calculator_3-way'!A59="","",'True_Odds_Calculator_3-way'!A59)</f>
        <v>2.64</v>
      </c>
      <c r="B58" s="4">
        <f>IF('True_Odds_Calculator_3-way'!B59="","",'True_Odds_Calculator_3-way'!B59)</f>
        <v>3.41</v>
      </c>
      <c r="C58" s="4">
        <f>IF('True_Odds_Calculator_3-way'!C59="","",'True_Odds_Calculator_3-way'!C59)</f>
        <v>2.69</v>
      </c>
      <c r="D58" s="4">
        <f t="shared" si="0"/>
        <v>4.3790222648598887E-2</v>
      </c>
      <c r="E58" s="4">
        <f t="shared" si="1"/>
        <v>2.7458109105906296</v>
      </c>
      <c r="F58" s="4">
        <f t="shared" si="2"/>
        <v>3.5886233180250335</v>
      </c>
      <c r="G58" s="4">
        <f t="shared" si="3"/>
        <v>2.7999403085302843</v>
      </c>
      <c r="I58" s="4">
        <f t="shared" si="4"/>
        <v>1.0437902226485989</v>
      </c>
    </row>
    <row r="59" spans="1:9" x14ac:dyDescent="0.2">
      <c r="A59" s="4">
        <f>IF('True_Odds_Calculator_3-way'!A60="","",'True_Odds_Calculator_3-way'!A60)</f>
        <v>2.85</v>
      </c>
      <c r="B59" s="4">
        <f>IF('True_Odds_Calculator_3-way'!B60="","",'True_Odds_Calculator_3-way'!B60)</f>
        <v>3.47</v>
      </c>
      <c r="C59" s="4">
        <f>IF('True_Odds_Calculator_3-way'!C60="","",'True_Odds_Calculator_3-way'!C60)</f>
        <v>2.4700000000000002</v>
      </c>
      <c r="D59" s="4">
        <f t="shared" si="0"/>
        <v>4.3919930617943637E-2</v>
      </c>
      <c r="E59" s="4">
        <f t="shared" si="1"/>
        <v>2.9740907671369143</v>
      </c>
      <c r="F59" s="4">
        <f t="shared" si="2"/>
        <v>3.6557128436497366</v>
      </c>
      <c r="G59" s="4">
        <f t="shared" si="3"/>
        <v>2.5626679778211141</v>
      </c>
      <c r="I59" s="4">
        <f t="shared" si="4"/>
        <v>1.0439199306179436</v>
      </c>
    </row>
    <row r="60" spans="1:9" x14ac:dyDescent="0.2">
      <c r="A60" s="4">
        <f>IF('True_Odds_Calculator_3-way'!A61="","",'True_Odds_Calculator_3-way'!A61)</f>
        <v>1.69</v>
      </c>
      <c r="B60" s="4">
        <f>IF('True_Odds_Calculator_3-way'!B61="","",'True_Odds_Calculator_3-way'!B61)</f>
        <v>3.52</v>
      </c>
      <c r="C60" s="4">
        <f>IF('True_Odds_Calculator_3-way'!C61="","",'True_Odds_Calculator_3-way'!C61)</f>
        <v>5.75</v>
      </c>
      <c r="D60" s="4">
        <f t="shared" si="0"/>
        <v>4.9719928900530785E-2</v>
      </c>
      <c r="E60" s="4">
        <f t="shared" si="1"/>
        <v>1.7386990357391565</v>
      </c>
      <c r="F60" s="4">
        <f t="shared" si="2"/>
        <v>3.7380718204270758</v>
      </c>
      <c r="G60" s="4">
        <f t="shared" si="3"/>
        <v>6.3556736468533401</v>
      </c>
      <c r="I60" s="4">
        <f t="shared" si="4"/>
        <v>1.0497199289005308</v>
      </c>
    </row>
    <row r="61" spans="1:9" x14ac:dyDescent="0.2">
      <c r="A61" s="4">
        <f>IF('True_Odds_Calculator_3-way'!A62="","",'True_Odds_Calculator_3-way'!A62)</f>
        <v>1.81</v>
      </c>
      <c r="B61" s="4">
        <f>IF('True_Odds_Calculator_3-way'!B62="","",'True_Odds_Calculator_3-way'!B62)</f>
        <v>3.84</v>
      </c>
      <c r="C61" s="4">
        <f>IF('True_Odds_Calculator_3-way'!C62="","",'True_Odds_Calculator_3-way'!C62)</f>
        <v>4.25</v>
      </c>
      <c r="D61" s="4">
        <f t="shared" si="0"/>
        <v>4.8196972159029405E-2</v>
      </c>
      <c r="E61" s="4">
        <f t="shared" si="1"/>
        <v>1.8642090360419301</v>
      </c>
      <c r="F61" s="4">
        <f t="shared" si="2"/>
        <v>4.0924733764974279</v>
      </c>
      <c r="G61" s="4">
        <f t="shared" si="3"/>
        <v>4.5614515506369839</v>
      </c>
      <c r="I61" s="4">
        <f t="shared" si="4"/>
        <v>1.0481969721590294</v>
      </c>
    </row>
    <row r="62" spans="1:9" x14ac:dyDescent="0.2">
      <c r="A62" s="4">
        <f>IF('True_Odds_Calculator_3-way'!A63="","",'True_Odds_Calculator_3-way'!A63)</f>
        <v>2.31</v>
      </c>
      <c r="B62" s="4">
        <f>IF('True_Odds_Calculator_3-way'!B63="","",'True_Odds_Calculator_3-way'!B63)</f>
        <v>3.3</v>
      </c>
      <c r="C62" s="4">
        <f>IF('True_Odds_Calculator_3-way'!C63="","",'True_Odds_Calculator_3-way'!C63)</f>
        <v>3.25</v>
      </c>
      <c r="D62" s="4">
        <f t="shared" si="0"/>
        <v>4.3623043623043589E-2</v>
      </c>
      <c r="E62" s="4">
        <f t="shared" si="1"/>
        <v>2.3902892013796762</v>
      </c>
      <c r="F62" s="4">
        <f t="shared" si="2"/>
        <v>3.4663332050788758</v>
      </c>
      <c r="G62" s="4">
        <f t="shared" si="3"/>
        <v>3.4112078758046191</v>
      </c>
      <c r="I62" s="4">
        <f t="shared" si="4"/>
        <v>1.0436230436230436</v>
      </c>
    </row>
    <row r="63" spans="1:9" x14ac:dyDescent="0.2">
      <c r="A63" s="4">
        <f>IF('True_Odds_Calculator_3-way'!A64="","",'True_Odds_Calculator_3-way'!A64)</f>
        <v>2.2000000000000002</v>
      </c>
      <c r="B63" s="4">
        <f>IF('True_Odds_Calculator_3-way'!B64="","",'True_Odds_Calculator_3-way'!B64)</f>
        <v>3.45</v>
      </c>
      <c r="C63" s="4">
        <f>IF('True_Odds_Calculator_3-way'!C64="","",'True_Odds_Calculator_3-way'!C64)</f>
        <v>3.32</v>
      </c>
      <c r="D63" s="4">
        <f t="shared" si="0"/>
        <v>4.5605346286331061E-2</v>
      </c>
      <c r="E63" s="4">
        <f t="shared" si="1"/>
        <v>2.2761224588110607</v>
      </c>
      <c r="F63" s="4">
        <f t="shared" si="2"/>
        <v>3.6409540139094925</v>
      </c>
      <c r="G63" s="4">
        <f t="shared" si="3"/>
        <v>3.4964663657218971</v>
      </c>
      <c r="I63" s="4">
        <f t="shared" si="4"/>
        <v>1.0456053462863311</v>
      </c>
    </row>
    <row r="64" spans="1:9" x14ac:dyDescent="0.2">
      <c r="A64" s="4">
        <f>IF('True_Odds_Calculator_3-way'!A65="","",'True_Odds_Calculator_3-way'!A65)</f>
        <v>2.5099999999999998</v>
      </c>
      <c r="B64" s="4">
        <f>IF('True_Odds_Calculator_3-way'!B65="","",'True_Odds_Calculator_3-way'!B65)</f>
        <v>3.36</v>
      </c>
      <c r="C64" s="4">
        <f>IF('True_Odds_Calculator_3-way'!C65="","",'True_Odds_Calculator_3-way'!C65)</f>
        <v>2.88</v>
      </c>
      <c r="D64" s="4">
        <f t="shared" si="0"/>
        <v>4.3247644343261893E-2</v>
      </c>
      <c r="E64" s="4">
        <f t="shared" si="1"/>
        <v>2.6042311413651364</v>
      </c>
      <c r="F64" s="4">
        <f t="shared" si="2"/>
        <v>3.531033969426586</v>
      </c>
      <c r="G64" s="4">
        <f t="shared" si="3"/>
        <v>3.0047504433747152</v>
      </c>
      <c r="I64" s="4">
        <f t="shared" si="4"/>
        <v>1.0432476443432619</v>
      </c>
    </row>
    <row r="65" spans="1:9" x14ac:dyDescent="0.2">
      <c r="A65" s="4">
        <f>IF('True_Odds_Calculator_3-way'!A66="","",'True_Odds_Calculator_3-way'!A66)</f>
        <v>1.68</v>
      </c>
      <c r="B65" s="4">
        <f>IF('True_Odds_Calculator_3-way'!B66="","",'True_Odds_Calculator_3-way'!B66)</f>
        <v>3.81</v>
      </c>
      <c r="C65" s="4">
        <f>IF('True_Odds_Calculator_3-way'!C66="","",'True_Odds_Calculator_3-way'!C66)</f>
        <v>5.24</v>
      </c>
      <c r="D65" s="4">
        <f t="shared" si="0"/>
        <v>4.8544981495633577E-2</v>
      </c>
      <c r="E65" s="4">
        <f t="shared" si="1"/>
        <v>1.7269473923552585</v>
      </c>
      <c r="F65" s="4">
        <f t="shared" si="2"/>
        <v>4.0603278459902485</v>
      </c>
      <c r="G65" s="4">
        <f t="shared" si="3"/>
        <v>5.7254738084117891</v>
      </c>
      <c r="I65" s="4">
        <f t="shared" si="4"/>
        <v>1.0485449814956336</v>
      </c>
    </row>
    <row r="66" spans="1:9" x14ac:dyDescent="0.2">
      <c r="A66" s="4">
        <f>IF('True_Odds_Calculator_3-way'!A67="","",'True_Odds_Calculator_3-way'!A67)</f>
        <v>4.3600000000000003</v>
      </c>
      <c r="B66" s="4">
        <f>IF('True_Odds_Calculator_3-way'!B67="","",'True_Odds_Calculator_3-way'!B67)</f>
        <v>3.52</v>
      </c>
      <c r="C66" s="4">
        <f>IF('True_Odds_Calculator_3-way'!C67="","",'True_Odds_Calculator_3-way'!C67)</f>
        <v>1.87</v>
      </c>
      <c r="D66" s="4">
        <f t="shared" si="0"/>
        <v>4.8208065544816714E-2</v>
      </c>
      <c r="E66" s="4">
        <f t="shared" si="1"/>
        <v>4.6884865678221956</v>
      </c>
      <c r="F66" s="4">
        <f t="shared" si="2"/>
        <v>3.731043214302058</v>
      </c>
      <c r="G66" s="4">
        <f t="shared" si="3"/>
        <v>1.9279338217617314</v>
      </c>
      <c r="I66" s="4">
        <f t="shared" si="4"/>
        <v>1.0482080655448167</v>
      </c>
    </row>
    <row r="67" spans="1:9" x14ac:dyDescent="0.2">
      <c r="A67" s="4">
        <f>IF('True_Odds_Calculator_3-way'!A68="","",'True_Odds_Calculator_3-way'!A68)</f>
        <v>2.57</v>
      </c>
      <c r="B67" s="4">
        <f>IF('True_Odds_Calculator_3-way'!B68="","",'True_Odds_Calculator_3-way'!B68)</f>
        <v>3.19</v>
      </c>
      <c r="C67" s="4">
        <f>IF('True_Odds_Calculator_3-way'!C68="","",'True_Odds_Calculator_3-way'!C68)</f>
        <v>2.93</v>
      </c>
      <c r="D67" s="4">
        <f t="shared" ref="D67:D130" si="5">IF(A67="","",((1/A67)+(1/B67)+(1/C67))-1)</f>
        <v>4.3881610517855218E-2</v>
      </c>
      <c r="E67" s="4">
        <f t="shared" ref="E67:E130" si="6">IF(A67="","",(3*A67)/(3-($D67*A67)))</f>
        <v>2.6703848759611413</v>
      </c>
      <c r="F67" s="4">
        <f t="shared" ref="F67:F130" si="7">IF(B67="","",(3*B67)/(3-($D67*B67)))</f>
        <v>3.346133181502287</v>
      </c>
      <c r="G67" s="4">
        <f t="shared" ref="G67:G130" si="8">IF(C67="","",(3*C67)/(3-($D67*C67)))</f>
        <v>3.0611958318017742</v>
      </c>
      <c r="I67" s="4">
        <f t="shared" ref="I67:I130" si="9">IF(A67="","",D67+1)</f>
        <v>1.0438816105178552</v>
      </c>
    </row>
    <row r="68" spans="1:9" x14ac:dyDescent="0.2">
      <c r="A68" s="4">
        <f>IF('True_Odds_Calculator_3-way'!A69="","",'True_Odds_Calculator_3-way'!A69)</f>
        <v>2.74</v>
      </c>
      <c r="B68" s="4">
        <f>IF('True_Odds_Calculator_3-way'!B69="","",'True_Odds_Calculator_3-way'!B69)</f>
        <v>3.32</v>
      </c>
      <c r="C68" s="4">
        <f>IF('True_Odds_Calculator_3-way'!C69="","",'True_Odds_Calculator_3-way'!C69)</f>
        <v>2.65</v>
      </c>
      <c r="D68" s="4">
        <f t="shared" si="5"/>
        <v>4.3526813492781091E-2</v>
      </c>
      <c r="E68" s="4">
        <f t="shared" si="6"/>
        <v>2.8534369288751265</v>
      </c>
      <c r="F68" s="4">
        <f t="shared" si="7"/>
        <v>3.4880166221980415</v>
      </c>
      <c r="G68" s="4">
        <f t="shared" si="8"/>
        <v>2.7559631601090193</v>
      </c>
      <c r="I68" s="4">
        <f t="shared" si="9"/>
        <v>1.0435268134927811</v>
      </c>
    </row>
    <row r="69" spans="1:9" x14ac:dyDescent="0.2">
      <c r="A69" s="4">
        <f>IF('True_Odds_Calculator_3-way'!A70="","",'True_Odds_Calculator_3-way'!A70)</f>
        <v>2.3199999999999998</v>
      </c>
      <c r="B69" s="4">
        <f>IF('True_Odds_Calculator_3-way'!B70="","",'True_Odds_Calculator_3-way'!B70)</f>
        <v>3.61</v>
      </c>
      <c r="C69" s="4">
        <f>IF('True_Odds_Calculator_3-way'!C70="","",'True_Odds_Calculator_3-way'!C70)</f>
        <v>2.97</v>
      </c>
      <c r="D69" s="4">
        <f t="shared" si="5"/>
        <v>4.4743129708264995E-2</v>
      </c>
      <c r="E69" s="4">
        <f t="shared" si="6"/>
        <v>2.4031523233951253</v>
      </c>
      <c r="F69" s="4">
        <f t="shared" si="7"/>
        <v>3.8154259656439509</v>
      </c>
      <c r="G69" s="4">
        <f t="shared" si="8"/>
        <v>3.1076557833448084</v>
      </c>
      <c r="I69" s="4">
        <f t="shared" si="9"/>
        <v>1.044743129708265</v>
      </c>
    </row>
    <row r="70" spans="1:9" x14ac:dyDescent="0.2">
      <c r="A70" s="4">
        <f>IF('True_Odds_Calculator_3-way'!A71="","",'True_Odds_Calculator_3-way'!A71)</f>
        <v>1.38</v>
      </c>
      <c r="B70" s="4">
        <f>IF('True_Odds_Calculator_3-way'!B71="","",'True_Odds_Calculator_3-way'!B71)</f>
        <v>4.8899999999999997</v>
      </c>
      <c r="C70" s="4">
        <f>IF('True_Odds_Calculator_3-way'!C71="","",'True_Odds_Calculator_3-way'!C71)</f>
        <v>7.53</v>
      </c>
      <c r="D70" s="4">
        <f t="shared" si="5"/>
        <v>6.1938783498530103E-2</v>
      </c>
      <c r="E70" s="4">
        <f t="shared" si="6"/>
        <v>1.4204718574689408</v>
      </c>
      <c r="F70" s="4">
        <f t="shared" si="7"/>
        <v>5.4391363908732355</v>
      </c>
      <c r="G70" s="4">
        <f t="shared" si="8"/>
        <v>8.9161633399905451</v>
      </c>
      <c r="I70" s="4">
        <f t="shared" si="9"/>
        <v>1.0619387834985301</v>
      </c>
    </row>
    <row r="71" spans="1:9" x14ac:dyDescent="0.2">
      <c r="A71" s="4">
        <f>IF('True_Odds_Calculator_3-way'!A72="","",'True_Odds_Calculator_3-way'!A72)</f>
        <v>1.41</v>
      </c>
      <c r="B71" s="4">
        <f>IF('True_Odds_Calculator_3-way'!B72="","",'True_Odds_Calculator_3-way'!B72)</f>
        <v>4.51</v>
      </c>
      <c r="C71" s="4">
        <f>IF('True_Odds_Calculator_3-way'!C72="","",'True_Odds_Calculator_3-way'!C72)</f>
        <v>7.48</v>
      </c>
      <c r="D71" s="4">
        <f t="shared" si="5"/>
        <v>6.4639187750394012E-2</v>
      </c>
      <c r="E71" s="4">
        <f t="shared" si="6"/>
        <v>1.454178552628393</v>
      </c>
      <c r="F71" s="4">
        <f t="shared" si="7"/>
        <v>4.9954268339643457</v>
      </c>
      <c r="G71" s="4">
        <f t="shared" si="8"/>
        <v>8.9171508151015857</v>
      </c>
      <c r="I71" s="4">
        <f t="shared" si="9"/>
        <v>1.064639187750394</v>
      </c>
    </row>
    <row r="72" spans="1:9" x14ac:dyDescent="0.2">
      <c r="A72" s="4">
        <f>IF('True_Odds_Calculator_3-way'!A73="","",'True_Odds_Calculator_3-way'!A73)</f>
        <v>2.04</v>
      </c>
      <c r="B72" s="4">
        <f>IF('True_Odds_Calculator_3-way'!B73="","",'True_Odds_Calculator_3-way'!B73)</f>
        <v>3.39</v>
      </c>
      <c r="C72" s="4">
        <f>IF('True_Odds_Calculator_3-way'!C73="","",'True_Odds_Calculator_3-way'!C73)</f>
        <v>3.7</v>
      </c>
      <c r="D72" s="4">
        <f t="shared" si="5"/>
        <v>5.5451599439105825E-2</v>
      </c>
      <c r="E72" s="4">
        <f t="shared" si="6"/>
        <v>2.1199366364983048</v>
      </c>
      <c r="F72" s="4">
        <f t="shared" si="7"/>
        <v>3.6166184219453168</v>
      </c>
      <c r="G72" s="4">
        <f t="shared" si="8"/>
        <v>3.9716203295543444</v>
      </c>
      <c r="I72" s="4">
        <f t="shared" si="9"/>
        <v>1.0554515994391058</v>
      </c>
    </row>
    <row r="73" spans="1:9" x14ac:dyDescent="0.2">
      <c r="A73" s="4">
        <f>IF('True_Odds_Calculator_3-way'!A74="","",'True_Odds_Calculator_3-way'!A74)</f>
        <v>4.26</v>
      </c>
      <c r="B73" s="4">
        <f>IF('True_Odds_Calculator_3-way'!B74="","",'True_Odds_Calculator_3-way'!B74)</f>
        <v>3.75</v>
      </c>
      <c r="C73" s="4">
        <f>IF('True_Odds_Calculator_3-way'!C74="","",'True_Odds_Calculator_3-way'!C74)</f>
        <v>1.79</v>
      </c>
      <c r="D73" s="4">
        <f t="shared" si="5"/>
        <v>6.0067668581320177E-2</v>
      </c>
      <c r="E73" s="4">
        <f t="shared" si="6"/>
        <v>4.6572447658368539</v>
      </c>
      <c r="F73" s="4">
        <f t="shared" si="7"/>
        <v>4.054424806992917</v>
      </c>
      <c r="G73" s="4">
        <f t="shared" si="8"/>
        <v>1.8565390570980589</v>
      </c>
      <c r="I73" s="4">
        <f t="shared" si="9"/>
        <v>1.0600676685813202</v>
      </c>
    </row>
    <row r="74" spans="1:9" x14ac:dyDescent="0.2">
      <c r="A74" s="4">
        <f>IF('True_Odds_Calculator_3-way'!A75="","",'True_Odds_Calculator_3-way'!A75)</f>
        <v>1.26</v>
      </c>
      <c r="B74" s="4">
        <f>IF('True_Odds_Calculator_3-way'!B75="","",'True_Odds_Calculator_3-way'!B75)</f>
        <v>6.21</v>
      </c>
      <c r="C74" s="4">
        <f>IF('True_Odds_Calculator_3-way'!C75="","",'True_Odds_Calculator_3-way'!C75)</f>
        <v>10.66</v>
      </c>
      <c r="D74" s="4">
        <f t="shared" si="5"/>
        <v>4.8490019857994282E-2</v>
      </c>
      <c r="E74" s="4">
        <f t="shared" si="6"/>
        <v>1.2861943884026519</v>
      </c>
      <c r="F74" s="4">
        <f t="shared" si="7"/>
        <v>6.9028711426871787</v>
      </c>
      <c r="G74" s="4">
        <f t="shared" si="8"/>
        <v>12.879081194957942</v>
      </c>
      <c r="I74" s="4">
        <f t="shared" si="9"/>
        <v>1.0484900198579943</v>
      </c>
    </row>
    <row r="75" spans="1:9" x14ac:dyDescent="0.2">
      <c r="A75" s="4">
        <f>IF('True_Odds_Calculator_3-way'!A76="","",'True_Odds_Calculator_3-way'!A76)</f>
        <v>1.64</v>
      </c>
      <c r="B75" s="4">
        <f>IF('True_Odds_Calculator_3-way'!B76="","",'True_Odds_Calculator_3-way'!B76)</f>
        <v>3.97</v>
      </c>
      <c r="C75" s="4">
        <f>IF('True_Odds_Calculator_3-way'!C76="","",'True_Odds_Calculator_3-way'!C76)</f>
        <v>4.63</v>
      </c>
      <c r="D75" s="4">
        <f t="shared" si="5"/>
        <v>7.7627987709008028E-2</v>
      </c>
      <c r="E75" s="4">
        <f t="shared" si="6"/>
        <v>1.7126803896218115</v>
      </c>
      <c r="F75" s="4">
        <f t="shared" si="7"/>
        <v>4.4245208689995605</v>
      </c>
      <c r="G75" s="4">
        <f t="shared" si="8"/>
        <v>5.2602031699765188</v>
      </c>
      <c r="I75" s="4">
        <f t="shared" si="9"/>
        <v>1.077627987709008</v>
      </c>
    </row>
    <row r="76" spans="1:9" x14ac:dyDescent="0.2">
      <c r="A76" s="4">
        <f>IF('True_Odds_Calculator_3-way'!A77="","",'True_Odds_Calculator_3-way'!A77)</f>
        <v>3.93</v>
      </c>
      <c r="B76" s="4">
        <f>IF('True_Odds_Calculator_3-way'!B77="","",'True_Odds_Calculator_3-way'!B77)</f>
        <v>3.45</v>
      </c>
      <c r="C76" s="4">
        <f>IF('True_Odds_Calculator_3-way'!C77="","",'True_Odds_Calculator_3-way'!C77)</f>
        <v>1.95</v>
      </c>
      <c r="D76" s="4">
        <f t="shared" si="5"/>
        <v>5.7128511492932521E-2</v>
      </c>
      <c r="E76" s="4">
        <f t="shared" si="6"/>
        <v>4.2479062985768872</v>
      </c>
      <c r="F76" s="4">
        <f t="shared" si="7"/>
        <v>3.6925953470832864</v>
      </c>
      <c r="G76" s="4">
        <f t="shared" si="8"/>
        <v>2.0252029390981634</v>
      </c>
      <c r="I76" s="4">
        <f t="shared" si="9"/>
        <v>1.0571285114929325</v>
      </c>
    </row>
    <row r="77" spans="1:9" x14ac:dyDescent="0.2">
      <c r="A77" s="4">
        <f>IF('True_Odds_Calculator_3-way'!A78="","",'True_Odds_Calculator_3-way'!A78)</f>
        <v>3.13</v>
      </c>
      <c r="B77" s="4">
        <f>IF('True_Odds_Calculator_3-way'!B78="","",'True_Odds_Calculator_3-way'!B78)</f>
        <v>3.66</v>
      </c>
      <c r="C77" s="4">
        <f>IF('True_Odds_Calculator_3-way'!C78="","",'True_Odds_Calculator_3-way'!C78)</f>
        <v>2.16</v>
      </c>
      <c r="D77" s="4">
        <f t="shared" si="5"/>
        <v>5.5675824570183607E-2</v>
      </c>
      <c r="E77" s="4">
        <f t="shared" si="6"/>
        <v>3.3230296187031114</v>
      </c>
      <c r="F77" s="4">
        <f t="shared" si="7"/>
        <v>3.9267205537154508</v>
      </c>
      <c r="G77" s="4">
        <f t="shared" si="8"/>
        <v>2.2502029722706411</v>
      </c>
      <c r="I77" s="4">
        <f t="shared" si="9"/>
        <v>1.0556758245701836</v>
      </c>
    </row>
    <row r="78" spans="1:9" x14ac:dyDescent="0.2">
      <c r="A78" s="4">
        <f>IF('True_Odds_Calculator_3-way'!A79="","",'True_Odds_Calculator_3-way'!A79)</f>
        <v>3.31</v>
      </c>
      <c r="B78" s="4">
        <f>IF('True_Odds_Calculator_3-way'!B79="","",'True_Odds_Calculator_3-way'!B79)</f>
        <v>3.7</v>
      </c>
      <c r="C78" s="4">
        <f>IF('True_Odds_Calculator_3-way'!C79="","",'True_Odds_Calculator_3-way'!C79)</f>
        <v>2.17</v>
      </c>
      <c r="D78" s="4">
        <f t="shared" si="5"/>
        <v>3.3214566983205351E-2</v>
      </c>
      <c r="E78" s="4">
        <f t="shared" si="6"/>
        <v>3.4359150829437137</v>
      </c>
      <c r="F78" s="4">
        <f t="shared" si="7"/>
        <v>3.8580433275152317</v>
      </c>
      <c r="G78" s="4">
        <f t="shared" si="8"/>
        <v>2.2234180715254404</v>
      </c>
      <c r="I78" s="4">
        <f t="shared" si="9"/>
        <v>1.0332145669832054</v>
      </c>
    </row>
    <row r="79" spans="1:9" x14ac:dyDescent="0.2">
      <c r="A79" s="4">
        <f>IF('True_Odds_Calculator_3-way'!A80="","",'True_Odds_Calculator_3-way'!A80)</f>
        <v>2.5499999999999998</v>
      </c>
      <c r="B79" s="4">
        <f>IF('True_Odds_Calculator_3-way'!B80="","",'True_Odds_Calculator_3-way'!B80)</f>
        <v>3.63</v>
      </c>
      <c r="C79" s="4">
        <f>IF('True_Odds_Calculator_3-way'!C80="","",'True_Odds_Calculator_3-way'!C80)</f>
        <v>2.74</v>
      </c>
      <c r="D79" s="4">
        <f t="shared" si="5"/>
        <v>3.2602460058644978E-2</v>
      </c>
      <c r="E79" s="4">
        <f t="shared" si="6"/>
        <v>2.6226799454427194</v>
      </c>
      <c r="F79" s="4">
        <f t="shared" si="7"/>
        <v>3.7790808732047263</v>
      </c>
      <c r="G79" s="4">
        <f t="shared" si="8"/>
        <v>2.824092766068321</v>
      </c>
      <c r="I79" s="4">
        <f t="shared" si="9"/>
        <v>1.032602460058645</v>
      </c>
    </row>
    <row r="80" spans="1:9" x14ac:dyDescent="0.2">
      <c r="A80" s="4">
        <f>IF('True_Odds_Calculator_3-way'!A81="","",'True_Odds_Calculator_3-way'!A81)</f>
        <v>2.61</v>
      </c>
      <c r="B80" s="4">
        <f>IF('True_Odds_Calculator_3-way'!B81="","",'True_Odds_Calculator_3-way'!B81)</f>
        <v>3</v>
      </c>
      <c r="C80" s="4">
        <f>IF('True_Odds_Calculator_3-way'!C81="","",'True_Odds_Calculator_3-way'!C81)</f>
        <v>3.05</v>
      </c>
      <c r="D80" s="4">
        <f t="shared" si="5"/>
        <v>4.4343948244457199E-2</v>
      </c>
      <c r="E80" s="4">
        <f t="shared" si="6"/>
        <v>2.7147322951006032</v>
      </c>
      <c r="F80" s="4">
        <f t="shared" si="7"/>
        <v>3.1392047321721992</v>
      </c>
      <c r="G80" s="4">
        <f t="shared" si="8"/>
        <v>3.19399491774776</v>
      </c>
      <c r="I80" s="4">
        <f t="shared" si="9"/>
        <v>1.0443439482444572</v>
      </c>
    </row>
    <row r="81" spans="1:9" x14ac:dyDescent="0.2">
      <c r="A81" s="4">
        <f>IF('True_Odds_Calculator_3-way'!A82="","",'True_Odds_Calculator_3-way'!A82)</f>
        <v>3.74</v>
      </c>
      <c r="B81" s="4">
        <f>IF('True_Odds_Calculator_3-way'!B82="","",'True_Odds_Calculator_3-way'!B82)</f>
        <v>3.36</v>
      </c>
      <c r="C81" s="4">
        <f>IF('True_Odds_Calculator_3-way'!C82="","",'True_Odds_Calculator_3-way'!C82)</f>
        <v>2.08</v>
      </c>
      <c r="D81" s="4">
        <f t="shared" si="5"/>
        <v>4.5767957532663495E-2</v>
      </c>
      <c r="E81" s="4">
        <f t="shared" si="6"/>
        <v>3.9663071205666416</v>
      </c>
      <c r="F81" s="4">
        <f t="shared" si="7"/>
        <v>3.5415397244752258</v>
      </c>
      <c r="G81" s="4">
        <f t="shared" si="8"/>
        <v>2.1481665901065647</v>
      </c>
      <c r="I81" s="4">
        <f t="shared" si="9"/>
        <v>1.0457679575326635</v>
      </c>
    </row>
    <row r="82" spans="1:9" x14ac:dyDescent="0.2">
      <c r="A82" s="4">
        <f>IF('True_Odds_Calculator_3-way'!A83="","",'True_Odds_Calculator_3-way'!A83)</f>
        <v>1.95</v>
      </c>
      <c r="B82" s="4">
        <f>IF('True_Odds_Calculator_3-way'!B83="","",'True_Odds_Calculator_3-way'!B83)</f>
        <v>3.55</v>
      </c>
      <c r="C82" s="4">
        <f>IF('True_Odds_Calculator_3-way'!C83="","",'True_Odds_Calculator_3-way'!C83)</f>
        <v>3.96</v>
      </c>
      <c r="D82" s="4">
        <f t="shared" si="5"/>
        <v>4.7035906190835863E-2</v>
      </c>
      <c r="E82" s="4">
        <f t="shared" si="6"/>
        <v>2.0114982169325368</v>
      </c>
      <c r="F82" s="4">
        <f t="shared" si="7"/>
        <v>3.7592358958887582</v>
      </c>
      <c r="G82" s="4">
        <f t="shared" si="8"/>
        <v>4.2221417900103191</v>
      </c>
      <c r="I82" s="4">
        <f t="shared" si="9"/>
        <v>1.0470359061908359</v>
      </c>
    </row>
    <row r="83" spans="1:9" x14ac:dyDescent="0.2">
      <c r="A83" s="4">
        <f>IF('True_Odds_Calculator_3-way'!A84="","",'True_Odds_Calculator_3-way'!A84)</f>
        <v>4.3499999999999996</v>
      </c>
      <c r="B83" s="4">
        <f>IF('True_Odds_Calculator_3-way'!B84="","",'True_Odds_Calculator_3-way'!B84)</f>
        <v>3.25</v>
      </c>
      <c r="C83" s="4">
        <f>IF('True_Odds_Calculator_3-way'!C84="","",'True_Odds_Calculator_3-way'!C84)</f>
        <v>1.96</v>
      </c>
      <c r="D83" s="4">
        <f t="shared" si="5"/>
        <v>4.7781446796225202E-2</v>
      </c>
      <c r="E83" s="4">
        <f t="shared" si="6"/>
        <v>4.6738164848757453</v>
      </c>
      <c r="F83" s="4">
        <f t="shared" si="7"/>
        <v>3.4274140347983839</v>
      </c>
      <c r="G83" s="4">
        <f t="shared" si="8"/>
        <v>2.0231573311267144</v>
      </c>
      <c r="I83" s="4">
        <f t="shared" si="9"/>
        <v>1.0477814467962252</v>
      </c>
    </row>
    <row r="84" spans="1:9" x14ac:dyDescent="0.2">
      <c r="A84" s="4">
        <f>IF('True_Odds_Calculator_3-way'!A85="","",'True_Odds_Calculator_3-way'!A85)</f>
        <v>2.37</v>
      </c>
      <c r="B84" s="4">
        <f>IF('True_Odds_Calculator_3-way'!B85="","",'True_Odds_Calculator_3-way'!B85)</f>
        <v>2.99</v>
      </c>
      <c r="C84" s="4">
        <f>IF('True_Odds_Calculator_3-way'!C85="","",'True_Odds_Calculator_3-way'!C85)</f>
        <v>3.48</v>
      </c>
      <c r="D84" s="4">
        <f t="shared" si="5"/>
        <v>4.3745410644239646E-2</v>
      </c>
      <c r="E84" s="4">
        <f t="shared" si="6"/>
        <v>2.4548363822279349</v>
      </c>
      <c r="F84" s="4">
        <f t="shared" si="7"/>
        <v>3.1263056528340236</v>
      </c>
      <c r="G84" s="4">
        <f t="shared" si="8"/>
        <v>3.6660315863272195</v>
      </c>
      <c r="I84" s="4">
        <f t="shared" si="9"/>
        <v>1.0437454106442396</v>
      </c>
    </row>
    <row r="85" spans="1:9" x14ac:dyDescent="0.2">
      <c r="A85" s="4">
        <f>IF('True_Odds_Calculator_3-way'!A86="","",'True_Odds_Calculator_3-way'!A86)</f>
        <v>2.38</v>
      </c>
      <c r="B85" s="4">
        <f>IF('True_Odds_Calculator_3-way'!B86="","",'True_Odds_Calculator_3-way'!B86)</f>
        <v>3.04</v>
      </c>
      <c r="C85" s="4">
        <f>IF('True_Odds_Calculator_3-way'!C86="","",'True_Odds_Calculator_3-way'!C86)</f>
        <v>3.38</v>
      </c>
      <c r="D85" s="4">
        <f t="shared" si="5"/>
        <v>4.4973423813623903E-2</v>
      </c>
      <c r="E85" s="4">
        <f t="shared" si="6"/>
        <v>2.4680576211029779</v>
      </c>
      <c r="F85" s="4">
        <f t="shared" si="7"/>
        <v>3.1851573994189999</v>
      </c>
      <c r="G85" s="4">
        <f t="shared" si="8"/>
        <v>3.5604059754895911</v>
      </c>
      <c r="I85" s="4">
        <f t="shared" si="9"/>
        <v>1.0449734238136239</v>
      </c>
    </row>
    <row r="86" spans="1:9" x14ac:dyDescent="0.2">
      <c r="A86" s="4">
        <f>IF('True_Odds_Calculator_3-way'!A87="","",'True_Odds_Calculator_3-way'!A87)</f>
        <v>1.93</v>
      </c>
      <c r="B86" s="4">
        <f>IF('True_Odds_Calculator_3-way'!B87="","",'True_Odds_Calculator_3-way'!B87)</f>
        <v>3.48</v>
      </c>
      <c r="C86" s="4">
        <f>IF('True_Odds_Calculator_3-way'!C87="","",'True_Odds_Calculator_3-way'!C87)</f>
        <v>3.94</v>
      </c>
      <c r="D86" s="4">
        <f t="shared" si="5"/>
        <v>5.9298143463971886E-2</v>
      </c>
      <c r="E86" s="4">
        <f t="shared" si="6"/>
        <v>2.0065466908446212</v>
      </c>
      <c r="F86" s="4">
        <f t="shared" si="7"/>
        <v>3.7370566014430064</v>
      </c>
      <c r="G86" s="4">
        <f t="shared" si="8"/>
        <v>4.2727545552167445</v>
      </c>
      <c r="I86" s="4">
        <f t="shared" si="9"/>
        <v>1.0592981434639719</v>
      </c>
    </row>
    <row r="87" spans="1:9" x14ac:dyDescent="0.2">
      <c r="A87" s="4">
        <f>IF('True_Odds_Calculator_3-way'!A88="","",'True_Odds_Calculator_3-way'!A88)</f>
        <v>4.55</v>
      </c>
      <c r="B87" s="4">
        <f>IF('True_Odds_Calculator_3-way'!B88="","",'True_Odds_Calculator_3-way'!B88)</f>
        <v>3.55</v>
      </c>
      <c r="C87" s="4">
        <f>IF('True_Odds_Calculator_3-way'!C88="","",'True_Odds_Calculator_3-way'!C88)</f>
        <v>1.79</v>
      </c>
      <c r="D87" s="4">
        <f t="shared" si="5"/>
        <v>6.0129578502384984E-2</v>
      </c>
      <c r="E87" s="4">
        <f t="shared" si="6"/>
        <v>5.0065829820822234</v>
      </c>
      <c r="F87" s="4">
        <f t="shared" si="7"/>
        <v>3.8219440647103586</v>
      </c>
      <c r="G87" s="4">
        <f t="shared" si="8"/>
        <v>1.8566101889007622</v>
      </c>
      <c r="I87" s="4">
        <f t="shared" si="9"/>
        <v>1.060129578502385</v>
      </c>
    </row>
    <row r="88" spans="1:9" x14ac:dyDescent="0.2">
      <c r="A88" s="4">
        <f>IF('True_Odds_Calculator_3-way'!A89="","",'True_Odds_Calculator_3-way'!A89)</f>
        <v>3.5</v>
      </c>
      <c r="B88" s="4">
        <f>IF('True_Odds_Calculator_3-way'!B89="","",'True_Odds_Calculator_3-way'!B89)</f>
        <v>3.33</v>
      </c>
      <c r="C88" s="4">
        <f>IF('True_Odds_Calculator_3-way'!C89="","",'True_Odds_Calculator_3-way'!C89)</f>
        <v>2.2400000000000002</v>
      </c>
      <c r="D88" s="4">
        <f t="shared" si="5"/>
        <v>3.24431574431574E-2</v>
      </c>
      <c r="E88" s="4">
        <f t="shared" si="6"/>
        <v>3.6376877560309508</v>
      </c>
      <c r="F88" s="4">
        <f t="shared" si="7"/>
        <v>3.4543995060203767</v>
      </c>
      <c r="G88" s="4">
        <f t="shared" si="8"/>
        <v>2.2956093557652855</v>
      </c>
      <c r="I88" s="4">
        <f t="shared" si="9"/>
        <v>1.0324431574431574</v>
      </c>
    </row>
    <row r="89" spans="1:9" x14ac:dyDescent="0.2">
      <c r="A89" s="4">
        <f>IF('True_Odds_Calculator_3-way'!A90="","",'True_Odds_Calculator_3-way'!A90)</f>
        <v>1.1100000000000001</v>
      </c>
      <c r="B89" s="4">
        <f>IF('True_Odds_Calculator_3-way'!B90="","",'True_Odds_Calculator_3-way'!B90)</f>
        <v>10.15</v>
      </c>
      <c r="C89" s="4">
        <f>IF('True_Odds_Calculator_3-way'!C90="","",'True_Odds_Calculator_3-way'!C90)</f>
        <v>27.06</v>
      </c>
      <c r="D89" s="4">
        <f t="shared" si="5"/>
        <v>3.6377983392281044E-2</v>
      </c>
      <c r="E89" s="4">
        <f t="shared" si="6"/>
        <v>1.1251442775416625</v>
      </c>
      <c r="F89" s="4">
        <f t="shared" si="7"/>
        <v>11.574586755445099</v>
      </c>
      <c r="G89" s="4">
        <f t="shared" si="8"/>
        <v>40.2756132069863</v>
      </c>
      <c r="I89" s="4">
        <f t="shared" si="9"/>
        <v>1.036377983392281</v>
      </c>
    </row>
    <row r="90" spans="1:9" x14ac:dyDescent="0.2">
      <c r="A90" s="4">
        <f>IF('True_Odds_Calculator_3-way'!A91="","",'True_Odds_Calculator_3-way'!A91)</f>
        <v>3.19</v>
      </c>
      <c r="B90" s="4">
        <f>IF('True_Odds_Calculator_3-way'!B91="","",'True_Odds_Calculator_3-way'!B91)</f>
        <v>3.86</v>
      </c>
      <c r="C90" s="4">
        <f>IF('True_Odds_Calculator_3-way'!C91="","",'True_Odds_Calculator_3-way'!C91)</f>
        <v>2.17</v>
      </c>
      <c r="D90" s="4">
        <f t="shared" si="5"/>
        <v>3.3376474424962499E-2</v>
      </c>
      <c r="E90" s="4">
        <f t="shared" si="6"/>
        <v>3.3073799660994547</v>
      </c>
      <c r="F90" s="4">
        <f t="shared" si="7"/>
        <v>4.033203492333465</v>
      </c>
      <c r="G90" s="4">
        <f t="shared" si="8"/>
        <v>2.2236849047688083</v>
      </c>
      <c r="I90" s="4">
        <f t="shared" si="9"/>
        <v>1.0333764744249625</v>
      </c>
    </row>
    <row r="91" spans="1:9" x14ac:dyDescent="0.2">
      <c r="A91" s="4">
        <f>IF('True_Odds_Calculator_3-way'!A92="","",'True_Odds_Calculator_3-way'!A92)</f>
        <v>3.56</v>
      </c>
      <c r="B91" s="4">
        <f>IF('True_Odds_Calculator_3-way'!B92="","",'True_Odds_Calculator_3-way'!B92)</f>
        <v>3.31</v>
      </c>
      <c r="C91" s="4">
        <f>IF('True_Odds_Calculator_3-way'!C92="","",'True_Odds_Calculator_3-way'!C92)</f>
        <v>2.25</v>
      </c>
      <c r="D91" s="4">
        <f t="shared" si="5"/>
        <v>2.7458124474316392E-2</v>
      </c>
      <c r="E91" s="4">
        <f t="shared" si="6"/>
        <v>3.679904693608457</v>
      </c>
      <c r="F91" s="4">
        <f t="shared" si="7"/>
        <v>3.4134108660200839</v>
      </c>
      <c r="G91" s="4">
        <f t="shared" si="8"/>
        <v>2.2973098651755488</v>
      </c>
      <c r="I91" s="4">
        <f t="shared" si="9"/>
        <v>1.0274581244743164</v>
      </c>
    </row>
    <row r="92" spans="1:9" x14ac:dyDescent="0.2">
      <c r="A92" s="4">
        <f>IF('True_Odds_Calculator_3-way'!A93="","",'True_Odds_Calculator_3-way'!A93)</f>
        <v>1.94</v>
      </c>
      <c r="B92" s="4">
        <f>IF('True_Odds_Calculator_3-way'!B93="","",'True_Odds_Calculator_3-way'!B93)</f>
        <v>3.46</v>
      </c>
      <c r="C92" s="4">
        <f>IF('True_Odds_Calculator_3-way'!C93="","",'True_Odds_Calculator_3-way'!C93)</f>
        <v>4.41</v>
      </c>
      <c r="D92" s="4">
        <f t="shared" si="5"/>
        <v>3.1238628180748185E-2</v>
      </c>
      <c r="E92" s="4">
        <f t="shared" si="6"/>
        <v>1.9799978970407943</v>
      </c>
      <c r="F92" s="4">
        <f t="shared" si="7"/>
        <v>3.589317924502831</v>
      </c>
      <c r="G92" s="4">
        <f t="shared" si="8"/>
        <v>4.6222576945282041</v>
      </c>
      <c r="I92" s="4">
        <f t="shared" si="9"/>
        <v>1.0312386281807482</v>
      </c>
    </row>
    <row r="93" spans="1:9" x14ac:dyDescent="0.2">
      <c r="A93" s="4">
        <f>IF('True_Odds_Calculator_3-way'!A94="","",'True_Odds_Calculator_3-way'!A94)</f>
        <v>2.19</v>
      </c>
      <c r="B93" s="4">
        <f>IF('True_Odds_Calculator_3-way'!B94="","",'True_Odds_Calculator_3-way'!B94)</f>
        <v>3.41</v>
      </c>
      <c r="C93" s="4">
        <f>IF('True_Odds_Calculator_3-way'!C94="","",'True_Odds_Calculator_3-way'!C94)</f>
        <v>3.59</v>
      </c>
      <c r="D93" s="4">
        <f t="shared" si="5"/>
        <v>2.8427668564445563E-2</v>
      </c>
      <c r="E93" s="4">
        <f t="shared" si="6"/>
        <v>2.2364104322149858</v>
      </c>
      <c r="F93" s="4">
        <f t="shared" si="7"/>
        <v>3.5238659155970731</v>
      </c>
      <c r="G93" s="4">
        <f t="shared" si="8"/>
        <v>3.7164270636485046</v>
      </c>
      <c r="I93" s="4">
        <f t="shared" si="9"/>
        <v>1.0284276685644456</v>
      </c>
    </row>
    <row r="94" spans="1:9" x14ac:dyDescent="0.2">
      <c r="A94" s="4">
        <f>IF('True_Odds_Calculator_3-way'!A95="","",'True_Odds_Calculator_3-way'!A95)</f>
        <v>3.07</v>
      </c>
      <c r="B94" s="4">
        <f>IF('True_Odds_Calculator_3-way'!B95="","",'True_Odds_Calculator_3-way'!B95)</f>
        <v>3.1</v>
      </c>
      <c r="C94" s="4">
        <f>IF('True_Odds_Calculator_3-way'!C95="","",'True_Odds_Calculator_3-way'!C95)</f>
        <v>2.63</v>
      </c>
      <c r="D94" s="4">
        <f t="shared" si="5"/>
        <v>2.8541681066220903E-2</v>
      </c>
      <c r="E94" s="4">
        <f t="shared" si="6"/>
        <v>3.1623652694232502</v>
      </c>
      <c r="F94" s="4">
        <f t="shared" si="7"/>
        <v>3.1942069711854439</v>
      </c>
      <c r="G94" s="4">
        <f t="shared" si="8"/>
        <v>2.6974954924468171</v>
      </c>
      <c r="I94" s="4">
        <f t="shared" si="9"/>
        <v>1.0285416810662209</v>
      </c>
    </row>
    <row r="95" spans="1:9" x14ac:dyDescent="0.2">
      <c r="A95" s="4">
        <f>IF('True_Odds_Calculator_3-way'!A96="","",'True_Odds_Calculator_3-way'!A96)</f>
        <v>1.78</v>
      </c>
      <c r="B95" s="4">
        <f>IF('True_Odds_Calculator_3-way'!B96="","",'True_Odds_Calculator_3-way'!B96)</f>
        <v>3.61</v>
      </c>
      <c r="C95" s="4">
        <f>IF('True_Odds_Calculator_3-way'!C96="","",'True_Odds_Calculator_3-way'!C96)</f>
        <v>5.24</v>
      </c>
      <c r="D95" s="4">
        <f t="shared" si="5"/>
        <v>2.9645757714784837E-2</v>
      </c>
      <c r="E95" s="4">
        <f t="shared" si="6"/>
        <v>1.81187046860081</v>
      </c>
      <c r="F95" s="4">
        <f t="shared" si="7"/>
        <v>3.7435462524503964</v>
      </c>
      <c r="G95" s="4">
        <f t="shared" si="8"/>
        <v>5.5261510465013997</v>
      </c>
      <c r="I95" s="4">
        <f t="shared" si="9"/>
        <v>1.0296457577147848</v>
      </c>
    </row>
    <row r="96" spans="1:9" x14ac:dyDescent="0.2">
      <c r="A96" s="4">
        <f>IF('True_Odds_Calculator_3-way'!A97="","",'True_Odds_Calculator_3-way'!A97)</f>
        <v>2.91</v>
      </c>
      <c r="B96" s="4">
        <f>IF('True_Odds_Calculator_3-way'!B97="","",'True_Odds_Calculator_3-way'!B97)</f>
        <v>3.08</v>
      </c>
      <c r="C96" s="4">
        <f>IF('True_Odds_Calculator_3-way'!C97="","",'True_Odds_Calculator_3-way'!C97)</f>
        <v>2.79</v>
      </c>
      <c r="D96" s="4">
        <f t="shared" si="5"/>
        <v>2.6740875427273769E-2</v>
      </c>
      <c r="E96" s="4">
        <f t="shared" si="6"/>
        <v>2.9874914937378616</v>
      </c>
      <c r="F96" s="4">
        <f t="shared" si="7"/>
        <v>3.166945204181761</v>
      </c>
      <c r="G96" s="4">
        <f t="shared" si="8"/>
        <v>2.8611540813262937</v>
      </c>
      <c r="I96" s="4">
        <f t="shared" si="9"/>
        <v>1.0267408754272738</v>
      </c>
    </row>
    <row r="97" spans="1:9" x14ac:dyDescent="0.2">
      <c r="A97" s="4">
        <f>IF('True_Odds_Calculator_3-way'!A98="","",'True_Odds_Calculator_3-way'!A98)</f>
        <v>1.74</v>
      </c>
      <c r="B97" s="4">
        <f>IF('True_Odds_Calculator_3-way'!B98="","",'True_Odds_Calculator_3-way'!B98)</f>
        <v>3.68</v>
      </c>
      <c r="C97" s="4">
        <f>IF('True_Odds_Calculator_3-way'!C98="","",'True_Odds_Calculator_3-way'!C98)</f>
        <v>5.45</v>
      </c>
      <c r="D97" s="4">
        <f t="shared" si="5"/>
        <v>2.9938012645053469E-2</v>
      </c>
      <c r="E97" s="4">
        <f t="shared" si="6"/>
        <v>1.7707473406396534</v>
      </c>
      <c r="F97" s="4">
        <f t="shared" si="7"/>
        <v>3.8202964212837136</v>
      </c>
      <c r="G97" s="4">
        <f t="shared" si="8"/>
        <v>5.7634595184983723</v>
      </c>
      <c r="I97" s="4">
        <f t="shared" si="9"/>
        <v>1.0299380126450535</v>
      </c>
    </row>
    <row r="98" spans="1:9" x14ac:dyDescent="0.2">
      <c r="A98" s="4">
        <f>IF('True_Odds_Calculator_3-way'!A99="","",'True_Odds_Calculator_3-way'!A99)</f>
        <v>1.73</v>
      </c>
      <c r="B98" s="4">
        <f>IF('True_Odds_Calculator_3-way'!B99="","",'True_Odds_Calculator_3-way'!B99)</f>
        <v>3.78</v>
      </c>
      <c r="C98" s="4">
        <f>IF('True_Odds_Calculator_3-way'!C99="","",'True_Odds_Calculator_3-way'!C99)</f>
        <v>5.3</v>
      </c>
      <c r="D98" s="4">
        <f t="shared" si="5"/>
        <v>3.1264191914208261E-2</v>
      </c>
      <c r="E98" s="4">
        <f t="shared" si="6"/>
        <v>1.7617628530211413</v>
      </c>
      <c r="F98" s="4">
        <f t="shared" si="7"/>
        <v>3.9350114406083692</v>
      </c>
      <c r="G98" s="4">
        <f t="shared" si="8"/>
        <v>5.6098511865902827</v>
      </c>
      <c r="I98" s="4">
        <f t="shared" si="9"/>
        <v>1.0312641919142083</v>
      </c>
    </row>
    <row r="99" spans="1:9" x14ac:dyDescent="0.2">
      <c r="A99" s="4">
        <f>IF('True_Odds_Calculator_3-way'!A100="","",'True_Odds_Calculator_3-way'!A100)</f>
        <v>1.37</v>
      </c>
      <c r="B99" s="4">
        <f>IF('True_Odds_Calculator_3-way'!B100="","",'True_Odds_Calculator_3-way'!B100)</f>
        <v>5.45</v>
      </c>
      <c r="C99" s="4">
        <f>IF('True_Odds_Calculator_3-way'!C100="","",'True_Odds_Calculator_3-way'!C100)</f>
        <v>8.5</v>
      </c>
      <c r="D99" s="4">
        <f t="shared" si="5"/>
        <v>3.106030465490961E-2</v>
      </c>
      <c r="E99" s="4">
        <f t="shared" si="6"/>
        <v>1.3897119604390393</v>
      </c>
      <c r="F99" s="4">
        <f t="shared" si="7"/>
        <v>5.7759129346630775</v>
      </c>
      <c r="G99" s="4">
        <f t="shared" si="8"/>
        <v>9.3202183251135082</v>
      </c>
      <c r="I99" s="4">
        <f t="shared" si="9"/>
        <v>1.0310603046549096</v>
      </c>
    </row>
    <row r="100" spans="1:9" x14ac:dyDescent="0.2">
      <c r="A100" s="4">
        <f>IF('True_Odds_Calculator_3-way'!A101="","",'True_Odds_Calculator_3-way'!A101)</f>
        <v>1.96</v>
      </c>
      <c r="B100" s="4">
        <f>IF('True_Odds_Calculator_3-way'!B101="","",'True_Odds_Calculator_3-way'!B101)</f>
        <v>3.64</v>
      </c>
      <c r="C100" s="4">
        <f>IF('True_Odds_Calculator_3-way'!C101="","",'True_Odds_Calculator_3-way'!C101)</f>
        <v>4.0999999999999996</v>
      </c>
      <c r="D100" s="4">
        <f t="shared" si="5"/>
        <v>2.8831795382318059E-2</v>
      </c>
      <c r="E100" s="4">
        <f t="shared" si="6"/>
        <v>1.9976288817500381</v>
      </c>
      <c r="F100" s="4">
        <f t="shared" si="7"/>
        <v>3.7719526285384175</v>
      </c>
      <c r="G100" s="4">
        <f t="shared" si="8"/>
        <v>4.2681810753391067</v>
      </c>
      <c r="I100" s="4">
        <f t="shared" si="9"/>
        <v>1.0288317953823181</v>
      </c>
    </row>
    <row r="101" spans="1:9" x14ac:dyDescent="0.2">
      <c r="A101" s="4">
        <f>IF('True_Odds_Calculator_3-way'!A102="","",'True_Odds_Calculator_3-way'!A102)</f>
        <v>3.37</v>
      </c>
      <c r="B101" s="4">
        <f>IF('True_Odds_Calculator_3-way'!B102="","",'True_Odds_Calculator_3-way'!B102)</f>
        <v>3.46</v>
      </c>
      <c r="C101" s="4">
        <f>IF('True_Odds_Calculator_3-way'!C102="","",'True_Odds_Calculator_3-way'!C102)</f>
        <v>2.2599999999999998</v>
      </c>
      <c r="D101" s="4">
        <f t="shared" si="5"/>
        <v>2.8231122191167524E-2</v>
      </c>
      <c r="E101" s="4">
        <f t="shared" si="6"/>
        <v>3.4803729295704851</v>
      </c>
      <c r="F101" s="4">
        <f t="shared" si="7"/>
        <v>3.5764487945795298</v>
      </c>
      <c r="G101" s="4">
        <f t="shared" si="8"/>
        <v>2.3091088462738703</v>
      </c>
      <c r="I101" s="4">
        <f t="shared" si="9"/>
        <v>1.0282311221911675</v>
      </c>
    </row>
    <row r="102" spans="1:9" x14ac:dyDescent="0.2">
      <c r="A102" s="4">
        <f>IF('True_Odds_Calculator_3-way'!A103="","",'True_Odds_Calculator_3-way'!A103)</f>
        <v>2.35</v>
      </c>
      <c r="B102" s="4">
        <f>IF('True_Odds_Calculator_3-way'!B103="","",'True_Odds_Calculator_3-way'!B103)</f>
        <v>3.28</v>
      </c>
      <c r="C102" s="4">
        <f>IF('True_Odds_Calculator_3-way'!C103="","",'True_Odds_Calculator_3-way'!C103)</f>
        <v>3.36</v>
      </c>
      <c r="D102" s="4">
        <f t="shared" si="5"/>
        <v>2.8029011293152495E-2</v>
      </c>
      <c r="E102" s="4">
        <f t="shared" si="6"/>
        <v>2.402755030850606</v>
      </c>
      <c r="F102" s="4">
        <f t="shared" si="7"/>
        <v>3.3836934633099442</v>
      </c>
      <c r="G102" s="4">
        <f t="shared" si="8"/>
        <v>3.4688973340572051</v>
      </c>
      <c r="I102" s="4">
        <f t="shared" si="9"/>
        <v>1.0280290112931525</v>
      </c>
    </row>
    <row r="103" spans="1:9" x14ac:dyDescent="0.2">
      <c r="A103" s="4">
        <f>IF('True_Odds_Calculator_3-way'!A104="","",'True_Odds_Calculator_3-way'!A104)</f>
        <v>2.85</v>
      </c>
      <c r="B103" s="4">
        <f>IF('True_Odds_Calculator_3-way'!B104="","",'True_Odds_Calculator_3-way'!B104)</f>
        <v>3.49</v>
      </c>
      <c r="C103" s="4">
        <f>IF('True_Odds_Calculator_3-way'!C104="","",'True_Odds_Calculator_3-way'!C104)</f>
        <v>2.56</v>
      </c>
      <c r="D103" s="4">
        <f t="shared" si="5"/>
        <v>2.8035144271854495E-2</v>
      </c>
      <c r="E103" s="4">
        <f t="shared" si="6"/>
        <v>2.927982080037288</v>
      </c>
      <c r="F103" s="4">
        <f t="shared" si="7"/>
        <v>3.60766104314036</v>
      </c>
      <c r="G103" s="4">
        <f t="shared" si="8"/>
        <v>2.6227447705870155</v>
      </c>
      <c r="I103" s="4">
        <f t="shared" si="9"/>
        <v>1.0280351442718545</v>
      </c>
    </row>
    <row r="104" spans="1:9" x14ac:dyDescent="0.2">
      <c r="A104" s="4">
        <f>IF('True_Odds_Calculator_3-way'!A105="","",'True_Odds_Calculator_3-way'!A105)</f>
        <v>1.6</v>
      </c>
      <c r="B104" s="4">
        <f>IF('True_Odds_Calculator_3-way'!B105="","",'True_Odds_Calculator_3-way'!B105)</f>
        <v>4.1900000000000004</v>
      </c>
      <c r="C104" s="4">
        <f>IF('True_Odds_Calculator_3-way'!C105="","",'True_Odds_Calculator_3-way'!C105)</f>
        <v>5.99</v>
      </c>
      <c r="D104" s="4">
        <f t="shared" si="5"/>
        <v>3.0608392667173856E-2</v>
      </c>
      <c r="E104" s="4">
        <f t="shared" si="6"/>
        <v>1.6265526193422117</v>
      </c>
      <c r="F104" s="4">
        <f t="shared" si="7"/>
        <v>4.377120691672304</v>
      </c>
      <c r="G104" s="4">
        <f t="shared" si="8"/>
        <v>6.3799064336652371</v>
      </c>
      <c r="I104" s="4">
        <f t="shared" si="9"/>
        <v>1.0306083926671739</v>
      </c>
    </row>
    <row r="105" spans="1:9" x14ac:dyDescent="0.2">
      <c r="A105" s="4">
        <f>IF('True_Odds_Calculator_3-way'!A106="","",'True_Odds_Calculator_3-way'!A106)</f>
        <v>3.44</v>
      </c>
      <c r="B105" s="4">
        <f>IF('True_Odds_Calculator_3-way'!B106="","",'True_Odds_Calculator_3-way'!B106)</f>
        <v>3.18</v>
      </c>
      <c r="C105" s="4">
        <f>IF('True_Odds_Calculator_3-way'!C106="","",'True_Odds_Calculator_3-way'!C106)</f>
        <v>2.2200000000000002</v>
      </c>
      <c r="D105" s="4">
        <f t="shared" si="5"/>
        <v>5.5613533674086391E-2</v>
      </c>
      <c r="E105" s="4">
        <f t="shared" si="6"/>
        <v>3.6743115268417377</v>
      </c>
      <c r="F105" s="4">
        <f t="shared" si="7"/>
        <v>3.3792053218987315</v>
      </c>
      <c r="G105" s="4">
        <f t="shared" si="8"/>
        <v>2.3152831993263803</v>
      </c>
      <c r="I105" s="4">
        <f t="shared" si="9"/>
        <v>1.0556135336740864</v>
      </c>
    </row>
    <row r="106" spans="1:9" x14ac:dyDescent="0.2">
      <c r="A106" s="4">
        <f>IF('True_Odds_Calculator_3-way'!A107="","",'True_Odds_Calculator_3-way'!A107)</f>
        <v>3.47</v>
      </c>
      <c r="B106" s="4">
        <f>IF('True_Odds_Calculator_3-way'!B107="","",'True_Odds_Calculator_3-way'!B107)</f>
        <v>3.55</v>
      </c>
      <c r="C106" s="4">
        <f>IF('True_Odds_Calculator_3-way'!C107="","",'True_Odds_Calculator_3-way'!C107)</f>
        <v>2.02</v>
      </c>
      <c r="D106" s="4">
        <f t="shared" si="5"/>
        <v>6.4924083835911306E-2</v>
      </c>
      <c r="E106" s="4">
        <f t="shared" si="6"/>
        <v>3.7517387889013025</v>
      </c>
      <c r="F106" s="4">
        <f t="shared" si="7"/>
        <v>3.8454323902894338</v>
      </c>
      <c r="G106" s="4">
        <f t="shared" si="8"/>
        <v>2.1123422006300516</v>
      </c>
      <c r="I106" s="4">
        <f t="shared" si="9"/>
        <v>1.0649240838359113</v>
      </c>
    </row>
    <row r="107" spans="1:9" x14ac:dyDescent="0.2">
      <c r="A107" s="4">
        <f>IF('True_Odds_Calculator_3-way'!A108="","",'True_Odds_Calculator_3-way'!A108)</f>
        <v>3.58</v>
      </c>
      <c r="B107" s="4">
        <f>IF('True_Odds_Calculator_3-way'!B108="","",'True_Odds_Calculator_3-way'!B108)</f>
        <v>3.55</v>
      </c>
      <c r="C107" s="4">
        <f>IF('True_Odds_Calculator_3-way'!C108="","",'True_Odds_Calculator_3-way'!C108)</f>
        <v>1.99</v>
      </c>
      <c r="D107" s="4">
        <f t="shared" si="5"/>
        <v>6.3532312597688101E-2</v>
      </c>
      <c r="E107" s="4">
        <f t="shared" si="6"/>
        <v>3.8736842481458083</v>
      </c>
      <c r="F107" s="4">
        <f t="shared" si="7"/>
        <v>3.8385844040795685</v>
      </c>
      <c r="G107" s="4">
        <f t="shared" si="8"/>
        <v>2.0775545923750158</v>
      </c>
      <c r="I107" s="4">
        <f t="shared" si="9"/>
        <v>1.0635323125976881</v>
      </c>
    </row>
    <row r="108" spans="1:9" x14ac:dyDescent="0.2">
      <c r="A108" s="4">
        <f>IF('True_Odds_Calculator_3-way'!A109="","",'True_Odds_Calculator_3-way'!A109)</f>
        <v>2.58</v>
      </c>
      <c r="B108" s="4">
        <f>IF('True_Odds_Calculator_3-way'!B109="","",'True_Odds_Calculator_3-way'!B109)</f>
        <v>3.2</v>
      </c>
      <c r="C108" s="4">
        <f>IF('True_Odds_Calculator_3-way'!C109="","",'True_Odds_Calculator_3-way'!C109)</f>
        <v>2.75</v>
      </c>
      <c r="D108" s="4">
        <f t="shared" si="5"/>
        <v>6.3733262861169759E-2</v>
      </c>
      <c r="E108" s="4">
        <f t="shared" si="6"/>
        <v>2.7296116699394859</v>
      </c>
      <c r="F108" s="4">
        <f t="shared" si="7"/>
        <v>3.4334106260711765</v>
      </c>
      <c r="G108" s="4">
        <f t="shared" si="8"/>
        <v>2.9206294755799491</v>
      </c>
      <c r="I108" s="4">
        <f t="shared" si="9"/>
        <v>1.0637332628611698</v>
      </c>
    </row>
    <row r="109" spans="1:9" x14ac:dyDescent="0.2">
      <c r="A109" s="4">
        <f>IF('True_Odds_Calculator_3-way'!A110="","",'True_Odds_Calculator_3-way'!A110)</f>
        <v>1.76</v>
      </c>
      <c r="B109" s="4">
        <f>IF('True_Odds_Calculator_3-way'!B110="","",'True_Odds_Calculator_3-way'!B110)</f>
        <v>3.77</v>
      </c>
      <c r="C109" s="4">
        <f>IF('True_Odds_Calculator_3-way'!C110="","",'True_Odds_Calculator_3-way'!C110)</f>
        <v>4.93</v>
      </c>
      <c r="D109" s="4">
        <f t="shared" si="5"/>
        <v>3.6273564164030825E-2</v>
      </c>
      <c r="E109" s="4">
        <f t="shared" si="6"/>
        <v>1.7982680265110134</v>
      </c>
      <c r="F109" s="4">
        <f t="shared" si="7"/>
        <v>3.9500585980361493</v>
      </c>
      <c r="G109" s="4">
        <f t="shared" si="8"/>
        <v>5.2425032998494165</v>
      </c>
      <c r="I109" s="4">
        <f t="shared" si="9"/>
        <v>1.0362735641640308</v>
      </c>
    </row>
    <row r="110" spans="1:9" x14ac:dyDescent="0.2">
      <c r="A110" s="4">
        <f>IF('True_Odds_Calculator_3-way'!A111="","",'True_Odds_Calculator_3-way'!A111)</f>
        <v>1.41</v>
      </c>
      <c r="B110" s="4">
        <f>IF('True_Odds_Calculator_3-way'!B111="","",'True_Odds_Calculator_3-way'!B111)</f>
        <v>4.84</v>
      </c>
      <c r="C110" s="4">
        <f>IF('True_Odds_Calculator_3-way'!C111="","",'True_Odds_Calculator_3-way'!C111)</f>
        <v>8.2899999999999991</v>
      </c>
      <c r="D110" s="4">
        <f t="shared" si="5"/>
        <v>3.6458690165120267E-2</v>
      </c>
      <c r="E110" s="4">
        <f t="shared" si="6"/>
        <v>1.4345824078971514</v>
      </c>
      <c r="F110" s="4">
        <f t="shared" si="7"/>
        <v>5.1424808257016492</v>
      </c>
      <c r="G110" s="4">
        <f t="shared" si="8"/>
        <v>9.218767951638231</v>
      </c>
      <c r="I110" s="4">
        <f t="shared" si="9"/>
        <v>1.0364586901651203</v>
      </c>
    </row>
    <row r="111" spans="1:9" x14ac:dyDescent="0.2">
      <c r="A111" s="4">
        <f>IF('True_Odds_Calculator_3-way'!A112="","",'True_Odds_Calculator_3-way'!A112)</f>
        <v>1.79</v>
      </c>
      <c r="B111" s="4">
        <f>IF('True_Odds_Calculator_3-way'!B112="","",'True_Odds_Calculator_3-way'!B112)</f>
        <v>3.58</v>
      </c>
      <c r="C111" s="4">
        <f>IF('True_Odds_Calculator_3-way'!C112="","",'True_Odds_Calculator_3-way'!C112)</f>
        <v>5.05</v>
      </c>
      <c r="D111" s="4">
        <f t="shared" si="5"/>
        <v>3.6008628795840325E-2</v>
      </c>
      <c r="E111" s="4">
        <f t="shared" si="6"/>
        <v>1.8293028432662146</v>
      </c>
      <c r="F111" s="4">
        <f t="shared" si="7"/>
        <v>3.7407407407407405</v>
      </c>
      <c r="G111" s="4">
        <f t="shared" si="8"/>
        <v>5.3758548914659512</v>
      </c>
      <c r="I111" s="4">
        <f t="shared" si="9"/>
        <v>1.0360086287958403</v>
      </c>
    </row>
    <row r="112" spans="1:9" x14ac:dyDescent="0.2">
      <c r="A112" s="4">
        <f>IF('True_Odds_Calculator_3-way'!A113="","",'True_Odds_Calculator_3-way'!A113)</f>
        <v>1.47</v>
      </c>
      <c r="B112" s="4">
        <f>IF('True_Odds_Calculator_3-way'!B113="","",'True_Odds_Calculator_3-way'!B113)</f>
        <v>4.28</v>
      </c>
      <c r="C112" s="4">
        <f>IF('True_Odds_Calculator_3-way'!C113="","",'True_Odds_Calculator_3-way'!C113)</f>
        <v>8.02</v>
      </c>
      <c r="D112" s="4">
        <f t="shared" si="5"/>
        <v>3.8605247958367173E-2</v>
      </c>
      <c r="E112" s="4">
        <f t="shared" si="6"/>
        <v>1.4983435223719106</v>
      </c>
      <c r="F112" s="4">
        <f t="shared" si="7"/>
        <v>4.5294687361835191</v>
      </c>
      <c r="G112" s="4">
        <f t="shared" si="8"/>
        <v>8.9429549486873849</v>
      </c>
      <c r="I112" s="4">
        <f t="shared" si="9"/>
        <v>1.0386052479583672</v>
      </c>
    </row>
    <row r="113" spans="1:9" x14ac:dyDescent="0.2">
      <c r="A113" s="4">
        <f>IF('True_Odds_Calculator_3-way'!A114="","",'True_Odds_Calculator_3-way'!A114)</f>
        <v>3.31</v>
      </c>
      <c r="B113" s="4">
        <f>IF('True_Odds_Calculator_3-way'!B114="","",'True_Odds_Calculator_3-way'!B114)</f>
        <v>3.15</v>
      </c>
      <c r="C113" s="4">
        <f>IF('True_Odds_Calculator_3-way'!C114="","",'True_Odds_Calculator_3-way'!C114)</f>
        <v>2.39</v>
      </c>
      <c r="D113" s="4">
        <f t="shared" si="5"/>
        <v>3.7985162926699179E-2</v>
      </c>
      <c r="E113" s="4">
        <f t="shared" si="6"/>
        <v>3.4547913286859999</v>
      </c>
      <c r="F113" s="4">
        <f t="shared" si="7"/>
        <v>3.2808550023950964</v>
      </c>
      <c r="G113" s="4">
        <f t="shared" si="8"/>
        <v>2.464581979950176</v>
      </c>
      <c r="I113" s="4">
        <f t="shared" si="9"/>
        <v>1.0379851629266992</v>
      </c>
    </row>
    <row r="114" spans="1:9" x14ac:dyDescent="0.2">
      <c r="A114" s="4">
        <f>IF('True_Odds_Calculator_3-way'!A115="","",'True_Odds_Calculator_3-way'!A115)</f>
        <v>3.32</v>
      </c>
      <c r="B114" s="4">
        <f>IF('True_Odds_Calculator_3-way'!B115="","",'True_Odds_Calculator_3-way'!B115)</f>
        <v>3.11</v>
      </c>
      <c r="C114" s="4">
        <f>IF('True_Odds_Calculator_3-way'!C115="","",'True_Odds_Calculator_3-way'!C115)</f>
        <v>2.41</v>
      </c>
      <c r="D114" s="4">
        <f t="shared" si="5"/>
        <v>3.7685986973336583E-2</v>
      </c>
      <c r="E114" s="4">
        <f t="shared" si="6"/>
        <v>3.4644893902466412</v>
      </c>
      <c r="F114" s="4">
        <f t="shared" si="7"/>
        <v>3.2364406365224543</v>
      </c>
      <c r="G114" s="4">
        <f t="shared" si="8"/>
        <v>2.485239147752075</v>
      </c>
      <c r="I114" s="4">
        <f t="shared" si="9"/>
        <v>1.0376859869733366</v>
      </c>
    </row>
    <row r="115" spans="1:9" x14ac:dyDescent="0.2">
      <c r="A115" s="4">
        <f>IF('True_Odds_Calculator_3-way'!A116="","",'True_Odds_Calculator_3-way'!A116)</f>
        <v>2.5499999999999998</v>
      </c>
      <c r="B115" s="4">
        <f>IF('True_Odds_Calculator_3-way'!B116="","",'True_Odds_Calculator_3-way'!B116)</f>
        <v>3.04</v>
      </c>
      <c r="C115" s="4">
        <f>IF('True_Odds_Calculator_3-way'!C116="","",'True_Odds_Calculator_3-way'!C116)</f>
        <v>3.15</v>
      </c>
      <c r="D115" s="4">
        <f t="shared" si="5"/>
        <v>3.8564548626468298E-2</v>
      </c>
      <c r="E115" s="4">
        <f t="shared" si="6"/>
        <v>2.6364215458697271</v>
      </c>
      <c r="F115" s="4">
        <f t="shared" si="7"/>
        <v>3.1636307102324261</v>
      </c>
      <c r="G115" s="4">
        <f t="shared" si="8"/>
        <v>3.2829351581721142</v>
      </c>
      <c r="I115" s="4">
        <f t="shared" si="9"/>
        <v>1.0385645486264683</v>
      </c>
    </row>
    <row r="116" spans="1:9" x14ac:dyDescent="0.2">
      <c r="A116" s="4">
        <f>IF('True_Odds_Calculator_3-way'!A117="","",'True_Odds_Calculator_3-way'!A117)</f>
        <v>4.76</v>
      </c>
      <c r="B116" s="4">
        <f>IF('True_Odds_Calculator_3-way'!B117="","",'True_Odds_Calculator_3-way'!B117)</f>
        <v>3.96</v>
      </c>
      <c r="C116" s="4">
        <f>IF('True_Odds_Calculator_3-way'!C117="","",'True_Odds_Calculator_3-way'!C117)</f>
        <v>1.76</v>
      </c>
      <c r="D116" s="4">
        <f t="shared" si="5"/>
        <v>3.0791104320516016E-2</v>
      </c>
      <c r="E116" s="4">
        <f t="shared" si="6"/>
        <v>5.004495734362278</v>
      </c>
      <c r="F116" s="4">
        <f t="shared" si="7"/>
        <v>4.1277701538731053</v>
      </c>
      <c r="G116" s="4">
        <f t="shared" si="8"/>
        <v>1.7923777163577352</v>
      </c>
      <c r="I116" s="4">
        <f t="shared" si="9"/>
        <v>1.030791104320516</v>
      </c>
    </row>
    <row r="117" spans="1:9" x14ac:dyDescent="0.2">
      <c r="A117" s="4">
        <f>IF('True_Odds_Calculator_3-way'!A118="","",'True_Odds_Calculator_3-way'!A118)</f>
        <v>1.99</v>
      </c>
      <c r="B117" s="4">
        <f>IF('True_Odds_Calculator_3-way'!B118="","",'True_Odds_Calculator_3-way'!B118)</f>
        <v>3.49</v>
      </c>
      <c r="C117" s="4">
        <f>IF('True_Odds_Calculator_3-way'!C118="","",'True_Odds_Calculator_3-way'!C118)</f>
        <v>4.17</v>
      </c>
      <c r="D117" s="4">
        <f t="shared" si="5"/>
        <v>2.8853667580686748E-2</v>
      </c>
      <c r="E117" s="4">
        <f t="shared" si="6"/>
        <v>2.0288310130328675</v>
      </c>
      <c r="F117" s="4">
        <f t="shared" si="7"/>
        <v>3.6112156284728041</v>
      </c>
      <c r="G117" s="4">
        <f t="shared" si="8"/>
        <v>4.3442323814691512</v>
      </c>
      <c r="I117" s="4">
        <f t="shared" si="9"/>
        <v>1.0288536675806867</v>
      </c>
    </row>
    <row r="118" spans="1:9" x14ac:dyDescent="0.2">
      <c r="A118" s="4">
        <f>IF('True_Odds_Calculator_3-way'!A119="","",'True_Odds_Calculator_3-way'!A119)</f>
        <v>2.89</v>
      </c>
      <c r="B118" s="4">
        <f>IF('True_Odds_Calculator_3-way'!B119="","",'True_Odds_Calculator_3-way'!B119)</f>
        <v>3.1</v>
      </c>
      <c r="C118" s="4">
        <f>IF('True_Odds_Calculator_3-way'!C119="","",'True_Odds_Calculator_3-way'!C119)</f>
        <v>2.79</v>
      </c>
      <c r="D118" s="4">
        <f t="shared" si="5"/>
        <v>2.7024345475065381E-2</v>
      </c>
      <c r="E118" s="4">
        <f t="shared" si="6"/>
        <v>2.9672477030458406</v>
      </c>
      <c r="F118" s="4">
        <f t="shared" si="7"/>
        <v>3.18905485754967</v>
      </c>
      <c r="G118" s="4">
        <f t="shared" si="8"/>
        <v>2.8619278049242203</v>
      </c>
      <c r="I118" s="4">
        <f t="shared" si="9"/>
        <v>1.0270243454750654</v>
      </c>
    </row>
    <row r="119" spans="1:9" x14ac:dyDescent="0.2">
      <c r="A119" s="4">
        <f>IF('True_Odds_Calculator_3-way'!A120="","",'True_Odds_Calculator_3-way'!A120)</f>
        <v>1.93</v>
      </c>
      <c r="B119" s="4">
        <f>IF('True_Odds_Calculator_3-way'!B120="","",'True_Odds_Calculator_3-way'!B120)</f>
        <v>3.51</v>
      </c>
      <c r="C119" s="4">
        <f>IF('True_Odds_Calculator_3-way'!C120="","",'True_Odds_Calculator_3-way'!C120)</f>
        <v>4.4000000000000004</v>
      </c>
      <c r="D119" s="4">
        <f t="shared" si="5"/>
        <v>3.0307727198918943E-2</v>
      </c>
      <c r="E119" s="4">
        <f t="shared" si="6"/>
        <v>1.968379404877366</v>
      </c>
      <c r="F119" s="4">
        <f t="shared" si="7"/>
        <v>3.6390405255931193</v>
      </c>
      <c r="G119" s="4">
        <f t="shared" si="8"/>
        <v>4.6046843588307036</v>
      </c>
      <c r="I119" s="4">
        <f t="shared" si="9"/>
        <v>1.0303077271989189</v>
      </c>
    </row>
    <row r="120" spans="1:9" x14ac:dyDescent="0.2">
      <c r="A120" s="4">
        <f>IF('True_Odds_Calculator_3-way'!A121="","",'True_Odds_Calculator_3-way'!A121)</f>
        <v>4.17</v>
      </c>
      <c r="B120" s="4">
        <f>IF('True_Odds_Calculator_3-way'!B121="","",'True_Odds_Calculator_3-way'!B121)</f>
        <v>4.03</v>
      </c>
      <c r="C120" s="4">
        <f>IF('True_Odds_Calculator_3-way'!C121="","",'True_Odds_Calculator_3-way'!C121)</f>
        <v>1.79</v>
      </c>
      <c r="D120" s="4">
        <f t="shared" si="5"/>
        <v>4.6606329170690408E-2</v>
      </c>
      <c r="E120" s="4">
        <f t="shared" si="6"/>
        <v>4.4588572462777423</v>
      </c>
      <c r="F120" s="4">
        <f t="shared" si="7"/>
        <v>4.2991611757631114</v>
      </c>
      <c r="G120" s="4">
        <f t="shared" si="8"/>
        <v>1.8412009312813664</v>
      </c>
      <c r="I120" s="4">
        <f t="shared" si="9"/>
        <v>1.0466063291706904</v>
      </c>
    </row>
    <row r="121" spans="1:9" x14ac:dyDescent="0.2">
      <c r="A121" s="4">
        <f>IF('True_Odds_Calculator_3-way'!A122="","",'True_Odds_Calculator_3-way'!A122)</f>
        <v>1.94</v>
      </c>
      <c r="B121" s="4">
        <f>IF('True_Odds_Calculator_3-way'!B122="","",'True_Odds_Calculator_3-way'!B122)</f>
        <v>3.99</v>
      </c>
      <c r="C121" s="4">
        <f>IF('True_Odds_Calculator_3-way'!C122="","",'True_Odds_Calculator_3-way'!C122)</f>
        <v>3.55</v>
      </c>
      <c r="D121" s="4">
        <f t="shared" si="5"/>
        <v>4.7780624786883719E-2</v>
      </c>
      <c r="E121" s="4">
        <f t="shared" si="6"/>
        <v>2.0018535458382885</v>
      </c>
      <c r="F121" s="4">
        <f t="shared" si="7"/>
        <v>4.2607640157680136</v>
      </c>
      <c r="G121" s="4">
        <f t="shared" si="8"/>
        <v>3.7627472576125696</v>
      </c>
      <c r="I121" s="4">
        <f t="shared" si="9"/>
        <v>1.0477806247868837</v>
      </c>
    </row>
    <row r="122" spans="1:9" x14ac:dyDescent="0.2">
      <c r="A122" s="4">
        <f>IF('True_Odds_Calculator_3-way'!A123="","",'True_Odds_Calculator_3-way'!A123)</f>
        <v>4.33</v>
      </c>
      <c r="B122" s="4">
        <f>IF('True_Odds_Calculator_3-way'!B123="","",'True_Odds_Calculator_3-way'!B123)</f>
        <v>4.0599999999999996</v>
      </c>
      <c r="C122" s="4">
        <f>IF('True_Odds_Calculator_3-way'!C123="","",'True_Odds_Calculator_3-way'!C123)</f>
        <v>1.75</v>
      </c>
      <c r="D122" s="4">
        <f t="shared" si="5"/>
        <v>4.8680872364873284E-2</v>
      </c>
      <c r="E122" s="4">
        <f t="shared" si="6"/>
        <v>4.6572296497765846</v>
      </c>
      <c r="F122" s="4">
        <f t="shared" si="7"/>
        <v>4.346343393054342</v>
      </c>
      <c r="G122" s="4">
        <f t="shared" si="8"/>
        <v>1.8011475017929717</v>
      </c>
      <c r="I122" s="4">
        <f t="shared" si="9"/>
        <v>1.0486808723648733</v>
      </c>
    </row>
    <row r="123" spans="1:9" x14ac:dyDescent="0.2">
      <c r="A123" s="4">
        <f>IF('True_Odds_Calculator_3-way'!A124="","",'True_Odds_Calculator_3-way'!A124)</f>
        <v>1.56</v>
      </c>
      <c r="B123" s="4">
        <f>IF('True_Odds_Calculator_3-way'!B124="","",'True_Odds_Calculator_3-way'!B124)</f>
        <v>4.33</v>
      </c>
      <c r="C123" s="4">
        <f>IF('True_Odds_Calculator_3-way'!C124="","",'True_Odds_Calculator_3-way'!C124)</f>
        <v>5.69</v>
      </c>
      <c r="D123" s="4">
        <f t="shared" si="5"/>
        <v>4.771944767155345E-2</v>
      </c>
      <c r="E123" s="4">
        <f t="shared" si="6"/>
        <v>1.599695012467707</v>
      </c>
      <c r="F123" s="4">
        <f t="shared" si="7"/>
        <v>4.6502889763111366</v>
      </c>
      <c r="G123" s="4">
        <f t="shared" si="8"/>
        <v>6.2562389611201352</v>
      </c>
      <c r="I123" s="4">
        <f t="shared" si="9"/>
        <v>1.0477194476715534</v>
      </c>
    </row>
    <row r="124" spans="1:9" x14ac:dyDescent="0.2">
      <c r="A124" s="4">
        <f>IF('True_Odds_Calculator_3-way'!A125="","",'True_Odds_Calculator_3-way'!A125)</f>
        <v>1.54</v>
      </c>
      <c r="B124" s="4">
        <f>IF('True_Odds_Calculator_3-way'!B125="","",'True_Odds_Calculator_3-way'!B125)</f>
        <v>4.28</v>
      </c>
      <c r="C124" s="4">
        <f>IF('True_Odds_Calculator_3-way'!C125="","",'True_Odds_Calculator_3-way'!C125)</f>
        <v>6.43</v>
      </c>
      <c r="D124" s="4">
        <f t="shared" si="5"/>
        <v>3.8516504498103732E-2</v>
      </c>
      <c r="E124" s="4">
        <f t="shared" si="6"/>
        <v>1.5710627472913976</v>
      </c>
      <c r="F124" s="4">
        <f t="shared" si="7"/>
        <v>4.5288619279697793</v>
      </c>
      <c r="G124" s="4">
        <f t="shared" si="8"/>
        <v>7.008584650554849</v>
      </c>
      <c r="I124" s="4">
        <f t="shared" si="9"/>
        <v>1.0385165044981037</v>
      </c>
    </row>
    <row r="125" spans="1:9" x14ac:dyDescent="0.2">
      <c r="A125" s="4">
        <f>IF('True_Odds_Calculator_3-way'!A126="","",'True_Odds_Calculator_3-way'!A126)</f>
        <v>10.08</v>
      </c>
      <c r="B125" s="4">
        <f>IF('True_Odds_Calculator_3-way'!B126="","",'True_Odds_Calculator_3-way'!B126)</f>
        <v>6.98</v>
      </c>
      <c r="C125" s="4">
        <f>IF('True_Odds_Calculator_3-way'!C126="","",'True_Odds_Calculator_3-way'!C126)</f>
        <v>1.25</v>
      </c>
      <c r="D125" s="4">
        <f t="shared" si="5"/>
        <v>4.2472824851048419E-2</v>
      </c>
      <c r="E125" s="4">
        <f t="shared" si="6"/>
        <v>11.757963600064176</v>
      </c>
      <c r="F125" s="4">
        <f t="shared" si="7"/>
        <v>7.745401384428412</v>
      </c>
      <c r="G125" s="4">
        <f t="shared" si="8"/>
        <v>1.2725197960063626</v>
      </c>
      <c r="I125" s="4">
        <f t="shared" si="9"/>
        <v>1.0424728248510484</v>
      </c>
    </row>
    <row r="126" spans="1:9" x14ac:dyDescent="0.2">
      <c r="A126" s="4">
        <f>IF('True_Odds_Calculator_3-way'!A127="","",'True_Odds_Calculator_3-way'!A127)</f>
        <v>2.15</v>
      </c>
      <c r="B126" s="4">
        <f>IF('True_Odds_Calculator_3-way'!B127="","",'True_Odds_Calculator_3-way'!B127)</f>
        <v>3.42</v>
      </c>
      <c r="C126" s="4">
        <f>IF('True_Odds_Calculator_3-way'!C127="","",'True_Odds_Calculator_3-way'!C127)</f>
        <v>3.68</v>
      </c>
      <c r="D126" s="4">
        <f t="shared" si="5"/>
        <v>2.9253070323263408E-2</v>
      </c>
      <c r="E126" s="4">
        <f t="shared" si="6"/>
        <v>2.1960393061156909</v>
      </c>
      <c r="F126" s="4">
        <f t="shared" si="7"/>
        <v>3.537986544888434</v>
      </c>
      <c r="G126" s="4">
        <f t="shared" si="8"/>
        <v>3.8169671573071322</v>
      </c>
      <c r="I126" s="4">
        <f t="shared" si="9"/>
        <v>1.0292530703232634</v>
      </c>
    </row>
    <row r="127" spans="1:9" x14ac:dyDescent="0.2">
      <c r="A127" s="4">
        <f>IF('True_Odds_Calculator_3-way'!A128="","",'True_Odds_Calculator_3-way'!A128)</f>
        <v>2.14</v>
      </c>
      <c r="B127" s="4">
        <f>IF('True_Odds_Calculator_3-way'!B128="","",'True_Odds_Calculator_3-way'!B128)</f>
        <v>3.63</v>
      </c>
      <c r="C127" s="4">
        <f>IF('True_Odds_Calculator_3-way'!C128="","",'True_Odds_Calculator_3-way'!C128)</f>
        <v>3.18</v>
      </c>
      <c r="D127" s="4">
        <f t="shared" si="5"/>
        <v>5.7237222095111395E-2</v>
      </c>
      <c r="E127" s="4">
        <f t="shared" si="6"/>
        <v>2.2310938167782566</v>
      </c>
      <c r="F127" s="4">
        <f t="shared" si="7"/>
        <v>3.9001100745007964</v>
      </c>
      <c r="G127" s="4">
        <f t="shared" si="8"/>
        <v>3.385396960788237</v>
      </c>
      <c r="I127" s="4">
        <f t="shared" si="9"/>
        <v>1.0572372220951114</v>
      </c>
    </row>
    <row r="128" spans="1:9" x14ac:dyDescent="0.2">
      <c r="A128" s="4">
        <f>IF('True_Odds_Calculator_3-way'!A129="","",'True_Odds_Calculator_3-way'!A129)</f>
        <v>2.4900000000000002</v>
      </c>
      <c r="B128" s="4">
        <f>IF('True_Odds_Calculator_3-way'!B129="","",'True_Odds_Calculator_3-way'!B129)</f>
        <v>3.53</v>
      </c>
      <c r="C128" s="4">
        <f>IF('True_Odds_Calculator_3-way'!C129="","",'True_Odds_Calculator_3-way'!C129)</f>
        <v>2.93</v>
      </c>
      <c r="D128" s="4">
        <f t="shared" si="5"/>
        <v>2.6189473010626241E-2</v>
      </c>
      <c r="E128" s="4">
        <f t="shared" si="6"/>
        <v>2.5453284734271389</v>
      </c>
      <c r="F128" s="4">
        <f t="shared" si="7"/>
        <v>3.6422402964725573</v>
      </c>
      <c r="G128" s="4">
        <f t="shared" si="8"/>
        <v>3.0069119525055461</v>
      </c>
      <c r="I128" s="4">
        <f t="shared" si="9"/>
        <v>1.0261894730106262</v>
      </c>
    </row>
    <row r="129" spans="1:9" x14ac:dyDescent="0.2">
      <c r="A129" s="4">
        <f>IF('True_Odds_Calculator_3-way'!A130="","",'True_Odds_Calculator_3-way'!A130)</f>
        <v>1.36</v>
      </c>
      <c r="B129" s="4">
        <f>IF('True_Odds_Calculator_3-way'!B130="","",'True_Odds_Calculator_3-way'!B130)</f>
        <v>5.22</v>
      </c>
      <c r="C129" s="4">
        <f>IF('True_Odds_Calculator_3-way'!C130="","",'True_Odds_Calculator_3-way'!C130)</f>
        <v>9.18</v>
      </c>
      <c r="D129" s="4">
        <f t="shared" si="5"/>
        <v>3.5797460746750609E-2</v>
      </c>
      <c r="E129" s="4">
        <f t="shared" si="6"/>
        <v>1.3824343972858824</v>
      </c>
      <c r="F129" s="4">
        <f t="shared" si="7"/>
        <v>5.5667386910155408</v>
      </c>
      <c r="G129" s="4">
        <f t="shared" si="8"/>
        <v>10.309281012004639</v>
      </c>
      <c r="I129" s="4">
        <f t="shared" si="9"/>
        <v>1.0357974607467506</v>
      </c>
    </row>
    <row r="130" spans="1:9" x14ac:dyDescent="0.2">
      <c r="A130" s="4">
        <f>IF('True_Odds_Calculator_3-way'!A131="","",'True_Odds_Calculator_3-way'!A131)</f>
        <v>5.75</v>
      </c>
      <c r="B130" s="4">
        <f>IF('True_Odds_Calculator_3-way'!B131="","",'True_Odds_Calculator_3-way'!B131)</f>
        <v>4.1399999999999997</v>
      </c>
      <c r="C130" s="4">
        <f>IF('True_Odds_Calculator_3-way'!C131="","",'True_Odds_Calculator_3-way'!C131)</f>
        <v>1.61</v>
      </c>
      <c r="D130" s="4">
        <f t="shared" si="5"/>
        <v>3.657694962042779E-2</v>
      </c>
      <c r="E130" s="4">
        <f t="shared" si="6"/>
        <v>6.1834992887624454</v>
      </c>
      <c r="F130" s="4">
        <f t="shared" si="7"/>
        <v>4.3600802407221657</v>
      </c>
      <c r="G130" s="4">
        <f t="shared" si="8"/>
        <v>1.6422364941443144</v>
      </c>
      <c r="I130" s="4">
        <f t="shared" si="9"/>
        <v>1.0365769496204278</v>
      </c>
    </row>
    <row r="131" spans="1:9" x14ac:dyDescent="0.2">
      <c r="A131" s="4">
        <f>IF('True_Odds_Calculator_3-way'!A132="","",'True_Odds_Calculator_3-way'!A132)</f>
        <v>2.66</v>
      </c>
      <c r="B131" s="4">
        <f>IF('True_Odds_Calculator_3-way'!B132="","",'True_Odds_Calculator_3-way'!B132)</f>
        <v>3.36</v>
      </c>
      <c r="C131" s="4">
        <f>IF('True_Odds_Calculator_3-way'!C132="","",'True_Odds_Calculator_3-way'!C132)</f>
        <v>2.78</v>
      </c>
      <c r="D131" s="4">
        <f t="shared" ref="D131:D194" si="10">IF(A131="","",((1/A131)+(1/B131)+(1/C131))-1)</f>
        <v>3.3271127458935013E-2</v>
      </c>
      <c r="E131" s="4">
        <f t="shared" ref="E131:E194" si="11">IF(A131="","",(3*A131)/(3-($D131*A131)))</f>
        <v>2.7408563580279957</v>
      </c>
      <c r="F131" s="4">
        <f t="shared" ref="F131:F194" si="12">IF(B131="","",(3*B131)/(3-($D131*B131)))</f>
        <v>3.4900521253946111</v>
      </c>
      <c r="G131" s="4">
        <f t="shared" ref="G131:G194" si="13">IF(C131="","",(3*C131)/(3-($D131*C131)))</f>
        <v>2.8684374986531274</v>
      </c>
      <c r="I131" s="4">
        <f t="shared" ref="I131:I194" si="14">IF(A131="","",D131+1)</f>
        <v>1.033271127458935</v>
      </c>
    </row>
    <row r="132" spans="1:9" x14ac:dyDescent="0.2">
      <c r="A132" s="4">
        <f>IF('True_Odds_Calculator_3-way'!A133="","",'True_Odds_Calculator_3-way'!A133)</f>
        <v>1.7</v>
      </c>
      <c r="B132" s="4">
        <f>IF('True_Odds_Calculator_3-way'!B133="","",'True_Odds_Calculator_3-way'!B133)</f>
        <v>4.17</v>
      </c>
      <c r="C132" s="4">
        <f>IF('True_Odds_Calculator_3-way'!C133="","",'True_Odds_Calculator_3-way'!C133)</f>
        <v>4.82</v>
      </c>
      <c r="D132" s="4">
        <f t="shared" si="10"/>
        <v>3.5512327262914978E-2</v>
      </c>
      <c r="E132" s="4">
        <f t="shared" si="11"/>
        <v>1.7349127812610963</v>
      </c>
      <c r="F132" s="4">
        <f t="shared" si="12"/>
        <v>4.3865284069464199</v>
      </c>
      <c r="G132" s="4">
        <f t="shared" si="13"/>
        <v>5.1116528819293103</v>
      </c>
      <c r="I132" s="4">
        <f t="shared" si="14"/>
        <v>1.035512327262915</v>
      </c>
    </row>
    <row r="133" spans="1:9" x14ac:dyDescent="0.2">
      <c r="A133" s="4">
        <f>IF('True_Odds_Calculator_3-way'!A134="","",'True_Odds_Calculator_3-way'!A134)</f>
        <v>5.08</v>
      </c>
      <c r="B133" s="4">
        <f>IF('True_Odds_Calculator_3-way'!B134="","",'True_Odds_Calculator_3-way'!B134)</f>
        <v>3.78</v>
      </c>
      <c r="C133" s="4">
        <f>IF('True_Odds_Calculator_3-way'!C134="","",'True_Odds_Calculator_3-way'!C134)</f>
        <v>1.74</v>
      </c>
      <c r="D133" s="4">
        <f t="shared" si="10"/>
        <v>3.6113301929212804E-2</v>
      </c>
      <c r="E133" s="4">
        <f t="shared" si="11"/>
        <v>5.4108857145078071</v>
      </c>
      <c r="F133" s="4">
        <f t="shared" si="12"/>
        <v>3.9602000333768244</v>
      </c>
      <c r="G133" s="4">
        <f t="shared" si="13"/>
        <v>1.7772252538697475</v>
      </c>
      <c r="I133" s="4">
        <f t="shared" si="14"/>
        <v>1.0361133019292128</v>
      </c>
    </row>
    <row r="134" spans="1:9" x14ac:dyDescent="0.2">
      <c r="A134" s="4">
        <f>IF('True_Odds_Calculator_3-way'!A135="","",'True_Odds_Calculator_3-way'!A135)</f>
        <v>2.0499999999999998</v>
      </c>
      <c r="B134" s="4">
        <f>IF('True_Odds_Calculator_3-way'!B135="","",'True_Odds_Calculator_3-way'!B135)</f>
        <v>3.12</v>
      </c>
      <c r="C134" s="4">
        <f>IF('True_Odds_Calculator_3-way'!C135="","",'True_Odds_Calculator_3-way'!C135)</f>
        <v>4.42</v>
      </c>
      <c r="D134" s="4">
        <f t="shared" si="10"/>
        <v>3.4562042453003761E-2</v>
      </c>
      <c r="E134" s="4">
        <f t="shared" si="11"/>
        <v>2.0995867715400163</v>
      </c>
      <c r="F134" s="4">
        <f t="shared" si="12"/>
        <v>3.2363282800222239</v>
      </c>
      <c r="G134" s="4">
        <f t="shared" si="13"/>
        <v>4.6571485680020563</v>
      </c>
      <c r="I134" s="4">
        <f t="shared" si="14"/>
        <v>1.0345620424530038</v>
      </c>
    </row>
    <row r="135" spans="1:9" x14ac:dyDescent="0.2">
      <c r="A135" s="4">
        <f>IF('True_Odds_Calculator_3-way'!A136="","",'True_Odds_Calculator_3-way'!A136)</f>
        <v>4</v>
      </c>
      <c r="B135" s="4">
        <f>IF('True_Odds_Calculator_3-way'!B136="","",'True_Odds_Calculator_3-way'!B136)</f>
        <v>3.78</v>
      </c>
      <c r="C135" s="4">
        <f>IF('True_Odds_Calculator_3-way'!C136="","",'True_Odds_Calculator_3-way'!C136)</f>
        <v>1.92</v>
      </c>
      <c r="D135" s="4">
        <f t="shared" si="10"/>
        <v>3.5383597883598128E-2</v>
      </c>
      <c r="E135" s="4">
        <f t="shared" si="11"/>
        <v>4.1980564553447488</v>
      </c>
      <c r="F135" s="4">
        <f t="shared" si="12"/>
        <v>3.956389010030529</v>
      </c>
      <c r="G135" s="4">
        <f t="shared" si="13"/>
        <v>1.9644867908185364</v>
      </c>
      <c r="I135" s="4">
        <f t="shared" si="14"/>
        <v>1.0353835978835981</v>
      </c>
    </row>
    <row r="136" spans="1:9" x14ac:dyDescent="0.2">
      <c r="A136" s="4">
        <f>IF('True_Odds_Calculator_3-way'!A137="","",'True_Odds_Calculator_3-way'!A137)</f>
        <v>4.0999999999999996</v>
      </c>
      <c r="B136" s="4">
        <f>IF('True_Odds_Calculator_3-way'!B137="","",'True_Odds_Calculator_3-way'!B137)</f>
        <v>3.85</v>
      </c>
      <c r="C136" s="4">
        <f>IF('True_Odds_Calculator_3-way'!C137="","",'True_Odds_Calculator_3-way'!C137)</f>
        <v>1.88</v>
      </c>
      <c r="D136" s="4">
        <f t="shared" si="10"/>
        <v>3.555759238167111E-2</v>
      </c>
      <c r="E136" s="4">
        <f t="shared" si="11"/>
        <v>4.3094177783801557</v>
      </c>
      <c r="F136" s="4">
        <f t="shared" si="12"/>
        <v>4.0340843181323853</v>
      </c>
      <c r="G136" s="4">
        <f t="shared" si="13"/>
        <v>1.9228463189905785</v>
      </c>
      <c r="I136" s="4">
        <f t="shared" si="14"/>
        <v>1.0355575923816711</v>
      </c>
    </row>
    <row r="137" spans="1:9" x14ac:dyDescent="0.2">
      <c r="A137" s="4">
        <f>IF('True_Odds_Calculator_3-way'!A138="","",'True_Odds_Calculator_3-way'!A138)</f>
        <v>2.14</v>
      </c>
      <c r="B137" s="4">
        <f>IF('True_Odds_Calculator_3-way'!B138="","",'True_Odds_Calculator_3-way'!B138)</f>
        <v>3.13</v>
      </c>
      <c r="C137" s="4">
        <f>IF('True_Odds_Calculator_3-way'!C138="","",'True_Odds_Calculator_3-way'!C138)</f>
        <v>4.03</v>
      </c>
      <c r="D137" s="4">
        <f t="shared" si="10"/>
        <v>3.491749533391908E-2</v>
      </c>
      <c r="E137" s="4">
        <f t="shared" si="11"/>
        <v>2.194664288436377</v>
      </c>
      <c r="F137" s="4">
        <f t="shared" si="12"/>
        <v>3.2483388919539093</v>
      </c>
      <c r="G137" s="4">
        <f t="shared" si="13"/>
        <v>4.2283335159073854</v>
      </c>
      <c r="I137" s="4">
        <f t="shared" si="14"/>
        <v>1.0349174953339191</v>
      </c>
    </row>
    <row r="138" spans="1:9" x14ac:dyDescent="0.2">
      <c r="A138" s="4">
        <f>IF('True_Odds_Calculator_3-way'!A139="","",'True_Odds_Calculator_3-way'!A139)</f>
        <v>3.79</v>
      </c>
      <c r="B138" s="4">
        <f>IF('True_Odds_Calculator_3-way'!B139="","",'True_Odds_Calculator_3-way'!B139)</f>
        <v>3.48</v>
      </c>
      <c r="C138" s="4">
        <f>IF('True_Odds_Calculator_3-way'!C139="","",'True_Odds_Calculator_3-way'!C139)</f>
        <v>2.0699999999999998</v>
      </c>
      <c r="D138" s="4">
        <f t="shared" si="10"/>
        <v>3.4300352022757163E-2</v>
      </c>
      <c r="E138" s="4">
        <f t="shared" si="11"/>
        <v>3.9616701743958598</v>
      </c>
      <c r="F138" s="4">
        <f t="shared" si="12"/>
        <v>3.6242011971621948</v>
      </c>
      <c r="G138" s="4">
        <f t="shared" si="13"/>
        <v>2.1201787863181059</v>
      </c>
      <c r="I138" s="4">
        <f t="shared" si="14"/>
        <v>1.0343003520227572</v>
      </c>
    </row>
    <row r="139" spans="1:9" x14ac:dyDescent="0.2">
      <c r="A139" s="4">
        <f>IF('True_Odds_Calculator_3-way'!A140="","",'True_Odds_Calculator_3-way'!A140)</f>
        <v>1.2</v>
      </c>
      <c r="B139" s="4">
        <f>IF('True_Odds_Calculator_3-way'!B140="","",'True_Odds_Calculator_3-way'!B140)</f>
        <v>7.06</v>
      </c>
      <c r="C139" s="4">
        <f>IF('True_Odds_Calculator_3-way'!C140="","",'True_Odds_Calculator_3-way'!C140)</f>
        <v>15.34</v>
      </c>
      <c r="D139" s="4">
        <f t="shared" si="10"/>
        <v>4.01654410633141E-2</v>
      </c>
      <c r="E139" s="4">
        <f t="shared" si="11"/>
        <v>1.2195942158389756</v>
      </c>
      <c r="F139" s="4">
        <f t="shared" si="12"/>
        <v>7.796992565406665</v>
      </c>
      <c r="G139" s="4">
        <f t="shared" si="13"/>
        <v>19.304807665646017</v>
      </c>
      <c r="I139" s="4">
        <f t="shared" si="14"/>
        <v>1.0401654410633141</v>
      </c>
    </row>
    <row r="140" spans="1:9" x14ac:dyDescent="0.2">
      <c r="A140" s="4">
        <f>IF('True_Odds_Calculator_3-way'!A141="","",'True_Odds_Calculator_3-way'!A141)</f>
        <v>1.62</v>
      </c>
      <c r="B140" s="4">
        <f>IF('True_Odds_Calculator_3-way'!B141="","",'True_Odds_Calculator_3-way'!B141)</f>
        <v>3.39</v>
      </c>
      <c r="C140" s="4">
        <f>IF('True_Odds_Calculator_3-way'!C141="","",'True_Odds_Calculator_3-way'!C141)</f>
        <v>6.69</v>
      </c>
      <c r="D140" s="4">
        <f t="shared" si="10"/>
        <v>6.1746032445928023E-2</v>
      </c>
      <c r="E140" s="4">
        <f t="shared" si="11"/>
        <v>1.6758785807397685</v>
      </c>
      <c r="F140" s="4">
        <f t="shared" si="12"/>
        <v>3.6442718398066027</v>
      </c>
      <c r="G140" s="4">
        <f t="shared" si="13"/>
        <v>7.7582636591580325</v>
      </c>
      <c r="I140" s="4">
        <f t="shared" si="14"/>
        <v>1.061746032445928</v>
      </c>
    </row>
    <row r="141" spans="1:9" x14ac:dyDescent="0.2">
      <c r="A141" s="4">
        <f>IF('True_Odds_Calculator_3-way'!A142="","",'True_Odds_Calculator_3-way'!A142)</f>
        <v>4.9000000000000004</v>
      </c>
      <c r="B141" s="4">
        <f>IF('True_Odds_Calculator_3-way'!B142="","",'True_Odds_Calculator_3-way'!B142)</f>
        <v>3.73</v>
      </c>
      <c r="C141" s="4">
        <f>IF('True_Odds_Calculator_3-way'!C142="","",'True_Odds_Calculator_3-way'!C142)</f>
        <v>1.7</v>
      </c>
      <c r="D141" s="4">
        <f t="shared" si="10"/>
        <v>6.0413441516016686E-2</v>
      </c>
      <c r="E141" s="4">
        <f t="shared" si="11"/>
        <v>5.4364425314506688</v>
      </c>
      <c r="F141" s="4">
        <f t="shared" si="12"/>
        <v>4.0329296626559197</v>
      </c>
      <c r="G141" s="4">
        <f t="shared" si="13"/>
        <v>1.7602612838714429</v>
      </c>
      <c r="I141" s="4">
        <f t="shared" si="14"/>
        <v>1.0604134415160167</v>
      </c>
    </row>
    <row r="142" spans="1:9" x14ac:dyDescent="0.2">
      <c r="A142" s="4">
        <f>IF('True_Odds_Calculator_3-way'!A143="","",'True_Odds_Calculator_3-way'!A143)</f>
        <v>4.79</v>
      </c>
      <c r="B142" s="4">
        <f>IF('True_Odds_Calculator_3-way'!B143="","",'True_Odds_Calculator_3-way'!B143)</f>
        <v>3.61</v>
      </c>
      <c r="C142" s="4">
        <f>IF('True_Odds_Calculator_3-way'!C143="","",'True_Odds_Calculator_3-way'!C143)</f>
        <v>1.74</v>
      </c>
      <c r="D142" s="4">
        <f t="shared" si="10"/>
        <v>6.0489221150850536E-2</v>
      </c>
      <c r="E142" s="4">
        <f t="shared" si="11"/>
        <v>5.3020809311165538</v>
      </c>
      <c r="F142" s="4">
        <f t="shared" si="12"/>
        <v>3.8933951569470522</v>
      </c>
      <c r="G142" s="4">
        <f t="shared" si="13"/>
        <v>1.8032653060572157</v>
      </c>
      <c r="I142" s="4">
        <f t="shared" si="14"/>
        <v>1.0604892211508505</v>
      </c>
    </row>
    <row r="143" spans="1:9" x14ac:dyDescent="0.2">
      <c r="A143" s="4">
        <f>IF('True_Odds_Calculator_3-way'!A144="","",'True_Odds_Calculator_3-way'!A144)</f>
        <v>1.27</v>
      </c>
      <c r="B143" s="4">
        <f>IF('True_Odds_Calculator_3-way'!B144="","",'True_Odds_Calculator_3-way'!B144)</f>
        <v>5.48</v>
      </c>
      <c r="C143" s="4">
        <f>IF('True_Odds_Calculator_3-way'!C144="","",'True_Odds_Calculator_3-way'!C144)</f>
        <v>11.1</v>
      </c>
      <c r="D143" s="4">
        <f t="shared" si="10"/>
        <v>5.9973416718057226E-2</v>
      </c>
      <c r="E143" s="4">
        <f t="shared" si="11"/>
        <v>1.3030836606111094</v>
      </c>
      <c r="F143" s="4">
        <f t="shared" si="12"/>
        <v>6.1542016614813981</v>
      </c>
      <c r="G143" s="4">
        <f t="shared" si="13"/>
        <v>14.265548672392057</v>
      </c>
      <c r="I143" s="4">
        <f t="shared" si="14"/>
        <v>1.0599734167180572</v>
      </c>
    </row>
    <row r="144" spans="1:9" x14ac:dyDescent="0.2">
      <c r="A144" s="4">
        <f>IF('True_Odds_Calculator_3-way'!A145="","",'True_Odds_Calculator_3-way'!A145)</f>
        <v>5.65</v>
      </c>
      <c r="B144" s="4">
        <f>IF('True_Odds_Calculator_3-way'!B145="","",'True_Odds_Calculator_3-way'!B145)</f>
        <v>4.25</v>
      </c>
      <c r="C144" s="4">
        <f>IF('True_Odds_Calculator_3-way'!C145="","",'True_Odds_Calculator_3-way'!C145)</f>
        <v>1.6</v>
      </c>
      <c r="D144" s="4">
        <f t="shared" si="10"/>
        <v>3.7285268089536583E-2</v>
      </c>
      <c r="E144" s="4">
        <f t="shared" si="11"/>
        <v>6.0767101621194142</v>
      </c>
      <c r="F144" s="4">
        <f t="shared" si="12"/>
        <v>4.487007299270072</v>
      </c>
      <c r="G144" s="4">
        <f t="shared" si="13"/>
        <v>1.6324622902060761</v>
      </c>
      <c r="I144" s="4">
        <f t="shared" si="14"/>
        <v>1.0372852680895366</v>
      </c>
    </row>
    <row r="145" spans="1:9" x14ac:dyDescent="0.2">
      <c r="A145" s="4">
        <f>IF('True_Odds_Calculator_3-way'!A146="","",'True_Odds_Calculator_3-way'!A146)</f>
        <v>1.1599999999999999</v>
      </c>
      <c r="B145" s="4">
        <f>IF('True_Odds_Calculator_3-way'!B146="","",'True_Odds_Calculator_3-way'!B146)</f>
        <v>8.33</v>
      </c>
      <c r="C145" s="4">
        <f>IF('True_Odds_Calculator_3-way'!C146="","",'True_Odds_Calculator_3-way'!C146)</f>
        <v>17.61</v>
      </c>
      <c r="D145" s="4">
        <f t="shared" si="10"/>
        <v>3.8902901817485569E-2</v>
      </c>
      <c r="E145" s="4">
        <f t="shared" si="11"/>
        <v>1.1777157364027102</v>
      </c>
      <c r="F145" s="4">
        <f t="shared" si="12"/>
        <v>9.3387785026393022</v>
      </c>
      <c r="G145" s="4">
        <f t="shared" si="13"/>
        <v>22.821523985757196</v>
      </c>
      <c r="I145" s="4">
        <f t="shared" si="14"/>
        <v>1.0389029018174856</v>
      </c>
    </row>
    <row r="146" spans="1:9" x14ac:dyDescent="0.2">
      <c r="A146" s="4">
        <f>IF('True_Odds_Calculator_3-way'!A147="","",'True_Odds_Calculator_3-way'!A147)</f>
        <v>2.8</v>
      </c>
      <c r="B146" s="4">
        <f>IF('True_Odds_Calculator_3-way'!B147="","",'True_Odds_Calculator_3-way'!B147)</f>
        <v>3.21</v>
      </c>
      <c r="C146" s="4">
        <f>IF('True_Odds_Calculator_3-way'!C147="","",'True_Odds_Calculator_3-way'!C147)</f>
        <v>2.75</v>
      </c>
      <c r="D146" s="4">
        <f t="shared" si="10"/>
        <v>3.2305700529999593E-2</v>
      </c>
      <c r="E146" s="4">
        <f t="shared" si="11"/>
        <v>2.8870503036910136</v>
      </c>
      <c r="F146" s="4">
        <f t="shared" si="12"/>
        <v>3.3249333004506423</v>
      </c>
      <c r="G146" s="4">
        <f t="shared" si="13"/>
        <v>2.8339225315778407</v>
      </c>
      <c r="I146" s="4">
        <f t="shared" si="14"/>
        <v>1.0323057005299996</v>
      </c>
    </row>
    <row r="147" spans="1:9" x14ac:dyDescent="0.2">
      <c r="A147" s="4">
        <f>IF('True_Odds_Calculator_3-way'!A148="","",'True_Odds_Calculator_3-way'!A148)</f>
        <v>2.1</v>
      </c>
      <c r="B147" s="4">
        <f>IF('True_Odds_Calculator_3-way'!B148="","",'True_Odds_Calculator_3-way'!B148)</f>
        <v>3.56</v>
      </c>
      <c r="C147" s="4">
        <f>IF('True_Odds_Calculator_3-way'!C148="","",'True_Odds_Calculator_3-way'!C148)</f>
        <v>3.6</v>
      </c>
      <c r="D147" s="4">
        <f t="shared" si="10"/>
        <v>3.4867130372748356E-2</v>
      </c>
      <c r="E147" s="4">
        <f t="shared" si="11"/>
        <v>2.1525369505406617</v>
      </c>
      <c r="F147" s="4">
        <f t="shared" si="12"/>
        <v>3.7136549288000884</v>
      </c>
      <c r="G147" s="4">
        <f t="shared" si="13"/>
        <v>3.7572034844762117</v>
      </c>
      <c r="I147" s="4">
        <f t="shared" si="14"/>
        <v>1.0348671303727484</v>
      </c>
    </row>
    <row r="148" spans="1:9" x14ac:dyDescent="0.2">
      <c r="A148" s="4">
        <f>IF('True_Odds_Calculator_3-way'!A149="","",'True_Odds_Calculator_3-way'!A149)</f>
        <v>4.13</v>
      </c>
      <c r="B148" s="4">
        <f>IF('True_Odds_Calculator_3-way'!B149="","",'True_Odds_Calculator_3-way'!B149)</f>
        <v>4.21</v>
      </c>
      <c r="C148" s="4">
        <f>IF('True_Odds_Calculator_3-way'!C149="","",'True_Odds_Calculator_3-way'!C149)</f>
        <v>1.8</v>
      </c>
      <c r="D148" s="4">
        <f t="shared" si="10"/>
        <v>3.5215997372283869E-2</v>
      </c>
      <c r="E148" s="4">
        <f t="shared" si="11"/>
        <v>4.3404268892521394</v>
      </c>
      <c r="F148" s="4">
        <f t="shared" si="12"/>
        <v>4.4288739915018223</v>
      </c>
      <c r="G148" s="4">
        <f t="shared" si="13"/>
        <v>1.8388542519017921</v>
      </c>
      <c r="I148" s="4">
        <f t="shared" si="14"/>
        <v>1.0352159973722839</v>
      </c>
    </row>
    <row r="149" spans="1:9" x14ac:dyDescent="0.2">
      <c r="A149" s="4">
        <f>IF('True_Odds_Calculator_3-way'!A150="","",'True_Odds_Calculator_3-way'!A150)</f>
        <v>2.78</v>
      </c>
      <c r="B149" s="4">
        <f>IF('True_Odds_Calculator_3-way'!B150="","",'True_Odds_Calculator_3-way'!B150)</f>
        <v>3.17</v>
      </c>
      <c r="C149" s="4">
        <f>IF('True_Odds_Calculator_3-way'!C150="","",'True_Odds_Calculator_3-way'!C150)</f>
        <v>2.8</v>
      </c>
      <c r="D149" s="4">
        <f t="shared" si="10"/>
        <v>3.2312500607895922E-2</v>
      </c>
      <c r="E149" s="4">
        <f t="shared" si="11"/>
        <v>2.8658107335927663</v>
      </c>
      <c r="F149" s="4">
        <f t="shared" si="12"/>
        <v>3.2820611952818659</v>
      </c>
      <c r="G149" s="4">
        <f t="shared" si="13"/>
        <v>2.8870691968325084</v>
      </c>
      <c r="I149" s="4">
        <f t="shared" si="14"/>
        <v>1.0323125006078959</v>
      </c>
    </row>
    <row r="150" spans="1:9" x14ac:dyDescent="0.2">
      <c r="A150" s="4">
        <f>IF('True_Odds_Calculator_3-way'!A151="","",'True_Odds_Calculator_3-way'!A151)</f>
        <v>3.14</v>
      </c>
      <c r="B150" s="4">
        <f>IF('True_Odds_Calculator_3-way'!B151="","",'True_Odds_Calculator_3-way'!B151)</f>
        <v>3.29</v>
      </c>
      <c r="C150" s="4">
        <f>IF('True_Odds_Calculator_3-way'!C151="","",'True_Odds_Calculator_3-way'!C151)</f>
        <v>2.44</v>
      </c>
      <c r="D150" s="4">
        <f t="shared" si="10"/>
        <v>3.2258770934543435E-2</v>
      </c>
      <c r="E150" s="4">
        <f t="shared" si="11"/>
        <v>3.2497242762078562</v>
      </c>
      <c r="F150" s="4">
        <f t="shared" si="12"/>
        <v>3.4106592991847622</v>
      </c>
      <c r="G150" s="4">
        <f t="shared" si="13"/>
        <v>2.5057435279441136</v>
      </c>
      <c r="I150" s="4">
        <f t="shared" si="14"/>
        <v>1.0322587709345434</v>
      </c>
    </row>
    <row r="151" spans="1:9" x14ac:dyDescent="0.2">
      <c r="A151" s="4">
        <f>IF('True_Odds_Calculator_3-way'!A152="","",'True_Odds_Calculator_3-way'!A152)</f>
        <v>2.1</v>
      </c>
      <c r="B151" s="4">
        <f>IF('True_Odds_Calculator_3-way'!B152="","",'True_Odds_Calculator_3-way'!B152)</f>
        <v>3.24</v>
      </c>
      <c r="C151" s="4">
        <f>IF('True_Odds_Calculator_3-way'!C152="","",'True_Odds_Calculator_3-way'!C152)</f>
        <v>4.0199999999999996</v>
      </c>
      <c r="D151" s="4">
        <f t="shared" si="10"/>
        <v>3.3588670404590681E-2</v>
      </c>
      <c r="E151" s="4">
        <f t="shared" si="11"/>
        <v>2.1505642148167716</v>
      </c>
      <c r="F151" s="4">
        <f t="shared" si="12"/>
        <v>3.3619575798696126</v>
      </c>
      <c r="G151" s="4">
        <f t="shared" si="13"/>
        <v>4.2094629533870123</v>
      </c>
      <c r="I151" s="4">
        <f t="shared" si="14"/>
        <v>1.0335886704045907</v>
      </c>
    </row>
    <row r="152" spans="1:9" x14ac:dyDescent="0.2">
      <c r="A152" s="4">
        <f>IF('True_Odds_Calculator_3-way'!A153="","",'True_Odds_Calculator_3-way'!A153)</f>
        <v>8.0500000000000007</v>
      </c>
      <c r="B152" s="4">
        <f>IF('True_Odds_Calculator_3-way'!B153="","",'True_Odds_Calculator_3-way'!B153)</f>
        <v>4.8499999999999996</v>
      </c>
      <c r="C152" s="4">
        <f>IF('True_Odds_Calculator_3-way'!C153="","",'True_Odds_Calculator_3-way'!C153)</f>
        <v>1.43</v>
      </c>
      <c r="D152" s="4">
        <f t="shared" si="10"/>
        <v>2.9709868795480654E-2</v>
      </c>
      <c r="E152" s="4">
        <f t="shared" si="11"/>
        <v>8.7473518463633528</v>
      </c>
      <c r="F152" s="4">
        <f t="shared" si="12"/>
        <v>5.0947034708687475</v>
      </c>
      <c r="G152" s="4">
        <f t="shared" si="13"/>
        <v>1.450542148732417</v>
      </c>
      <c r="I152" s="4">
        <f t="shared" si="14"/>
        <v>1.0297098687954807</v>
      </c>
    </row>
    <row r="153" spans="1:9" x14ac:dyDescent="0.2">
      <c r="A153" s="4">
        <f>IF('True_Odds_Calculator_3-way'!A154="","",'True_Odds_Calculator_3-way'!A154)</f>
        <v>1.85</v>
      </c>
      <c r="B153" s="4">
        <f>IF('True_Odds_Calculator_3-way'!B154="","",'True_Odds_Calculator_3-way'!B154)</f>
        <v>3.68</v>
      </c>
      <c r="C153" s="4">
        <f>IF('True_Odds_Calculator_3-way'!C154="","",'True_Odds_Calculator_3-way'!C154)</f>
        <v>4.6100000000000003</v>
      </c>
      <c r="D153" s="4">
        <f t="shared" si="10"/>
        <v>2.919941067163534E-2</v>
      </c>
      <c r="E153" s="4">
        <f t="shared" si="11"/>
        <v>1.8839224794599543</v>
      </c>
      <c r="F153" s="4">
        <f t="shared" si="12"/>
        <v>3.8167065816803865</v>
      </c>
      <c r="G153" s="4">
        <f t="shared" si="13"/>
        <v>4.8265669037369063</v>
      </c>
      <c r="I153" s="4">
        <f t="shared" si="14"/>
        <v>1.0291994106716353</v>
      </c>
    </row>
    <row r="154" spans="1:9" x14ac:dyDescent="0.2">
      <c r="A154" s="4">
        <f>IF('True_Odds_Calculator_3-way'!A155="","",'True_Odds_Calculator_3-way'!A155)</f>
        <v>3.92</v>
      </c>
      <c r="B154" s="4">
        <f>IF('True_Odds_Calculator_3-way'!B155="","",'True_Odds_Calculator_3-way'!B155)</f>
        <v>3.7</v>
      </c>
      <c r="C154" s="4">
        <f>IF('True_Odds_Calculator_3-way'!C155="","",'True_Odds_Calculator_3-way'!C155)</f>
        <v>1.99</v>
      </c>
      <c r="D154" s="4">
        <f t="shared" si="10"/>
        <v>2.7884873900667184E-2</v>
      </c>
      <c r="E154" s="4">
        <f t="shared" si="11"/>
        <v>4.0682310225068781</v>
      </c>
      <c r="F154" s="4">
        <f t="shared" si="12"/>
        <v>3.8317800682905592</v>
      </c>
      <c r="G154" s="4">
        <f t="shared" si="13"/>
        <v>2.0275026482678782</v>
      </c>
      <c r="I154" s="4">
        <f t="shared" si="14"/>
        <v>1.0278848739006672</v>
      </c>
    </row>
    <row r="155" spans="1:9" x14ac:dyDescent="0.2">
      <c r="A155" s="4">
        <f>IF('True_Odds_Calculator_3-way'!A156="","",'True_Odds_Calculator_3-way'!A156)</f>
        <v>3.57</v>
      </c>
      <c r="B155" s="4">
        <f>IF('True_Odds_Calculator_3-way'!B156="","",'True_Odds_Calculator_3-way'!B156)</f>
        <v>3.55</v>
      </c>
      <c r="C155" s="4">
        <f>IF('True_Odds_Calculator_3-way'!C156="","",'True_Odds_Calculator_3-way'!C156)</f>
        <v>2.12</v>
      </c>
      <c r="D155" s="4">
        <f t="shared" si="10"/>
        <v>3.350029887054462E-2</v>
      </c>
      <c r="E155" s="4">
        <f t="shared" si="11"/>
        <v>3.7182285016274612</v>
      </c>
      <c r="F155" s="4">
        <f t="shared" si="12"/>
        <v>3.696538244228877</v>
      </c>
      <c r="G155" s="4">
        <f t="shared" si="13"/>
        <v>2.1714048494063376</v>
      </c>
      <c r="I155" s="4">
        <f t="shared" si="14"/>
        <v>1.0335002988705446</v>
      </c>
    </row>
    <row r="156" spans="1:9" x14ac:dyDescent="0.2">
      <c r="A156" s="4">
        <f>IF('True_Odds_Calculator_3-way'!A157="","",'True_Odds_Calculator_3-way'!A157)</f>
        <v>2.4</v>
      </c>
      <c r="B156" s="4">
        <f>IF('True_Odds_Calculator_3-way'!B157="","",'True_Odds_Calculator_3-way'!B157)</f>
        <v>3.37</v>
      </c>
      <c r="C156" s="4">
        <f>IF('True_Odds_Calculator_3-way'!C157="","",'True_Odds_Calculator_3-way'!C157)</f>
        <v>3.13</v>
      </c>
      <c r="D156" s="4">
        <f t="shared" si="10"/>
        <v>3.2891389602550891E-2</v>
      </c>
      <c r="E156" s="4">
        <f t="shared" si="11"/>
        <v>2.4648580860999281</v>
      </c>
      <c r="F156" s="4">
        <f t="shared" si="12"/>
        <v>3.4992918140710141</v>
      </c>
      <c r="G156" s="4">
        <f t="shared" si="13"/>
        <v>3.2412282012040285</v>
      </c>
      <c r="I156" s="4">
        <f t="shared" si="14"/>
        <v>1.0328913896025509</v>
      </c>
    </row>
    <row r="157" spans="1:9" x14ac:dyDescent="0.2">
      <c r="A157" s="4">
        <f>IF('True_Odds_Calculator_3-way'!A158="","",'True_Odds_Calculator_3-way'!A158)</f>
        <v>1.97</v>
      </c>
      <c r="B157" s="4">
        <f>IF('True_Odds_Calculator_3-way'!B158="","",'True_Odds_Calculator_3-way'!B158)</f>
        <v>3.54</v>
      </c>
      <c r="C157" s="4">
        <f>IF('True_Odds_Calculator_3-way'!C158="","",'True_Odds_Calculator_3-way'!C158)</f>
        <v>4.09</v>
      </c>
      <c r="D157" s="4">
        <f t="shared" si="10"/>
        <v>3.4598866410296747E-2</v>
      </c>
      <c r="E157" s="4">
        <f t="shared" si="11"/>
        <v>2.0157987918756608</v>
      </c>
      <c r="F157" s="4">
        <f t="shared" si="12"/>
        <v>3.6906780673504933</v>
      </c>
      <c r="G157" s="4">
        <f t="shared" si="13"/>
        <v>4.2924751418918978</v>
      </c>
      <c r="I157" s="4">
        <f t="shared" si="14"/>
        <v>1.0345988664102967</v>
      </c>
    </row>
    <row r="158" spans="1:9" x14ac:dyDescent="0.2">
      <c r="A158" s="4">
        <f>IF('True_Odds_Calculator_3-way'!A159="","",'True_Odds_Calculator_3-way'!A159)</f>
        <v>1.81</v>
      </c>
      <c r="B158" s="4">
        <f>IF('True_Odds_Calculator_3-way'!B159="","",'True_Odds_Calculator_3-way'!B159)</f>
        <v>3.69</v>
      </c>
      <c r="C158" s="4">
        <f>IF('True_Odds_Calculator_3-way'!C159="","",'True_Odds_Calculator_3-way'!C159)</f>
        <v>4.88</v>
      </c>
      <c r="D158" s="4">
        <f t="shared" si="10"/>
        <v>2.8406930659289564E-2</v>
      </c>
      <c r="E158" s="4">
        <f t="shared" si="11"/>
        <v>1.8415622558890421</v>
      </c>
      <c r="F158" s="4">
        <f t="shared" si="12"/>
        <v>3.8235985392451566</v>
      </c>
      <c r="G158" s="4">
        <f t="shared" si="13"/>
        <v>5.116422770081388</v>
      </c>
      <c r="I158" s="4">
        <f t="shared" si="14"/>
        <v>1.0284069306592896</v>
      </c>
    </row>
    <row r="159" spans="1:9" x14ac:dyDescent="0.2">
      <c r="A159" s="4">
        <f>IF('True_Odds_Calculator_3-way'!A160="","",'True_Odds_Calculator_3-way'!A160)</f>
        <v>2.0099999999999998</v>
      </c>
      <c r="B159" s="4">
        <f>IF('True_Odds_Calculator_3-way'!B160="","",'True_Odds_Calculator_3-way'!B160)</f>
        <v>3.35</v>
      </c>
      <c r="C159" s="4">
        <f>IF('True_Odds_Calculator_3-way'!C160="","",'True_Odds_Calculator_3-way'!C160)</f>
        <v>4.3099999999999996</v>
      </c>
      <c r="D159" s="4">
        <f t="shared" si="10"/>
        <v>2.8038461982431206E-2</v>
      </c>
      <c r="E159" s="4">
        <f t="shared" si="11"/>
        <v>2.0484823166838755</v>
      </c>
      <c r="F159" s="4">
        <f t="shared" si="12"/>
        <v>3.4582773349656026</v>
      </c>
      <c r="G159" s="4">
        <f t="shared" si="13"/>
        <v>4.4909021789842924</v>
      </c>
      <c r="I159" s="4">
        <f t="shared" si="14"/>
        <v>1.0280384619824312</v>
      </c>
    </row>
    <row r="160" spans="1:9" x14ac:dyDescent="0.2">
      <c r="A160" s="4">
        <f>IF('True_Odds_Calculator_3-way'!A161="","",'True_Odds_Calculator_3-way'!A161)</f>
        <v>1.2</v>
      </c>
      <c r="B160" s="4">
        <f>IF('True_Odds_Calculator_3-way'!B161="","",'True_Odds_Calculator_3-way'!B161)</f>
        <v>6.97</v>
      </c>
      <c r="C160" s="4">
        <f>IF('True_Odds_Calculator_3-way'!C161="","",'True_Odds_Calculator_3-way'!C161)</f>
        <v>14.46</v>
      </c>
      <c r="D160" s="4">
        <f t="shared" si="10"/>
        <v>4.5961649511540248E-2</v>
      </c>
      <c r="E160" s="4">
        <f t="shared" si="11"/>
        <v>1.2224747830052738</v>
      </c>
      <c r="F160" s="4">
        <f t="shared" si="12"/>
        <v>7.8032657422246992</v>
      </c>
      <c r="G160" s="4">
        <f t="shared" si="13"/>
        <v>18.575019812381353</v>
      </c>
      <c r="I160" s="4">
        <f t="shared" si="14"/>
        <v>1.0459616495115402</v>
      </c>
    </row>
    <row r="161" spans="1:9" x14ac:dyDescent="0.2">
      <c r="A161" s="4">
        <f>IF('True_Odds_Calculator_3-way'!A162="","",'True_Odds_Calculator_3-way'!A162)</f>
        <v>2.62</v>
      </c>
      <c r="B161" s="4">
        <f>IF('True_Odds_Calculator_3-way'!B162="","",'True_Odds_Calculator_3-way'!B162)</f>
        <v>3</v>
      </c>
      <c r="C161" s="4">
        <f>IF('True_Odds_Calculator_3-way'!C162="","",'True_Odds_Calculator_3-way'!C162)</f>
        <v>3.14</v>
      </c>
      <c r="D161" s="4">
        <f t="shared" si="10"/>
        <v>3.3484060225928092E-2</v>
      </c>
      <c r="E161" s="4">
        <f t="shared" si="11"/>
        <v>2.6989239472763327</v>
      </c>
      <c r="F161" s="4">
        <f t="shared" si="12"/>
        <v>3.1039322545485031</v>
      </c>
      <c r="G161" s="4">
        <f t="shared" si="13"/>
        <v>3.2540433162224871</v>
      </c>
      <c r="I161" s="4">
        <f t="shared" si="14"/>
        <v>1.0334840602259281</v>
      </c>
    </row>
    <row r="162" spans="1:9" x14ac:dyDescent="0.2">
      <c r="A162" s="4">
        <f>IF('True_Odds_Calculator_3-way'!A163="","",'True_Odds_Calculator_3-way'!A163)</f>
        <v>1.1499999999999999</v>
      </c>
      <c r="B162" s="4">
        <f>IF('True_Odds_Calculator_3-way'!B163="","",'True_Odds_Calculator_3-way'!B163)</f>
        <v>8.1199999999999992</v>
      </c>
      <c r="C162" s="4">
        <f>IF('True_Odds_Calculator_3-way'!C163="","",'True_Odds_Calculator_3-way'!C163)</f>
        <v>21.4</v>
      </c>
      <c r="D162" s="4">
        <f t="shared" si="10"/>
        <v>3.9446898713527023E-2</v>
      </c>
      <c r="E162" s="4">
        <f t="shared" si="11"/>
        <v>1.1676564972385244</v>
      </c>
      <c r="F162" s="4">
        <f t="shared" si="12"/>
        <v>9.090599752529295</v>
      </c>
      <c r="G162" s="4">
        <f t="shared" si="13"/>
        <v>29.779625655698592</v>
      </c>
      <c r="I162" s="4">
        <f t="shared" si="14"/>
        <v>1.039446898713527</v>
      </c>
    </row>
    <row r="163" spans="1:9" x14ac:dyDescent="0.2">
      <c r="A163" s="4">
        <f>IF('True_Odds_Calculator_3-way'!A164="","",'True_Odds_Calculator_3-way'!A164)</f>
        <v>1.66</v>
      </c>
      <c r="B163" s="4">
        <f>IF('True_Odds_Calculator_3-way'!B164="","",'True_Odds_Calculator_3-way'!B164)</f>
        <v>3.42</v>
      </c>
      <c r="C163" s="4">
        <f>IF('True_Odds_Calculator_3-way'!C164="","",'True_Odds_Calculator_3-way'!C164)</f>
        <v>7.07</v>
      </c>
      <c r="D163" s="4">
        <f t="shared" si="10"/>
        <v>3.6250015073071795E-2</v>
      </c>
      <c r="E163" s="4">
        <f t="shared" si="11"/>
        <v>1.6939783974847278</v>
      </c>
      <c r="F163" s="4">
        <f t="shared" si="12"/>
        <v>3.5674238519833317</v>
      </c>
      <c r="G163" s="4">
        <f t="shared" si="13"/>
        <v>7.7304020825078448</v>
      </c>
      <c r="I163" s="4">
        <f t="shared" si="14"/>
        <v>1.0362500150730718</v>
      </c>
    </row>
    <row r="164" spans="1:9" x14ac:dyDescent="0.2">
      <c r="A164" s="4">
        <f>IF('True_Odds_Calculator_3-way'!A165="","",'True_Odds_Calculator_3-way'!A165)</f>
        <v>2.96</v>
      </c>
      <c r="B164" s="4">
        <f>IF('True_Odds_Calculator_3-way'!B165="","",'True_Odds_Calculator_3-way'!B165)</f>
        <v>2.8</v>
      </c>
      <c r="C164" s="4">
        <f>IF('True_Odds_Calculator_3-way'!C165="","",'True_Odds_Calculator_3-way'!C165)</f>
        <v>2.96</v>
      </c>
      <c r="D164" s="4">
        <f t="shared" si="10"/>
        <v>3.2818532818532642E-2</v>
      </c>
      <c r="E164" s="4">
        <f t="shared" si="11"/>
        <v>3.0590551181102352</v>
      </c>
      <c r="F164" s="4">
        <f t="shared" si="12"/>
        <v>2.8884758364312257</v>
      </c>
      <c r="G164" s="4">
        <f t="shared" si="13"/>
        <v>3.0590551181102352</v>
      </c>
      <c r="I164" s="4">
        <f t="shared" si="14"/>
        <v>1.0328185328185326</v>
      </c>
    </row>
    <row r="165" spans="1:9" x14ac:dyDescent="0.2">
      <c r="A165" s="4">
        <f>IF('True_Odds_Calculator_3-way'!A166="","",'True_Odds_Calculator_3-way'!A166)</f>
        <v>5.85</v>
      </c>
      <c r="B165" s="4">
        <f>IF('True_Odds_Calculator_3-way'!B166="","",'True_Odds_Calculator_3-way'!B166)</f>
        <v>4.46</v>
      </c>
      <c r="C165" s="4">
        <f>IF('True_Odds_Calculator_3-way'!C166="","",'True_Odds_Calculator_3-way'!C166)</f>
        <v>1.56</v>
      </c>
      <c r="D165" s="4">
        <f t="shared" si="10"/>
        <v>3.6181058602583249E-2</v>
      </c>
      <c r="E165" s="4">
        <f t="shared" si="11"/>
        <v>6.2940656159536816</v>
      </c>
      <c r="F165" s="4">
        <f t="shared" si="12"/>
        <v>4.7135372756834872</v>
      </c>
      <c r="G165" s="4">
        <f t="shared" si="13"/>
        <v>1.5899128597834697</v>
      </c>
      <c r="I165" s="4">
        <f t="shared" si="14"/>
        <v>1.0361810586025832</v>
      </c>
    </row>
    <row r="166" spans="1:9" x14ac:dyDescent="0.2">
      <c r="A166" s="4">
        <f>IF('True_Odds_Calculator_3-way'!A167="","",'True_Odds_Calculator_3-way'!A167)</f>
        <v>2.94</v>
      </c>
      <c r="B166" s="4">
        <f>IF('True_Odds_Calculator_3-way'!B167="","",'True_Odds_Calculator_3-way'!B167)</f>
        <v>3.19</v>
      </c>
      <c r="C166" s="4">
        <f>IF('True_Odds_Calculator_3-way'!C167="","",'True_Odds_Calculator_3-way'!C167)</f>
        <v>2.6</v>
      </c>
      <c r="D166" s="4">
        <f t="shared" si="10"/>
        <v>3.8231062861604714E-2</v>
      </c>
      <c r="E166" s="4">
        <f t="shared" si="11"/>
        <v>3.0544389588872707</v>
      </c>
      <c r="F166" s="4">
        <f t="shared" si="12"/>
        <v>3.3251762746502691</v>
      </c>
      <c r="G166" s="4">
        <f t="shared" si="13"/>
        <v>2.6890995149164301</v>
      </c>
      <c r="I166" s="4">
        <f t="shared" si="14"/>
        <v>1.0382310628616047</v>
      </c>
    </row>
    <row r="167" spans="1:9" x14ac:dyDescent="0.2">
      <c r="A167" s="4">
        <f>IF('True_Odds_Calculator_3-way'!A168="","",'True_Odds_Calculator_3-way'!A168)</f>
        <v>1.85</v>
      </c>
      <c r="B167" s="4">
        <f>IF('True_Odds_Calculator_3-way'!B168="","",'True_Odds_Calculator_3-way'!B168)</f>
        <v>3.52</v>
      </c>
      <c r="C167" s="4">
        <f>IF('True_Odds_Calculator_3-way'!C168="","",'True_Odds_Calculator_3-way'!C168)</f>
        <v>4.57</v>
      </c>
      <c r="D167" s="4">
        <f t="shared" si="10"/>
        <v>4.3449830375432041E-2</v>
      </c>
      <c r="E167" s="4">
        <f t="shared" si="11"/>
        <v>1.9009337365174146</v>
      </c>
      <c r="F167" s="4">
        <f t="shared" si="12"/>
        <v>3.7090938096686221</v>
      </c>
      <c r="G167" s="4">
        <f t="shared" si="13"/>
        <v>4.8939217034096467</v>
      </c>
      <c r="I167" s="4">
        <f t="shared" si="14"/>
        <v>1.043449830375432</v>
      </c>
    </row>
    <row r="168" spans="1:9" x14ac:dyDescent="0.2">
      <c r="A168" s="4">
        <f>IF('True_Odds_Calculator_3-way'!A169="","",'True_Odds_Calculator_3-way'!A169)</f>
        <v>1.68</v>
      </c>
      <c r="B168" s="4">
        <f>IF('True_Odds_Calculator_3-way'!B169="","",'True_Odds_Calculator_3-way'!B169)</f>
        <v>3.65</v>
      </c>
      <c r="C168" s="4">
        <f>IF('True_Odds_Calculator_3-way'!C169="","",'True_Odds_Calculator_3-way'!C169)</f>
        <v>5.78</v>
      </c>
      <c r="D168" s="4">
        <f t="shared" si="10"/>
        <v>4.222107860065849E-2</v>
      </c>
      <c r="E168" s="4">
        <f t="shared" si="11"/>
        <v>1.7206835035317023</v>
      </c>
      <c r="F168" s="4">
        <f t="shared" si="12"/>
        <v>3.8476498438922562</v>
      </c>
      <c r="G168" s="4">
        <f t="shared" si="13"/>
        <v>6.2918135146713858</v>
      </c>
      <c r="I168" s="4">
        <f t="shared" si="14"/>
        <v>1.0422210786006585</v>
      </c>
    </row>
    <row r="169" spans="1:9" x14ac:dyDescent="0.2">
      <c r="A169" s="4">
        <f>IF('True_Odds_Calculator_3-way'!A170="","",'True_Odds_Calculator_3-way'!A170)</f>
        <v>2.2799999999999998</v>
      </c>
      <c r="B169" s="4">
        <f>IF('True_Odds_Calculator_3-way'!B170="","",'True_Odds_Calculator_3-way'!B170)</f>
        <v>2.93</v>
      </c>
      <c r="C169" s="4">
        <f>IF('True_Odds_Calculator_3-way'!C170="","",'True_Odds_Calculator_3-way'!C170)</f>
        <v>3.84</v>
      </c>
      <c r="D169" s="4">
        <f t="shared" si="10"/>
        <v>4.0310086222381969E-2</v>
      </c>
      <c r="E169" s="4">
        <f t="shared" si="11"/>
        <v>2.3520568262337216</v>
      </c>
      <c r="F169" s="4">
        <f t="shared" si="12"/>
        <v>3.0500801853680257</v>
      </c>
      <c r="G169" s="4">
        <f t="shared" si="13"/>
        <v>4.0489113141506436</v>
      </c>
      <c r="I169" s="4">
        <f t="shared" si="14"/>
        <v>1.040310086222382</v>
      </c>
    </row>
    <row r="170" spans="1:9" x14ac:dyDescent="0.2">
      <c r="A170" s="4">
        <f>IF('True_Odds_Calculator_3-way'!A171="","",'True_Odds_Calculator_3-way'!A171)</f>
        <v>2.78</v>
      </c>
      <c r="B170" s="4">
        <f>IF('True_Odds_Calculator_3-way'!B171="","",'True_Odds_Calculator_3-way'!B171)</f>
        <v>3.14</v>
      </c>
      <c r="C170" s="4">
        <f>IF('True_Odds_Calculator_3-way'!C171="","",'True_Odds_Calculator_3-way'!C171)</f>
        <v>2.77</v>
      </c>
      <c r="D170" s="4">
        <f t="shared" si="10"/>
        <v>3.9194398120355078E-2</v>
      </c>
      <c r="E170" s="4">
        <f t="shared" si="11"/>
        <v>2.8847754549051046</v>
      </c>
      <c r="F170" s="4">
        <f t="shared" si="12"/>
        <v>3.2743241381589061</v>
      </c>
      <c r="G170" s="4">
        <f t="shared" si="13"/>
        <v>2.8740089296765396</v>
      </c>
      <c r="I170" s="4">
        <f t="shared" si="14"/>
        <v>1.0391943981203551</v>
      </c>
    </row>
    <row r="171" spans="1:9" x14ac:dyDescent="0.2">
      <c r="A171" s="4">
        <f>IF('True_Odds_Calculator_3-way'!A172="","",'True_Odds_Calculator_3-way'!A172)</f>
        <v>1.82</v>
      </c>
      <c r="B171" s="4">
        <f>IF('True_Odds_Calculator_3-way'!B172="","",'True_Odds_Calculator_3-way'!B172)</f>
        <v>3.91</v>
      </c>
      <c r="C171" s="4">
        <f>IF('True_Odds_Calculator_3-way'!C172="","",'True_Odds_Calculator_3-way'!C172)</f>
        <v>4.47</v>
      </c>
      <c r="D171" s="4">
        <f t="shared" si="10"/>
        <v>2.8918671686312791E-2</v>
      </c>
      <c r="E171" s="4">
        <f t="shared" si="11"/>
        <v>1.8525002536242448</v>
      </c>
      <c r="F171" s="4">
        <f t="shared" si="12"/>
        <v>4.0631425603864448</v>
      </c>
      <c r="G171" s="4">
        <f t="shared" si="13"/>
        <v>4.671279944493814</v>
      </c>
      <c r="I171" s="4">
        <f t="shared" si="14"/>
        <v>1.0289186716863128</v>
      </c>
    </row>
    <row r="172" spans="1:9" x14ac:dyDescent="0.2">
      <c r="A172" s="4">
        <f>IF('True_Odds_Calculator_3-way'!A173="","",'True_Odds_Calculator_3-way'!A173)</f>
        <v>2.12</v>
      </c>
      <c r="B172" s="4">
        <f>IF('True_Odds_Calculator_3-way'!B173="","",'True_Odds_Calculator_3-way'!B173)</f>
        <v>3.64</v>
      </c>
      <c r="C172" s="4">
        <f>IF('True_Odds_Calculator_3-way'!C173="","",'True_Odds_Calculator_3-way'!C173)</f>
        <v>3.53</v>
      </c>
      <c r="D172" s="4">
        <f t="shared" si="10"/>
        <v>2.970950691299179E-2</v>
      </c>
      <c r="E172" s="4">
        <f t="shared" si="11"/>
        <v>2.1654632916201004</v>
      </c>
      <c r="F172" s="4">
        <f t="shared" si="12"/>
        <v>3.7761198112663514</v>
      </c>
      <c r="G172" s="4">
        <f t="shared" si="13"/>
        <v>3.6578725921512203</v>
      </c>
      <c r="I172" s="4">
        <f t="shared" si="14"/>
        <v>1.0297095069129918</v>
      </c>
    </row>
    <row r="173" spans="1:9" x14ac:dyDescent="0.2">
      <c r="A173" s="4">
        <f>IF('True_Odds_Calculator_3-way'!A174="","",'True_Odds_Calculator_3-way'!A174)</f>
        <v>3.14</v>
      </c>
      <c r="B173" s="4">
        <f>IF('True_Odds_Calculator_3-way'!B174="","",'True_Odds_Calculator_3-way'!B174)</f>
        <v>3.53</v>
      </c>
      <c r="C173" s="4">
        <f>IF('True_Odds_Calculator_3-way'!C174="","",'True_Odds_Calculator_3-way'!C174)</f>
        <v>2.35</v>
      </c>
      <c r="D173" s="4">
        <f t="shared" si="10"/>
        <v>2.728937145340482E-2</v>
      </c>
      <c r="E173" s="4">
        <f t="shared" si="11"/>
        <v>3.2323244815965806</v>
      </c>
      <c r="F173" s="4">
        <f t="shared" si="12"/>
        <v>3.6471105195188875</v>
      </c>
      <c r="G173" s="4">
        <f t="shared" si="13"/>
        <v>2.4013325028110031</v>
      </c>
      <c r="I173" s="4">
        <f t="shared" si="14"/>
        <v>1.0272893714534048</v>
      </c>
    </row>
    <row r="174" spans="1:9" x14ac:dyDescent="0.2">
      <c r="A174" s="4">
        <f>IF('True_Odds_Calculator_3-way'!A175="","",'True_Odds_Calculator_3-way'!A175)</f>
        <v>2.27</v>
      </c>
      <c r="B174" s="4">
        <f>IF('True_Odds_Calculator_3-way'!B175="","",'True_Odds_Calculator_3-way'!B175)</f>
        <v>3.45</v>
      </c>
      <c r="C174" s="4">
        <f>IF('True_Odds_Calculator_3-way'!C175="","",'True_Odds_Calculator_3-way'!C175)</f>
        <v>3.37</v>
      </c>
      <c r="D174" s="4">
        <f t="shared" si="10"/>
        <v>2.7119611869512061E-2</v>
      </c>
      <c r="E174" s="4">
        <f t="shared" si="11"/>
        <v>2.3175574523350848</v>
      </c>
      <c r="F174" s="4">
        <f t="shared" si="12"/>
        <v>3.5610607739378808</v>
      </c>
      <c r="G174" s="4">
        <f t="shared" si="13"/>
        <v>3.4758908026360529</v>
      </c>
      <c r="I174" s="4">
        <f t="shared" si="14"/>
        <v>1.0271196118695121</v>
      </c>
    </row>
    <row r="175" spans="1:9" x14ac:dyDescent="0.2">
      <c r="A175" s="4">
        <f>IF('True_Odds_Calculator_3-way'!A176="","",'True_Odds_Calculator_3-way'!A176)</f>
        <v>2.4700000000000002</v>
      </c>
      <c r="B175" s="4">
        <f>IF('True_Odds_Calculator_3-way'!B176="","",'True_Odds_Calculator_3-way'!B176)</f>
        <v>3.44</v>
      </c>
      <c r="C175" s="4">
        <f>IF('True_Odds_Calculator_3-way'!C176="","",'True_Odds_Calculator_3-way'!C176)</f>
        <v>3.01</v>
      </c>
      <c r="D175" s="4">
        <f t="shared" si="10"/>
        <v>2.7781887635008884E-2</v>
      </c>
      <c r="E175" s="4">
        <f t="shared" si="11"/>
        <v>2.5278207503867538</v>
      </c>
      <c r="F175" s="4">
        <f t="shared" si="12"/>
        <v>3.5531925062129615</v>
      </c>
      <c r="G175" s="4">
        <f t="shared" si="13"/>
        <v>3.0963080190741938</v>
      </c>
      <c r="I175" s="4">
        <f t="shared" si="14"/>
        <v>1.0277818876350089</v>
      </c>
    </row>
    <row r="176" spans="1:9" x14ac:dyDescent="0.2">
      <c r="A176" s="4">
        <f>IF('True_Odds_Calculator_3-way'!A177="","",'True_Odds_Calculator_3-way'!A177)</f>
        <v>2.57</v>
      </c>
      <c r="B176" s="4">
        <f>IF('True_Odds_Calculator_3-way'!B177="","",'True_Odds_Calculator_3-way'!B177)</f>
        <v>3.4</v>
      </c>
      <c r="C176" s="4">
        <f>IF('True_Odds_Calculator_3-way'!C177="","",'True_Odds_Calculator_3-way'!C177)</f>
        <v>2.91</v>
      </c>
      <c r="D176" s="4">
        <f t="shared" si="10"/>
        <v>2.6865317108430986E-2</v>
      </c>
      <c r="E176" s="4">
        <f t="shared" si="11"/>
        <v>2.6305409036486922</v>
      </c>
      <c r="F176" s="4">
        <f t="shared" si="12"/>
        <v>3.5067719457288145</v>
      </c>
      <c r="G176" s="4">
        <f t="shared" si="13"/>
        <v>2.9878617579965909</v>
      </c>
      <c r="I176" s="4">
        <f t="shared" si="14"/>
        <v>1.026865317108431</v>
      </c>
    </row>
    <row r="177" spans="1:9" x14ac:dyDescent="0.2">
      <c r="A177" s="4">
        <f>IF('True_Odds_Calculator_3-way'!A178="","",'True_Odds_Calculator_3-way'!A178)</f>
        <v>2.52</v>
      </c>
      <c r="B177" s="4">
        <f>IF('True_Odds_Calculator_3-way'!B178="","",'True_Odds_Calculator_3-way'!B178)</f>
        <v>3.24</v>
      </c>
      <c r="C177" s="4">
        <f>IF('True_Odds_Calculator_3-way'!C178="","",'True_Odds_Calculator_3-way'!C178)</f>
        <v>3.06</v>
      </c>
      <c r="D177" s="4">
        <f t="shared" si="10"/>
        <v>3.2264757754953743E-2</v>
      </c>
      <c r="E177" s="4">
        <f t="shared" si="11"/>
        <v>2.5902006449301322</v>
      </c>
      <c r="F177" s="4">
        <f t="shared" si="12"/>
        <v>3.3569770141629904</v>
      </c>
      <c r="G177" s="4">
        <f t="shared" si="13"/>
        <v>3.1641317430791114</v>
      </c>
      <c r="I177" s="4">
        <f t="shared" si="14"/>
        <v>1.0322647577549537</v>
      </c>
    </row>
    <row r="178" spans="1:9" x14ac:dyDescent="0.2">
      <c r="A178" s="4">
        <f>IF('True_Odds_Calculator_3-way'!A179="","",'True_Odds_Calculator_3-way'!A179)</f>
        <v>2.94</v>
      </c>
      <c r="B178" s="4">
        <f>IF('True_Odds_Calculator_3-way'!B179="","",'True_Odds_Calculator_3-way'!B179)</f>
        <v>2.95</v>
      </c>
      <c r="C178" s="4">
        <f>IF('True_Odds_Calculator_3-way'!C179="","",'True_Odds_Calculator_3-way'!C179)</f>
        <v>2.75</v>
      </c>
      <c r="D178" s="4">
        <f t="shared" si="10"/>
        <v>4.2755468905590011E-2</v>
      </c>
      <c r="E178" s="4">
        <f t="shared" si="11"/>
        <v>3.0685743693109329</v>
      </c>
      <c r="F178" s="4">
        <f t="shared" si="12"/>
        <v>3.0794697711451358</v>
      </c>
      <c r="G178" s="4">
        <f t="shared" si="13"/>
        <v>2.8621758652759586</v>
      </c>
      <c r="I178" s="4">
        <f t="shared" si="14"/>
        <v>1.04275546890559</v>
      </c>
    </row>
    <row r="179" spans="1:9" x14ac:dyDescent="0.2">
      <c r="A179" s="4">
        <f>IF('True_Odds_Calculator_3-way'!A180="","",'True_Odds_Calculator_3-way'!A180)</f>
        <v>1.5</v>
      </c>
      <c r="B179" s="4">
        <f>IF('True_Odds_Calculator_3-way'!B180="","",'True_Odds_Calculator_3-way'!B180)</f>
        <v>4.13</v>
      </c>
      <c r="C179" s="4">
        <f>IF('True_Odds_Calculator_3-way'!C180="","",'True_Odds_Calculator_3-way'!C180)</f>
        <v>6.58</v>
      </c>
      <c r="D179" s="4">
        <f t="shared" si="10"/>
        <v>6.0773101162570953E-2</v>
      </c>
      <c r="E179" s="4">
        <f t="shared" si="11"/>
        <v>1.5470082442639934</v>
      </c>
      <c r="F179" s="4">
        <f t="shared" si="12"/>
        <v>4.50708186063311</v>
      </c>
      <c r="G179" s="4">
        <f t="shared" si="13"/>
        <v>7.5919777497718473</v>
      </c>
      <c r="I179" s="4">
        <f t="shared" si="14"/>
        <v>1.060773101162571</v>
      </c>
    </row>
    <row r="180" spans="1:9" x14ac:dyDescent="0.2">
      <c r="A180" s="4">
        <f>IF('True_Odds_Calculator_3-way'!A181="","",'True_Odds_Calculator_3-way'!A181)</f>
        <v>2.0499999999999998</v>
      </c>
      <c r="B180" s="4">
        <f>IF('True_Odds_Calculator_3-way'!B181="","",'True_Odds_Calculator_3-way'!B181)</f>
        <v>3.43</v>
      </c>
      <c r="C180" s="4">
        <f>IF('True_Odds_Calculator_3-way'!C181="","",'True_Odds_Calculator_3-way'!C181)</f>
        <v>3.83</v>
      </c>
      <c r="D180" s="4">
        <f t="shared" si="10"/>
        <v>4.0446673297279023E-2</v>
      </c>
      <c r="E180" s="4">
        <f t="shared" si="11"/>
        <v>2.108269534199454</v>
      </c>
      <c r="F180" s="4">
        <f t="shared" si="12"/>
        <v>3.5963077633918528</v>
      </c>
      <c r="G180" s="4">
        <f t="shared" si="13"/>
        <v>4.038537643502992</v>
      </c>
      <c r="I180" s="4">
        <f t="shared" si="14"/>
        <v>1.040446673297279</v>
      </c>
    </row>
    <row r="181" spans="1:9" x14ac:dyDescent="0.2">
      <c r="A181" s="4">
        <f>IF('True_Odds_Calculator_3-way'!A182="","",'True_Odds_Calculator_3-way'!A182)</f>
        <v>2.96</v>
      </c>
      <c r="B181" s="4">
        <f>IF('True_Odds_Calculator_3-way'!B182="","",'True_Odds_Calculator_3-way'!B182)</f>
        <v>3.14</v>
      </c>
      <c r="C181" s="4">
        <f>IF('True_Odds_Calculator_3-way'!C182="","",'True_Odds_Calculator_3-way'!C182)</f>
        <v>2.61</v>
      </c>
      <c r="D181" s="4">
        <f t="shared" si="10"/>
        <v>3.9450937869562885E-2</v>
      </c>
      <c r="E181" s="4">
        <f t="shared" si="11"/>
        <v>3.0798842651527867</v>
      </c>
      <c r="F181" s="4">
        <f t="shared" si="12"/>
        <v>3.2752411994644053</v>
      </c>
      <c r="G181" s="4">
        <f t="shared" si="13"/>
        <v>2.7027651597419076</v>
      </c>
      <c r="I181" s="4">
        <f t="shared" si="14"/>
        <v>1.0394509378695629</v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2.16</v>
      </c>
      <c r="C2" s="4">
        <f>1/A2</f>
        <v>0.57471264367816088</v>
      </c>
      <c r="D2">
        <f>1/B2</f>
        <v>0.46296296296296291</v>
      </c>
      <c r="E2">
        <f>C2+D2-1</f>
        <v>3.7675606641123682E-2</v>
      </c>
      <c r="F2">
        <f>C2+D2-(C2*D2)-1</f>
        <v>-0.22839506172839519</v>
      </c>
      <c r="G2">
        <v>0</v>
      </c>
      <c r="H2">
        <f>C2*D2</f>
        <v>0.26607066836951887</v>
      </c>
      <c r="I2">
        <f>((-4*F2*H2)^0.5)/(2*F2)</f>
        <v>-1.0793322294408634</v>
      </c>
      <c r="J2">
        <f>(-((-4*F2*H2)^0.5))/(2*F2)</f>
        <v>1.0793322294408634</v>
      </c>
      <c r="K2">
        <f>IF(A2="","",(C2/($J2+C2-($J2*C2))))</f>
        <v>0.55595527201895822</v>
      </c>
      <c r="L2">
        <f>IF(B2="","",(D2/($J2+D2-($J2*D2))))</f>
        <v>0.44404472798104189</v>
      </c>
      <c r="M2">
        <f>IF(A2="","",1/K2)</f>
        <v>1.7987058497862392</v>
      </c>
      <c r="N2">
        <f>IF(B2="","",1/L2)</f>
        <v>2.2520253861514017</v>
      </c>
    </row>
    <row r="3" spans="1:14" x14ac:dyDescent="0.25">
      <c r="A3" s="4">
        <f>IF('True_Odds_Calculator_2-way'!A4="","",'True_Odds_Calculator_2-way'!A4)</f>
        <v>1.84</v>
      </c>
      <c r="B3" s="4">
        <f>IF('True_Odds_Calculator_2-way'!B4="","",'True_Odds_Calculator_2-way'!B4)</f>
        <v>2.04</v>
      </c>
      <c r="C3" s="4">
        <f t="shared" ref="C3:C66" si="0">1/A3</f>
        <v>0.54347826086956519</v>
      </c>
      <c r="D3">
        <f t="shared" ref="D3:D66" si="1">1/B3</f>
        <v>0.49019607843137253</v>
      </c>
      <c r="E3">
        <f t="shared" ref="E3:E66" si="2">C3+D3-1</f>
        <v>3.3674339300937772E-2</v>
      </c>
      <c r="F3">
        <f t="shared" ref="F3:F66" si="3">C3+D3-(C3*D3)-1</f>
        <v>-0.23273657289002547</v>
      </c>
      <c r="G3">
        <v>0</v>
      </c>
      <c r="H3">
        <f t="shared" ref="H3:H66" si="4">C3*D3</f>
        <v>0.2664109121909633</v>
      </c>
      <c r="I3">
        <f t="shared" ref="I3:I66" si="5">((-4*F3*H3)^0.5)/(2*F3)</f>
        <v>-1.0699012312772824</v>
      </c>
      <c r="J3">
        <f t="shared" ref="J3:J66" si="6">(-((-4*F3*H3)^0.5))/(2*F3)</f>
        <v>1.0699012312772824</v>
      </c>
      <c r="K3">
        <f t="shared" ref="K3:K66" si="7">IF(A3="","",(C3/($J3+C3-($J3*C3))))</f>
        <v>0.52667142178083093</v>
      </c>
      <c r="L3">
        <f t="shared" ref="L3:L66" si="8">IF(B3="","",(D3/($J3+D3-($J3*D3))))</f>
        <v>0.47332857821916891</v>
      </c>
      <c r="M3">
        <f t="shared" ref="M3:M66" si="9">IF(A3="","",1/K3)</f>
        <v>1.8987170342729172</v>
      </c>
      <c r="N3">
        <f t="shared" ref="N3:N66" si="10">IF(B3="","",1/L3)</f>
        <v>2.1126972805283741</v>
      </c>
    </row>
    <row r="4" spans="1:14" x14ac:dyDescent="0.25">
      <c r="A4" s="4">
        <f>IF('True_Odds_Calculator_2-way'!A5="","",'True_Odds_Calculator_2-way'!A5)</f>
        <v>1.9</v>
      </c>
      <c r="B4" s="4">
        <f>IF('True_Odds_Calculator_2-way'!B5="","",'True_Odds_Calculator_2-way'!B5)</f>
        <v>1.99</v>
      </c>
      <c r="C4" s="4">
        <f t="shared" si="0"/>
        <v>0.52631578947368418</v>
      </c>
      <c r="D4">
        <f t="shared" si="1"/>
        <v>0.50251256281407031</v>
      </c>
      <c r="E4">
        <f t="shared" si="2"/>
        <v>2.8828352287754377E-2</v>
      </c>
      <c r="F4">
        <f t="shared" si="3"/>
        <v>-0.23565194393017741</v>
      </c>
      <c r="G4">
        <v>0</v>
      </c>
      <c r="H4">
        <f t="shared" si="4"/>
        <v>0.26448029621793173</v>
      </c>
      <c r="I4">
        <f t="shared" si="5"/>
        <v>-1.0594028769395465</v>
      </c>
      <c r="J4">
        <f t="shared" si="6"/>
        <v>1.0594028769395465</v>
      </c>
      <c r="K4">
        <f t="shared" si="7"/>
        <v>0.51191151829848447</v>
      </c>
      <c r="L4">
        <f t="shared" si="8"/>
        <v>0.48808848170151553</v>
      </c>
      <c r="M4">
        <f t="shared" si="9"/>
        <v>1.9534625892455926</v>
      </c>
      <c r="N4">
        <f t="shared" si="10"/>
        <v>2.0488088481701512</v>
      </c>
    </row>
    <row r="5" spans="1:14" x14ac:dyDescent="0.25">
      <c r="A5" s="4">
        <f>IF('True_Odds_Calculator_2-way'!A6="","",'True_Odds_Calculator_2-way'!A6)</f>
        <v>1.64</v>
      </c>
      <c r="B5" s="4">
        <f>IF('True_Odds_Calculator_2-way'!B6="","",'True_Odds_Calculator_2-way'!B6)</f>
        <v>2.36</v>
      </c>
      <c r="C5" s="4">
        <f t="shared" si="0"/>
        <v>0.6097560975609756</v>
      </c>
      <c r="D5">
        <f t="shared" si="1"/>
        <v>0.42372881355932207</v>
      </c>
      <c r="E5">
        <f t="shared" si="2"/>
        <v>3.3484911120297722E-2</v>
      </c>
      <c r="F5">
        <f t="shared" si="3"/>
        <v>-0.22488631665977676</v>
      </c>
      <c r="G5">
        <v>0</v>
      </c>
      <c r="H5">
        <f t="shared" si="4"/>
        <v>0.25837122778007443</v>
      </c>
      <c r="I5">
        <f t="shared" si="5"/>
        <v>-1.0718661571406802</v>
      </c>
      <c r="J5">
        <f t="shared" si="6"/>
        <v>1.0718661571406802</v>
      </c>
      <c r="K5">
        <f t="shared" si="7"/>
        <v>0.59312180114548885</v>
      </c>
      <c r="L5">
        <f t="shared" si="8"/>
        <v>0.40687819885451121</v>
      </c>
      <c r="M5">
        <f t="shared" si="9"/>
        <v>1.6859943405700353</v>
      </c>
      <c r="N5">
        <f t="shared" si="10"/>
        <v>2.4577379737113252</v>
      </c>
    </row>
    <row r="6" spans="1:14" x14ac:dyDescent="0.25">
      <c r="A6" s="4">
        <f>IF('True_Odds_Calculator_2-way'!A7="","",'True_Odds_Calculator_2-way'!A7)</f>
        <v>1.93</v>
      </c>
      <c r="B6" s="4">
        <f>IF('True_Odds_Calculator_2-way'!B7="","",'True_Odds_Calculator_2-way'!B7)</f>
        <v>1.94</v>
      </c>
      <c r="C6" s="4">
        <f t="shared" si="0"/>
        <v>0.5181347150259068</v>
      </c>
      <c r="D6">
        <f t="shared" si="1"/>
        <v>0.51546391752577325</v>
      </c>
      <c r="E6">
        <f t="shared" si="2"/>
        <v>3.3598632551679941E-2</v>
      </c>
      <c r="F6">
        <f t="shared" si="3"/>
        <v>-0.2334811174616741</v>
      </c>
      <c r="G6">
        <v>0</v>
      </c>
      <c r="H6">
        <f t="shared" si="4"/>
        <v>0.26707975001335404</v>
      </c>
      <c r="I6">
        <f t="shared" si="5"/>
        <v>-1.0695340092890231</v>
      </c>
      <c r="J6">
        <f t="shared" si="6"/>
        <v>1.0695340092890231</v>
      </c>
      <c r="K6">
        <f t="shared" si="7"/>
        <v>0.50133690795359842</v>
      </c>
      <c r="L6">
        <f t="shared" si="8"/>
        <v>0.49866309204640175</v>
      </c>
      <c r="M6">
        <f t="shared" si="9"/>
        <v>1.9946666286387909</v>
      </c>
      <c r="N6">
        <f t="shared" si="10"/>
        <v>2.0053619687316817</v>
      </c>
    </row>
    <row r="7" spans="1:14" x14ac:dyDescent="0.25">
      <c r="A7" s="4">
        <f>IF('True_Odds_Calculator_2-way'!A8="","",'True_Odds_Calculator_2-way'!A8)</f>
        <v>1.82</v>
      </c>
      <c r="B7" s="4">
        <f>IF('True_Odds_Calculator_2-way'!B8="","",'True_Odds_Calculator_2-way'!B8)</f>
        <v>2.0299999999999998</v>
      </c>
      <c r="C7" s="4">
        <f t="shared" si="0"/>
        <v>0.54945054945054939</v>
      </c>
      <c r="D7">
        <f t="shared" si="1"/>
        <v>0.49261083743842371</v>
      </c>
      <c r="E7">
        <f t="shared" si="2"/>
        <v>4.2061386888973207E-2</v>
      </c>
      <c r="F7">
        <f t="shared" si="3"/>
        <v>-0.22860390840686395</v>
      </c>
      <c r="G7">
        <v>0</v>
      </c>
      <c r="H7">
        <f t="shared" si="4"/>
        <v>0.27066529529583716</v>
      </c>
      <c r="I7">
        <f t="shared" si="5"/>
        <v>-1.0881141587390988</v>
      </c>
      <c r="J7">
        <f t="shared" si="6"/>
        <v>1.0881141587390988</v>
      </c>
      <c r="K7">
        <f t="shared" si="7"/>
        <v>0.52847038823312997</v>
      </c>
      <c r="L7">
        <f t="shared" si="8"/>
        <v>0.47152961176687003</v>
      </c>
      <c r="M7">
        <f t="shared" si="9"/>
        <v>1.892253610166061</v>
      </c>
      <c r="N7">
        <f t="shared" si="10"/>
        <v>2.1207575835012715</v>
      </c>
    </row>
    <row r="8" spans="1:14" x14ac:dyDescent="0.25">
      <c r="A8" s="4">
        <f>IF('True_Odds_Calculator_2-way'!A9="","",'True_Odds_Calculator_2-way'!A9)</f>
        <v>1.56</v>
      </c>
      <c r="B8" s="4">
        <f>IF('True_Odds_Calculator_2-way'!B9="","",'True_Odds_Calculator_2-way'!B9)</f>
        <v>2.5299999999999998</v>
      </c>
      <c r="C8" s="4">
        <f t="shared" si="0"/>
        <v>0.64102564102564097</v>
      </c>
      <c r="D8">
        <f t="shared" si="1"/>
        <v>0.39525691699604748</v>
      </c>
      <c r="E8">
        <f t="shared" si="2"/>
        <v>3.6282558021688338E-2</v>
      </c>
      <c r="F8">
        <f t="shared" si="3"/>
        <v>-0.21708726056552163</v>
      </c>
      <c r="G8">
        <v>0</v>
      </c>
      <c r="H8">
        <f t="shared" si="4"/>
        <v>0.25336981858720992</v>
      </c>
      <c r="I8">
        <f t="shared" si="5"/>
        <v>-1.0803395392536068</v>
      </c>
      <c r="J8">
        <f t="shared" si="6"/>
        <v>1.0803395392536068</v>
      </c>
      <c r="K8">
        <f t="shared" si="7"/>
        <v>0.6230567863582569</v>
      </c>
      <c r="L8">
        <f t="shared" si="8"/>
        <v>0.3769432136417431</v>
      </c>
      <c r="M8">
        <f t="shared" si="9"/>
        <v>1.6049901419820203</v>
      </c>
      <c r="N8">
        <f t="shared" si="10"/>
        <v>2.6529194950580188</v>
      </c>
    </row>
    <row r="9" spans="1:14" x14ac:dyDescent="0.25">
      <c r="A9" s="4">
        <f>IF('True_Odds_Calculator_2-way'!A10="","",'True_Odds_Calculator_2-way'!A10)</f>
        <v>1.75</v>
      </c>
      <c r="B9" s="4">
        <f>IF('True_Odds_Calculator_2-way'!B10="","",'True_Odds_Calculator_2-way'!B10)</f>
        <v>2.14</v>
      </c>
      <c r="C9" s="4">
        <f t="shared" si="0"/>
        <v>0.5714285714285714</v>
      </c>
      <c r="D9">
        <f t="shared" si="1"/>
        <v>0.46728971962616822</v>
      </c>
      <c r="E9">
        <f t="shared" si="2"/>
        <v>3.8718291054739673E-2</v>
      </c>
      <c r="F9">
        <f t="shared" si="3"/>
        <v>-0.22830440587449929</v>
      </c>
      <c r="G9">
        <v>0</v>
      </c>
      <c r="H9">
        <f t="shared" si="4"/>
        <v>0.26702269692923897</v>
      </c>
      <c r="I9">
        <f t="shared" si="5"/>
        <v>-1.0814761408717504</v>
      </c>
      <c r="J9">
        <f t="shared" si="6"/>
        <v>1.0814761408717504</v>
      </c>
      <c r="K9">
        <f t="shared" si="7"/>
        <v>0.55214846039654741</v>
      </c>
      <c r="L9">
        <f t="shared" si="8"/>
        <v>0.44785153960345248</v>
      </c>
      <c r="M9">
        <f t="shared" si="9"/>
        <v>1.8111071056538131</v>
      </c>
      <c r="N9">
        <f t="shared" si="10"/>
        <v>2.2328828005937953</v>
      </c>
    </row>
    <row r="10" spans="1:14" x14ac:dyDescent="0.25">
      <c r="A10" s="4">
        <f>IF('True_Odds_Calculator_2-way'!A11="","",'True_Odds_Calculator_2-way'!A11)</f>
        <v>2.19</v>
      </c>
      <c r="B10" s="4">
        <f>IF('True_Odds_Calculator_2-way'!B11="","",'True_Odds_Calculator_2-way'!B11)</f>
        <v>1.74</v>
      </c>
      <c r="C10" s="4">
        <f t="shared" si="0"/>
        <v>0.45662100456621008</v>
      </c>
      <c r="D10">
        <f t="shared" si="1"/>
        <v>0.57471264367816088</v>
      </c>
      <c r="E10">
        <f t="shared" si="2"/>
        <v>3.1333648244370904E-2</v>
      </c>
      <c r="F10">
        <f t="shared" si="3"/>
        <v>-0.23109221644885325</v>
      </c>
      <c r="G10">
        <v>0</v>
      </c>
      <c r="H10">
        <f t="shared" si="4"/>
        <v>0.26242586469322415</v>
      </c>
      <c r="I10">
        <f t="shared" si="5"/>
        <v>-1.0656403571953759</v>
      </c>
      <c r="J10">
        <f t="shared" si="6"/>
        <v>1.0656403571953759</v>
      </c>
      <c r="K10">
        <f t="shared" si="7"/>
        <v>0.4408953301027736</v>
      </c>
      <c r="L10">
        <f t="shared" si="8"/>
        <v>0.5591046698972264</v>
      </c>
      <c r="M10">
        <f t="shared" si="9"/>
        <v>2.2681120250624973</v>
      </c>
      <c r="N10">
        <f t="shared" si="10"/>
        <v>1.7885738643245783</v>
      </c>
    </row>
    <row r="11" spans="1:14" x14ac:dyDescent="0.25">
      <c r="A11" s="4">
        <f>IF('True_Odds_Calculator_2-way'!A12="","",'True_Odds_Calculator_2-way'!A12)</f>
        <v>1.67</v>
      </c>
      <c r="B11" s="4">
        <f>IF('True_Odds_Calculator_2-way'!B12="","",'True_Odds_Calculator_2-way'!B12)</f>
        <v>2.2999999999999998</v>
      </c>
      <c r="C11" s="4">
        <f t="shared" si="0"/>
        <v>0.5988023952095809</v>
      </c>
      <c r="D11">
        <f t="shared" si="1"/>
        <v>0.43478260869565222</v>
      </c>
      <c r="E11">
        <f t="shared" si="2"/>
        <v>3.3585003905233002E-2</v>
      </c>
      <c r="F11">
        <f t="shared" si="3"/>
        <v>-0.22676386357719358</v>
      </c>
      <c r="G11">
        <v>0</v>
      </c>
      <c r="H11">
        <f t="shared" si="4"/>
        <v>0.26034886748242653</v>
      </c>
      <c r="I11">
        <f t="shared" si="5"/>
        <v>-1.0714969088698136</v>
      </c>
      <c r="J11">
        <f t="shared" si="6"/>
        <v>1.0714969088698136</v>
      </c>
      <c r="K11">
        <f t="shared" si="7"/>
        <v>0.58210506726094002</v>
      </c>
      <c r="L11">
        <f t="shared" si="8"/>
        <v>0.41789493273906014</v>
      </c>
      <c r="M11">
        <f t="shared" si="9"/>
        <v>1.7179029289427752</v>
      </c>
      <c r="N11">
        <f t="shared" si="10"/>
        <v>2.3929459815307572</v>
      </c>
    </row>
    <row r="12" spans="1:14" x14ac:dyDescent="0.25">
      <c r="A12" s="4">
        <f>IF('True_Odds_Calculator_2-way'!A13="","",'True_Odds_Calculator_2-way'!A13)</f>
        <v>2.42</v>
      </c>
      <c r="B12" s="4">
        <f>IF('True_Odds_Calculator_2-way'!B13="","",'True_Odds_Calculator_2-way'!B13)</f>
        <v>1.61</v>
      </c>
      <c r="C12" s="4">
        <f t="shared" si="0"/>
        <v>0.41322314049586778</v>
      </c>
      <c r="D12">
        <f t="shared" si="1"/>
        <v>0.6211180124223602</v>
      </c>
      <c r="E12">
        <f t="shared" si="2"/>
        <v>3.4341152918228035E-2</v>
      </c>
      <c r="F12">
        <f t="shared" si="3"/>
        <v>-0.22231918279349105</v>
      </c>
      <c r="G12">
        <v>0</v>
      </c>
      <c r="H12">
        <f t="shared" si="4"/>
        <v>0.25666033571171909</v>
      </c>
      <c r="I12">
        <f t="shared" si="5"/>
        <v>-1.0744616281415773</v>
      </c>
      <c r="J12">
        <f t="shared" si="6"/>
        <v>1.0744616281415773</v>
      </c>
      <c r="K12">
        <f t="shared" si="7"/>
        <v>0.3959242744397955</v>
      </c>
      <c r="L12">
        <f t="shared" si="8"/>
        <v>0.60407572556020461</v>
      </c>
      <c r="M12">
        <f t="shared" si="9"/>
        <v>2.5257355119610394</v>
      </c>
      <c r="N12">
        <f t="shared" si="10"/>
        <v>1.6554215931663621</v>
      </c>
    </row>
    <row r="13" spans="1:14" x14ac:dyDescent="0.25">
      <c r="A13" s="4">
        <f>IF('True_Odds_Calculator_2-way'!A14="","",'True_Odds_Calculator_2-way'!A14)</f>
        <v>1.84</v>
      </c>
      <c r="B13" s="4">
        <f>IF('True_Odds_Calculator_2-way'!B14="","",'True_Odds_Calculator_2-way'!B14)</f>
        <v>2.04</v>
      </c>
      <c r="C13" s="4">
        <f t="shared" si="0"/>
        <v>0.54347826086956519</v>
      </c>
      <c r="D13">
        <f t="shared" si="1"/>
        <v>0.49019607843137253</v>
      </c>
      <c r="E13">
        <f t="shared" si="2"/>
        <v>3.3674339300937772E-2</v>
      </c>
      <c r="F13">
        <f t="shared" si="3"/>
        <v>-0.23273657289002547</v>
      </c>
      <c r="G13">
        <v>0</v>
      </c>
      <c r="H13">
        <f t="shared" si="4"/>
        <v>0.2664109121909633</v>
      </c>
      <c r="I13">
        <f t="shared" si="5"/>
        <v>-1.0699012312772824</v>
      </c>
      <c r="J13">
        <f t="shared" si="6"/>
        <v>1.0699012312772824</v>
      </c>
      <c r="K13">
        <f t="shared" si="7"/>
        <v>0.52667142178083093</v>
      </c>
      <c r="L13">
        <f t="shared" si="8"/>
        <v>0.47332857821916891</v>
      </c>
      <c r="M13">
        <f t="shared" si="9"/>
        <v>1.8987170342729172</v>
      </c>
      <c r="N13">
        <f t="shared" si="10"/>
        <v>2.1126972805283741</v>
      </c>
    </row>
    <row r="14" spans="1:14" x14ac:dyDescent="0.25">
      <c r="A14" s="4">
        <f>IF('True_Odds_Calculator_2-way'!A15="","",'True_Odds_Calculator_2-way'!A15)</f>
        <v>2.62</v>
      </c>
      <c r="B14" s="4">
        <f>IF('True_Odds_Calculator_2-way'!B15="","",'True_Odds_Calculator_2-way'!B15)</f>
        <v>1.53</v>
      </c>
      <c r="C14" s="4">
        <f t="shared" si="0"/>
        <v>0.38167938931297707</v>
      </c>
      <c r="D14">
        <f t="shared" si="1"/>
        <v>0.65359477124183007</v>
      </c>
      <c r="E14">
        <f t="shared" si="2"/>
        <v>3.5274160554807032E-2</v>
      </c>
      <c r="F14">
        <f t="shared" si="3"/>
        <v>-0.21418949259092956</v>
      </c>
      <c r="G14">
        <v>0</v>
      </c>
      <c r="H14">
        <f t="shared" si="4"/>
        <v>0.24946365314573665</v>
      </c>
      <c r="I14">
        <f t="shared" si="5"/>
        <v>-1.0792065137302933</v>
      </c>
      <c r="J14">
        <f t="shared" si="6"/>
        <v>1.0792065137302933</v>
      </c>
      <c r="K14">
        <f t="shared" si="7"/>
        <v>0.36385936943929359</v>
      </c>
      <c r="L14">
        <f t="shared" si="8"/>
        <v>0.63614063056070647</v>
      </c>
      <c r="M14">
        <f t="shared" si="9"/>
        <v>2.7483145522430754</v>
      </c>
      <c r="N14">
        <f t="shared" si="10"/>
        <v>1.5719794522770554</v>
      </c>
    </row>
    <row r="15" spans="1:14" x14ac:dyDescent="0.25">
      <c r="A15" s="4">
        <f>IF('True_Odds_Calculator_2-way'!A16="","",'True_Odds_Calculator_2-way'!A16)</f>
        <v>1.9</v>
      </c>
      <c r="B15" s="4">
        <f>IF('True_Odds_Calculator_2-way'!B16="","",'True_Odds_Calculator_2-way'!B16)</f>
        <v>1.93</v>
      </c>
      <c r="C15" s="4">
        <f t="shared" si="0"/>
        <v>0.52631578947368418</v>
      </c>
      <c r="D15">
        <f t="shared" si="1"/>
        <v>0.5181347150259068</v>
      </c>
      <c r="E15">
        <f t="shared" si="2"/>
        <v>4.445050449959087E-2</v>
      </c>
      <c r="F15">
        <f t="shared" si="3"/>
        <v>-0.22825197709299161</v>
      </c>
      <c r="G15">
        <v>0</v>
      </c>
      <c r="H15">
        <f t="shared" si="4"/>
        <v>0.27270248159258254</v>
      </c>
      <c r="I15">
        <f t="shared" si="5"/>
        <v>-1.0930430596399217</v>
      </c>
      <c r="J15">
        <f t="shared" si="6"/>
        <v>1.0930430596399217</v>
      </c>
      <c r="K15">
        <f t="shared" si="7"/>
        <v>0.50409863604618754</v>
      </c>
      <c r="L15">
        <f t="shared" si="8"/>
        <v>0.49590136395381257</v>
      </c>
      <c r="M15">
        <f t="shared" si="9"/>
        <v>1.9837387536759294</v>
      </c>
      <c r="N15">
        <f t="shared" si="10"/>
        <v>2.0165300454651267</v>
      </c>
    </row>
    <row r="16" spans="1:14" x14ac:dyDescent="0.25">
      <c r="A16" s="4">
        <f>IF('True_Odds_Calculator_2-way'!A17="","",'True_Odds_Calculator_2-way'!A17)</f>
        <v>1.7</v>
      </c>
      <c r="B16" s="4">
        <f>IF('True_Odds_Calculator_2-way'!B17="","",'True_Odds_Calculator_2-way'!B17)</f>
        <v>2.1800000000000002</v>
      </c>
      <c r="C16" s="4">
        <f t="shared" si="0"/>
        <v>0.58823529411764708</v>
      </c>
      <c r="D16">
        <f t="shared" si="1"/>
        <v>0.4587155963302752</v>
      </c>
      <c r="E16">
        <f t="shared" si="2"/>
        <v>4.6950890447922333E-2</v>
      </c>
      <c r="F16">
        <f t="shared" si="3"/>
        <v>-0.22288181327576895</v>
      </c>
      <c r="G16">
        <v>0</v>
      </c>
      <c r="H16">
        <f t="shared" si="4"/>
        <v>0.26983270372369128</v>
      </c>
      <c r="I16">
        <f t="shared" si="5"/>
        <v>-1.1002971203391541</v>
      </c>
      <c r="J16">
        <f t="shared" si="6"/>
        <v>1.1002971203391541</v>
      </c>
      <c r="K16">
        <f t="shared" si="7"/>
        <v>0.56490537208303937</v>
      </c>
      <c r="L16">
        <f t="shared" si="8"/>
        <v>0.43509462791696046</v>
      </c>
      <c r="M16">
        <f t="shared" si="9"/>
        <v>1.7702079842374079</v>
      </c>
      <c r="N16">
        <f t="shared" si="10"/>
        <v>2.2983506020002022</v>
      </c>
    </row>
    <row r="17" spans="1:14" x14ac:dyDescent="0.25">
      <c r="A17" s="4">
        <f>IF('True_Odds_Calculator_2-way'!A18="","",'True_Odds_Calculator_2-way'!A18)</f>
        <v>1.81</v>
      </c>
      <c r="B17" s="4">
        <f>IF('True_Odds_Calculator_2-way'!B18="","",'True_Odds_Calculator_2-way'!B18)</f>
        <v>2.0299999999999998</v>
      </c>
      <c r="C17" s="4">
        <f t="shared" si="0"/>
        <v>0.5524861878453039</v>
      </c>
      <c r="D17">
        <f t="shared" si="1"/>
        <v>0.49261083743842371</v>
      </c>
      <c r="E17">
        <f t="shared" si="2"/>
        <v>4.5097025283727721E-2</v>
      </c>
      <c r="F17">
        <f t="shared" si="3"/>
        <v>-0.22706365838390963</v>
      </c>
      <c r="G17">
        <v>0</v>
      </c>
      <c r="H17">
        <f t="shared" si="4"/>
        <v>0.2721606836676374</v>
      </c>
      <c r="I17">
        <f t="shared" si="5"/>
        <v>-1.0948103090714374</v>
      </c>
      <c r="J17">
        <f t="shared" si="6"/>
        <v>1.0948103090714374</v>
      </c>
      <c r="K17">
        <f t="shared" si="7"/>
        <v>0.52999890518954651</v>
      </c>
      <c r="L17">
        <f t="shared" si="8"/>
        <v>0.47000109481045338</v>
      </c>
      <c r="M17">
        <f t="shared" si="9"/>
        <v>1.8867963503478642</v>
      </c>
      <c r="N17">
        <f t="shared" si="10"/>
        <v>2.1276546183435801</v>
      </c>
    </row>
    <row r="18" spans="1:14" x14ac:dyDescent="0.25">
      <c r="A18" s="4">
        <f>IF('True_Odds_Calculator_2-way'!A19="","",'True_Odds_Calculator_2-way'!A19)</f>
        <v>1.78</v>
      </c>
      <c r="B18" s="4">
        <f>IF('True_Odds_Calculator_2-way'!B19="","",'True_Odds_Calculator_2-way'!B19)</f>
        <v>2.06</v>
      </c>
      <c r="C18" s="4">
        <f t="shared" si="0"/>
        <v>0.5617977528089888</v>
      </c>
      <c r="D18">
        <f t="shared" si="1"/>
        <v>0.4854368932038835</v>
      </c>
      <c r="E18">
        <f t="shared" si="2"/>
        <v>4.7234646012872306E-2</v>
      </c>
      <c r="F18">
        <f t="shared" si="3"/>
        <v>-0.22548270971964657</v>
      </c>
      <c r="G18">
        <v>0</v>
      </c>
      <c r="H18">
        <f t="shared" si="4"/>
        <v>0.27271735573251882</v>
      </c>
      <c r="I18">
        <f t="shared" si="5"/>
        <v>-1.0997646755364592</v>
      </c>
      <c r="J18">
        <f t="shared" si="6"/>
        <v>1.0997646755364592</v>
      </c>
      <c r="K18">
        <f t="shared" si="7"/>
        <v>0.53826630809448417</v>
      </c>
      <c r="L18">
        <f t="shared" si="8"/>
        <v>0.46173369190551583</v>
      </c>
      <c r="M18">
        <f t="shared" si="9"/>
        <v>1.8578164469184384</v>
      </c>
      <c r="N18">
        <f t="shared" si="10"/>
        <v>2.1657505560686463</v>
      </c>
    </row>
    <row r="19" spans="1:14" x14ac:dyDescent="0.25">
      <c r="A19" s="4">
        <f>IF('True_Odds_Calculator_2-way'!A20="","",'True_Odds_Calculator_2-way'!A20)</f>
        <v>2.0299999999999998</v>
      </c>
      <c r="B19" s="4">
        <f>IF('True_Odds_Calculator_2-way'!B20="","",'True_Odds_Calculator_2-way'!B20)</f>
        <v>1.85</v>
      </c>
      <c r="C19" s="4">
        <f t="shared" si="0"/>
        <v>0.49261083743842371</v>
      </c>
      <c r="D19">
        <f t="shared" si="1"/>
        <v>0.54054054054054046</v>
      </c>
      <c r="E19">
        <f t="shared" si="2"/>
        <v>3.315137797896428E-2</v>
      </c>
      <c r="F19">
        <f t="shared" si="3"/>
        <v>-0.23312475036612956</v>
      </c>
      <c r="G19">
        <v>0</v>
      </c>
      <c r="H19">
        <f t="shared" si="4"/>
        <v>0.26627612834509384</v>
      </c>
      <c r="I19">
        <f t="shared" si="5"/>
        <v>-1.0687396570715308</v>
      </c>
      <c r="J19">
        <f t="shared" si="6"/>
        <v>1.0687396570715308</v>
      </c>
      <c r="K19">
        <f t="shared" si="7"/>
        <v>0.47600872092291718</v>
      </c>
      <c r="L19">
        <f t="shared" si="8"/>
        <v>0.52399127907708287</v>
      </c>
      <c r="M19">
        <f t="shared" si="9"/>
        <v>2.1008018467836762</v>
      </c>
      <c r="N19">
        <f t="shared" si="10"/>
        <v>1.9084287085108012</v>
      </c>
    </row>
    <row r="20" spans="1:14" x14ac:dyDescent="0.25">
      <c r="A20" s="4">
        <f>IF('True_Odds_Calculator_2-way'!A21="","",'True_Odds_Calculator_2-way'!A21)</f>
        <v>2.04</v>
      </c>
      <c r="B20" s="4">
        <f>IF('True_Odds_Calculator_2-way'!B21="","",'True_Odds_Calculator_2-way'!B21)</f>
        <v>1.84</v>
      </c>
      <c r="C20" s="4">
        <f t="shared" si="0"/>
        <v>0.49019607843137253</v>
      </c>
      <c r="D20">
        <f t="shared" si="1"/>
        <v>0.54347826086956519</v>
      </c>
      <c r="E20">
        <f t="shared" si="2"/>
        <v>3.3674339300937772E-2</v>
      </c>
      <c r="F20">
        <f t="shared" si="3"/>
        <v>-0.23273657289002547</v>
      </c>
      <c r="G20">
        <v>0</v>
      </c>
      <c r="H20">
        <f t="shared" si="4"/>
        <v>0.2664109121909633</v>
      </c>
      <c r="I20">
        <f t="shared" si="5"/>
        <v>-1.0699012312772824</v>
      </c>
      <c r="J20">
        <f t="shared" si="6"/>
        <v>1.0699012312772824</v>
      </c>
      <c r="K20">
        <f t="shared" si="7"/>
        <v>0.47332857821916891</v>
      </c>
      <c r="L20">
        <f t="shared" si="8"/>
        <v>0.52667142178083093</v>
      </c>
      <c r="M20">
        <f t="shared" si="9"/>
        <v>2.1126972805283741</v>
      </c>
      <c r="N20">
        <f t="shared" si="10"/>
        <v>1.8987170342729172</v>
      </c>
    </row>
    <row r="21" spans="1:14" x14ac:dyDescent="0.25">
      <c r="A21" s="4">
        <f>IF('True_Odds_Calculator_2-way'!A22="","",'True_Odds_Calculator_2-way'!A22)</f>
        <v>1.39</v>
      </c>
      <c r="B21" s="4">
        <f>IF('True_Odds_Calculator_2-way'!B22="","",'True_Odds_Calculator_2-way'!B22)</f>
        <v>3.07</v>
      </c>
      <c r="C21" s="4">
        <f t="shared" si="0"/>
        <v>0.71942446043165476</v>
      </c>
      <c r="D21">
        <f t="shared" si="1"/>
        <v>0.32573289902280134</v>
      </c>
      <c r="E21">
        <f t="shared" si="2"/>
        <v>4.5157359454456092E-2</v>
      </c>
      <c r="F21">
        <f t="shared" si="3"/>
        <v>-0.18918285566986148</v>
      </c>
      <c r="G21">
        <v>0</v>
      </c>
      <c r="H21">
        <f t="shared" si="4"/>
        <v>0.23434021512431755</v>
      </c>
      <c r="I21">
        <f t="shared" si="5"/>
        <v>-1.1129676054902966</v>
      </c>
      <c r="J21">
        <f t="shared" si="6"/>
        <v>1.1129676054902966</v>
      </c>
      <c r="K21">
        <f t="shared" si="7"/>
        <v>0.69732217386171658</v>
      </c>
      <c r="L21">
        <f t="shared" si="8"/>
        <v>0.30267782613828348</v>
      </c>
      <c r="M21">
        <f t="shared" si="9"/>
        <v>1.4340573661412155</v>
      </c>
      <c r="N21">
        <f t="shared" si="10"/>
        <v>3.3038429433649132</v>
      </c>
    </row>
    <row r="22" spans="1:14" x14ac:dyDescent="0.25">
      <c r="A22" s="4">
        <f>IF('True_Odds_Calculator_2-way'!A23="","",'True_Odds_Calculator_2-way'!A23)</f>
        <v>1.59</v>
      </c>
      <c r="B22" s="4">
        <f>IF('True_Odds_Calculator_2-way'!B23="","",'True_Odds_Calculator_2-way'!B23)</f>
        <v>2.44</v>
      </c>
      <c r="C22" s="4">
        <f t="shared" si="0"/>
        <v>0.62893081761006286</v>
      </c>
      <c r="D22">
        <f t="shared" si="1"/>
        <v>0.4098360655737705</v>
      </c>
      <c r="E22">
        <f t="shared" si="2"/>
        <v>3.8766883183833478E-2</v>
      </c>
      <c r="F22">
        <f t="shared" si="3"/>
        <v>-0.21899164862356935</v>
      </c>
      <c r="G22">
        <v>0</v>
      </c>
      <c r="H22">
        <f t="shared" si="4"/>
        <v>0.25775853180740282</v>
      </c>
      <c r="I22">
        <f t="shared" si="5"/>
        <v>-1.0849075915068658</v>
      </c>
      <c r="J22">
        <f t="shared" si="6"/>
        <v>1.0849075915068658</v>
      </c>
      <c r="K22">
        <f t="shared" si="7"/>
        <v>0.60972060030090225</v>
      </c>
      <c r="L22">
        <f t="shared" si="8"/>
        <v>0.39027939969909758</v>
      </c>
      <c r="M22">
        <f t="shared" si="9"/>
        <v>1.6400954789890509</v>
      </c>
      <c r="N22">
        <f t="shared" si="10"/>
        <v>2.5622669317698867</v>
      </c>
    </row>
    <row r="23" spans="1:14" x14ac:dyDescent="0.25">
      <c r="A23" s="4">
        <f>IF('True_Odds_Calculator_2-way'!A24="","",'True_Odds_Calculator_2-way'!A24)</f>
        <v>1.87</v>
      </c>
      <c r="B23" s="4">
        <f>IF('True_Odds_Calculator_2-way'!B24="","",'True_Odds_Calculator_2-way'!B24)</f>
        <v>2</v>
      </c>
      <c r="C23" s="4">
        <f t="shared" si="0"/>
        <v>0.53475935828876997</v>
      </c>
      <c r="D23">
        <f t="shared" si="1"/>
        <v>0.5</v>
      </c>
      <c r="E23">
        <f t="shared" si="2"/>
        <v>3.475935828876997E-2</v>
      </c>
      <c r="F23">
        <f t="shared" si="3"/>
        <v>-0.23262032085561501</v>
      </c>
      <c r="G23">
        <v>0</v>
      </c>
      <c r="H23">
        <f t="shared" si="4"/>
        <v>0.26737967914438499</v>
      </c>
      <c r="I23">
        <f t="shared" si="5"/>
        <v>-1.0721125348377947</v>
      </c>
      <c r="J23">
        <f t="shared" si="6"/>
        <v>1.0721125348377947</v>
      </c>
      <c r="K23">
        <f t="shared" si="7"/>
        <v>0.51740072839321916</v>
      </c>
      <c r="L23">
        <f t="shared" si="8"/>
        <v>0.48259927160678084</v>
      </c>
      <c r="M23">
        <f t="shared" si="9"/>
        <v>1.9327379053088816</v>
      </c>
      <c r="N23">
        <f t="shared" si="10"/>
        <v>2.0721125348377947</v>
      </c>
    </row>
    <row r="24" spans="1:14" x14ac:dyDescent="0.25">
      <c r="A24" s="4">
        <f>IF('True_Odds_Calculator_2-way'!A25="","",'True_Odds_Calculator_2-way'!A25)</f>
        <v>1.79</v>
      </c>
      <c r="B24" s="4">
        <f>IF('True_Odds_Calculator_2-way'!B25="","",'True_Odds_Calculator_2-way'!B25)</f>
        <v>2.09</v>
      </c>
      <c r="C24" s="4">
        <f t="shared" si="0"/>
        <v>0.55865921787709494</v>
      </c>
      <c r="D24">
        <f t="shared" si="1"/>
        <v>0.47846889952153115</v>
      </c>
      <c r="E24">
        <f t="shared" si="2"/>
        <v>3.7128117398625982E-2</v>
      </c>
      <c r="F24">
        <f t="shared" si="3"/>
        <v>-0.23017294378658693</v>
      </c>
      <c r="G24">
        <v>0</v>
      </c>
      <c r="H24">
        <f t="shared" si="4"/>
        <v>0.26730106118521291</v>
      </c>
      <c r="I24">
        <f t="shared" si="5"/>
        <v>-1.077638764691236</v>
      </c>
      <c r="J24">
        <f t="shared" si="6"/>
        <v>1.077638764691236</v>
      </c>
      <c r="K24">
        <f t="shared" si="7"/>
        <v>0.54015086574792148</v>
      </c>
      <c r="L24">
        <f t="shared" si="8"/>
        <v>0.45984913425207868</v>
      </c>
      <c r="M24">
        <f t="shared" si="9"/>
        <v>1.8513346241060764</v>
      </c>
      <c r="N24">
        <f t="shared" si="10"/>
        <v>2.1746262535134471</v>
      </c>
    </row>
    <row r="25" spans="1:14" x14ac:dyDescent="0.25">
      <c r="A25" s="4">
        <f>IF('True_Odds_Calculator_2-way'!A26="","",'True_Odds_Calculator_2-way'!A26)</f>
        <v>1.96</v>
      </c>
      <c r="B25" s="4">
        <f>IF('True_Odds_Calculator_2-way'!B26="","",'True_Odds_Calculator_2-way'!B26)</f>
        <v>1.93</v>
      </c>
      <c r="C25" s="4">
        <f t="shared" si="0"/>
        <v>0.51020408163265307</v>
      </c>
      <c r="D25">
        <f t="shared" si="1"/>
        <v>0.5181347150259068</v>
      </c>
      <c r="E25">
        <f t="shared" si="2"/>
        <v>2.8338796658559762E-2</v>
      </c>
      <c r="F25">
        <f t="shared" si="3"/>
        <v>-0.23601564978322942</v>
      </c>
      <c r="G25">
        <v>0</v>
      </c>
      <c r="H25">
        <f t="shared" si="4"/>
        <v>0.26435444644178918</v>
      </c>
      <c r="I25">
        <f t="shared" si="5"/>
        <v>-1.0583343916682539</v>
      </c>
      <c r="J25">
        <f t="shared" si="6"/>
        <v>1.0583343916682539</v>
      </c>
      <c r="K25">
        <f t="shared" si="7"/>
        <v>0.49603149604724417</v>
      </c>
      <c r="L25">
        <f t="shared" si="8"/>
        <v>0.50396850395275605</v>
      </c>
      <c r="M25">
        <f t="shared" si="9"/>
        <v>2.0160010160015238</v>
      </c>
      <c r="N25">
        <f t="shared" si="10"/>
        <v>1.9842509842514759</v>
      </c>
    </row>
    <row r="26" spans="1:14" x14ac:dyDescent="0.25">
      <c r="A26" s="4">
        <f>IF('True_Odds_Calculator_2-way'!A27="","",'True_Odds_Calculator_2-way'!A27)</f>
        <v>1.77</v>
      </c>
      <c r="B26" s="4">
        <f>IF('True_Odds_Calculator_2-way'!B27="","",'True_Odds_Calculator_2-way'!B27)</f>
        <v>2.14</v>
      </c>
      <c r="C26" s="4">
        <f t="shared" si="0"/>
        <v>0.56497175141242939</v>
      </c>
      <c r="D26">
        <f t="shared" si="1"/>
        <v>0.46728971962616822</v>
      </c>
      <c r="E26">
        <f t="shared" si="2"/>
        <v>3.2261471038597556E-2</v>
      </c>
      <c r="F26">
        <f t="shared" si="3"/>
        <v>-0.2317440202756218</v>
      </c>
      <c r="G26">
        <v>0</v>
      </c>
      <c r="H26">
        <f t="shared" si="4"/>
        <v>0.26400549131421935</v>
      </c>
      <c r="I26">
        <f t="shared" si="5"/>
        <v>-1.0673385899176768</v>
      </c>
      <c r="J26">
        <f t="shared" si="6"/>
        <v>1.0673385899176768</v>
      </c>
      <c r="K26">
        <f t="shared" si="7"/>
        <v>0.54889239397368417</v>
      </c>
      <c r="L26">
        <f t="shared" si="8"/>
        <v>0.45110760602631583</v>
      </c>
      <c r="M26">
        <f t="shared" si="9"/>
        <v>1.8218507142366114</v>
      </c>
      <c r="N26">
        <f t="shared" si="10"/>
        <v>2.2167659925061516</v>
      </c>
    </row>
    <row r="27" spans="1:14" x14ac:dyDescent="0.25">
      <c r="A27" s="4">
        <f>IF('True_Odds_Calculator_2-way'!A28="","",'True_Odds_Calculator_2-way'!A28)</f>
        <v>1.65</v>
      </c>
      <c r="B27" s="4">
        <f>IF('True_Odds_Calculator_2-way'!B28="","",'True_Odds_Calculator_2-way'!B28)</f>
        <v>2.34</v>
      </c>
      <c r="C27" s="4">
        <f t="shared" si="0"/>
        <v>0.60606060606060608</v>
      </c>
      <c r="D27">
        <f t="shared" si="1"/>
        <v>0.42735042735042739</v>
      </c>
      <c r="E27">
        <f t="shared" si="2"/>
        <v>3.3411033411033575E-2</v>
      </c>
      <c r="F27">
        <f t="shared" si="3"/>
        <v>-0.22558922558922545</v>
      </c>
      <c r="G27">
        <v>0</v>
      </c>
      <c r="H27">
        <f t="shared" si="4"/>
        <v>0.25900025900025903</v>
      </c>
      <c r="I27">
        <f t="shared" si="5"/>
        <v>-1.0714969088698143</v>
      </c>
      <c r="J27">
        <f t="shared" si="6"/>
        <v>1.0714969088698143</v>
      </c>
      <c r="K27">
        <f t="shared" si="7"/>
        <v>0.58945824981795969</v>
      </c>
      <c r="L27">
        <f t="shared" si="8"/>
        <v>0.41054175018204025</v>
      </c>
      <c r="M27">
        <f t="shared" si="9"/>
        <v>1.6964729907653791</v>
      </c>
      <c r="N27">
        <f t="shared" si="10"/>
        <v>2.4358058578855508</v>
      </c>
    </row>
    <row r="28" spans="1:14" x14ac:dyDescent="0.25">
      <c r="A28" s="4">
        <f>IF('True_Odds_Calculator_2-way'!A29="","",'True_Odds_Calculator_2-way'!A29)</f>
        <v>1.81</v>
      </c>
      <c r="B28" s="4">
        <f>IF('True_Odds_Calculator_2-way'!B29="","",'True_Odds_Calculator_2-way'!B29)</f>
        <v>2.08</v>
      </c>
      <c r="C28" s="4">
        <f t="shared" si="0"/>
        <v>0.5524861878453039</v>
      </c>
      <c r="D28">
        <f t="shared" si="1"/>
        <v>0.48076923076923073</v>
      </c>
      <c r="E28">
        <f t="shared" si="2"/>
        <v>3.3255418614534626E-2</v>
      </c>
      <c r="F28">
        <f t="shared" si="3"/>
        <v>-0.23236294092647691</v>
      </c>
      <c r="G28">
        <v>0</v>
      </c>
      <c r="H28">
        <f t="shared" si="4"/>
        <v>0.26561835954101148</v>
      </c>
      <c r="I28">
        <f t="shared" si="5"/>
        <v>-1.0691671651659735</v>
      </c>
      <c r="J28">
        <f t="shared" si="6"/>
        <v>1.0691671651659735</v>
      </c>
      <c r="K28">
        <f t="shared" si="7"/>
        <v>0.5358983848622455</v>
      </c>
      <c r="L28">
        <f t="shared" si="8"/>
        <v>0.4641016151377545</v>
      </c>
      <c r="M28">
        <f t="shared" si="9"/>
        <v>1.8660254037844384</v>
      </c>
      <c r="N28">
        <f t="shared" si="10"/>
        <v>2.1547005383792519</v>
      </c>
    </row>
    <row r="29" spans="1:14" x14ac:dyDescent="0.25">
      <c r="A29" s="4">
        <f>IF('True_Odds_Calculator_2-way'!A30="","",'True_Odds_Calculator_2-way'!A30)</f>
        <v>2.0099999999999998</v>
      </c>
      <c r="B29" s="4">
        <f>IF('True_Odds_Calculator_2-way'!B30="","",'True_Odds_Calculator_2-way'!B30)</f>
        <v>1.87</v>
      </c>
      <c r="C29" s="4">
        <f t="shared" si="0"/>
        <v>0.49751243781094534</v>
      </c>
      <c r="D29">
        <f t="shared" si="1"/>
        <v>0.53475935828876997</v>
      </c>
      <c r="E29">
        <f t="shared" si="2"/>
        <v>3.22717960997152E-2</v>
      </c>
      <c r="F29">
        <f t="shared" si="3"/>
        <v>-0.23377763588474743</v>
      </c>
      <c r="G29">
        <v>0</v>
      </c>
      <c r="H29">
        <f t="shared" si="4"/>
        <v>0.26604943198446268</v>
      </c>
      <c r="I29">
        <f t="shared" si="5"/>
        <v>-1.0667918442539084</v>
      </c>
      <c r="J29">
        <f t="shared" si="6"/>
        <v>1.0667918442539084</v>
      </c>
      <c r="K29">
        <f t="shared" si="7"/>
        <v>0.48135709675649557</v>
      </c>
      <c r="L29">
        <f t="shared" si="8"/>
        <v>0.51864290324350448</v>
      </c>
      <c r="M29">
        <f t="shared" si="9"/>
        <v>2.0774597626964471</v>
      </c>
      <c r="N29">
        <f t="shared" si="10"/>
        <v>1.9281089045009006</v>
      </c>
    </row>
    <row r="30" spans="1:14" x14ac:dyDescent="0.25">
      <c r="A30" s="4">
        <f>IF('True_Odds_Calculator_2-way'!A31="","",'True_Odds_Calculator_2-way'!A31)</f>
        <v>2.5299999999999998</v>
      </c>
      <c r="B30" s="4">
        <f>IF('True_Odds_Calculator_2-way'!B31="","",'True_Odds_Calculator_2-way'!B31)</f>
        <v>1.56</v>
      </c>
      <c r="C30" s="4">
        <f t="shared" si="0"/>
        <v>0.39525691699604748</v>
      </c>
      <c r="D30">
        <f t="shared" si="1"/>
        <v>0.64102564102564097</v>
      </c>
      <c r="E30">
        <f t="shared" si="2"/>
        <v>3.6282558021688338E-2</v>
      </c>
      <c r="F30">
        <f t="shared" si="3"/>
        <v>-0.21708726056552163</v>
      </c>
      <c r="G30">
        <v>0</v>
      </c>
      <c r="H30">
        <f t="shared" si="4"/>
        <v>0.25336981858720992</v>
      </c>
      <c r="I30">
        <f t="shared" si="5"/>
        <v>-1.0803395392536068</v>
      </c>
      <c r="J30">
        <f t="shared" si="6"/>
        <v>1.0803395392536068</v>
      </c>
      <c r="K30">
        <f t="shared" si="7"/>
        <v>0.3769432136417431</v>
      </c>
      <c r="L30">
        <f t="shared" si="8"/>
        <v>0.6230567863582569</v>
      </c>
      <c r="M30">
        <f t="shared" si="9"/>
        <v>2.6529194950580188</v>
      </c>
      <c r="N30">
        <f t="shared" si="10"/>
        <v>1.6049901419820203</v>
      </c>
    </row>
    <row r="31" spans="1:14" x14ac:dyDescent="0.25">
      <c r="A31" s="4">
        <f>IF('True_Odds_Calculator_2-way'!A32="","",'True_Odds_Calculator_2-way'!A32)</f>
        <v>1.65</v>
      </c>
      <c r="B31" s="4">
        <f>IF('True_Odds_Calculator_2-way'!B32="","",'True_Odds_Calculator_2-way'!B32)</f>
        <v>2.2999999999999998</v>
      </c>
      <c r="C31" s="4">
        <f t="shared" si="0"/>
        <v>0.60606060606060608</v>
      </c>
      <c r="D31">
        <f t="shared" si="1"/>
        <v>0.43478260869565222</v>
      </c>
      <c r="E31">
        <f t="shared" si="2"/>
        <v>4.0843214756258295E-2</v>
      </c>
      <c r="F31">
        <f t="shared" si="3"/>
        <v>-0.22266139657443995</v>
      </c>
      <c r="G31">
        <v>0</v>
      </c>
      <c r="H31">
        <f t="shared" si="4"/>
        <v>0.2635046113306983</v>
      </c>
      <c r="I31">
        <f t="shared" si="5"/>
        <v>-1.0878565864408427</v>
      </c>
      <c r="J31">
        <f t="shared" si="6"/>
        <v>1.0878565864408427</v>
      </c>
      <c r="K31">
        <f t="shared" si="7"/>
        <v>0.58578643762690474</v>
      </c>
      <c r="L31">
        <f t="shared" si="8"/>
        <v>0.41421356237309503</v>
      </c>
      <c r="M31">
        <f t="shared" si="9"/>
        <v>1.7071067811865481</v>
      </c>
      <c r="N31">
        <f t="shared" si="10"/>
        <v>2.4142135623730949</v>
      </c>
    </row>
    <row r="32" spans="1:14" x14ac:dyDescent="0.25">
      <c r="A32" s="4">
        <f>IF('True_Odds_Calculator_2-way'!A33="","",'True_Odds_Calculator_2-way'!A33)</f>
        <v>1.68</v>
      </c>
      <c r="B32" s="4">
        <f>IF('True_Odds_Calculator_2-way'!B33="","",'True_Odds_Calculator_2-way'!B33)</f>
        <v>2.25</v>
      </c>
      <c r="C32" s="4">
        <f t="shared" si="0"/>
        <v>0.59523809523809523</v>
      </c>
      <c r="D32">
        <f t="shared" si="1"/>
        <v>0.44444444444444442</v>
      </c>
      <c r="E32">
        <f t="shared" si="2"/>
        <v>3.9682539682539542E-2</v>
      </c>
      <c r="F32">
        <f t="shared" si="3"/>
        <v>-0.22486772486772499</v>
      </c>
      <c r="G32">
        <v>0</v>
      </c>
      <c r="H32">
        <f t="shared" si="4"/>
        <v>0.26455026455026454</v>
      </c>
      <c r="I32">
        <f t="shared" si="5"/>
        <v>-1.0846522890932806</v>
      </c>
      <c r="J32">
        <f t="shared" si="6"/>
        <v>1.0846522890932806</v>
      </c>
      <c r="K32">
        <f t="shared" si="7"/>
        <v>0.57551851626440576</v>
      </c>
      <c r="L32">
        <f t="shared" si="8"/>
        <v>0.42448148373559424</v>
      </c>
      <c r="M32">
        <f t="shared" si="9"/>
        <v>1.7375635565834309</v>
      </c>
      <c r="N32">
        <f t="shared" si="10"/>
        <v>2.3558153613666013</v>
      </c>
    </row>
    <row r="33" spans="1:14" x14ac:dyDescent="0.25">
      <c r="A33" s="4">
        <f>IF('True_Odds_Calculator_2-way'!A34="","",'True_Odds_Calculator_2-way'!A34)</f>
        <v>1.49</v>
      </c>
      <c r="B33" s="4">
        <f>IF('True_Odds_Calculator_2-way'!B34="","",'True_Odds_Calculator_2-way'!B34)</f>
        <v>2.64</v>
      </c>
      <c r="C33" s="4">
        <f t="shared" si="0"/>
        <v>0.67114093959731547</v>
      </c>
      <c r="D33">
        <f t="shared" si="1"/>
        <v>0.37878787878787878</v>
      </c>
      <c r="E33">
        <f t="shared" si="2"/>
        <v>4.9928818385194251E-2</v>
      </c>
      <c r="F33">
        <f t="shared" si="3"/>
        <v>-0.20429123449257669</v>
      </c>
      <c r="G33">
        <v>0</v>
      </c>
      <c r="H33">
        <f t="shared" si="4"/>
        <v>0.254220052877771</v>
      </c>
      <c r="I33">
        <f t="shared" si="5"/>
        <v>-1.1155268706329007</v>
      </c>
      <c r="J33">
        <f t="shared" si="6"/>
        <v>1.1155268706329007</v>
      </c>
      <c r="K33">
        <f t="shared" si="7"/>
        <v>0.64657617979078352</v>
      </c>
      <c r="L33">
        <f t="shared" si="8"/>
        <v>0.35342382020921637</v>
      </c>
      <c r="M33">
        <f t="shared" si="9"/>
        <v>1.5466081666101215</v>
      </c>
      <c r="N33">
        <f t="shared" si="10"/>
        <v>2.8294640678379568</v>
      </c>
    </row>
    <row r="34" spans="1:14" x14ac:dyDescent="0.25">
      <c r="A34" s="4">
        <f>IF('True_Odds_Calculator_2-way'!A35="","",'True_Odds_Calculator_2-way'!A35)</f>
        <v>1.97</v>
      </c>
      <c r="B34" s="4">
        <f>IF('True_Odds_Calculator_2-way'!B35="","",'True_Odds_Calculator_2-way'!B35)</f>
        <v>1.91</v>
      </c>
      <c r="C34" s="4">
        <f t="shared" si="0"/>
        <v>0.50761421319796951</v>
      </c>
      <c r="D34">
        <f t="shared" si="1"/>
        <v>0.52356020942408377</v>
      </c>
      <c r="E34">
        <f t="shared" si="2"/>
        <v>3.1174422622053388E-2</v>
      </c>
      <c r="F34">
        <f t="shared" si="3"/>
        <v>-0.23459218114651703</v>
      </c>
      <c r="G34">
        <v>0</v>
      </c>
      <c r="H34">
        <f t="shared" si="4"/>
        <v>0.26576660376857042</v>
      </c>
      <c r="I34">
        <f t="shared" si="5"/>
        <v>-1.0643719889333219</v>
      </c>
      <c r="J34">
        <f t="shared" si="6"/>
        <v>1.0643719889333219</v>
      </c>
      <c r="K34">
        <f t="shared" si="7"/>
        <v>0.49201924385738482</v>
      </c>
      <c r="L34">
        <f t="shared" si="8"/>
        <v>0.50798075614261506</v>
      </c>
      <c r="M34">
        <f t="shared" si="9"/>
        <v>2.032440829265322</v>
      </c>
      <c r="N34">
        <f t="shared" si="10"/>
        <v>1.9685785099293232</v>
      </c>
    </row>
    <row r="35" spans="1:14" x14ac:dyDescent="0.25">
      <c r="A35" s="4">
        <f>IF('True_Odds_Calculator_2-way'!A36="","",'True_Odds_Calculator_2-way'!A36)</f>
        <v>2.4700000000000002</v>
      </c>
      <c r="B35" s="4">
        <f>IF('True_Odds_Calculator_2-way'!B36="","",'True_Odds_Calculator_2-way'!B36)</f>
        <v>1.59</v>
      </c>
      <c r="C35" s="4">
        <f t="shared" si="0"/>
        <v>0.40485829959514169</v>
      </c>
      <c r="D35">
        <f t="shared" si="1"/>
        <v>0.62893081761006286</v>
      </c>
      <c r="E35">
        <f t="shared" si="2"/>
        <v>3.37891172052045E-2</v>
      </c>
      <c r="F35">
        <f t="shared" si="3"/>
        <v>-0.22083874417538774</v>
      </c>
      <c r="G35">
        <v>0</v>
      </c>
      <c r="H35">
        <f t="shared" si="4"/>
        <v>0.25462786138059224</v>
      </c>
      <c r="I35">
        <f t="shared" si="5"/>
        <v>-1.0737800400040409</v>
      </c>
      <c r="J35">
        <f t="shared" si="6"/>
        <v>1.0737800400040409</v>
      </c>
      <c r="K35">
        <f t="shared" si="7"/>
        <v>0.38782889624489203</v>
      </c>
      <c r="L35">
        <f t="shared" si="8"/>
        <v>0.61217110375510797</v>
      </c>
      <c r="M35">
        <f t="shared" si="9"/>
        <v>2.5784566588059405</v>
      </c>
      <c r="N35">
        <f t="shared" si="10"/>
        <v>1.6335302236023845</v>
      </c>
    </row>
    <row r="36" spans="1:14" x14ac:dyDescent="0.25">
      <c r="A36" s="4">
        <f>IF('True_Odds_Calculator_2-way'!A37="","",'True_Odds_Calculator_2-way'!A37)</f>
        <v>2.23</v>
      </c>
      <c r="B36" s="4">
        <f>IF('True_Odds_Calculator_2-way'!B37="","",'True_Odds_Calculator_2-way'!B37)</f>
        <v>1.71</v>
      </c>
      <c r="C36" s="4">
        <f t="shared" si="0"/>
        <v>0.44843049327354262</v>
      </c>
      <c r="D36">
        <f t="shared" si="1"/>
        <v>0.58479532163742687</v>
      </c>
      <c r="E36">
        <f t="shared" si="2"/>
        <v>3.3225814910969431E-2</v>
      </c>
      <c r="F36">
        <f t="shared" si="3"/>
        <v>-0.22901423963496192</v>
      </c>
      <c r="G36">
        <v>0</v>
      </c>
      <c r="H36">
        <f t="shared" si="4"/>
        <v>0.26224005454593136</v>
      </c>
      <c r="I36">
        <f t="shared" si="5"/>
        <v>-1.070084984173661</v>
      </c>
      <c r="J36">
        <f t="shared" si="6"/>
        <v>1.070084984173661</v>
      </c>
      <c r="K36">
        <f t="shared" si="7"/>
        <v>0.43174080130549697</v>
      </c>
      <c r="L36">
        <f t="shared" si="8"/>
        <v>0.56825919869450314</v>
      </c>
      <c r="M36">
        <f t="shared" si="9"/>
        <v>2.3162045305336028</v>
      </c>
      <c r="N36">
        <f t="shared" si="10"/>
        <v>1.7597603387632996</v>
      </c>
    </row>
    <row r="37" spans="1:14" x14ac:dyDescent="0.25">
      <c r="A37" s="4">
        <f>IF('True_Odds_Calculator_2-way'!A38="","",'True_Odds_Calculator_2-way'!A38)</f>
        <v>2.36</v>
      </c>
      <c r="B37" s="4">
        <f>IF('True_Odds_Calculator_2-way'!B38="","",'True_Odds_Calculator_2-way'!B38)</f>
        <v>1.64</v>
      </c>
      <c r="C37" s="4">
        <f t="shared" si="0"/>
        <v>0.42372881355932207</v>
      </c>
      <c r="D37">
        <f t="shared" si="1"/>
        <v>0.6097560975609756</v>
      </c>
      <c r="E37">
        <f t="shared" si="2"/>
        <v>3.3484911120297722E-2</v>
      </c>
      <c r="F37">
        <f t="shared" si="3"/>
        <v>-0.22488631665977676</v>
      </c>
      <c r="G37">
        <v>0</v>
      </c>
      <c r="H37">
        <f t="shared" si="4"/>
        <v>0.25837122778007443</v>
      </c>
      <c r="I37">
        <f t="shared" si="5"/>
        <v>-1.0718661571406802</v>
      </c>
      <c r="J37">
        <f t="shared" si="6"/>
        <v>1.0718661571406802</v>
      </c>
      <c r="K37">
        <f t="shared" si="7"/>
        <v>0.40687819885451121</v>
      </c>
      <c r="L37">
        <f t="shared" si="8"/>
        <v>0.59312180114548885</v>
      </c>
      <c r="M37">
        <f t="shared" si="9"/>
        <v>2.4577379737113252</v>
      </c>
      <c r="N37">
        <f t="shared" si="10"/>
        <v>1.6859943405700353</v>
      </c>
    </row>
    <row r="38" spans="1:14" x14ac:dyDescent="0.25">
      <c r="A38" s="4">
        <f>IF('True_Odds_Calculator_2-way'!A39="","",'True_Odds_Calculator_2-way'!A39)</f>
        <v>1.96</v>
      </c>
      <c r="B38" s="4">
        <f>IF('True_Odds_Calculator_2-way'!B39="","",'True_Odds_Calculator_2-way'!B39)</f>
        <v>1.93</v>
      </c>
      <c r="C38" s="4">
        <f t="shared" si="0"/>
        <v>0.51020408163265307</v>
      </c>
      <c r="D38">
        <f t="shared" si="1"/>
        <v>0.5181347150259068</v>
      </c>
      <c r="E38">
        <f t="shared" si="2"/>
        <v>2.8338796658559762E-2</v>
      </c>
      <c r="F38">
        <f t="shared" si="3"/>
        <v>-0.23601564978322942</v>
      </c>
      <c r="G38">
        <v>0</v>
      </c>
      <c r="H38">
        <f t="shared" si="4"/>
        <v>0.26435444644178918</v>
      </c>
      <c r="I38">
        <f t="shared" si="5"/>
        <v>-1.0583343916682539</v>
      </c>
      <c r="J38">
        <f t="shared" si="6"/>
        <v>1.0583343916682539</v>
      </c>
      <c r="K38">
        <f t="shared" si="7"/>
        <v>0.49603149604724417</v>
      </c>
      <c r="L38">
        <f t="shared" si="8"/>
        <v>0.50396850395275605</v>
      </c>
      <c r="M38">
        <f t="shared" si="9"/>
        <v>2.0160010160015238</v>
      </c>
      <c r="N38">
        <f t="shared" si="10"/>
        <v>1.9842509842514759</v>
      </c>
    </row>
    <row r="39" spans="1:14" x14ac:dyDescent="0.25">
      <c r="A39" s="4">
        <f>IF('True_Odds_Calculator_2-way'!A40="","",'True_Odds_Calculator_2-way'!A40)</f>
        <v>2.02</v>
      </c>
      <c r="B39" s="4">
        <f>IF('True_Odds_Calculator_2-way'!B40="","",'True_Odds_Calculator_2-way'!B40)</f>
        <v>1.88</v>
      </c>
      <c r="C39" s="4">
        <f t="shared" si="0"/>
        <v>0.49504950495049505</v>
      </c>
      <c r="D39">
        <f t="shared" si="1"/>
        <v>0.53191489361702127</v>
      </c>
      <c r="E39">
        <f t="shared" si="2"/>
        <v>2.6964398567516312E-2</v>
      </c>
      <c r="F39">
        <f t="shared" si="3"/>
        <v>-0.23635980619338537</v>
      </c>
      <c r="G39">
        <v>0</v>
      </c>
      <c r="H39">
        <f t="shared" si="4"/>
        <v>0.26332420476090163</v>
      </c>
      <c r="I39">
        <f t="shared" si="5"/>
        <v>-1.0555008273018724</v>
      </c>
      <c r="J39">
        <f t="shared" si="6"/>
        <v>1.0555008273018724</v>
      </c>
      <c r="K39">
        <f t="shared" si="7"/>
        <v>0.48155387561543506</v>
      </c>
      <c r="L39">
        <f t="shared" si="8"/>
        <v>0.51844612438456505</v>
      </c>
      <c r="M39">
        <f t="shared" si="9"/>
        <v>2.0766108438479098</v>
      </c>
      <c r="N39">
        <f t="shared" si="10"/>
        <v>1.9288407280256479</v>
      </c>
    </row>
    <row r="40" spans="1:14" x14ac:dyDescent="0.25">
      <c r="A40" s="4">
        <f>IF('True_Odds_Calculator_2-way'!A41="","",'True_Odds_Calculator_2-way'!A41)</f>
        <v>2.16</v>
      </c>
      <c r="B40" s="4">
        <f>IF('True_Odds_Calculator_2-way'!B41="","",'True_Odds_Calculator_2-way'!B41)</f>
        <v>1.75</v>
      </c>
      <c r="C40" s="4">
        <f t="shared" si="0"/>
        <v>0.46296296296296291</v>
      </c>
      <c r="D40">
        <f t="shared" si="1"/>
        <v>0.5714285714285714</v>
      </c>
      <c r="E40">
        <f t="shared" si="2"/>
        <v>3.4391534391534417E-2</v>
      </c>
      <c r="F40">
        <f t="shared" si="3"/>
        <v>-0.23015873015873001</v>
      </c>
      <c r="G40">
        <v>0</v>
      </c>
      <c r="H40">
        <f t="shared" si="4"/>
        <v>0.26455026455026448</v>
      </c>
      <c r="I40">
        <f t="shared" si="5"/>
        <v>-1.0721125348377951</v>
      </c>
      <c r="J40">
        <f t="shared" si="6"/>
        <v>1.0721125348377951</v>
      </c>
      <c r="K40">
        <f t="shared" si="7"/>
        <v>0.44570220807044264</v>
      </c>
      <c r="L40">
        <f t="shared" si="8"/>
        <v>0.55429779192955719</v>
      </c>
      <c r="M40">
        <f t="shared" si="9"/>
        <v>2.2436505404118421</v>
      </c>
      <c r="N40">
        <f t="shared" si="10"/>
        <v>1.8040844011283466</v>
      </c>
    </row>
    <row r="41" spans="1:14" x14ac:dyDescent="0.25">
      <c r="A41" s="4">
        <f>IF('True_Odds_Calculator_2-way'!A42="","",'True_Odds_Calculator_2-way'!A42)</f>
        <v>2.1</v>
      </c>
      <c r="B41" s="4">
        <f>IF('True_Odds_Calculator_2-way'!B42="","",'True_Odds_Calculator_2-way'!B42)</f>
        <v>1.79</v>
      </c>
      <c r="C41" s="4">
        <f t="shared" si="0"/>
        <v>0.47619047619047616</v>
      </c>
      <c r="D41">
        <f t="shared" si="1"/>
        <v>0.55865921787709494</v>
      </c>
      <c r="E41">
        <f t="shared" si="2"/>
        <v>3.4849694067571102E-2</v>
      </c>
      <c r="F41">
        <f t="shared" si="3"/>
        <v>-0.2311785049215217</v>
      </c>
      <c r="G41">
        <v>0</v>
      </c>
      <c r="H41">
        <f t="shared" si="4"/>
        <v>0.2660281989890928</v>
      </c>
      <c r="I41">
        <f t="shared" si="5"/>
        <v>-1.072729223145815</v>
      </c>
      <c r="J41">
        <f t="shared" si="6"/>
        <v>1.072729223145815</v>
      </c>
      <c r="K41">
        <f t="shared" si="7"/>
        <v>0.4587151448829464</v>
      </c>
      <c r="L41">
        <f t="shared" si="8"/>
        <v>0.5412848551170536</v>
      </c>
      <c r="M41">
        <f t="shared" si="9"/>
        <v>2.1800021454603971</v>
      </c>
      <c r="N41">
        <f t="shared" si="10"/>
        <v>1.8474560862851939</v>
      </c>
    </row>
    <row r="42" spans="1:14" x14ac:dyDescent="0.25">
      <c r="A42" s="4">
        <f>IF('True_Odds_Calculator_2-way'!A43="","",'True_Odds_Calculator_2-way'!A43)</f>
        <v>2.0099999999999998</v>
      </c>
      <c r="B42" s="4">
        <f>IF('True_Odds_Calculator_2-way'!B43="","",'True_Odds_Calculator_2-way'!B43)</f>
        <v>1.88</v>
      </c>
      <c r="C42" s="4">
        <f t="shared" si="0"/>
        <v>0.49751243781094534</v>
      </c>
      <c r="D42">
        <f t="shared" si="1"/>
        <v>0.53191489361702127</v>
      </c>
      <c r="E42">
        <f t="shared" si="2"/>
        <v>2.9427331427966497E-2</v>
      </c>
      <c r="F42">
        <f t="shared" si="3"/>
        <v>-0.23520694400338749</v>
      </c>
      <c r="G42">
        <v>0</v>
      </c>
      <c r="H42">
        <f t="shared" si="4"/>
        <v>0.26463427543135393</v>
      </c>
      <c r="I42">
        <f t="shared" si="5"/>
        <v>-1.060713208766217</v>
      </c>
      <c r="J42">
        <f t="shared" si="6"/>
        <v>1.060713208766217</v>
      </c>
      <c r="K42">
        <f t="shared" si="7"/>
        <v>0.48278384578010813</v>
      </c>
      <c r="L42">
        <f t="shared" si="8"/>
        <v>0.5172161542198922</v>
      </c>
      <c r="M42">
        <f t="shared" si="9"/>
        <v>2.0713203408538785</v>
      </c>
      <c r="N42">
        <f t="shared" si="10"/>
        <v>1.9334276237142709</v>
      </c>
    </row>
    <row r="43" spans="1:14" x14ac:dyDescent="0.25">
      <c r="A43" s="4">
        <f>IF('True_Odds_Calculator_2-way'!A44="","",'True_Odds_Calculator_2-way'!A44)</f>
        <v>2.27</v>
      </c>
      <c r="B43" s="4">
        <f>IF('True_Odds_Calculator_2-way'!B44="","",'True_Odds_Calculator_2-way'!B44)</f>
        <v>1.68</v>
      </c>
      <c r="C43" s="4">
        <f t="shared" si="0"/>
        <v>0.44052863436123346</v>
      </c>
      <c r="D43">
        <f t="shared" si="1"/>
        <v>0.59523809523809523</v>
      </c>
      <c r="E43">
        <f t="shared" si="2"/>
        <v>3.5766729599328695E-2</v>
      </c>
      <c r="F43">
        <f t="shared" si="3"/>
        <v>-0.22645269561569115</v>
      </c>
      <c r="G43">
        <v>0</v>
      </c>
      <c r="H43">
        <f t="shared" si="4"/>
        <v>0.2622194252150199</v>
      </c>
      <c r="I43">
        <f t="shared" si="5"/>
        <v>-1.0760778282064791</v>
      </c>
      <c r="J43">
        <f t="shared" si="6"/>
        <v>1.0760778282064791</v>
      </c>
      <c r="K43">
        <f t="shared" si="7"/>
        <v>0.42254374989680582</v>
      </c>
      <c r="L43">
        <f t="shared" si="8"/>
        <v>0.57745625010319412</v>
      </c>
      <c r="M43">
        <f t="shared" si="9"/>
        <v>2.3666188418222287</v>
      </c>
      <c r="N43">
        <f t="shared" si="10"/>
        <v>1.7317329231804059</v>
      </c>
    </row>
    <row r="44" spans="1:14" x14ac:dyDescent="0.25">
      <c r="A44" s="4">
        <f>IF('True_Odds_Calculator_2-way'!A45="","",'True_Odds_Calculator_2-way'!A45)</f>
        <v>1.83</v>
      </c>
      <c r="B44" s="4">
        <f>IF('True_Odds_Calculator_2-way'!B45="","",'True_Odds_Calculator_2-way'!B45)</f>
        <v>2.06</v>
      </c>
      <c r="C44" s="4">
        <f t="shared" si="0"/>
        <v>0.54644808743169393</v>
      </c>
      <c r="D44">
        <f t="shared" si="1"/>
        <v>0.4854368932038835</v>
      </c>
      <c r="E44">
        <f t="shared" si="2"/>
        <v>3.1884980635577431E-2</v>
      </c>
      <c r="F44">
        <f t="shared" si="3"/>
        <v>-0.2333810812244681</v>
      </c>
      <c r="G44">
        <v>0</v>
      </c>
      <c r="H44">
        <f t="shared" si="4"/>
        <v>0.26526606186004559</v>
      </c>
      <c r="I44">
        <f t="shared" si="5"/>
        <v>-1.0661247392009334</v>
      </c>
      <c r="J44">
        <f t="shared" si="6"/>
        <v>1.0661247392009334</v>
      </c>
      <c r="K44">
        <f t="shared" si="7"/>
        <v>0.53053675848269044</v>
      </c>
      <c r="L44">
        <f t="shared" si="8"/>
        <v>0.46946324151730962</v>
      </c>
      <c r="M44">
        <f t="shared" si="9"/>
        <v>1.8848835335367746</v>
      </c>
      <c r="N44">
        <f t="shared" si="10"/>
        <v>2.1300922235529893</v>
      </c>
    </row>
    <row r="45" spans="1:14" x14ac:dyDescent="0.25">
      <c r="A45" s="4">
        <f>IF('True_Odds_Calculator_2-way'!A46="","",'True_Odds_Calculator_2-way'!A46)</f>
        <v>1.94</v>
      </c>
      <c r="B45" s="4">
        <f>IF('True_Odds_Calculator_2-way'!B46="","",'True_Odds_Calculator_2-way'!B46)</f>
        <v>1.89</v>
      </c>
      <c r="C45" s="4">
        <f t="shared" si="0"/>
        <v>0.51546391752577325</v>
      </c>
      <c r="D45">
        <f t="shared" si="1"/>
        <v>0.52910052910052918</v>
      </c>
      <c r="E45">
        <f t="shared" si="2"/>
        <v>4.4564446626302434E-2</v>
      </c>
      <c r="F45">
        <f t="shared" si="3"/>
        <v>-0.22816778486881573</v>
      </c>
      <c r="G45">
        <v>0</v>
      </c>
      <c r="H45">
        <f t="shared" si="4"/>
        <v>0.27273223149511816</v>
      </c>
      <c r="I45">
        <f t="shared" si="5"/>
        <v>-1.093304334427839</v>
      </c>
      <c r="J45">
        <f t="shared" si="6"/>
        <v>1.093304334427839</v>
      </c>
      <c r="K45">
        <f t="shared" si="7"/>
        <v>0.49316812364659818</v>
      </c>
      <c r="L45">
        <f t="shared" si="8"/>
        <v>0.50683187635340188</v>
      </c>
      <c r="M45">
        <f t="shared" si="9"/>
        <v>2.0277060743621682</v>
      </c>
      <c r="N45">
        <f t="shared" si="10"/>
        <v>1.9730408576407765</v>
      </c>
    </row>
    <row r="46" spans="1:14" x14ac:dyDescent="0.25">
      <c r="A46" s="4">
        <f>IF('True_Odds_Calculator_2-way'!A47="","",'True_Odds_Calculator_2-way'!A47)</f>
        <v>1.85</v>
      </c>
      <c r="B46" s="4">
        <f>IF('True_Odds_Calculator_2-way'!B47="","",'True_Odds_Calculator_2-way'!B47)</f>
        <v>1.99</v>
      </c>
      <c r="C46" s="4">
        <f t="shared" si="0"/>
        <v>0.54054054054054046</v>
      </c>
      <c r="D46">
        <f t="shared" si="1"/>
        <v>0.50251256281407031</v>
      </c>
      <c r="E46">
        <f t="shared" si="2"/>
        <v>4.3053103354610656E-2</v>
      </c>
      <c r="F46">
        <f t="shared" si="3"/>
        <v>-0.22857530897731926</v>
      </c>
      <c r="G46">
        <v>0</v>
      </c>
      <c r="H46">
        <f t="shared" si="4"/>
        <v>0.27162841233192986</v>
      </c>
      <c r="I46">
        <f t="shared" si="5"/>
        <v>-1.0901165669462136</v>
      </c>
      <c r="J46">
        <f t="shared" si="6"/>
        <v>1.0901165669462136</v>
      </c>
      <c r="K46">
        <f t="shared" si="7"/>
        <v>0.51904934939114777</v>
      </c>
      <c r="L46">
        <f t="shared" si="8"/>
        <v>0.48095065060885256</v>
      </c>
      <c r="M46">
        <f t="shared" si="9"/>
        <v>1.9265990819042815</v>
      </c>
      <c r="N46">
        <f t="shared" si="10"/>
        <v>2.0792154012767514</v>
      </c>
    </row>
    <row r="47" spans="1:14" x14ac:dyDescent="0.25">
      <c r="A47" s="4">
        <f>IF('True_Odds_Calculator_2-way'!A48="","",'True_Odds_Calculator_2-way'!A48)</f>
        <v>1.89</v>
      </c>
      <c r="B47" s="4">
        <f>IF('True_Odds_Calculator_2-way'!B48="","",'True_Odds_Calculator_2-way'!B48)</f>
        <v>1.94</v>
      </c>
      <c r="C47" s="4">
        <f t="shared" si="0"/>
        <v>0.52910052910052918</v>
      </c>
      <c r="D47">
        <f t="shared" si="1"/>
        <v>0.51546391752577325</v>
      </c>
      <c r="E47">
        <f t="shared" si="2"/>
        <v>4.4564446626302434E-2</v>
      </c>
      <c r="F47">
        <f t="shared" si="3"/>
        <v>-0.22816778486881573</v>
      </c>
      <c r="G47">
        <v>0</v>
      </c>
      <c r="H47">
        <f t="shared" si="4"/>
        <v>0.27273223149511816</v>
      </c>
      <c r="I47">
        <f t="shared" si="5"/>
        <v>-1.093304334427839</v>
      </c>
      <c r="J47">
        <f t="shared" si="6"/>
        <v>1.093304334427839</v>
      </c>
      <c r="K47">
        <f t="shared" si="7"/>
        <v>0.50683187635340188</v>
      </c>
      <c r="L47">
        <f t="shared" si="8"/>
        <v>0.49316812364659818</v>
      </c>
      <c r="M47">
        <f t="shared" si="9"/>
        <v>1.9730408576407765</v>
      </c>
      <c r="N47">
        <f t="shared" si="10"/>
        <v>2.0277060743621682</v>
      </c>
    </row>
    <row r="48" spans="1:14" x14ac:dyDescent="0.25">
      <c r="A48" s="4">
        <f>IF('True_Odds_Calculator_2-way'!A49="","",'True_Odds_Calculator_2-way'!A49)</f>
        <v>1.95</v>
      </c>
      <c r="B48" s="4">
        <f>IF('True_Odds_Calculator_2-way'!B49="","",'True_Odds_Calculator_2-way'!B49)</f>
        <v>1.88</v>
      </c>
      <c r="C48" s="4">
        <f t="shared" si="0"/>
        <v>0.51282051282051289</v>
      </c>
      <c r="D48">
        <f t="shared" si="1"/>
        <v>0.53191489361702127</v>
      </c>
      <c r="E48">
        <f t="shared" si="2"/>
        <v>4.4735406437534042E-2</v>
      </c>
      <c r="F48">
        <f t="shared" si="3"/>
        <v>-0.22804146208401543</v>
      </c>
      <c r="G48">
        <v>0</v>
      </c>
      <c r="H48">
        <f t="shared" si="4"/>
        <v>0.27277686852154942</v>
      </c>
      <c r="I48">
        <f t="shared" si="5"/>
        <v>-1.0936965981495175</v>
      </c>
      <c r="J48">
        <f t="shared" si="6"/>
        <v>1.0936965981495175</v>
      </c>
      <c r="K48">
        <f t="shared" si="7"/>
        <v>0.49043365789995519</v>
      </c>
      <c r="L48">
        <f t="shared" si="8"/>
        <v>0.50956634210004492</v>
      </c>
      <c r="M48">
        <f t="shared" si="9"/>
        <v>2.0390117682420414</v>
      </c>
      <c r="N48">
        <f t="shared" si="10"/>
        <v>1.9624530063715757</v>
      </c>
    </row>
    <row r="49" spans="1:14" x14ac:dyDescent="0.25">
      <c r="A49" s="4">
        <f>IF('True_Odds_Calculator_2-way'!A50="","",'True_Odds_Calculator_2-way'!A50)</f>
        <v>1.72</v>
      </c>
      <c r="B49" s="4">
        <f>IF('True_Odds_Calculator_2-way'!B50="","",'True_Odds_Calculator_2-way'!B50)</f>
        <v>2.14</v>
      </c>
      <c r="C49" s="4">
        <f t="shared" si="0"/>
        <v>0.58139534883720934</v>
      </c>
      <c r="D49">
        <f t="shared" si="1"/>
        <v>0.46728971962616822</v>
      </c>
      <c r="E49">
        <f t="shared" si="2"/>
        <v>4.8685068463377501E-2</v>
      </c>
      <c r="F49">
        <f t="shared" si="3"/>
        <v>-0.22299500108672032</v>
      </c>
      <c r="G49">
        <v>0</v>
      </c>
      <c r="H49">
        <f t="shared" si="4"/>
        <v>0.27168006955009782</v>
      </c>
      <c r="I49">
        <f t="shared" si="5"/>
        <v>-1.1037769642208697</v>
      </c>
      <c r="J49">
        <f t="shared" si="6"/>
        <v>1.1037769642208697</v>
      </c>
      <c r="K49">
        <f t="shared" si="7"/>
        <v>0.55719016135121435</v>
      </c>
      <c r="L49">
        <f t="shared" si="8"/>
        <v>0.4428098386487857</v>
      </c>
      <c r="M49">
        <f t="shared" si="9"/>
        <v>1.7947194142390264</v>
      </c>
      <c r="N49">
        <f t="shared" si="10"/>
        <v>2.2583057392117913</v>
      </c>
    </row>
    <row r="50" spans="1:14" x14ac:dyDescent="0.25">
      <c r="A50" s="4">
        <f>IF('True_Odds_Calculator_2-way'!A51="","",'True_Odds_Calculator_2-way'!A51)</f>
        <v>1.74</v>
      </c>
      <c r="B50" s="4">
        <f>IF('True_Odds_Calculator_2-way'!B51="","",'True_Odds_Calculator_2-way'!B51)</f>
        <v>2.12</v>
      </c>
      <c r="C50" s="4">
        <f t="shared" si="0"/>
        <v>0.57471264367816088</v>
      </c>
      <c r="D50">
        <f t="shared" si="1"/>
        <v>0.47169811320754712</v>
      </c>
      <c r="E50">
        <f t="shared" si="2"/>
        <v>4.6410756885707949E-2</v>
      </c>
      <c r="F50">
        <f t="shared" si="3"/>
        <v>-0.22468011277380184</v>
      </c>
      <c r="G50">
        <v>0</v>
      </c>
      <c r="H50">
        <f t="shared" si="4"/>
        <v>0.27109086965950985</v>
      </c>
      <c r="I50">
        <f t="shared" si="5"/>
        <v>-1.0984369379093668</v>
      </c>
      <c r="J50">
        <f t="shared" si="6"/>
        <v>1.0984369379093668</v>
      </c>
      <c r="K50">
        <f t="shared" si="7"/>
        <v>0.55161964700188582</v>
      </c>
      <c r="L50">
        <f t="shared" si="8"/>
        <v>0.44838035299811413</v>
      </c>
      <c r="M50">
        <f t="shared" si="9"/>
        <v>1.8128433340529317</v>
      </c>
      <c r="N50">
        <f t="shared" si="10"/>
        <v>2.2302493704584911</v>
      </c>
    </row>
    <row r="51" spans="1:14" x14ac:dyDescent="0.25">
      <c r="A51" s="4">
        <f>IF('True_Odds_Calculator_2-way'!A52="","",'True_Odds_Calculator_2-way'!A52)</f>
        <v>1.88</v>
      </c>
      <c r="B51" s="4">
        <f>IF('True_Odds_Calculator_2-way'!B52="","",'True_Odds_Calculator_2-way'!B52)</f>
        <v>1.96</v>
      </c>
      <c r="C51" s="4">
        <f t="shared" si="0"/>
        <v>0.53191489361702127</v>
      </c>
      <c r="D51">
        <f t="shared" si="1"/>
        <v>0.51020408163265307</v>
      </c>
      <c r="E51">
        <f t="shared" si="2"/>
        <v>4.2118975249674229E-2</v>
      </c>
      <c r="F51">
        <f t="shared" si="3"/>
        <v>-0.22926617455492848</v>
      </c>
      <c r="G51">
        <v>0</v>
      </c>
      <c r="H51">
        <f t="shared" si="4"/>
        <v>0.27138514980460271</v>
      </c>
      <c r="I51">
        <f t="shared" si="5"/>
        <v>-1.0879853497231111</v>
      </c>
      <c r="J51">
        <f t="shared" si="6"/>
        <v>1.0879853497231111</v>
      </c>
      <c r="K51">
        <f t="shared" si="7"/>
        <v>0.51087470692394266</v>
      </c>
      <c r="L51">
        <f t="shared" si="8"/>
        <v>0.48912529307605751</v>
      </c>
      <c r="M51">
        <f t="shared" si="9"/>
        <v>1.9574271077563381</v>
      </c>
      <c r="N51">
        <f t="shared" si="10"/>
        <v>2.0444659357341863</v>
      </c>
    </row>
    <row r="52" spans="1:14" x14ac:dyDescent="0.25">
      <c r="A52" s="4">
        <f>IF('True_Odds_Calculator_2-way'!A53="","",'True_Odds_Calculator_2-way'!A53)</f>
        <v>1.93</v>
      </c>
      <c r="B52" s="4">
        <f>IF('True_Odds_Calculator_2-way'!B53="","",'True_Odds_Calculator_2-way'!B53)</f>
        <v>1.91</v>
      </c>
      <c r="C52" s="4">
        <f t="shared" si="0"/>
        <v>0.5181347150259068</v>
      </c>
      <c r="D52">
        <f t="shared" si="1"/>
        <v>0.52356020942408377</v>
      </c>
      <c r="E52">
        <f t="shared" si="2"/>
        <v>4.1694924449990456E-2</v>
      </c>
      <c r="F52">
        <f t="shared" si="3"/>
        <v>-0.2295797954588612</v>
      </c>
      <c r="G52">
        <v>0</v>
      </c>
      <c r="H52">
        <f t="shared" si="4"/>
        <v>0.27127471990885171</v>
      </c>
      <c r="I52">
        <f t="shared" si="5"/>
        <v>-1.0870207379990005</v>
      </c>
      <c r="J52">
        <f t="shared" si="6"/>
        <v>1.0870207379990005</v>
      </c>
      <c r="K52">
        <f t="shared" si="7"/>
        <v>0.49728252842769838</v>
      </c>
      <c r="L52">
        <f t="shared" si="8"/>
        <v>0.50271747157230162</v>
      </c>
      <c r="M52">
        <f t="shared" si="9"/>
        <v>2.0109292863390706</v>
      </c>
      <c r="N52">
        <f t="shared" si="10"/>
        <v>1.9891888715790902</v>
      </c>
    </row>
    <row r="53" spans="1:14" x14ac:dyDescent="0.25">
      <c r="A53" s="4">
        <f>IF('True_Odds_Calculator_2-way'!A54="","",'True_Odds_Calculator_2-way'!A54)</f>
        <v>1.7</v>
      </c>
      <c r="B53" s="4">
        <f>IF('True_Odds_Calculator_2-way'!B54="","",'True_Odds_Calculator_2-way'!B54)</f>
        <v>2.1800000000000002</v>
      </c>
      <c r="C53" s="4">
        <f t="shared" si="0"/>
        <v>0.58823529411764708</v>
      </c>
      <c r="D53">
        <f t="shared" si="1"/>
        <v>0.4587155963302752</v>
      </c>
      <c r="E53">
        <f t="shared" si="2"/>
        <v>4.6950890447922333E-2</v>
      </c>
      <c r="F53">
        <f t="shared" si="3"/>
        <v>-0.22288181327576895</v>
      </c>
      <c r="G53">
        <v>0</v>
      </c>
      <c r="H53">
        <f t="shared" si="4"/>
        <v>0.26983270372369128</v>
      </c>
      <c r="I53">
        <f t="shared" si="5"/>
        <v>-1.1002971203391541</v>
      </c>
      <c r="J53">
        <f t="shared" si="6"/>
        <v>1.1002971203391541</v>
      </c>
      <c r="K53">
        <f t="shared" si="7"/>
        <v>0.56490537208303937</v>
      </c>
      <c r="L53">
        <f t="shared" si="8"/>
        <v>0.43509462791696046</v>
      </c>
      <c r="M53">
        <f t="shared" si="9"/>
        <v>1.7702079842374079</v>
      </c>
      <c r="N53">
        <f t="shared" si="10"/>
        <v>2.2983506020002022</v>
      </c>
    </row>
    <row r="54" spans="1:14" x14ac:dyDescent="0.25">
      <c r="A54" s="4">
        <f>IF('True_Odds_Calculator_2-way'!A55="","",'True_Odds_Calculator_2-way'!A55)</f>
        <v>2.16</v>
      </c>
      <c r="B54" s="4">
        <f>IF('True_Odds_Calculator_2-way'!B55="","",'True_Odds_Calculator_2-way'!B55)</f>
        <v>1.71</v>
      </c>
      <c r="C54" s="4">
        <f t="shared" si="0"/>
        <v>0.46296296296296291</v>
      </c>
      <c r="D54">
        <f t="shared" si="1"/>
        <v>0.58479532163742687</v>
      </c>
      <c r="E54">
        <f t="shared" si="2"/>
        <v>4.7758284600389889E-2</v>
      </c>
      <c r="F54">
        <f t="shared" si="3"/>
        <v>-0.22298029023175214</v>
      </c>
      <c r="G54">
        <v>0</v>
      </c>
      <c r="H54">
        <f t="shared" si="4"/>
        <v>0.27073857483214203</v>
      </c>
      <c r="I54">
        <f t="shared" si="5"/>
        <v>-1.1018991068031498</v>
      </c>
      <c r="J54">
        <f t="shared" si="6"/>
        <v>1.1018991068031498</v>
      </c>
      <c r="K54">
        <f t="shared" si="7"/>
        <v>0.43894245414016486</v>
      </c>
      <c r="L54">
        <f t="shared" si="8"/>
        <v>0.56105754585983503</v>
      </c>
      <c r="M54">
        <f t="shared" si="9"/>
        <v>2.2782029638916539</v>
      </c>
      <c r="N54">
        <f t="shared" si="10"/>
        <v>1.7823483658302366</v>
      </c>
    </row>
    <row r="55" spans="1:14" x14ac:dyDescent="0.25">
      <c r="A55" s="4">
        <f>IF('True_Odds_Calculator_2-way'!A56="","",'True_Odds_Calculator_2-way'!A56)</f>
        <v>1.91</v>
      </c>
      <c r="B55" s="4">
        <f>IF('True_Odds_Calculator_2-way'!B56="","",'True_Odds_Calculator_2-way'!B56)</f>
        <v>1.93</v>
      </c>
      <c r="C55" s="4">
        <f t="shared" si="0"/>
        <v>0.52356020942408377</v>
      </c>
      <c r="D55">
        <f t="shared" si="1"/>
        <v>0.5181347150259068</v>
      </c>
      <c r="E55">
        <f t="shared" si="2"/>
        <v>4.1694924449990456E-2</v>
      </c>
      <c r="F55">
        <f t="shared" si="3"/>
        <v>-0.2295797954588612</v>
      </c>
      <c r="G55">
        <v>0</v>
      </c>
      <c r="H55">
        <f t="shared" si="4"/>
        <v>0.27127471990885171</v>
      </c>
      <c r="I55">
        <f t="shared" si="5"/>
        <v>-1.0870207379990005</v>
      </c>
      <c r="J55">
        <f t="shared" si="6"/>
        <v>1.0870207379990005</v>
      </c>
      <c r="K55">
        <f t="shared" si="7"/>
        <v>0.50271747157230162</v>
      </c>
      <c r="L55">
        <f t="shared" si="8"/>
        <v>0.49728252842769838</v>
      </c>
      <c r="M55">
        <f t="shared" si="9"/>
        <v>1.9891888715790902</v>
      </c>
      <c r="N55">
        <f t="shared" si="10"/>
        <v>2.0109292863390706</v>
      </c>
    </row>
    <row r="56" spans="1:14" x14ac:dyDescent="0.25">
      <c r="A56" s="4">
        <f>IF('True_Odds_Calculator_2-way'!A57="","",'True_Odds_Calculator_2-way'!A57)</f>
        <v>1.72</v>
      </c>
      <c r="B56" s="4">
        <f>IF('True_Odds_Calculator_2-way'!B57="","",'True_Odds_Calculator_2-way'!B57)</f>
        <v>2.14</v>
      </c>
      <c r="C56" s="4">
        <f t="shared" si="0"/>
        <v>0.58139534883720934</v>
      </c>
      <c r="D56">
        <f t="shared" si="1"/>
        <v>0.46728971962616822</v>
      </c>
      <c r="E56">
        <f t="shared" si="2"/>
        <v>4.8685068463377501E-2</v>
      </c>
      <c r="F56">
        <f t="shared" si="3"/>
        <v>-0.22299500108672032</v>
      </c>
      <c r="G56">
        <v>0</v>
      </c>
      <c r="H56">
        <f t="shared" si="4"/>
        <v>0.27168006955009782</v>
      </c>
      <c r="I56">
        <f t="shared" si="5"/>
        <v>-1.1037769642208697</v>
      </c>
      <c r="J56">
        <f t="shared" si="6"/>
        <v>1.1037769642208697</v>
      </c>
      <c r="K56">
        <f t="shared" si="7"/>
        <v>0.55719016135121435</v>
      </c>
      <c r="L56">
        <f t="shared" si="8"/>
        <v>0.4428098386487857</v>
      </c>
      <c r="M56">
        <f t="shared" si="9"/>
        <v>1.7947194142390264</v>
      </c>
      <c r="N56">
        <f t="shared" si="10"/>
        <v>2.2583057392117913</v>
      </c>
    </row>
    <row r="57" spans="1:14" x14ac:dyDescent="0.25">
      <c r="A57" s="4">
        <f>IF('True_Odds_Calculator_2-way'!A58="","",'True_Odds_Calculator_2-way'!A58)</f>
        <v>1.79</v>
      </c>
      <c r="B57" s="4">
        <f>IF('True_Odds_Calculator_2-way'!B58="","",'True_Odds_Calculator_2-way'!B58)</f>
        <v>2.0499999999999998</v>
      </c>
      <c r="C57" s="4">
        <f t="shared" si="0"/>
        <v>0.55865921787709494</v>
      </c>
      <c r="D57">
        <f t="shared" si="1"/>
        <v>0.48780487804878053</v>
      </c>
      <c r="E57">
        <f t="shared" si="2"/>
        <v>4.6464095925875526E-2</v>
      </c>
      <c r="F57">
        <f t="shared" si="3"/>
        <v>-0.22605259572148784</v>
      </c>
      <c r="G57">
        <v>0</v>
      </c>
      <c r="H57">
        <f t="shared" si="4"/>
        <v>0.27251669164736342</v>
      </c>
      <c r="I57">
        <f t="shared" si="5"/>
        <v>-1.0979733645872189</v>
      </c>
      <c r="J57">
        <f t="shared" si="6"/>
        <v>1.0979733645872189</v>
      </c>
      <c r="K57">
        <f t="shared" si="7"/>
        <v>0.53550420798039233</v>
      </c>
      <c r="L57">
        <f t="shared" si="8"/>
        <v>0.46449579201960772</v>
      </c>
      <c r="M57">
        <f t="shared" si="9"/>
        <v>1.8673989580239028</v>
      </c>
      <c r="N57">
        <f t="shared" si="10"/>
        <v>2.1528720328165796</v>
      </c>
    </row>
    <row r="58" spans="1:14" x14ac:dyDescent="0.25">
      <c r="A58" s="4">
        <f>IF('True_Odds_Calculator_2-way'!A59="","",'True_Odds_Calculator_2-way'!A59)</f>
        <v>2.12</v>
      </c>
      <c r="B58" s="4">
        <f>IF('True_Odds_Calculator_2-way'!B59="","",'True_Odds_Calculator_2-way'!B59)</f>
        <v>1.74</v>
      </c>
      <c r="C58" s="4">
        <f t="shared" si="0"/>
        <v>0.47169811320754712</v>
      </c>
      <c r="D58">
        <f t="shared" si="1"/>
        <v>0.57471264367816088</v>
      </c>
      <c r="E58">
        <f t="shared" si="2"/>
        <v>4.6410756885707949E-2</v>
      </c>
      <c r="F58">
        <f t="shared" si="3"/>
        <v>-0.22468011277380184</v>
      </c>
      <c r="G58">
        <v>0</v>
      </c>
      <c r="H58">
        <f t="shared" si="4"/>
        <v>0.27109086965950985</v>
      </c>
      <c r="I58">
        <f t="shared" si="5"/>
        <v>-1.0984369379093668</v>
      </c>
      <c r="J58">
        <f t="shared" si="6"/>
        <v>1.0984369379093668</v>
      </c>
      <c r="K58">
        <f t="shared" si="7"/>
        <v>0.44838035299811413</v>
      </c>
      <c r="L58">
        <f t="shared" si="8"/>
        <v>0.55161964700188582</v>
      </c>
      <c r="M58">
        <f t="shared" si="9"/>
        <v>2.2302493704584911</v>
      </c>
      <c r="N58">
        <f t="shared" si="10"/>
        <v>1.8128433340529317</v>
      </c>
    </row>
    <row r="59" spans="1:14" x14ac:dyDescent="0.25">
      <c r="A59" s="4">
        <f>IF('True_Odds_Calculator_2-way'!A60="","",'True_Odds_Calculator_2-way'!A60)</f>
        <v>2.15</v>
      </c>
      <c r="B59" s="4">
        <f>IF('True_Odds_Calculator_2-way'!B60="","",'True_Odds_Calculator_2-way'!B60)</f>
        <v>1.72</v>
      </c>
      <c r="C59" s="4">
        <f t="shared" si="0"/>
        <v>0.46511627906976744</v>
      </c>
      <c r="D59">
        <f t="shared" si="1"/>
        <v>0.58139534883720934</v>
      </c>
      <c r="E59">
        <f t="shared" si="2"/>
        <v>4.6511627906976827E-2</v>
      </c>
      <c r="F59">
        <f t="shared" si="3"/>
        <v>-0.22390481341265545</v>
      </c>
      <c r="G59">
        <v>0</v>
      </c>
      <c r="H59">
        <f t="shared" si="4"/>
        <v>0.27041644131963227</v>
      </c>
      <c r="I59">
        <f t="shared" si="5"/>
        <v>-1.0989674556596452</v>
      </c>
      <c r="J59">
        <f t="shared" si="6"/>
        <v>1.0989674556596452</v>
      </c>
      <c r="K59">
        <f t="shared" si="7"/>
        <v>0.44173268206089783</v>
      </c>
      <c r="L59">
        <f t="shared" si="8"/>
        <v>0.55826731793910211</v>
      </c>
      <c r="M59">
        <f t="shared" si="9"/>
        <v>2.2638125740085919</v>
      </c>
      <c r="N59">
        <f t="shared" si="10"/>
        <v>1.7912565680749446</v>
      </c>
    </row>
    <row r="60" spans="1:14" x14ac:dyDescent="0.25">
      <c r="A60" s="4">
        <f>IF('True_Odds_Calculator_2-way'!A61="","",'True_Odds_Calculator_2-way'!A61)</f>
        <v>1.98</v>
      </c>
      <c r="B60" s="4">
        <f>IF('True_Odds_Calculator_2-way'!B61="","",'True_Odds_Calculator_2-way'!B61)</f>
        <v>1.85</v>
      </c>
      <c r="C60" s="4">
        <f t="shared" si="0"/>
        <v>0.50505050505050508</v>
      </c>
      <c r="D60">
        <f t="shared" si="1"/>
        <v>0.54054054054054046</v>
      </c>
      <c r="E60">
        <f t="shared" si="2"/>
        <v>4.5591045591045543E-2</v>
      </c>
      <c r="F60">
        <f t="shared" si="3"/>
        <v>-0.22740922740922742</v>
      </c>
      <c r="G60">
        <v>0</v>
      </c>
      <c r="H60">
        <f t="shared" si="4"/>
        <v>0.27300027300027296</v>
      </c>
      <c r="I60">
        <f t="shared" si="5"/>
        <v>-1.0956642697819576</v>
      </c>
      <c r="J60">
        <f t="shared" si="6"/>
        <v>1.0956642697819576</v>
      </c>
      <c r="K60">
        <f t="shared" si="7"/>
        <v>0.48221797483362183</v>
      </c>
      <c r="L60">
        <f t="shared" si="8"/>
        <v>0.51778202516637828</v>
      </c>
      <c r="M60">
        <f t="shared" si="9"/>
        <v>2.0737509843863182</v>
      </c>
      <c r="N60">
        <f t="shared" si="10"/>
        <v>1.9313146293146641</v>
      </c>
    </row>
    <row r="61" spans="1:14" x14ac:dyDescent="0.25">
      <c r="A61" s="4">
        <f>IF('True_Odds_Calculator_2-way'!A62="","",'True_Odds_Calculator_2-way'!A62)</f>
        <v>1.81</v>
      </c>
      <c r="B61" s="4">
        <f>IF('True_Odds_Calculator_2-way'!B62="","",'True_Odds_Calculator_2-way'!B62)</f>
        <v>2.0299999999999998</v>
      </c>
      <c r="C61" s="4">
        <f t="shared" si="0"/>
        <v>0.5524861878453039</v>
      </c>
      <c r="D61">
        <f t="shared" si="1"/>
        <v>0.49261083743842371</v>
      </c>
      <c r="E61">
        <f t="shared" si="2"/>
        <v>4.5097025283727721E-2</v>
      </c>
      <c r="F61">
        <f t="shared" si="3"/>
        <v>-0.22706365838390963</v>
      </c>
      <c r="G61">
        <v>0</v>
      </c>
      <c r="H61">
        <f t="shared" si="4"/>
        <v>0.2721606836676374</v>
      </c>
      <c r="I61">
        <f t="shared" si="5"/>
        <v>-1.0948103090714374</v>
      </c>
      <c r="J61">
        <f t="shared" si="6"/>
        <v>1.0948103090714374</v>
      </c>
      <c r="K61">
        <f t="shared" si="7"/>
        <v>0.52999890518954651</v>
      </c>
      <c r="L61">
        <f t="shared" si="8"/>
        <v>0.47000109481045338</v>
      </c>
      <c r="M61">
        <f t="shared" si="9"/>
        <v>1.8867963503478642</v>
      </c>
      <c r="N61">
        <f t="shared" si="10"/>
        <v>2.1276546183435801</v>
      </c>
    </row>
    <row r="62" spans="1:14" x14ac:dyDescent="0.25">
      <c r="A62" s="4">
        <f>IF('True_Odds_Calculator_2-way'!A63="","",'True_Odds_Calculator_2-way'!A63)</f>
        <v>2.2200000000000002</v>
      </c>
      <c r="B62" s="4">
        <f>IF('True_Odds_Calculator_2-way'!B63="","",'True_Odds_Calculator_2-way'!B63)</f>
        <v>1.67</v>
      </c>
      <c r="C62" s="4">
        <f t="shared" si="0"/>
        <v>0.4504504504504504</v>
      </c>
      <c r="D62">
        <f t="shared" si="1"/>
        <v>0.5988023952095809</v>
      </c>
      <c r="E62">
        <f t="shared" si="2"/>
        <v>4.9252845660031408E-2</v>
      </c>
      <c r="F62">
        <f t="shared" si="3"/>
        <v>-0.22047796299293299</v>
      </c>
      <c r="G62">
        <v>0</v>
      </c>
      <c r="H62">
        <f t="shared" si="4"/>
        <v>0.26973080865296434</v>
      </c>
      <c r="I62">
        <f t="shared" si="5"/>
        <v>-1.1060701788398051</v>
      </c>
      <c r="J62">
        <f t="shared" si="6"/>
        <v>1.1060701788398051</v>
      </c>
      <c r="K62">
        <f t="shared" si="7"/>
        <v>0.42563957124301172</v>
      </c>
      <c r="L62">
        <f t="shared" si="8"/>
        <v>0.57436042875698823</v>
      </c>
      <c r="M62">
        <f t="shared" si="9"/>
        <v>2.3494056181845622</v>
      </c>
      <c r="N62">
        <f t="shared" si="10"/>
        <v>1.7410670198226692</v>
      </c>
    </row>
    <row r="63" spans="1:14" x14ac:dyDescent="0.25">
      <c r="A63" s="4">
        <f>IF('True_Odds_Calculator_2-way'!A64="","",'True_Odds_Calculator_2-way'!A64)</f>
        <v>2.1</v>
      </c>
      <c r="B63" s="4">
        <f>IF('True_Odds_Calculator_2-way'!B64="","",'True_Odds_Calculator_2-way'!B64)</f>
        <v>1.75</v>
      </c>
      <c r="C63" s="4">
        <f t="shared" si="0"/>
        <v>0.47619047619047616</v>
      </c>
      <c r="D63">
        <f t="shared" si="1"/>
        <v>0.5714285714285714</v>
      </c>
      <c r="E63">
        <f t="shared" si="2"/>
        <v>4.761904761904745E-2</v>
      </c>
      <c r="F63">
        <f t="shared" si="3"/>
        <v>-0.22448979591836749</v>
      </c>
      <c r="G63">
        <v>0</v>
      </c>
      <c r="H63">
        <f t="shared" si="4"/>
        <v>0.27210884353741494</v>
      </c>
      <c r="I63">
        <f t="shared" si="5"/>
        <v>-1.1009637651263602</v>
      </c>
      <c r="J63">
        <f t="shared" si="6"/>
        <v>1.1009637651263602</v>
      </c>
      <c r="K63">
        <f t="shared" si="7"/>
        <v>0.4522717320835643</v>
      </c>
      <c r="L63">
        <f t="shared" si="8"/>
        <v>0.54772826791643581</v>
      </c>
      <c r="M63">
        <f t="shared" si="9"/>
        <v>2.2110601416389968</v>
      </c>
      <c r="N63">
        <f t="shared" si="10"/>
        <v>1.8257228238447702</v>
      </c>
    </row>
    <row r="64" spans="1:14" x14ac:dyDescent="0.25">
      <c r="A64" s="4">
        <f>IF('True_Odds_Calculator_2-way'!A65="","",'True_Odds_Calculator_2-way'!A65)</f>
        <v>1.94</v>
      </c>
      <c r="B64" s="4">
        <f>IF('True_Odds_Calculator_2-way'!B65="","",'True_Odds_Calculator_2-way'!B65)</f>
        <v>1.89</v>
      </c>
      <c r="C64" s="4">
        <f t="shared" si="0"/>
        <v>0.51546391752577325</v>
      </c>
      <c r="D64">
        <f t="shared" si="1"/>
        <v>0.52910052910052918</v>
      </c>
      <c r="E64">
        <f t="shared" si="2"/>
        <v>4.4564446626302434E-2</v>
      </c>
      <c r="F64">
        <f t="shared" si="3"/>
        <v>-0.22816778486881573</v>
      </c>
      <c r="G64">
        <v>0</v>
      </c>
      <c r="H64">
        <f t="shared" si="4"/>
        <v>0.27273223149511816</v>
      </c>
      <c r="I64">
        <f t="shared" si="5"/>
        <v>-1.093304334427839</v>
      </c>
      <c r="J64">
        <f t="shared" si="6"/>
        <v>1.093304334427839</v>
      </c>
      <c r="K64">
        <f t="shared" si="7"/>
        <v>0.49316812364659818</v>
      </c>
      <c r="L64">
        <f t="shared" si="8"/>
        <v>0.50683187635340188</v>
      </c>
      <c r="M64">
        <f t="shared" si="9"/>
        <v>2.0277060743621682</v>
      </c>
      <c r="N64">
        <f t="shared" si="10"/>
        <v>1.9730408576407765</v>
      </c>
    </row>
    <row r="65" spans="1:14" x14ac:dyDescent="0.25">
      <c r="A65" s="4">
        <f>IF('True_Odds_Calculator_2-way'!A66="","",'True_Odds_Calculator_2-way'!A66)</f>
        <v>2.06</v>
      </c>
      <c r="B65" s="4">
        <f>IF('True_Odds_Calculator_2-way'!B66="","",'True_Odds_Calculator_2-way'!B66)</f>
        <v>1.78</v>
      </c>
      <c r="C65" s="4">
        <f t="shared" si="0"/>
        <v>0.4854368932038835</v>
      </c>
      <c r="D65">
        <f t="shared" si="1"/>
        <v>0.5617977528089888</v>
      </c>
      <c r="E65">
        <f t="shared" si="2"/>
        <v>4.7234646012872306E-2</v>
      </c>
      <c r="F65">
        <f t="shared" si="3"/>
        <v>-0.22548270971964657</v>
      </c>
      <c r="G65">
        <v>0</v>
      </c>
      <c r="H65">
        <f t="shared" si="4"/>
        <v>0.27271735573251882</v>
      </c>
      <c r="I65">
        <f t="shared" si="5"/>
        <v>-1.0997646755364592</v>
      </c>
      <c r="J65">
        <f t="shared" si="6"/>
        <v>1.0997646755364592</v>
      </c>
      <c r="K65">
        <f t="shared" si="7"/>
        <v>0.46173369190551583</v>
      </c>
      <c r="L65">
        <f t="shared" si="8"/>
        <v>0.53826630809448417</v>
      </c>
      <c r="M65">
        <f t="shared" si="9"/>
        <v>2.1657505560686463</v>
      </c>
      <c r="N65">
        <f t="shared" si="10"/>
        <v>1.8578164469184384</v>
      </c>
    </row>
    <row r="66" spans="1:14" x14ac:dyDescent="0.25">
      <c r="A66" s="4">
        <f>IF('True_Odds_Calculator_2-way'!A67="","",'True_Odds_Calculator_2-way'!A67)</f>
        <v>2.0699999999999998</v>
      </c>
      <c r="B66" s="4">
        <f>IF('True_Odds_Calculator_2-way'!B67="","",'True_Odds_Calculator_2-way'!B67)</f>
        <v>1.78</v>
      </c>
      <c r="C66" s="4">
        <f t="shared" si="0"/>
        <v>0.48309178743961356</v>
      </c>
      <c r="D66">
        <f t="shared" si="1"/>
        <v>0.5617977528089888</v>
      </c>
      <c r="E66">
        <f t="shared" si="2"/>
        <v>4.4889540248602255E-2</v>
      </c>
      <c r="F66">
        <f t="shared" si="3"/>
        <v>-0.22651034033545026</v>
      </c>
      <c r="G66">
        <v>0</v>
      </c>
      <c r="H66">
        <f t="shared" si="4"/>
        <v>0.27139988058405257</v>
      </c>
      <c r="I66">
        <f t="shared" si="5"/>
        <v>-1.0946135246159836</v>
      </c>
      <c r="J66">
        <f t="shared" si="6"/>
        <v>1.0946135246159836</v>
      </c>
      <c r="K66">
        <f t="shared" si="7"/>
        <v>0.46056706084310273</v>
      </c>
      <c r="L66">
        <f t="shared" si="8"/>
        <v>0.53943293915689727</v>
      </c>
      <c r="M66">
        <f t="shared" si="9"/>
        <v>2.1712364713391024</v>
      </c>
      <c r="N66">
        <f t="shared" si="10"/>
        <v>1.8537985492004672</v>
      </c>
    </row>
    <row r="67" spans="1:14" x14ac:dyDescent="0.25">
      <c r="A67" s="4">
        <f>IF('True_Odds_Calculator_2-way'!A68="","",'True_Odds_Calculator_2-way'!A68)</f>
        <v>2.2400000000000002</v>
      </c>
      <c r="B67" s="4">
        <f>IF('True_Odds_Calculator_2-way'!B68="","",'True_Odds_Calculator_2-way'!B68)</f>
        <v>1.66</v>
      </c>
      <c r="C67" s="4">
        <f t="shared" ref="C67:C130" si="11">1/A67</f>
        <v>0.4464285714285714</v>
      </c>
      <c r="D67">
        <f t="shared" ref="D67:D130" si="12">1/B67</f>
        <v>0.60240963855421692</v>
      </c>
      <c r="E67">
        <f t="shared" ref="E67:E130" si="13">C67+D67-1</f>
        <v>4.8838209982788428E-2</v>
      </c>
      <c r="F67">
        <f t="shared" ref="F67:F130" si="14">C67+D67-(C67*D67)-1</f>
        <v>-0.22009466437177272</v>
      </c>
      <c r="G67">
        <v>0</v>
      </c>
      <c r="H67">
        <f t="shared" ref="H67:H130" si="15">C67*D67</f>
        <v>0.26893287435456109</v>
      </c>
      <c r="I67">
        <f t="shared" ref="I67:I130" si="16">((-4*F67*H67)^0.5)/(2*F67)</f>
        <v>-1.1053942207134548</v>
      </c>
      <c r="J67">
        <f t="shared" ref="J67:J130" si="17">(-((-4*F67*H67)^0.5))/(2*F67)</f>
        <v>1.1053942207134548</v>
      </c>
      <c r="K67">
        <f t="shared" ref="K67:K130" si="18">IF(A67="","",(C67/($J67+C67-($J67*C67))))</f>
        <v>0.42181832798601948</v>
      </c>
      <c r="L67">
        <f t="shared" ref="L67:L130" si="19">IF(B67="","",(D67/($J67+D67-($J67*D67))))</f>
        <v>0.57818167201398041</v>
      </c>
      <c r="M67">
        <f t="shared" ref="M67:M130" si="20">IF(A67="","",1/K67)</f>
        <v>2.3706888336846839</v>
      </c>
      <c r="N67">
        <f t="shared" ref="N67:N130" si="21">IF(B67="","",1/L67)</f>
        <v>1.7295601856708804</v>
      </c>
    </row>
    <row r="68" spans="1:14" x14ac:dyDescent="0.25">
      <c r="A68" s="4">
        <f>IF('True_Odds_Calculator_2-way'!A69="","",'True_Odds_Calculator_2-way'!A69)</f>
        <v>2.14</v>
      </c>
      <c r="B68" s="4">
        <f>IF('True_Odds_Calculator_2-way'!B69="","",'True_Odds_Calculator_2-way'!B69)</f>
        <v>1.72</v>
      </c>
      <c r="C68" s="4">
        <f t="shared" si="11"/>
        <v>0.46728971962616822</v>
      </c>
      <c r="D68">
        <f t="shared" si="12"/>
        <v>0.58139534883720934</v>
      </c>
      <c r="E68">
        <f t="shared" si="13"/>
        <v>4.8685068463377501E-2</v>
      </c>
      <c r="F68">
        <f t="shared" si="14"/>
        <v>-0.22299500108672032</v>
      </c>
      <c r="G68">
        <v>0</v>
      </c>
      <c r="H68">
        <f t="shared" si="15"/>
        <v>0.27168006955009782</v>
      </c>
      <c r="I68">
        <f t="shared" si="16"/>
        <v>-1.1037769642208697</v>
      </c>
      <c r="J68">
        <f t="shared" si="17"/>
        <v>1.1037769642208697</v>
      </c>
      <c r="K68">
        <f t="shared" si="18"/>
        <v>0.4428098386487857</v>
      </c>
      <c r="L68">
        <f t="shared" si="19"/>
        <v>0.55719016135121435</v>
      </c>
      <c r="M68">
        <f t="shared" si="20"/>
        <v>2.2583057392117913</v>
      </c>
      <c r="N68">
        <f t="shared" si="21"/>
        <v>1.7947194142390264</v>
      </c>
    </row>
    <row r="69" spans="1:14" x14ac:dyDescent="0.25">
      <c r="A69" s="4">
        <f>IF('True_Odds_Calculator_2-way'!A70="","",'True_Odds_Calculator_2-way'!A70)</f>
        <v>1.7</v>
      </c>
      <c r="B69" s="4">
        <f>IF('True_Odds_Calculator_2-way'!B70="","",'True_Odds_Calculator_2-way'!B70)</f>
        <v>2.1800000000000002</v>
      </c>
      <c r="C69" s="4">
        <f t="shared" si="11"/>
        <v>0.58823529411764708</v>
      </c>
      <c r="D69">
        <f t="shared" si="12"/>
        <v>0.4587155963302752</v>
      </c>
      <c r="E69">
        <f t="shared" si="13"/>
        <v>4.6950890447922333E-2</v>
      </c>
      <c r="F69">
        <f t="shared" si="14"/>
        <v>-0.22288181327576895</v>
      </c>
      <c r="G69">
        <v>0</v>
      </c>
      <c r="H69">
        <f t="shared" si="15"/>
        <v>0.26983270372369128</v>
      </c>
      <c r="I69">
        <f t="shared" si="16"/>
        <v>-1.1002971203391541</v>
      </c>
      <c r="J69">
        <f t="shared" si="17"/>
        <v>1.1002971203391541</v>
      </c>
      <c r="K69">
        <f t="shared" si="18"/>
        <v>0.56490537208303937</v>
      </c>
      <c r="L69">
        <f t="shared" si="19"/>
        <v>0.43509462791696046</v>
      </c>
      <c r="M69">
        <f t="shared" si="20"/>
        <v>1.7702079842374079</v>
      </c>
      <c r="N69">
        <f t="shared" si="21"/>
        <v>2.2983506020002022</v>
      </c>
    </row>
    <row r="70" spans="1:14" x14ac:dyDescent="0.25">
      <c r="A70" s="4">
        <f>IF('True_Odds_Calculator_2-way'!A71="","",'True_Odds_Calculator_2-way'!A71)</f>
        <v>1.68</v>
      </c>
      <c r="B70" s="4">
        <f>IF('True_Odds_Calculator_2-way'!B71="","",'True_Odds_Calculator_2-way'!B71)</f>
        <v>2.16</v>
      </c>
      <c r="C70" s="4">
        <f t="shared" si="11"/>
        <v>0.59523809523809523</v>
      </c>
      <c r="D70">
        <f t="shared" si="12"/>
        <v>0.46296296296296291</v>
      </c>
      <c r="E70">
        <f t="shared" si="13"/>
        <v>5.8201058201058142E-2</v>
      </c>
      <c r="F70">
        <f t="shared" si="14"/>
        <v>-0.21737213403880074</v>
      </c>
      <c r="G70">
        <v>0</v>
      </c>
      <c r="H70">
        <f t="shared" si="15"/>
        <v>0.27557319223985888</v>
      </c>
      <c r="I70">
        <f t="shared" si="16"/>
        <v>-1.1259433727776123</v>
      </c>
      <c r="J70">
        <f t="shared" si="17"/>
        <v>1.1259433727776123</v>
      </c>
      <c r="K70">
        <f t="shared" si="18"/>
        <v>0.56636639073545691</v>
      </c>
      <c r="L70">
        <f t="shared" si="19"/>
        <v>0.4336336092645432</v>
      </c>
      <c r="M70">
        <f t="shared" si="20"/>
        <v>1.7656414934887763</v>
      </c>
      <c r="N70">
        <f t="shared" si="21"/>
        <v>2.3060943124220299</v>
      </c>
    </row>
    <row r="71" spans="1:14" x14ac:dyDescent="0.25">
      <c r="A71" s="4">
        <f>IF('True_Odds_Calculator_2-way'!A72="","",'True_Odds_Calculator_2-way'!A72)</f>
        <v>1.84</v>
      </c>
      <c r="B71" s="4">
        <f>IF('True_Odds_Calculator_2-way'!B72="","",'True_Odds_Calculator_2-way'!B72)</f>
        <v>2</v>
      </c>
      <c r="C71" s="4">
        <f t="shared" si="11"/>
        <v>0.54347826086956519</v>
      </c>
      <c r="D71">
        <f t="shared" si="12"/>
        <v>0.5</v>
      </c>
      <c r="E71">
        <f t="shared" si="13"/>
        <v>4.3478260869565188E-2</v>
      </c>
      <c r="F71">
        <f t="shared" si="14"/>
        <v>-0.22826086956521741</v>
      </c>
      <c r="G71">
        <v>0</v>
      </c>
      <c r="H71">
        <f t="shared" si="15"/>
        <v>0.27173913043478259</v>
      </c>
      <c r="I71">
        <f t="shared" si="16"/>
        <v>-1.0910894511799618</v>
      </c>
      <c r="J71">
        <f t="shared" si="17"/>
        <v>1.0910894511799618</v>
      </c>
      <c r="K71">
        <f t="shared" si="18"/>
        <v>0.52178038130519999</v>
      </c>
      <c r="L71">
        <f t="shared" si="19"/>
        <v>0.47821961869479995</v>
      </c>
      <c r="M71">
        <f t="shared" si="20"/>
        <v>1.9165151389911681</v>
      </c>
      <c r="N71">
        <f t="shared" si="21"/>
        <v>2.091089451179962</v>
      </c>
    </row>
    <row r="72" spans="1:14" x14ac:dyDescent="0.25">
      <c r="A72" s="4">
        <f>IF('True_Odds_Calculator_2-way'!A73="","",'True_Odds_Calculator_2-way'!A73)</f>
        <v>1.94</v>
      </c>
      <c r="B72" s="4">
        <f>IF('True_Odds_Calculator_2-way'!B73="","",'True_Odds_Calculator_2-way'!B73)</f>
        <v>1.89</v>
      </c>
      <c r="C72" s="4">
        <f t="shared" si="11"/>
        <v>0.51546391752577325</v>
      </c>
      <c r="D72">
        <f t="shared" si="12"/>
        <v>0.52910052910052918</v>
      </c>
      <c r="E72">
        <f t="shared" si="13"/>
        <v>4.4564446626302434E-2</v>
      </c>
      <c r="F72">
        <f t="shared" si="14"/>
        <v>-0.22816778486881573</v>
      </c>
      <c r="G72">
        <v>0</v>
      </c>
      <c r="H72">
        <f t="shared" si="15"/>
        <v>0.27273223149511816</v>
      </c>
      <c r="I72">
        <f t="shared" si="16"/>
        <v>-1.093304334427839</v>
      </c>
      <c r="J72">
        <f t="shared" si="17"/>
        <v>1.093304334427839</v>
      </c>
      <c r="K72">
        <f t="shared" si="18"/>
        <v>0.49316812364659818</v>
      </c>
      <c r="L72">
        <f t="shared" si="19"/>
        <v>0.50683187635340188</v>
      </c>
      <c r="M72">
        <f t="shared" si="20"/>
        <v>2.0277060743621682</v>
      </c>
      <c r="N72">
        <f t="shared" si="21"/>
        <v>1.9730408576407765</v>
      </c>
    </row>
    <row r="73" spans="1:14" x14ac:dyDescent="0.25">
      <c r="A73" s="4">
        <f>IF('True_Odds_Calculator_2-way'!A74="","",'True_Odds_Calculator_2-way'!A74)</f>
        <v>1.88</v>
      </c>
      <c r="B73" s="4">
        <f>IF('True_Odds_Calculator_2-way'!B74="","",'True_Odds_Calculator_2-way'!B74)</f>
        <v>1.96</v>
      </c>
      <c r="C73" s="4">
        <f t="shared" si="11"/>
        <v>0.53191489361702127</v>
      </c>
      <c r="D73">
        <f t="shared" si="12"/>
        <v>0.51020408163265307</v>
      </c>
      <c r="E73">
        <f t="shared" si="13"/>
        <v>4.2118975249674229E-2</v>
      </c>
      <c r="F73">
        <f t="shared" si="14"/>
        <v>-0.22926617455492848</v>
      </c>
      <c r="G73">
        <v>0</v>
      </c>
      <c r="H73">
        <f t="shared" si="15"/>
        <v>0.27138514980460271</v>
      </c>
      <c r="I73">
        <f t="shared" si="16"/>
        <v>-1.0879853497231111</v>
      </c>
      <c r="J73">
        <f t="shared" si="17"/>
        <v>1.0879853497231111</v>
      </c>
      <c r="K73">
        <f t="shared" si="18"/>
        <v>0.51087470692394266</v>
      </c>
      <c r="L73">
        <f t="shared" si="19"/>
        <v>0.48912529307605751</v>
      </c>
      <c r="M73">
        <f t="shared" si="20"/>
        <v>1.9574271077563381</v>
      </c>
      <c r="N73">
        <f t="shared" si="21"/>
        <v>2.0444659357341863</v>
      </c>
    </row>
    <row r="74" spans="1:14" x14ac:dyDescent="0.25">
      <c r="A74" s="4">
        <f>IF('True_Odds_Calculator_2-way'!A75="","",'True_Odds_Calculator_2-way'!A75)</f>
        <v>1.62</v>
      </c>
      <c r="B74" s="4">
        <f>IF('True_Odds_Calculator_2-way'!B75="","",'True_Odds_Calculator_2-way'!B75)</f>
        <v>2.33</v>
      </c>
      <c r="C74" s="4">
        <f t="shared" si="11"/>
        <v>0.61728395061728392</v>
      </c>
      <c r="D74">
        <f t="shared" si="12"/>
        <v>0.42918454935622319</v>
      </c>
      <c r="E74">
        <f t="shared" si="13"/>
        <v>4.6468499973506994E-2</v>
      </c>
      <c r="F74">
        <f t="shared" si="14"/>
        <v>-0.21846023419700111</v>
      </c>
      <c r="G74">
        <v>0</v>
      </c>
      <c r="H74">
        <f t="shared" si="15"/>
        <v>0.26492873417050811</v>
      </c>
      <c r="I74">
        <f t="shared" si="16"/>
        <v>-1.1012307625269453</v>
      </c>
      <c r="J74">
        <f t="shared" si="17"/>
        <v>1.1012307625269453</v>
      </c>
      <c r="K74">
        <f t="shared" si="18"/>
        <v>0.59426072284546572</v>
      </c>
      <c r="L74">
        <f t="shared" si="19"/>
        <v>0.40573927715453428</v>
      </c>
      <c r="M74">
        <f t="shared" si="20"/>
        <v>1.6827630727667064</v>
      </c>
      <c r="N74">
        <f t="shared" si="21"/>
        <v>2.4646369141608373</v>
      </c>
    </row>
    <row r="75" spans="1:14" x14ac:dyDescent="0.25">
      <c r="A75" s="4">
        <f>IF('True_Odds_Calculator_2-way'!A76="","",'True_Odds_Calculator_2-way'!A76)</f>
        <v>1.66</v>
      </c>
      <c r="B75" s="4">
        <f>IF('True_Odds_Calculator_2-way'!B76="","",'True_Odds_Calculator_2-way'!B76)</f>
        <v>2.13</v>
      </c>
      <c r="C75" s="4">
        <f t="shared" si="11"/>
        <v>0.60240963855421692</v>
      </c>
      <c r="D75">
        <f t="shared" si="12"/>
        <v>0.46948356807511737</v>
      </c>
      <c r="E75">
        <f t="shared" si="13"/>
        <v>7.1893206629334294E-2</v>
      </c>
      <c r="F75">
        <f t="shared" si="14"/>
        <v>-0.21092821992194133</v>
      </c>
      <c r="G75">
        <v>0</v>
      </c>
      <c r="H75">
        <f t="shared" si="15"/>
        <v>0.28282142655127557</v>
      </c>
      <c r="I75">
        <f t="shared" si="16"/>
        <v>-1.1579473428470961</v>
      </c>
      <c r="J75">
        <f t="shared" si="17"/>
        <v>1.1579473428470961</v>
      </c>
      <c r="K75">
        <f t="shared" si="18"/>
        <v>0.56681462064816113</v>
      </c>
      <c r="L75">
        <f t="shared" si="19"/>
        <v>0.43318537935183909</v>
      </c>
      <c r="M75">
        <f t="shared" si="20"/>
        <v>1.764245246279083</v>
      </c>
      <c r="N75">
        <f t="shared" si="21"/>
        <v>2.3084804974172184</v>
      </c>
    </row>
    <row r="76" spans="1:14" x14ac:dyDescent="0.25">
      <c r="A76" s="4">
        <f>IF('True_Odds_Calculator_2-way'!A77="","",'True_Odds_Calculator_2-way'!A77)</f>
        <v>1.98</v>
      </c>
      <c r="B76" s="4">
        <f>IF('True_Odds_Calculator_2-way'!B77="","",'True_Odds_Calculator_2-way'!B77)</f>
        <v>1.85</v>
      </c>
      <c r="C76" s="4">
        <f t="shared" si="11"/>
        <v>0.50505050505050508</v>
      </c>
      <c r="D76">
        <f t="shared" si="12"/>
        <v>0.54054054054054046</v>
      </c>
      <c r="E76">
        <f t="shared" si="13"/>
        <v>4.5591045591045543E-2</v>
      </c>
      <c r="F76">
        <f t="shared" si="14"/>
        <v>-0.22740922740922742</v>
      </c>
      <c r="G76">
        <v>0</v>
      </c>
      <c r="H76">
        <f t="shared" si="15"/>
        <v>0.27300027300027296</v>
      </c>
      <c r="I76">
        <f t="shared" si="16"/>
        <v>-1.0956642697819576</v>
      </c>
      <c r="J76">
        <f t="shared" si="17"/>
        <v>1.0956642697819576</v>
      </c>
      <c r="K76">
        <f t="shared" si="18"/>
        <v>0.48221797483362183</v>
      </c>
      <c r="L76">
        <f t="shared" si="19"/>
        <v>0.51778202516637828</v>
      </c>
      <c r="M76">
        <f t="shared" si="20"/>
        <v>2.0737509843863182</v>
      </c>
      <c r="N76">
        <f t="shared" si="21"/>
        <v>1.9313146293146641</v>
      </c>
    </row>
    <row r="77" spans="1:14" x14ac:dyDescent="0.25">
      <c r="A77" s="4">
        <f>IF('True_Odds_Calculator_2-way'!A78="","",'True_Odds_Calculator_2-way'!A78)</f>
        <v>1.73</v>
      </c>
      <c r="B77" s="4">
        <f>IF('True_Odds_Calculator_2-way'!B78="","",'True_Odds_Calculator_2-way'!B78)</f>
        <v>2.09</v>
      </c>
      <c r="C77" s="4">
        <f t="shared" si="11"/>
        <v>0.5780346820809249</v>
      </c>
      <c r="D77">
        <f t="shared" si="12"/>
        <v>0.47846889952153115</v>
      </c>
      <c r="E77">
        <f t="shared" si="13"/>
        <v>5.6503581602456165E-2</v>
      </c>
      <c r="F77">
        <f t="shared" si="14"/>
        <v>-0.22006803661808205</v>
      </c>
      <c r="G77">
        <v>0</v>
      </c>
      <c r="H77">
        <f t="shared" si="15"/>
        <v>0.27657161822053827</v>
      </c>
      <c r="I77">
        <f t="shared" si="16"/>
        <v>-1.1210508723689179</v>
      </c>
      <c r="J77">
        <f t="shared" si="17"/>
        <v>1.1210508723689179</v>
      </c>
      <c r="K77">
        <f t="shared" si="18"/>
        <v>0.54994394682236836</v>
      </c>
      <c r="L77">
        <f t="shared" si="19"/>
        <v>0.45005605317763153</v>
      </c>
      <c r="M77">
        <f t="shared" si="20"/>
        <v>1.8183671368293095</v>
      </c>
      <c r="N77">
        <f t="shared" si="21"/>
        <v>2.2219454508821204</v>
      </c>
    </row>
    <row r="78" spans="1:14" x14ac:dyDescent="0.25">
      <c r="A78" s="4">
        <f>IF('True_Odds_Calculator_2-way'!A79="","",'True_Odds_Calculator_2-way'!A79)</f>
        <v>1.9</v>
      </c>
      <c r="B78" s="4">
        <f>IF('True_Odds_Calculator_2-way'!B79="","",'True_Odds_Calculator_2-way'!B79)</f>
        <v>1.97</v>
      </c>
      <c r="C78" s="4">
        <f t="shared" si="11"/>
        <v>0.52631578947368418</v>
      </c>
      <c r="D78">
        <f t="shared" si="12"/>
        <v>0.50761421319796951</v>
      </c>
      <c r="E78">
        <f t="shared" si="13"/>
        <v>3.3930002671653803E-2</v>
      </c>
      <c r="F78">
        <f t="shared" si="14"/>
        <v>-0.23323537269569861</v>
      </c>
      <c r="G78">
        <v>0</v>
      </c>
      <c r="H78">
        <f t="shared" si="15"/>
        <v>0.26716537536735235</v>
      </c>
      <c r="I78">
        <f t="shared" si="16"/>
        <v>-1.0702688317798925</v>
      </c>
      <c r="J78">
        <f t="shared" si="17"/>
        <v>1.0702688317798925</v>
      </c>
      <c r="K78">
        <f t="shared" si="18"/>
        <v>0.50936156937362553</v>
      </c>
      <c r="L78">
        <f t="shared" si="19"/>
        <v>0.49063843062637452</v>
      </c>
      <c r="M78">
        <f t="shared" si="20"/>
        <v>1.963241948601903</v>
      </c>
      <c r="N78">
        <f t="shared" si="21"/>
        <v>2.0381607668264961</v>
      </c>
    </row>
    <row r="79" spans="1:14" x14ac:dyDescent="0.25">
      <c r="A79" s="4">
        <f>IF('True_Odds_Calculator_2-way'!A80="","",'True_Odds_Calculator_2-way'!A80)</f>
        <v>1.88</v>
      </c>
      <c r="B79" s="4">
        <f>IF('True_Odds_Calculator_2-way'!B80="","",'True_Odds_Calculator_2-way'!B80)</f>
        <v>1.99</v>
      </c>
      <c r="C79" s="4">
        <f t="shared" si="11"/>
        <v>0.53191489361702127</v>
      </c>
      <c r="D79">
        <f t="shared" si="12"/>
        <v>0.50251256281407031</v>
      </c>
      <c r="E79">
        <f t="shared" si="13"/>
        <v>3.4427456431091574E-2</v>
      </c>
      <c r="F79">
        <f t="shared" si="14"/>
        <v>-0.23286645995937127</v>
      </c>
      <c r="G79">
        <v>0</v>
      </c>
      <c r="H79">
        <f t="shared" si="15"/>
        <v>0.2672939163904629</v>
      </c>
      <c r="I79">
        <f t="shared" si="16"/>
        <v>-1.0713739108887084</v>
      </c>
      <c r="J79">
        <f t="shared" si="17"/>
        <v>1.0713739108887084</v>
      </c>
      <c r="K79">
        <f t="shared" si="18"/>
        <v>0.51471862576142968</v>
      </c>
      <c r="L79">
        <f t="shared" si="19"/>
        <v>0.48528137423857021</v>
      </c>
      <c r="M79">
        <f t="shared" si="20"/>
        <v>1.9428090415820634</v>
      </c>
      <c r="N79">
        <f t="shared" si="21"/>
        <v>2.0606601717798219</v>
      </c>
    </row>
    <row r="80" spans="1:14" x14ac:dyDescent="0.25">
      <c r="A80" s="4">
        <f>IF('True_Odds_Calculator_2-way'!A81="","",'True_Odds_Calculator_2-way'!A81)</f>
        <v>2.35</v>
      </c>
      <c r="B80" s="4">
        <f>IF('True_Odds_Calculator_2-way'!B81="","",'True_Odds_Calculator_2-way'!B81)</f>
        <v>1.61</v>
      </c>
      <c r="C80" s="4">
        <f t="shared" si="11"/>
        <v>0.42553191489361702</v>
      </c>
      <c r="D80">
        <f t="shared" si="12"/>
        <v>0.6211180124223602</v>
      </c>
      <c r="E80">
        <f t="shared" si="13"/>
        <v>4.664992731597728E-2</v>
      </c>
      <c r="F80">
        <f t="shared" si="14"/>
        <v>-0.21765560988502708</v>
      </c>
      <c r="G80">
        <v>0</v>
      </c>
      <c r="H80">
        <f t="shared" si="15"/>
        <v>0.26430553720100436</v>
      </c>
      <c r="I80">
        <f t="shared" si="16"/>
        <v>-1.1019660081788105</v>
      </c>
      <c r="J80">
        <f t="shared" si="17"/>
        <v>1.1019660081788105</v>
      </c>
      <c r="K80">
        <f t="shared" si="18"/>
        <v>0.40198514558817633</v>
      </c>
      <c r="L80">
        <f t="shared" si="19"/>
        <v>0.59801485441182367</v>
      </c>
      <c r="M80">
        <f t="shared" si="20"/>
        <v>2.4876541110413939</v>
      </c>
      <c r="N80">
        <f t="shared" si="21"/>
        <v>1.6721992649890747</v>
      </c>
    </row>
    <row r="81" spans="1:14" x14ac:dyDescent="0.25">
      <c r="A81" s="4">
        <f>IF('True_Odds_Calculator_2-way'!A82="","",'True_Odds_Calculator_2-way'!A82)</f>
        <v>2.09</v>
      </c>
      <c r="B81" s="4">
        <f>IF('True_Odds_Calculator_2-way'!B82="","",'True_Odds_Calculator_2-way'!B82)</f>
        <v>1.76</v>
      </c>
      <c r="C81" s="4">
        <f t="shared" si="11"/>
        <v>0.47846889952153115</v>
      </c>
      <c r="D81">
        <f t="shared" si="12"/>
        <v>0.56818181818181823</v>
      </c>
      <c r="E81">
        <f t="shared" si="13"/>
        <v>4.6650717703349276E-2</v>
      </c>
      <c r="F81">
        <f t="shared" si="14"/>
        <v>-0.22520661157024802</v>
      </c>
      <c r="G81">
        <v>0</v>
      </c>
      <c r="H81">
        <f t="shared" si="15"/>
        <v>0.27185732927359729</v>
      </c>
      <c r="I81">
        <f t="shared" si="16"/>
        <v>-1.0987021007226223</v>
      </c>
      <c r="J81">
        <f t="shared" si="17"/>
        <v>1.0987021007226223</v>
      </c>
      <c r="K81">
        <f t="shared" si="18"/>
        <v>0.45504490981400092</v>
      </c>
      <c r="L81">
        <f t="shared" si="19"/>
        <v>0.54495509018599919</v>
      </c>
      <c r="M81">
        <f t="shared" si="20"/>
        <v>2.197585289787658</v>
      </c>
      <c r="N81">
        <f t="shared" si="21"/>
        <v>1.8350135965491927</v>
      </c>
    </row>
    <row r="82" spans="1:14" x14ac:dyDescent="0.25">
      <c r="A82" s="4">
        <f>IF('True_Odds_Calculator_2-way'!A83="","",'True_Odds_Calculator_2-way'!A83)</f>
        <v>2.04</v>
      </c>
      <c r="B82" s="4">
        <f>IF('True_Odds_Calculator_2-way'!B83="","",'True_Odds_Calculator_2-way'!B83)</f>
        <v>1.79</v>
      </c>
      <c r="C82" s="4">
        <f t="shared" si="11"/>
        <v>0.49019607843137253</v>
      </c>
      <c r="D82">
        <f t="shared" si="12"/>
        <v>0.55865921787709494</v>
      </c>
      <c r="E82">
        <f t="shared" si="13"/>
        <v>4.8855296308467411E-2</v>
      </c>
      <c r="F82">
        <f t="shared" si="14"/>
        <v>-0.22499726147442223</v>
      </c>
      <c r="G82">
        <v>0</v>
      </c>
      <c r="H82">
        <f t="shared" si="15"/>
        <v>0.27385255778288964</v>
      </c>
      <c r="I82">
        <f t="shared" si="16"/>
        <v>-1.1032394541017194</v>
      </c>
      <c r="J82">
        <f t="shared" si="17"/>
        <v>1.1032394541017194</v>
      </c>
      <c r="K82">
        <f t="shared" si="18"/>
        <v>0.46568614195989111</v>
      </c>
      <c r="L82">
        <f t="shared" si="19"/>
        <v>0.53431385804010889</v>
      </c>
      <c r="M82">
        <f t="shared" si="20"/>
        <v>2.1473690322657886</v>
      </c>
      <c r="N82">
        <f t="shared" si="21"/>
        <v>1.8715591687403583</v>
      </c>
    </row>
    <row r="83" spans="1:14" x14ac:dyDescent="0.25">
      <c r="A83" s="4">
        <f>IF('True_Odds_Calculator_2-way'!A84="","",'True_Odds_Calculator_2-way'!A84)</f>
        <v>2.27</v>
      </c>
      <c r="B83" s="4">
        <f>IF('True_Odds_Calculator_2-way'!B84="","",'True_Odds_Calculator_2-way'!B84)</f>
        <v>1.65</v>
      </c>
      <c r="C83" s="4">
        <f t="shared" si="11"/>
        <v>0.44052863436123346</v>
      </c>
      <c r="D83">
        <f t="shared" si="12"/>
        <v>0.60606060606060608</v>
      </c>
      <c r="E83">
        <f t="shared" si="13"/>
        <v>4.658924042183954E-2</v>
      </c>
      <c r="F83">
        <f t="shared" si="14"/>
        <v>-0.22039781070618081</v>
      </c>
      <c r="G83">
        <v>0</v>
      </c>
      <c r="H83">
        <f t="shared" si="15"/>
        <v>0.26698705112802029</v>
      </c>
      <c r="I83">
        <f t="shared" si="16"/>
        <v>-1.1006302913143411</v>
      </c>
      <c r="J83">
        <f t="shared" si="17"/>
        <v>1.1006302913143411</v>
      </c>
      <c r="K83">
        <f t="shared" si="18"/>
        <v>0.41704887980643335</v>
      </c>
      <c r="L83">
        <f t="shared" si="19"/>
        <v>0.58295112019356654</v>
      </c>
      <c r="M83">
        <f t="shared" si="20"/>
        <v>2.3978004699692139</v>
      </c>
      <c r="N83">
        <f t="shared" si="21"/>
        <v>1.715409689354322</v>
      </c>
    </row>
    <row r="84" spans="1:14" x14ac:dyDescent="0.25">
      <c r="A84" s="4">
        <f>IF('True_Odds_Calculator_2-way'!A85="","",'True_Odds_Calculator_2-way'!A85)</f>
        <v>2.41</v>
      </c>
      <c r="B84" s="4">
        <f>IF('True_Odds_Calculator_2-way'!B85="","",'True_Odds_Calculator_2-way'!B85)</f>
        <v>1.58</v>
      </c>
      <c r="C84" s="4">
        <f t="shared" si="11"/>
        <v>0.41493775933609955</v>
      </c>
      <c r="D84">
        <f t="shared" si="12"/>
        <v>0.63291139240506322</v>
      </c>
      <c r="E84">
        <f t="shared" si="13"/>
        <v>4.7849151741162776E-2</v>
      </c>
      <c r="F84">
        <f t="shared" si="14"/>
        <v>-0.214769683281685</v>
      </c>
      <c r="G84">
        <v>0</v>
      </c>
      <c r="H84">
        <f t="shared" si="15"/>
        <v>0.26261883502284777</v>
      </c>
      <c r="I84">
        <f t="shared" si="16"/>
        <v>-1.1057996468120721</v>
      </c>
      <c r="J84">
        <f t="shared" si="17"/>
        <v>1.1057996468120721</v>
      </c>
      <c r="K84">
        <f t="shared" si="18"/>
        <v>0.39075054356977457</v>
      </c>
      <c r="L84">
        <f t="shared" si="19"/>
        <v>0.60924945643022566</v>
      </c>
      <c r="M84">
        <f t="shared" si="20"/>
        <v>2.5591775020050216</v>
      </c>
      <c r="N84">
        <f t="shared" si="21"/>
        <v>1.6413637951510016</v>
      </c>
    </row>
    <row r="85" spans="1:14" x14ac:dyDescent="0.25">
      <c r="A85" s="4">
        <f>IF('True_Odds_Calculator_2-way'!A86="","",'True_Odds_Calculator_2-way'!A86)</f>
        <v>2.64</v>
      </c>
      <c r="B85" s="4">
        <f>IF('True_Odds_Calculator_2-way'!B86="","",'True_Odds_Calculator_2-way'!B86)</f>
        <v>1.5</v>
      </c>
      <c r="C85" s="4">
        <f t="shared" si="11"/>
        <v>0.37878787878787878</v>
      </c>
      <c r="D85">
        <f t="shared" si="12"/>
        <v>0.66666666666666663</v>
      </c>
      <c r="E85">
        <f t="shared" si="13"/>
        <v>4.5454545454545414E-2</v>
      </c>
      <c r="F85">
        <f t="shared" si="14"/>
        <v>-0.20707070707070707</v>
      </c>
      <c r="G85">
        <v>0</v>
      </c>
      <c r="H85">
        <f t="shared" si="15"/>
        <v>0.25252525252525249</v>
      </c>
      <c r="I85">
        <f t="shared" si="16"/>
        <v>-1.1043152607484652</v>
      </c>
      <c r="J85">
        <f t="shared" si="17"/>
        <v>1.1043152607484652</v>
      </c>
      <c r="K85">
        <f t="shared" si="18"/>
        <v>0.35573553843310673</v>
      </c>
      <c r="L85">
        <f t="shared" si="19"/>
        <v>0.64426446156689343</v>
      </c>
      <c r="M85">
        <f t="shared" si="20"/>
        <v>2.811077027627483</v>
      </c>
      <c r="N85">
        <f t="shared" si="21"/>
        <v>1.5521576303742324</v>
      </c>
    </row>
    <row r="86" spans="1:14" x14ac:dyDescent="0.25">
      <c r="A86" s="4">
        <f>IF('True_Odds_Calculator_2-way'!A87="","",'True_Odds_Calculator_2-way'!A87)</f>
        <v>2.19</v>
      </c>
      <c r="B86" s="4">
        <f>IF('True_Odds_Calculator_2-way'!B87="","",'True_Odds_Calculator_2-way'!B87)</f>
        <v>1.67</v>
      </c>
      <c r="C86" s="4">
        <f t="shared" si="11"/>
        <v>0.45662100456621008</v>
      </c>
      <c r="D86">
        <f t="shared" si="12"/>
        <v>0.5988023952095809</v>
      </c>
      <c r="E86">
        <f t="shared" si="13"/>
        <v>5.5423399775790916E-2</v>
      </c>
      <c r="F86">
        <f t="shared" si="14"/>
        <v>-0.21800235146146063</v>
      </c>
      <c r="G86">
        <v>0</v>
      </c>
      <c r="H86">
        <f t="shared" si="15"/>
        <v>0.27342575123725155</v>
      </c>
      <c r="I86">
        <f t="shared" si="16"/>
        <v>-1.119925460241967</v>
      </c>
      <c r="J86">
        <f t="shared" si="17"/>
        <v>1.119925460241967</v>
      </c>
      <c r="K86">
        <f t="shared" si="18"/>
        <v>0.42868571048253884</v>
      </c>
      <c r="L86">
        <f t="shared" si="19"/>
        <v>0.5713142895174611</v>
      </c>
      <c r="M86">
        <f t="shared" si="20"/>
        <v>2.3327112976879407</v>
      </c>
      <c r="N86">
        <f t="shared" si="21"/>
        <v>1.7503500583621179</v>
      </c>
    </row>
    <row r="87" spans="1:14" x14ac:dyDescent="0.25">
      <c r="A87" s="4">
        <f>IF('True_Odds_Calculator_2-way'!A88="","",'True_Odds_Calculator_2-way'!A88)</f>
        <v>2.36</v>
      </c>
      <c r="B87" s="4">
        <f>IF('True_Odds_Calculator_2-way'!B88="","",'True_Odds_Calculator_2-way'!B88)</f>
        <v>1.58</v>
      </c>
      <c r="C87" s="4">
        <f t="shared" si="11"/>
        <v>0.42372881355932207</v>
      </c>
      <c r="D87">
        <f t="shared" si="12"/>
        <v>0.63291139240506322</v>
      </c>
      <c r="E87">
        <f t="shared" si="13"/>
        <v>5.6640205964385348E-2</v>
      </c>
      <c r="F87">
        <f t="shared" si="14"/>
        <v>-0.21154258742759069</v>
      </c>
      <c r="G87">
        <v>0</v>
      </c>
      <c r="H87">
        <f t="shared" si="15"/>
        <v>0.26818279339197598</v>
      </c>
      <c r="I87">
        <f t="shared" si="16"/>
        <v>-1.1259433727776125</v>
      </c>
      <c r="J87">
        <f t="shared" si="17"/>
        <v>1.1259433727776125</v>
      </c>
      <c r="K87">
        <f t="shared" si="18"/>
        <v>0.3950565800602317</v>
      </c>
      <c r="L87">
        <f t="shared" si="19"/>
        <v>0.60494341993976808</v>
      </c>
      <c r="M87">
        <f t="shared" si="20"/>
        <v>2.5312829869775526</v>
      </c>
      <c r="N87">
        <f t="shared" si="21"/>
        <v>1.6530471562110158</v>
      </c>
    </row>
    <row r="88" spans="1:14" x14ac:dyDescent="0.25">
      <c r="A88" s="4">
        <f>IF('True_Odds_Calculator_2-way'!A89="","",'True_Odds_Calculator_2-way'!A89)</f>
        <v>2.12</v>
      </c>
      <c r="B88" s="4">
        <f>IF('True_Odds_Calculator_2-way'!B89="","",'True_Odds_Calculator_2-way'!B89)</f>
        <v>1.76</v>
      </c>
      <c r="C88" s="4">
        <f t="shared" si="11"/>
        <v>0.47169811320754712</v>
      </c>
      <c r="D88">
        <f t="shared" si="12"/>
        <v>0.56818181818181823</v>
      </c>
      <c r="E88">
        <f t="shared" si="13"/>
        <v>3.9879931389365408E-2</v>
      </c>
      <c r="F88">
        <f t="shared" si="14"/>
        <v>-0.22813036020583177</v>
      </c>
      <c r="G88">
        <v>0</v>
      </c>
      <c r="H88">
        <f t="shared" si="15"/>
        <v>0.26801029159519724</v>
      </c>
      <c r="I88">
        <f t="shared" si="16"/>
        <v>-1.0838874619051502</v>
      </c>
      <c r="J88">
        <f t="shared" si="17"/>
        <v>1.0838874619051502</v>
      </c>
      <c r="K88">
        <f t="shared" si="18"/>
        <v>0.45168057659351019</v>
      </c>
      <c r="L88">
        <f t="shared" si="19"/>
        <v>0.54831942340648987</v>
      </c>
      <c r="M88">
        <f t="shared" si="20"/>
        <v>2.2139539573337679</v>
      </c>
      <c r="N88">
        <f t="shared" si="21"/>
        <v>1.8237544710479137</v>
      </c>
    </row>
    <row r="89" spans="1:14" x14ac:dyDescent="0.25">
      <c r="A89" s="4">
        <f>IF('True_Odds_Calculator_2-way'!A90="","",'True_Odds_Calculator_2-way'!A90)</f>
        <v>1.33</v>
      </c>
      <c r="B89" s="4">
        <f>IF('True_Odds_Calculator_2-way'!B90="","",'True_Odds_Calculator_2-way'!B90)</f>
        <v>3.35</v>
      </c>
      <c r="C89" s="4">
        <f t="shared" si="11"/>
        <v>0.75187969924812026</v>
      </c>
      <c r="D89">
        <f t="shared" si="12"/>
        <v>0.29850746268656714</v>
      </c>
      <c r="E89">
        <f t="shared" si="13"/>
        <v>5.0387161934687397E-2</v>
      </c>
      <c r="F89">
        <f t="shared" si="14"/>
        <v>-0.1740545393334082</v>
      </c>
      <c r="G89">
        <v>0</v>
      </c>
      <c r="H89">
        <f t="shared" si="15"/>
        <v>0.22444170126809557</v>
      </c>
      <c r="I89">
        <f t="shared" si="16"/>
        <v>-1.135557418712404</v>
      </c>
      <c r="J89">
        <f t="shared" si="17"/>
        <v>1.135557418712404</v>
      </c>
      <c r="K89">
        <f t="shared" si="18"/>
        <v>0.72741347613293572</v>
      </c>
      <c r="L89">
        <f t="shared" si="19"/>
        <v>0.27258652386706422</v>
      </c>
      <c r="M89">
        <f t="shared" si="20"/>
        <v>1.3747339481750938</v>
      </c>
      <c r="N89">
        <f t="shared" si="21"/>
        <v>3.6685599339741493</v>
      </c>
    </row>
    <row r="90" spans="1:14" x14ac:dyDescent="0.25">
      <c r="A90" s="4">
        <f>IF('True_Odds_Calculator_2-way'!A91="","",'True_Odds_Calculator_2-way'!A91)</f>
        <v>1.58</v>
      </c>
      <c r="B90" s="4">
        <f>IF('True_Odds_Calculator_2-way'!B91="","",'True_Odds_Calculator_2-way'!B91)</f>
        <v>2.46</v>
      </c>
      <c r="C90" s="4">
        <f t="shared" si="11"/>
        <v>0.63291139240506322</v>
      </c>
      <c r="D90">
        <f t="shared" si="12"/>
        <v>0.4065040650406504</v>
      </c>
      <c r="E90">
        <f t="shared" si="13"/>
        <v>3.9415457445713731E-2</v>
      </c>
      <c r="F90">
        <f t="shared" si="14"/>
        <v>-0.21786559637748271</v>
      </c>
      <c r="G90">
        <v>0</v>
      </c>
      <c r="H90">
        <f t="shared" si="15"/>
        <v>0.25728105382319644</v>
      </c>
      <c r="I90">
        <f t="shared" si="16"/>
        <v>-1.0866997704607786</v>
      </c>
      <c r="J90">
        <f t="shared" si="17"/>
        <v>1.0866997704607786</v>
      </c>
      <c r="K90">
        <f t="shared" si="18"/>
        <v>0.61338935724296906</v>
      </c>
      <c r="L90">
        <f t="shared" si="19"/>
        <v>0.38661064275703094</v>
      </c>
      <c r="M90">
        <f t="shared" si="20"/>
        <v>1.6302858668672515</v>
      </c>
      <c r="N90">
        <f t="shared" si="21"/>
        <v>2.5865816648727367</v>
      </c>
    </row>
    <row r="91" spans="1:14" x14ac:dyDescent="0.25">
      <c r="A91" s="4">
        <f>IF('True_Odds_Calculator_2-way'!A92="","",'True_Odds_Calculator_2-way'!A92)</f>
        <v>1.94</v>
      </c>
      <c r="B91" s="4">
        <f>IF('True_Odds_Calculator_2-way'!B92="","",'True_Odds_Calculator_2-way'!B92)</f>
        <v>1.94</v>
      </c>
      <c r="C91" s="4">
        <f t="shared" si="11"/>
        <v>0.51546391752577325</v>
      </c>
      <c r="D91">
        <f t="shared" si="12"/>
        <v>0.51546391752577325</v>
      </c>
      <c r="E91">
        <f t="shared" si="13"/>
        <v>3.0927835051546504E-2</v>
      </c>
      <c r="F91">
        <f t="shared" si="14"/>
        <v>-0.23477521521947065</v>
      </c>
      <c r="G91">
        <v>0</v>
      </c>
      <c r="H91">
        <f t="shared" si="15"/>
        <v>0.26570305027101715</v>
      </c>
      <c r="I91">
        <f t="shared" si="16"/>
        <v>-1.0638297872340428</v>
      </c>
      <c r="J91">
        <f t="shared" si="17"/>
        <v>1.0638297872340428</v>
      </c>
      <c r="K91">
        <f t="shared" si="18"/>
        <v>0.49999999999999989</v>
      </c>
      <c r="L91">
        <f t="shared" si="19"/>
        <v>0.49999999999999989</v>
      </c>
      <c r="M91">
        <f t="shared" si="20"/>
        <v>2.0000000000000004</v>
      </c>
      <c r="N91">
        <f t="shared" si="21"/>
        <v>2.0000000000000004</v>
      </c>
    </row>
    <row r="92" spans="1:14" x14ac:dyDescent="0.25">
      <c r="A92" s="4">
        <f>IF('True_Odds_Calculator_2-way'!A93="","",'True_Odds_Calculator_2-way'!A93)</f>
        <v>1.98</v>
      </c>
      <c r="B92" s="4">
        <f>IF('True_Odds_Calculator_2-way'!B93="","",'True_Odds_Calculator_2-way'!B93)</f>
        <v>1.91</v>
      </c>
      <c r="C92" s="4">
        <f t="shared" si="11"/>
        <v>0.50505050505050508</v>
      </c>
      <c r="D92">
        <f t="shared" si="12"/>
        <v>0.52356020942408377</v>
      </c>
      <c r="E92">
        <f t="shared" si="13"/>
        <v>2.861071447458885E-2</v>
      </c>
      <c r="F92">
        <f t="shared" si="14"/>
        <v>-0.23581363371939279</v>
      </c>
      <c r="G92">
        <v>0</v>
      </c>
      <c r="H92">
        <f t="shared" si="15"/>
        <v>0.2644243481939817</v>
      </c>
      <c r="I92">
        <f t="shared" si="16"/>
        <v>-1.0589275952301447</v>
      </c>
      <c r="J92">
        <f t="shared" si="17"/>
        <v>1.0589275952301447</v>
      </c>
      <c r="K92">
        <f t="shared" si="18"/>
        <v>0.4907375632320416</v>
      </c>
      <c r="L92">
        <f t="shared" si="19"/>
        <v>0.50926243676795835</v>
      </c>
      <c r="M92">
        <f t="shared" si="20"/>
        <v>2.0377490433255412</v>
      </c>
      <c r="N92">
        <f t="shared" si="21"/>
        <v>1.9636241116594322</v>
      </c>
    </row>
    <row r="93" spans="1:14" x14ac:dyDescent="0.25">
      <c r="A93" s="4">
        <f>IF('True_Odds_Calculator_2-way'!A94="","",'True_Odds_Calculator_2-way'!A94)</f>
        <v>2.0499999999999998</v>
      </c>
      <c r="B93" s="4">
        <f>IF('True_Odds_Calculator_2-way'!B94="","",'True_Odds_Calculator_2-way'!B94)</f>
        <v>1.85</v>
      </c>
      <c r="C93" s="4">
        <f t="shared" si="11"/>
        <v>0.48780487804878053</v>
      </c>
      <c r="D93">
        <f t="shared" si="12"/>
        <v>0.54054054054054046</v>
      </c>
      <c r="E93">
        <f t="shared" si="13"/>
        <v>2.8345418589321048E-2</v>
      </c>
      <c r="F93">
        <f t="shared" si="14"/>
        <v>-0.2353328938694792</v>
      </c>
      <c r="G93">
        <v>0</v>
      </c>
      <c r="H93">
        <f t="shared" si="15"/>
        <v>0.26367831245880025</v>
      </c>
      <c r="I93">
        <f t="shared" si="16"/>
        <v>-1.0585122480499263</v>
      </c>
      <c r="J93">
        <f t="shared" si="17"/>
        <v>1.0585122480499263</v>
      </c>
      <c r="K93">
        <f t="shared" si="18"/>
        <v>0.47361090692279612</v>
      </c>
      <c r="L93">
        <f t="shared" si="19"/>
        <v>0.52638909307720383</v>
      </c>
      <c r="M93">
        <f t="shared" si="20"/>
        <v>2.1114378604524222</v>
      </c>
      <c r="N93">
        <f t="shared" si="21"/>
        <v>1.8997354108424378</v>
      </c>
    </row>
    <row r="94" spans="1:14" x14ac:dyDescent="0.25">
      <c r="A94" s="4">
        <f>IF('True_Odds_Calculator_2-way'!A95="","",'True_Odds_Calculator_2-way'!A95)</f>
        <v>2.1800000000000002</v>
      </c>
      <c r="B94" s="4">
        <f>IF('True_Odds_Calculator_2-way'!B95="","",'True_Odds_Calculator_2-way'!B95)</f>
        <v>1.74</v>
      </c>
      <c r="C94" s="4">
        <f t="shared" si="11"/>
        <v>0.4587155963302752</v>
      </c>
      <c r="D94">
        <f t="shared" si="12"/>
        <v>0.57471264367816088</v>
      </c>
      <c r="E94">
        <f t="shared" si="13"/>
        <v>3.3428240008436028E-2</v>
      </c>
      <c r="F94">
        <f t="shared" si="14"/>
        <v>-0.23020141305494057</v>
      </c>
      <c r="G94">
        <v>0</v>
      </c>
      <c r="H94">
        <f t="shared" si="15"/>
        <v>0.26362965306337655</v>
      </c>
      <c r="I94">
        <f t="shared" si="16"/>
        <v>-1.0701462561817372</v>
      </c>
      <c r="J94">
        <f t="shared" si="17"/>
        <v>1.0701462561817372</v>
      </c>
      <c r="K94">
        <f t="shared" si="18"/>
        <v>0.44193570658612125</v>
      </c>
      <c r="L94">
        <f t="shared" si="19"/>
        <v>0.55806429341387886</v>
      </c>
      <c r="M94">
        <f t="shared" si="20"/>
        <v>2.26277258229445</v>
      </c>
      <c r="N94">
        <f t="shared" si="21"/>
        <v>1.7919082295744857</v>
      </c>
    </row>
    <row r="95" spans="1:14" x14ac:dyDescent="0.25">
      <c r="A95" s="4">
        <f>IF('True_Odds_Calculator_2-way'!A96="","",'True_Odds_Calculator_2-way'!A96)</f>
        <v>2.16</v>
      </c>
      <c r="B95" s="4">
        <f>IF('True_Odds_Calculator_2-way'!B96="","",'True_Odds_Calculator_2-way'!B96)</f>
        <v>1.75</v>
      </c>
      <c r="C95" s="4">
        <f t="shared" si="11"/>
        <v>0.46296296296296291</v>
      </c>
      <c r="D95">
        <f t="shared" si="12"/>
        <v>0.5714285714285714</v>
      </c>
      <c r="E95">
        <f t="shared" si="13"/>
        <v>3.4391534391534417E-2</v>
      </c>
      <c r="F95">
        <f t="shared" si="14"/>
        <v>-0.23015873015873001</v>
      </c>
      <c r="G95">
        <v>0</v>
      </c>
      <c r="H95">
        <f t="shared" si="15"/>
        <v>0.26455026455026448</v>
      </c>
      <c r="I95">
        <f t="shared" si="16"/>
        <v>-1.0721125348377951</v>
      </c>
      <c r="J95">
        <f t="shared" si="17"/>
        <v>1.0721125348377951</v>
      </c>
      <c r="K95">
        <f t="shared" si="18"/>
        <v>0.44570220807044264</v>
      </c>
      <c r="L95">
        <f t="shared" si="19"/>
        <v>0.55429779192955719</v>
      </c>
      <c r="M95">
        <f t="shared" si="20"/>
        <v>2.2436505404118421</v>
      </c>
      <c r="N95">
        <f t="shared" si="21"/>
        <v>1.8040844011283466</v>
      </c>
    </row>
    <row r="96" spans="1:14" x14ac:dyDescent="0.25">
      <c r="A96" s="4">
        <f>IF('True_Odds_Calculator_2-way'!A97="","",'True_Odds_Calculator_2-way'!A97)</f>
        <v>2.06</v>
      </c>
      <c r="B96" s="4">
        <f>IF('True_Odds_Calculator_2-way'!B97="","",'True_Odds_Calculator_2-way'!B97)</f>
        <v>1.84</v>
      </c>
      <c r="C96" s="4">
        <f t="shared" si="11"/>
        <v>0.4854368932038835</v>
      </c>
      <c r="D96">
        <f t="shared" si="12"/>
        <v>0.54347826086956519</v>
      </c>
      <c r="E96">
        <f t="shared" si="13"/>
        <v>2.891515407344869E-2</v>
      </c>
      <c r="F96">
        <f t="shared" si="14"/>
        <v>-0.23490924440692273</v>
      </c>
      <c r="G96">
        <v>0</v>
      </c>
      <c r="H96">
        <f t="shared" si="15"/>
        <v>0.26382439848037148</v>
      </c>
      <c r="I96">
        <f t="shared" si="16"/>
        <v>-1.0597597584982434</v>
      </c>
      <c r="J96">
        <f t="shared" si="17"/>
        <v>1.0597597584982434</v>
      </c>
      <c r="K96">
        <f t="shared" si="18"/>
        <v>0.47095494984925418</v>
      </c>
      <c r="L96">
        <f t="shared" si="19"/>
        <v>0.52904505015074577</v>
      </c>
      <c r="M96">
        <f t="shared" si="20"/>
        <v>2.123345344008138</v>
      </c>
      <c r="N96">
        <f t="shared" si="21"/>
        <v>1.8901981971385247</v>
      </c>
    </row>
    <row r="97" spans="1:14" x14ac:dyDescent="0.25">
      <c r="A97" s="4">
        <f>IF('True_Odds_Calculator_2-way'!A98="","",'True_Odds_Calculator_2-way'!A98)</f>
        <v>2.15</v>
      </c>
      <c r="B97" s="4">
        <f>IF('True_Odds_Calculator_2-way'!B98="","",'True_Odds_Calculator_2-way'!B98)</f>
        <v>1.76</v>
      </c>
      <c r="C97" s="4">
        <f t="shared" si="11"/>
        <v>0.46511627906976744</v>
      </c>
      <c r="D97">
        <f t="shared" si="12"/>
        <v>0.56818181818181823</v>
      </c>
      <c r="E97">
        <f t="shared" si="13"/>
        <v>3.3298097251585723E-2</v>
      </c>
      <c r="F97">
        <f t="shared" si="14"/>
        <v>-0.23097251585623668</v>
      </c>
      <c r="G97">
        <v>0</v>
      </c>
      <c r="H97">
        <f t="shared" si="15"/>
        <v>0.26427061310782241</v>
      </c>
      <c r="I97">
        <f t="shared" si="16"/>
        <v>-1.0696563746013956</v>
      </c>
      <c r="J97">
        <f t="shared" si="17"/>
        <v>1.0696563746013956</v>
      </c>
      <c r="K97">
        <f t="shared" si="18"/>
        <v>0.44840941385030625</v>
      </c>
      <c r="L97">
        <f t="shared" si="19"/>
        <v>0.5515905861496937</v>
      </c>
      <c r="M97">
        <f t="shared" si="20"/>
        <v>2.2301048307916052</v>
      </c>
      <c r="N97">
        <f t="shared" si="21"/>
        <v>1.8129388446970602</v>
      </c>
    </row>
    <row r="98" spans="1:14" x14ac:dyDescent="0.25">
      <c r="A98" s="4">
        <f>IF('True_Odds_Calculator_2-way'!A99="","",'True_Odds_Calculator_2-way'!A99)</f>
        <v>1.96</v>
      </c>
      <c r="B98" s="4">
        <f>IF('True_Odds_Calculator_2-way'!B99="","",'True_Odds_Calculator_2-way'!B99)</f>
        <v>1.93</v>
      </c>
      <c r="C98" s="4">
        <f t="shared" si="11"/>
        <v>0.51020408163265307</v>
      </c>
      <c r="D98">
        <f t="shared" si="12"/>
        <v>0.5181347150259068</v>
      </c>
      <c r="E98">
        <f t="shared" si="13"/>
        <v>2.8338796658559762E-2</v>
      </c>
      <c r="F98">
        <f t="shared" si="14"/>
        <v>-0.23601564978322942</v>
      </c>
      <c r="G98">
        <v>0</v>
      </c>
      <c r="H98">
        <f t="shared" si="15"/>
        <v>0.26435444644178918</v>
      </c>
      <c r="I98">
        <f t="shared" si="16"/>
        <v>-1.0583343916682539</v>
      </c>
      <c r="J98">
        <f t="shared" si="17"/>
        <v>1.0583343916682539</v>
      </c>
      <c r="K98">
        <f t="shared" si="18"/>
        <v>0.49603149604724417</v>
      </c>
      <c r="L98">
        <f t="shared" si="19"/>
        <v>0.50396850395275605</v>
      </c>
      <c r="M98">
        <f t="shared" si="20"/>
        <v>2.0160010160015238</v>
      </c>
      <c r="N98">
        <f t="shared" si="21"/>
        <v>1.9842509842514759</v>
      </c>
    </row>
    <row r="99" spans="1:14" x14ac:dyDescent="0.25">
      <c r="A99" s="4">
        <f>IF('True_Odds_Calculator_2-way'!A100="","",'True_Odds_Calculator_2-way'!A100)</f>
        <v>1.44</v>
      </c>
      <c r="B99" s="4">
        <f>IF('True_Odds_Calculator_2-way'!B100="","",'True_Odds_Calculator_2-way'!B100)</f>
        <v>2.89</v>
      </c>
      <c r="C99" s="4">
        <f t="shared" si="11"/>
        <v>0.69444444444444442</v>
      </c>
      <c r="D99">
        <f t="shared" si="12"/>
        <v>0.34602076124567471</v>
      </c>
      <c r="E99">
        <f t="shared" si="13"/>
        <v>4.0465205690119133E-2</v>
      </c>
      <c r="F99">
        <f t="shared" si="14"/>
        <v>-0.19982698961937717</v>
      </c>
      <c r="G99">
        <v>0</v>
      </c>
      <c r="H99">
        <f t="shared" si="15"/>
        <v>0.24029219530949633</v>
      </c>
      <c r="I99">
        <f t="shared" si="16"/>
        <v>-1.0965861582662817</v>
      </c>
      <c r="J99">
        <f t="shared" si="17"/>
        <v>1.0965861582662817</v>
      </c>
      <c r="K99">
        <f t="shared" si="18"/>
        <v>0.67453720743845513</v>
      </c>
      <c r="L99">
        <f t="shared" si="19"/>
        <v>0.3254627925615447</v>
      </c>
      <c r="M99">
        <f t="shared" si="20"/>
        <v>1.4824979096371642</v>
      </c>
      <c r="N99">
        <f t="shared" si="21"/>
        <v>3.0725478391232723</v>
      </c>
    </row>
    <row r="100" spans="1:14" x14ac:dyDescent="0.25">
      <c r="A100" s="4">
        <f>IF('True_Odds_Calculator_2-way'!A101="","",'True_Odds_Calculator_2-way'!A101)</f>
        <v>1.93</v>
      </c>
      <c r="B100" s="4">
        <f>IF('True_Odds_Calculator_2-way'!B101="","",'True_Odds_Calculator_2-way'!B101)</f>
        <v>1.96</v>
      </c>
      <c r="C100" s="4">
        <f t="shared" si="11"/>
        <v>0.5181347150259068</v>
      </c>
      <c r="D100">
        <f t="shared" si="12"/>
        <v>0.51020408163265307</v>
      </c>
      <c r="E100">
        <f t="shared" si="13"/>
        <v>2.8338796658559762E-2</v>
      </c>
      <c r="F100">
        <f t="shared" si="14"/>
        <v>-0.23601564978322942</v>
      </c>
      <c r="G100">
        <v>0</v>
      </c>
      <c r="H100">
        <f t="shared" si="15"/>
        <v>0.26435444644178918</v>
      </c>
      <c r="I100">
        <f t="shared" si="16"/>
        <v>-1.0583343916682539</v>
      </c>
      <c r="J100">
        <f t="shared" si="17"/>
        <v>1.0583343916682539</v>
      </c>
      <c r="K100">
        <f t="shared" si="18"/>
        <v>0.50396850395275605</v>
      </c>
      <c r="L100">
        <f t="shared" si="19"/>
        <v>0.49603149604724417</v>
      </c>
      <c r="M100">
        <f t="shared" si="20"/>
        <v>1.9842509842514759</v>
      </c>
      <c r="N100">
        <f t="shared" si="21"/>
        <v>2.0160010160015238</v>
      </c>
    </row>
    <row r="101" spans="1:14" x14ac:dyDescent="0.25">
      <c r="A101" s="4">
        <f>IF('True_Odds_Calculator_2-way'!A102="","",'True_Odds_Calculator_2-way'!A102)</f>
        <v>1.96</v>
      </c>
      <c r="B101" s="4">
        <f>IF('True_Odds_Calculator_2-way'!B102="","",'True_Odds_Calculator_2-way'!B102)</f>
        <v>1.93</v>
      </c>
      <c r="C101" s="4">
        <f t="shared" si="11"/>
        <v>0.51020408163265307</v>
      </c>
      <c r="D101">
        <f t="shared" si="12"/>
        <v>0.5181347150259068</v>
      </c>
      <c r="E101">
        <f t="shared" si="13"/>
        <v>2.8338796658559762E-2</v>
      </c>
      <c r="F101">
        <f t="shared" si="14"/>
        <v>-0.23601564978322942</v>
      </c>
      <c r="G101">
        <v>0</v>
      </c>
      <c r="H101">
        <f t="shared" si="15"/>
        <v>0.26435444644178918</v>
      </c>
      <c r="I101">
        <f t="shared" si="16"/>
        <v>-1.0583343916682539</v>
      </c>
      <c r="J101">
        <f t="shared" si="17"/>
        <v>1.0583343916682539</v>
      </c>
      <c r="K101">
        <f t="shared" si="18"/>
        <v>0.49603149604724417</v>
      </c>
      <c r="L101">
        <f t="shared" si="19"/>
        <v>0.50396850395275605</v>
      </c>
      <c r="M101">
        <f t="shared" si="20"/>
        <v>2.0160010160015238</v>
      </c>
      <c r="N101">
        <f t="shared" si="21"/>
        <v>1.9842509842514759</v>
      </c>
    </row>
    <row r="102" spans="1:14" x14ac:dyDescent="0.25">
      <c r="A102" s="4">
        <f>IF('True_Odds_Calculator_2-way'!A103="","",'True_Odds_Calculator_2-way'!A103)</f>
        <v>2.25</v>
      </c>
      <c r="B102" s="4">
        <f>IF('True_Odds_Calculator_2-way'!B103="","",'True_Odds_Calculator_2-way'!B103)</f>
        <v>1.7</v>
      </c>
      <c r="C102" s="4">
        <f t="shared" si="11"/>
        <v>0.44444444444444442</v>
      </c>
      <c r="D102">
        <f t="shared" si="12"/>
        <v>0.58823529411764708</v>
      </c>
      <c r="E102">
        <f t="shared" si="13"/>
        <v>3.2679738562091387E-2</v>
      </c>
      <c r="F102">
        <f t="shared" si="14"/>
        <v>-0.2287581699346406</v>
      </c>
      <c r="G102">
        <v>0</v>
      </c>
      <c r="H102">
        <f t="shared" si="15"/>
        <v>0.26143790849673204</v>
      </c>
      <c r="I102">
        <f t="shared" si="16"/>
        <v>-1.0690449676496974</v>
      </c>
      <c r="J102">
        <f t="shared" si="17"/>
        <v>1.0690449676496974</v>
      </c>
      <c r="K102">
        <f t="shared" si="18"/>
        <v>0.42802608489724608</v>
      </c>
      <c r="L102">
        <f t="shared" si="19"/>
        <v>0.57197391510275408</v>
      </c>
      <c r="M102">
        <f t="shared" si="20"/>
        <v>2.3363062095621219</v>
      </c>
      <c r="N102">
        <f t="shared" si="21"/>
        <v>1.7483314773547878</v>
      </c>
    </row>
    <row r="103" spans="1:14" x14ac:dyDescent="0.25">
      <c r="A103" s="4">
        <f>IF('True_Odds_Calculator_2-way'!A104="","",'True_Odds_Calculator_2-way'!A104)</f>
        <v>2.06</v>
      </c>
      <c r="B103" s="4">
        <f>IF('True_Odds_Calculator_2-way'!B104="","",'True_Odds_Calculator_2-way'!B104)</f>
        <v>1.83</v>
      </c>
      <c r="C103" s="4">
        <f t="shared" si="11"/>
        <v>0.4854368932038835</v>
      </c>
      <c r="D103">
        <f t="shared" si="12"/>
        <v>0.54644808743169393</v>
      </c>
      <c r="E103">
        <f t="shared" si="13"/>
        <v>3.1884980635577431E-2</v>
      </c>
      <c r="F103">
        <f t="shared" si="14"/>
        <v>-0.2333810812244681</v>
      </c>
      <c r="G103">
        <v>0</v>
      </c>
      <c r="H103">
        <f t="shared" si="15"/>
        <v>0.26526606186004559</v>
      </c>
      <c r="I103">
        <f t="shared" si="16"/>
        <v>-1.0661247392009334</v>
      </c>
      <c r="J103">
        <f t="shared" si="17"/>
        <v>1.0661247392009334</v>
      </c>
      <c r="K103">
        <f t="shared" si="18"/>
        <v>0.46946324151730962</v>
      </c>
      <c r="L103">
        <f t="shared" si="19"/>
        <v>0.53053675848269044</v>
      </c>
      <c r="M103">
        <f t="shared" si="20"/>
        <v>2.1300922235529893</v>
      </c>
      <c r="N103">
        <f t="shared" si="21"/>
        <v>1.8848835335367746</v>
      </c>
    </row>
    <row r="104" spans="1:14" x14ac:dyDescent="0.25">
      <c r="A104" s="4">
        <f>IF('True_Odds_Calculator_2-way'!A105="","",'True_Odds_Calculator_2-way'!A105)</f>
        <v>1.9</v>
      </c>
      <c r="B104" s="4">
        <f>IF('True_Odds_Calculator_2-way'!B105="","",'True_Odds_Calculator_2-way'!B105)</f>
        <v>1.98</v>
      </c>
      <c r="C104" s="4">
        <f t="shared" si="11"/>
        <v>0.52631578947368418</v>
      </c>
      <c r="D104">
        <f t="shared" si="12"/>
        <v>0.50505050505050508</v>
      </c>
      <c r="E104">
        <f t="shared" si="13"/>
        <v>3.1366294524189264E-2</v>
      </c>
      <c r="F104">
        <f t="shared" si="14"/>
        <v>-0.23444976076555024</v>
      </c>
      <c r="G104">
        <v>0</v>
      </c>
      <c r="H104">
        <f t="shared" si="15"/>
        <v>0.26581605528973951</v>
      </c>
      <c r="I104">
        <f t="shared" si="16"/>
        <v>-1.0647942749998998</v>
      </c>
      <c r="J104">
        <f t="shared" si="17"/>
        <v>1.0647942749998998</v>
      </c>
      <c r="K104">
        <f t="shared" si="18"/>
        <v>0.51064311812610408</v>
      </c>
      <c r="L104">
        <f t="shared" si="19"/>
        <v>0.48935688187389592</v>
      </c>
      <c r="M104">
        <f t="shared" si="20"/>
        <v>1.9583148474999099</v>
      </c>
      <c r="N104">
        <f t="shared" si="21"/>
        <v>2.0434983894999017</v>
      </c>
    </row>
    <row r="105" spans="1:14" x14ac:dyDescent="0.25">
      <c r="A105" s="4">
        <f>IF('True_Odds_Calculator_2-way'!A106="","",'True_Odds_Calculator_2-way'!A106)</f>
        <v>2.23</v>
      </c>
      <c r="B105" s="4">
        <f>IF('True_Odds_Calculator_2-way'!B106="","",'True_Odds_Calculator_2-way'!B106)</f>
        <v>1.65</v>
      </c>
      <c r="C105" s="4">
        <f t="shared" si="11"/>
        <v>0.44843049327354262</v>
      </c>
      <c r="D105">
        <f t="shared" si="12"/>
        <v>0.60606060606060608</v>
      </c>
      <c r="E105">
        <f t="shared" si="13"/>
        <v>5.4491099334148752E-2</v>
      </c>
      <c r="F105">
        <f t="shared" si="14"/>
        <v>-0.21728495719527108</v>
      </c>
      <c r="G105">
        <v>0</v>
      </c>
      <c r="H105">
        <f t="shared" si="15"/>
        <v>0.27177605652941977</v>
      </c>
      <c r="I105">
        <f t="shared" si="16"/>
        <v>-1.1183835382312353</v>
      </c>
      <c r="J105">
        <f t="shared" si="17"/>
        <v>1.1183835382312353</v>
      </c>
      <c r="K105">
        <f t="shared" si="18"/>
        <v>0.42094420485495265</v>
      </c>
      <c r="L105">
        <f t="shared" si="19"/>
        <v>0.57905579514504757</v>
      </c>
      <c r="M105">
        <f t="shared" si="20"/>
        <v>2.3756117520244189</v>
      </c>
      <c r="N105">
        <f t="shared" si="21"/>
        <v>1.7269492998503024</v>
      </c>
    </row>
    <row r="106" spans="1:14" x14ac:dyDescent="0.25">
      <c r="A106" s="4">
        <f>IF('True_Odds_Calculator_2-way'!A107="","",'True_Odds_Calculator_2-way'!A107)</f>
        <v>1.89</v>
      </c>
      <c r="B106" s="4">
        <f>IF('True_Odds_Calculator_2-way'!B107="","",'True_Odds_Calculator_2-way'!B107)</f>
        <v>1.93</v>
      </c>
      <c r="C106" s="4">
        <f t="shared" si="11"/>
        <v>0.52910052910052918</v>
      </c>
      <c r="D106">
        <f t="shared" si="12"/>
        <v>0.5181347150259068</v>
      </c>
      <c r="E106">
        <f t="shared" si="13"/>
        <v>4.7235244126436093E-2</v>
      </c>
      <c r="F106">
        <f t="shared" si="14"/>
        <v>-0.22691010773912312</v>
      </c>
      <c r="G106">
        <v>0</v>
      </c>
      <c r="H106">
        <f t="shared" si="15"/>
        <v>0.27414535186555922</v>
      </c>
      <c r="I106">
        <f t="shared" si="16"/>
        <v>-1.0991665980832535</v>
      </c>
      <c r="J106">
        <f t="shared" si="17"/>
        <v>1.0991665980832535</v>
      </c>
      <c r="K106">
        <f t="shared" si="18"/>
        <v>0.50549516916228832</v>
      </c>
      <c r="L106">
        <f t="shared" si="19"/>
        <v>0.49450483083771163</v>
      </c>
      <c r="M106">
        <f t="shared" si="20"/>
        <v>1.9782582722940953</v>
      </c>
      <c r="N106">
        <f t="shared" si="21"/>
        <v>2.0222249362174249</v>
      </c>
    </row>
    <row r="107" spans="1:14" x14ac:dyDescent="0.25">
      <c r="A107" s="4">
        <f>IF('True_Odds_Calculator_2-way'!A108="","",'True_Odds_Calculator_2-way'!A108)</f>
        <v>1.78</v>
      </c>
      <c r="B107" s="4">
        <f>IF('True_Odds_Calculator_2-way'!B108="","",'True_Odds_Calculator_2-way'!B108)</f>
        <v>2.0299999999999998</v>
      </c>
      <c r="C107" s="4">
        <f t="shared" si="11"/>
        <v>0.5617977528089888</v>
      </c>
      <c r="D107">
        <f t="shared" si="12"/>
        <v>0.49261083743842371</v>
      </c>
      <c r="E107">
        <f t="shared" si="13"/>
        <v>5.4408590247412514E-2</v>
      </c>
      <c r="F107">
        <f t="shared" si="14"/>
        <v>-0.22233907123484808</v>
      </c>
      <c r="G107">
        <v>0</v>
      </c>
      <c r="H107">
        <f t="shared" si="15"/>
        <v>0.27674766148226054</v>
      </c>
      <c r="I107">
        <f t="shared" si="16"/>
        <v>-1.1156657127357013</v>
      </c>
      <c r="J107">
        <f t="shared" si="17"/>
        <v>1.1156657127357013</v>
      </c>
      <c r="K107">
        <f t="shared" si="18"/>
        <v>0.53469666555255058</v>
      </c>
      <c r="L107">
        <f t="shared" si="19"/>
        <v>0.46530333444744953</v>
      </c>
      <c r="M107">
        <f t="shared" si="20"/>
        <v>1.8702192559338466</v>
      </c>
      <c r="N107">
        <f t="shared" si="21"/>
        <v>2.149135684117772</v>
      </c>
    </row>
    <row r="108" spans="1:14" x14ac:dyDescent="0.25">
      <c r="A108" s="4">
        <f>IF('True_Odds_Calculator_2-way'!A109="","",'True_Odds_Calculator_2-way'!A109)</f>
        <v>2.0099999999999998</v>
      </c>
      <c r="B108" s="4">
        <f>IF('True_Odds_Calculator_2-way'!B109="","",'True_Odds_Calculator_2-way'!B109)</f>
        <v>1.82</v>
      </c>
      <c r="C108" s="4">
        <f t="shared" si="11"/>
        <v>0.49751243781094534</v>
      </c>
      <c r="D108">
        <f t="shared" si="12"/>
        <v>0.54945054945054939</v>
      </c>
      <c r="E108">
        <f t="shared" si="13"/>
        <v>4.6962987261494726E-2</v>
      </c>
      <c r="F108">
        <f t="shared" si="14"/>
        <v>-0.22639549505221146</v>
      </c>
      <c r="G108">
        <v>0</v>
      </c>
      <c r="H108">
        <f t="shared" si="15"/>
        <v>0.27335848231370619</v>
      </c>
      <c r="I108">
        <f t="shared" si="16"/>
        <v>-1.0988347541611645</v>
      </c>
      <c r="J108">
        <f t="shared" si="17"/>
        <v>1.0988347541611645</v>
      </c>
      <c r="K108">
        <f t="shared" si="18"/>
        <v>0.47397338629619207</v>
      </c>
      <c r="L108">
        <f t="shared" si="19"/>
        <v>0.52602661370380788</v>
      </c>
      <c r="M108">
        <f t="shared" si="20"/>
        <v>2.109823101702776</v>
      </c>
      <c r="N108">
        <f t="shared" si="21"/>
        <v>1.9010444984121553</v>
      </c>
    </row>
    <row r="109" spans="1:14" x14ac:dyDescent="0.25">
      <c r="A109" s="4">
        <f>IF('True_Odds_Calculator_2-way'!A110="","",'True_Odds_Calculator_2-way'!A110)</f>
        <v>2.14</v>
      </c>
      <c r="B109" s="4">
        <f>IF('True_Odds_Calculator_2-way'!B110="","",'True_Odds_Calculator_2-way'!B110)</f>
        <v>1.75</v>
      </c>
      <c r="C109" s="4">
        <f t="shared" si="11"/>
        <v>0.46728971962616822</v>
      </c>
      <c r="D109">
        <f t="shared" si="12"/>
        <v>0.5714285714285714</v>
      </c>
      <c r="E109">
        <f t="shared" si="13"/>
        <v>3.8718291054739673E-2</v>
      </c>
      <c r="F109">
        <f t="shared" si="14"/>
        <v>-0.22830440587449929</v>
      </c>
      <c r="G109">
        <v>0</v>
      </c>
      <c r="H109">
        <f t="shared" si="15"/>
        <v>0.26702269692923897</v>
      </c>
      <c r="I109">
        <f t="shared" si="16"/>
        <v>-1.0814761408717504</v>
      </c>
      <c r="J109">
        <f t="shared" si="17"/>
        <v>1.0814761408717504</v>
      </c>
      <c r="K109">
        <f t="shared" si="18"/>
        <v>0.44785153960345248</v>
      </c>
      <c r="L109">
        <f t="shared" si="19"/>
        <v>0.55214846039654741</v>
      </c>
      <c r="M109">
        <f t="shared" si="20"/>
        <v>2.2328828005937953</v>
      </c>
      <c r="N109">
        <f t="shared" si="21"/>
        <v>1.8111071056538131</v>
      </c>
    </row>
    <row r="110" spans="1:14" x14ac:dyDescent="0.25">
      <c r="A110" s="4">
        <f>IF('True_Odds_Calculator_2-way'!A111="","",'True_Odds_Calculator_2-way'!A111)</f>
        <v>1.81</v>
      </c>
      <c r="B110" s="4">
        <f>IF('True_Odds_Calculator_2-way'!B111="","",'True_Odds_Calculator_2-way'!B111)</f>
        <v>2.06</v>
      </c>
      <c r="C110" s="4">
        <f t="shared" si="11"/>
        <v>0.5524861878453039</v>
      </c>
      <c r="D110">
        <f t="shared" si="12"/>
        <v>0.4854368932038835</v>
      </c>
      <c r="E110">
        <f t="shared" si="13"/>
        <v>3.7923081049187513E-2</v>
      </c>
      <c r="F110">
        <f t="shared" si="14"/>
        <v>-0.23027409751649397</v>
      </c>
      <c r="G110">
        <v>0</v>
      </c>
      <c r="H110">
        <f t="shared" si="15"/>
        <v>0.26819717856568148</v>
      </c>
      <c r="I110">
        <f t="shared" si="16"/>
        <v>-1.079206513730294</v>
      </c>
      <c r="J110">
        <f t="shared" si="17"/>
        <v>1.079206513730294</v>
      </c>
      <c r="K110">
        <f t="shared" si="18"/>
        <v>0.5335731492446798</v>
      </c>
      <c r="L110">
        <f t="shared" si="19"/>
        <v>0.46642685075531992</v>
      </c>
      <c r="M110">
        <f t="shared" si="20"/>
        <v>1.8741572761215382</v>
      </c>
      <c r="N110">
        <f t="shared" si="21"/>
        <v>2.1439589045541121</v>
      </c>
    </row>
    <row r="111" spans="1:14" x14ac:dyDescent="0.25">
      <c r="A111" s="4">
        <f>IF('True_Odds_Calculator_2-way'!A112="","",'True_Odds_Calculator_2-way'!A112)</f>
        <v>2.29</v>
      </c>
      <c r="B111" s="4">
        <f>IF('True_Odds_Calculator_2-way'!B112="","",'True_Odds_Calculator_2-way'!B112)</f>
        <v>1.67</v>
      </c>
      <c r="C111" s="4">
        <f t="shared" si="11"/>
        <v>0.4366812227074236</v>
      </c>
      <c r="D111">
        <f t="shared" si="12"/>
        <v>0.5988023952095809</v>
      </c>
      <c r="E111">
        <f t="shared" si="13"/>
        <v>3.5483617917004384E-2</v>
      </c>
      <c r="F111">
        <f t="shared" si="14"/>
        <v>-0.22600214418324938</v>
      </c>
      <c r="G111">
        <v>0</v>
      </c>
      <c r="H111">
        <f t="shared" si="15"/>
        <v>0.2614857621002537</v>
      </c>
      <c r="I111">
        <f t="shared" si="16"/>
        <v>-1.0756419800880679</v>
      </c>
      <c r="J111">
        <f t="shared" si="17"/>
        <v>1.0756419800880679</v>
      </c>
      <c r="K111">
        <f t="shared" si="18"/>
        <v>0.41883445708083428</v>
      </c>
      <c r="L111">
        <f t="shared" si="19"/>
        <v>0.58116554291916578</v>
      </c>
      <c r="M111">
        <f t="shared" si="20"/>
        <v>2.3875781543136072</v>
      </c>
      <c r="N111">
        <f t="shared" si="21"/>
        <v>1.7206801266590057</v>
      </c>
    </row>
    <row r="112" spans="1:14" x14ac:dyDescent="0.25">
      <c r="A112" s="4">
        <f>IF('True_Odds_Calculator_2-way'!A113="","",'True_Odds_Calculator_2-way'!A113)</f>
        <v>1.96</v>
      </c>
      <c r="B112" s="4">
        <f>IF('True_Odds_Calculator_2-way'!B113="","",'True_Odds_Calculator_2-way'!B113)</f>
        <v>1.91</v>
      </c>
      <c r="C112" s="4">
        <f t="shared" si="11"/>
        <v>0.51020408163265307</v>
      </c>
      <c r="D112">
        <f t="shared" si="12"/>
        <v>0.52356020942408377</v>
      </c>
      <c r="E112">
        <f t="shared" si="13"/>
        <v>3.3764291056736839E-2</v>
      </c>
      <c r="F112">
        <f t="shared" si="14"/>
        <v>-0.23335826477187727</v>
      </c>
      <c r="G112">
        <v>0</v>
      </c>
      <c r="H112">
        <f t="shared" si="15"/>
        <v>0.26712255582861416</v>
      </c>
      <c r="I112">
        <f t="shared" si="16"/>
        <v>-1.0699012312772824</v>
      </c>
      <c r="J112">
        <f t="shared" si="17"/>
        <v>1.0699012312772824</v>
      </c>
      <c r="K112">
        <f t="shared" si="18"/>
        <v>0.49331431287667615</v>
      </c>
      <c r="L112">
        <f t="shared" si="19"/>
        <v>0.50668568712332396</v>
      </c>
      <c r="M112">
        <f t="shared" si="20"/>
        <v>2.0271051820261912</v>
      </c>
      <c r="N112">
        <f t="shared" si="21"/>
        <v>1.9736101204623264</v>
      </c>
    </row>
    <row r="113" spans="1:14" x14ac:dyDescent="0.25">
      <c r="A113" s="4">
        <f>IF('True_Odds_Calculator_2-way'!A114="","",'True_Odds_Calculator_2-way'!A114)</f>
        <v>2.2400000000000002</v>
      </c>
      <c r="B113" s="4">
        <f>IF('True_Odds_Calculator_2-way'!B114="","",'True_Odds_Calculator_2-way'!B114)</f>
        <v>1.68</v>
      </c>
      <c r="C113" s="4">
        <f t="shared" si="11"/>
        <v>0.4464285714285714</v>
      </c>
      <c r="D113">
        <f t="shared" si="12"/>
        <v>0.59523809523809523</v>
      </c>
      <c r="E113">
        <f t="shared" si="13"/>
        <v>4.1666666666666519E-2</v>
      </c>
      <c r="F113">
        <f t="shared" si="14"/>
        <v>-0.22406462585034026</v>
      </c>
      <c r="G113">
        <v>0</v>
      </c>
      <c r="H113">
        <f t="shared" si="15"/>
        <v>0.26573129251700678</v>
      </c>
      <c r="I113">
        <f t="shared" si="16"/>
        <v>-1.0890171046725801</v>
      </c>
      <c r="J113">
        <f t="shared" si="17"/>
        <v>1.0890171046725801</v>
      </c>
      <c r="K113">
        <f t="shared" si="18"/>
        <v>0.42546289760699951</v>
      </c>
      <c r="L113">
        <f t="shared" si="19"/>
        <v>0.5745371023930006</v>
      </c>
      <c r="M113">
        <f t="shared" si="20"/>
        <v>2.3503812097939996</v>
      </c>
      <c r="N113">
        <f t="shared" si="21"/>
        <v>1.7405316311773544</v>
      </c>
    </row>
    <row r="114" spans="1:14" x14ac:dyDescent="0.25">
      <c r="A114" s="4">
        <f>IF('True_Odds_Calculator_2-way'!A115="","",'True_Odds_Calculator_2-way'!A115)</f>
        <v>2.5099999999999998</v>
      </c>
      <c r="B114" s="4">
        <f>IF('True_Odds_Calculator_2-way'!B115="","",'True_Odds_Calculator_2-way'!B115)</f>
        <v>1.55</v>
      </c>
      <c r="C114" s="4">
        <f t="shared" si="11"/>
        <v>0.39840637450199207</v>
      </c>
      <c r="D114">
        <f t="shared" si="12"/>
        <v>0.64516129032258063</v>
      </c>
      <c r="E114">
        <f t="shared" si="13"/>
        <v>4.3567664824572638E-2</v>
      </c>
      <c r="F114">
        <f t="shared" si="14"/>
        <v>-0.21346870582187383</v>
      </c>
      <c r="G114">
        <v>0</v>
      </c>
      <c r="H114">
        <f t="shared" si="15"/>
        <v>0.25703637064644647</v>
      </c>
      <c r="I114">
        <f t="shared" si="16"/>
        <v>-1.0973121339553789</v>
      </c>
      <c r="J114">
        <f t="shared" si="17"/>
        <v>1.0973121339553789</v>
      </c>
      <c r="K114">
        <f t="shared" si="18"/>
        <v>0.37637263255202313</v>
      </c>
      <c r="L114">
        <f t="shared" si="19"/>
        <v>0.62362736744797698</v>
      </c>
      <c r="M114">
        <f t="shared" si="20"/>
        <v>2.6569413222726217</v>
      </c>
      <c r="N114">
        <f t="shared" si="21"/>
        <v>1.6035216736754583</v>
      </c>
    </row>
    <row r="115" spans="1:14" x14ac:dyDescent="0.25">
      <c r="A115" s="4">
        <f>IF('True_Odds_Calculator_2-way'!A116="","",'True_Odds_Calculator_2-way'!A116)</f>
        <v>2.34</v>
      </c>
      <c r="B115" s="4">
        <f>IF('True_Odds_Calculator_2-way'!B116="","",'True_Odds_Calculator_2-way'!B116)</f>
        <v>1.63</v>
      </c>
      <c r="C115" s="4">
        <f t="shared" si="11"/>
        <v>0.42735042735042739</v>
      </c>
      <c r="D115">
        <f t="shared" si="12"/>
        <v>0.61349693251533743</v>
      </c>
      <c r="E115">
        <f t="shared" si="13"/>
        <v>4.0847359865764821E-2</v>
      </c>
      <c r="F115">
        <f t="shared" si="14"/>
        <v>-0.22133081642284091</v>
      </c>
      <c r="G115">
        <v>0</v>
      </c>
      <c r="H115">
        <f t="shared" si="15"/>
        <v>0.26217817628860579</v>
      </c>
      <c r="I115">
        <f t="shared" si="16"/>
        <v>-1.0883719140805654</v>
      </c>
      <c r="J115">
        <f t="shared" si="17"/>
        <v>1.0883719140805654</v>
      </c>
      <c r="K115">
        <f t="shared" si="18"/>
        <v>0.40676559136170881</v>
      </c>
      <c r="L115">
        <f t="shared" si="19"/>
        <v>0.59323440863829113</v>
      </c>
      <c r="M115">
        <f t="shared" si="20"/>
        <v>2.4584183648679576</v>
      </c>
      <c r="N115">
        <f t="shared" si="21"/>
        <v>1.6856743058707564</v>
      </c>
    </row>
    <row r="116" spans="1:14" x14ac:dyDescent="0.25">
      <c r="A116" s="4">
        <f>IF('True_Odds_Calculator_2-way'!A117="","",'True_Odds_Calculator_2-way'!A117)</f>
        <v>1.73</v>
      </c>
      <c r="B116" s="4">
        <f>IF('True_Odds_Calculator_2-way'!B117="","",'True_Odds_Calculator_2-way'!B117)</f>
        <v>2.2000000000000002</v>
      </c>
      <c r="C116" s="4">
        <f t="shared" si="11"/>
        <v>0.5780346820809249</v>
      </c>
      <c r="D116">
        <f t="shared" si="12"/>
        <v>0.45454545454545453</v>
      </c>
      <c r="E116">
        <f t="shared" si="13"/>
        <v>3.2580136626379375E-2</v>
      </c>
      <c r="F116">
        <f t="shared" si="14"/>
        <v>-0.23016290068313194</v>
      </c>
      <c r="G116">
        <v>0</v>
      </c>
      <c r="H116">
        <f t="shared" si="15"/>
        <v>0.26274303730951132</v>
      </c>
      <c r="I116">
        <f t="shared" si="16"/>
        <v>-1.0684346079267204</v>
      </c>
      <c r="J116">
        <f t="shared" si="17"/>
        <v>1.0684346079267204</v>
      </c>
      <c r="K116">
        <f t="shared" si="18"/>
        <v>0.5618112413961549</v>
      </c>
      <c r="L116">
        <f t="shared" si="19"/>
        <v>0.43818875860384515</v>
      </c>
      <c r="M116">
        <f t="shared" si="20"/>
        <v>1.7799572637865058</v>
      </c>
      <c r="N116">
        <f t="shared" si="21"/>
        <v>2.2821215295120645</v>
      </c>
    </row>
    <row r="117" spans="1:14" x14ac:dyDescent="0.25">
      <c r="A117" s="4">
        <f>IF('True_Odds_Calculator_2-way'!A118="","",'True_Odds_Calculator_2-way'!A118)</f>
        <v>1.89</v>
      </c>
      <c r="B117" s="4">
        <f>IF('True_Odds_Calculator_2-way'!B118="","",'True_Odds_Calculator_2-way'!B118)</f>
        <v>2</v>
      </c>
      <c r="C117" s="4">
        <f t="shared" si="11"/>
        <v>0.52910052910052918</v>
      </c>
      <c r="D117">
        <f t="shared" si="12"/>
        <v>0.5</v>
      </c>
      <c r="E117">
        <f t="shared" si="13"/>
        <v>2.9100529100529293E-2</v>
      </c>
      <c r="F117">
        <f t="shared" si="14"/>
        <v>-0.23544973544973535</v>
      </c>
      <c r="G117">
        <v>0</v>
      </c>
      <c r="H117">
        <f t="shared" si="15"/>
        <v>0.26455026455026459</v>
      </c>
      <c r="I117">
        <f t="shared" si="16"/>
        <v>-1.0599978800063603</v>
      </c>
      <c r="J117">
        <f t="shared" si="17"/>
        <v>1.0599978800063603</v>
      </c>
      <c r="K117">
        <f t="shared" si="18"/>
        <v>0.51456260722126923</v>
      </c>
      <c r="L117">
        <f t="shared" si="19"/>
        <v>0.48543739277873066</v>
      </c>
      <c r="M117">
        <f t="shared" si="20"/>
        <v>1.9433981132056606</v>
      </c>
      <c r="N117">
        <f t="shared" si="21"/>
        <v>2.0599978800063603</v>
      </c>
    </row>
    <row r="118" spans="1:14" x14ac:dyDescent="0.25">
      <c r="A118" s="4">
        <f>IF('True_Odds_Calculator_2-way'!A119="","",'True_Odds_Calculator_2-way'!A119)</f>
        <v>2.19</v>
      </c>
      <c r="B118" s="4">
        <f>IF('True_Odds_Calculator_2-way'!B119="","",'True_Odds_Calculator_2-way'!B119)</f>
        <v>1.74</v>
      </c>
      <c r="C118" s="4">
        <f t="shared" si="11"/>
        <v>0.45662100456621008</v>
      </c>
      <c r="D118">
        <f t="shared" si="12"/>
        <v>0.57471264367816088</v>
      </c>
      <c r="E118">
        <f t="shared" si="13"/>
        <v>3.1333648244370904E-2</v>
      </c>
      <c r="F118">
        <f t="shared" si="14"/>
        <v>-0.23109221644885325</v>
      </c>
      <c r="G118">
        <v>0</v>
      </c>
      <c r="H118">
        <f t="shared" si="15"/>
        <v>0.26242586469322415</v>
      </c>
      <c r="I118">
        <f t="shared" si="16"/>
        <v>-1.0656403571953759</v>
      </c>
      <c r="J118">
        <f t="shared" si="17"/>
        <v>1.0656403571953759</v>
      </c>
      <c r="K118">
        <f t="shared" si="18"/>
        <v>0.4408953301027736</v>
      </c>
      <c r="L118">
        <f t="shared" si="19"/>
        <v>0.5591046698972264</v>
      </c>
      <c r="M118">
        <f t="shared" si="20"/>
        <v>2.2681120250624973</v>
      </c>
      <c r="N118">
        <f t="shared" si="21"/>
        <v>1.7885738643245783</v>
      </c>
    </row>
    <row r="119" spans="1:14" x14ac:dyDescent="0.25">
      <c r="A119" s="4">
        <f>IF('True_Odds_Calculator_2-way'!A120="","",'True_Odds_Calculator_2-way'!A120)</f>
        <v>2</v>
      </c>
      <c r="B119" s="4">
        <f>IF('True_Odds_Calculator_2-way'!B120="","",'True_Odds_Calculator_2-way'!B120)</f>
        <v>1.89</v>
      </c>
      <c r="C119" s="4">
        <f t="shared" si="11"/>
        <v>0.5</v>
      </c>
      <c r="D119">
        <f t="shared" si="12"/>
        <v>0.52910052910052918</v>
      </c>
      <c r="E119">
        <f t="shared" si="13"/>
        <v>2.9100529100529293E-2</v>
      </c>
      <c r="F119">
        <f t="shared" si="14"/>
        <v>-0.23544973544973535</v>
      </c>
      <c r="G119">
        <v>0</v>
      </c>
      <c r="H119">
        <f t="shared" si="15"/>
        <v>0.26455026455026459</v>
      </c>
      <c r="I119">
        <f t="shared" si="16"/>
        <v>-1.0599978800063603</v>
      </c>
      <c r="J119">
        <f t="shared" si="17"/>
        <v>1.0599978800063603</v>
      </c>
      <c r="K119">
        <f t="shared" si="18"/>
        <v>0.48543739277873066</v>
      </c>
      <c r="L119">
        <f t="shared" si="19"/>
        <v>0.51456260722126923</v>
      </c>
      <c r="M119">
        <f t="shared" si="20"/>
        <v>2.0599978800063603</v>
      </c>
      <c r="N119">
        <f t="shared" si="21"/>
        <v>1.9433981132056606</v>
      </c>
    </row>
    <row r="120" spans="1:14" x14ac:dyDescent="0.25">
      <c r="A120" s="4">
        <f>IF('True_Odds_Calculator_2-way'!A121="","",'True_Odds_Calculator_2-way'!A121)</f>
        <v>1.69</v>
      </c>
      <c r="B120" s="4">
        <f>IF('True_Odds_Calculator_2-way'!B121="","",'True_Odds_Calculator_2-way'!B121)</f>
        <v>2.19</v>
      </c>
      <c r="C120" s="4">
        <f t="shared" si="11"/>
        <v>0.59171597633136097</v>
      </c>
      <c r="D120">
        <f t="shared" si="12"/>
        <v>0.45662100456621008</v>
      </c>
      <c r="E120">
        <f t="shared" si="13"/>
        <v>4.8336980897571102E-2</v>
      </c>
      <c r="F120">
        <f t="shared" si="14"/>
        <v>-0.2218529626327308</v>
      </c>
      <c r="G120">
        <v>0</v>
      </c>
      <c r="H120">
        <f t="shared" si="15"/>
        <v>0.27018994353030185</v>
      </c>
      <c r="I120">
        <f t="shared" si="16"/>
        <v>-1.1035753058718369</v>
      </c>
      <c r="J120">
        <f t="shared" si="17"/>
        <v>1.1035753058718369</v>
      </c>
      <c r="K120">
        <f t="shared" si="18"/>
        <v>0.56770863269726979</v>
      </c>
      <c r="L120">
        <f t="shared" si="19"/>
        <v>0.43229136730273038</v>
      </c>
      <c r="M120">
        <f t="shared" si="20"/>
        <v>1.761466961051567</v>
      </c>
      <c r="N120">
        <f t="shared" si="21"/>
        <v>2.3132546139874859</v>
      </c>
    </row>
    <row r="121" spans="1:14" x14ac:dyDescent="0.25">
      <c r="A121" s="4">
        <f>IF('True_Odds_Calculator_2-way'!A122="","",'True_Odds_Calculator_2-way'!A122)</f>
        <v>1.6</v>
      </c>
      <c r="B121" s="4">
        <f>IF('True_Odds_Calculator_2-way'!B122="","",'True_Odds_Calculator_2-way'!B122)</f>
        <v>2.37</v>
      </c>
      <c r="C121" s="4">
        <f t="shared" si="11"/>
        <v>0.625</v>
      </c>
      <c r="D121">
        <f t="shared" si="12"/>
        <v>0.42194092827004215</v>
      </c>
      <c r="E121">
        <f t="shared" si="13"/>
        <v>4.6940928270042148E-2</v>
      </c>
      <c r="F121">
        <f t="shared" si="14"/>
        <v>-0.21677215189873422</v>
      </c>
      <c r="G121">
        <v>0</v>
      </c>
      <c r="H121">
        <f t="shared" si="15"/>
        <v>0.26371308016877637</v>
      </c>
      <c r="I121">
        <f t="shared" si="16"/>
        <v>-1.1029709933472638</v>
      </c>
      <c r="J121">
        <f t="shared" si="17"/>
        <v>1.1029709933472638</v>
      </c>
      <c r="K121">
        <f t="shared" si="18"/>
        <v>0.60176343307603775</v>
      </c>
      <c r="L121">
        <f t="shared" si="19"/>
        <v>0.39823656692396225</v>
      </c>
      <c r="M121">
        <f t="shared" si="20"/>
        <v>1.6617825960083583</v>
      </c>
      <c r="N121">
        <f t="shared" si="21"/>
        <v>2.5110702608857518</v>
      </c>
    </row>
    <row r="122" spans="1:14" x14ac:dyDescent="0.25">
      <c r="A122" s="4">
        <f>IF('True_Odds_Calculator_2-way'!A123="","",'True_Odds_Calculator_2-way'!A123)</f>
        <v>1.57</v>
      </c>
      <c r="B122" s="4">
        <f>IF('True_Odds_Calculator_2-way'!B123="","",'True_Odds_Calculator_2-way'!B123)</f>
        <v>2.4300000000000002</v>
      </c>
      <c r="C122" s="4">
        <f t="shared" si="11"/>
        <v>0.63694267515923564</v>
      </c>
      <c r="D122">
        <f t="shared" si="12"/>
        <v>0.41152263374485593</v>
      </c>
      <c r="E122">
        <f t="shared" si="13"/>
        <v>4.846530890409162E-2</v>
      </c>
      <c r="F122">
        <f t="shared" si="14"/>
        <v>-0.21365101832193123</v>
      </c>
      <c r="G122">
        <v>0</v>
      </c>
      <c r="H122">
        <f t="shared" si="15"/>
        <v>0.26211632722602285</v>
      </c>
      <c r="I122">
        <f t="shared" si="16"/>
        <v>-1.1076296005915018</v>
      </c>
      <c r="J122">
        <f t="shared" si="17"/>
        <v>1.1076296005915018</v>
      </c>
      <c r="K122">
        <f t="shared" si="18"/>
        <v>0.61298966576496128</v>
      </c>
      <c r="L122">
        <f t="shared" si="19"/>
        <v>0.38701033423503856</v>
      </c>
      <c r="M122">
        <f t="shared" si="20"/>
        <v>1.6313488723371565</v>
      </c>
      <c r="N122">
        <f t="shared" si="21"/>
        <v>2.5839103288458478</v>
      </c>
    </row>
    <row r="123" spans="1:14" x14ac:dyDescent="0.25">
      <c r="A123" s="4">
        <f>IF('True_Odds_Calculator_2-way'!A124="","",'True_Odds_Calculator_2-way'!A124)</f>
        <v>1.65</v>
      </c>
      <c r="B123" s="4">
        <f>IF('True_Odds_Calculator_2-way'!B124="","",'True_Odds_Calculator_2-way'!B124)</f>
        <v>2.27</v>
      </c>
      <c r="C123" s="4">
        <f t="shared" si="11"/>
        <v>0.60606060606060608</v>
      </c>
      <c r="D123">
        <f t="shared" si="12"/>
        <v>0.44052863436123346</v>
      </c>
      <c r="E123">
        <f t="shared" si="13"/>
        <v>4.658924042183954E-2</v>
      </c>
      <c r="F123">
        <f t="shared" si="14"/>
        <v>-0.22039781070618081</v>
      </c>
      <c r="G123">
        <v>0</v>
      </c>
      <c r="H123">
        <f t="shared" si="15"/>
        <v>0.26698705112802029</v>
      </c>
      <c r="I123">
        <f t="shared" si="16"/>
        <v>-1.1006302913143411</v>
      </c>
      <c r="J123">
        <f t="shared" si="17"/>
        <v>1.1006302913143411</v>
      </c>
      <c r="K123">
        <f t="shared" si="18"/>
        <v>0.58295112019356654</v>
      </c>
      <c r="L123">
        <f t="shared" si="19"/>
        <v>0.41704887980643335</v>
      </c>
      <c r="M123">
        <f t="shared" si="20"/>
        <v>1.715409689354322</v>
      </c>
      <c r="N123">
        <f t="shared" si="21"/>
        <v>2.3978004699692139</v>
      </c>
    </row>
    <row r="124" spans="1:14" x14ac:dyDescent="0.25">
      <c r="A124" s="4">
        <f>IF('True_Odds_Calculator_2-way'!A125="","",'True_Odds_Calculator_2-way'!A125)</f>
        <v>1.72</v>
      </c>
      <c r="B124" s="4">
        <f>IF('True_Odds_Calculator_2-way'!B125="","",'True_Odds_Calculator_2-way'!B125)</f>
        <v>2.1800000000000002</v>
      </c>
      <c r="C124" s="4">
        <f t="shared" si="11"/>
        <v>0.58139534883720934</v>
      </c>
      <c r="D124">
        <f t="shared" si="12"/>
        <v>0.4587155963302752</v>
      </c>
      <c r="E124">
        <f t="shared" si="13"/>
        <v>4.0110945167484591E-2</v>
      </c>
      <c r="F124">
        <f t="shared" si="14"/>
        <v>-0.22658416897802425</v>
      </c>
      <c r="G124">
        <v>0</v>
      </c>
      <c r="H124">
        <f t="shared" si="15"/>
        <v>0.26669511414550884</v>
      </c>
      <c r="I124">
        <f t="shared" si="16"/>
        <v>-1.0849075915068656</v>
      </c>
      <c r="J124">
        <f t="shared" si="17"/>
        <v>1.0849075915068656</v>
      </c>
      <c r="K124">
        <f t="shared" si="18"/>
        <v>0.56144023968644996</v>
      </c>
      <c r="L124">
        <f t="shared" si="19"/>
        <v>0.43855976031354993</v>
      </c>
      <c r="M124">
        <f t="shared" si="20"/>
        <v>1.7811334658849434</v>
      </c>
      <c r="N124">
        <f t="shared" si="21"/>
        <v>2.2801909579781015</v>
      </c>
    </row>
    <row r="125" spans="1:14" x14ac:dyDescent="0.25">
      <c r="A125" s="4">
        <f>IF('True_Odds_Calculator_2-way'!A126="","",'True_Odds_Calculator_2-way'!A126)</f>
        <v>1.37</v>
      </c>
      <c r="B125" s="4">
        <f>IF('True_Odds_Calculator_2-way'!B126="","",'True_Odds_Calculator_2-way'!B126)</f>
        <v>3.13</v>
      </c>
      <c r="C125" s="4">
        <f t="shared" si="11"/>
        <v>0.72992700729927007</v>
      </c>
      <c r="D125">
        <f t="shared" si="12"/>
        <v>0.31948881789137379</v>
      </c>
      <c r="E125">
        <f t="shared" si="13"/>
        <v>4.9415825190643803E-2</v>
      </c>
      <c r="F125">
        <f t="shared" si="14"/>
        <v>-0.18378769151838814</v>
      </c>
      <c r="G125">
        <v>0</v>
      </c>
      <c r="H125">
        <f t="shared" si="15"/>
        <v>0.23320351670903197</v>
      </c>
      <c r="I125">
        <f t="shared" si="16"/>
        <v>-1.126443300087105</v>
      </c>
      <c r="J125">
        <f t="shared" si="17"/>
        <v>1.126443300087105</v>
      </c>
      <c r="K125">
        <f t="shared" si="18"/>
        <v>0.70582388363713211</v>
      </c>
      <c r="L125">
        <f t="shared" si="19"/>
        <v>0.29417611636286795</v>
      </c>
      <c r="M125">
        <f t="shared" si="20"/>
        <v>1.4167840210322289</v>
      </c>
      <c r="N125">
        <f t="shared" si="21"/>
        <v>3.3993242291855337</v>
      </c>
    </row>
    <row r="126" spans="1:14" x14ac:dyDescent="0.25">
      <c r="A126" s="4">
        <f>IF('True_Odds_Calculator_2-way'!A127="","",'True_Odds_Calculator_2-way'!A127)</f>
        <v>2.04</v>
      </c>
      <c r="B126" s="4">
        <f>IF('True_Odds_Calculator_2-way'!B127="","",'True_Odds_Calculator_2-way'!B127)</f>
        <v>1.86</v>
      </c>
      <c r="C126" s="4">
        <f t="shared" si="11"/>
        <v>0.49019607843137253</v>
      </c>
      <c r="D126">
        <f t="shared" si="12"/>
        <v>0.5376344086021505</v>
      </c>
      <c r="E126">
        <f t="shared" si="13"/>
        <v>2.7830487033523088E-2</v>
      </c>
      <c r="F126">
        <f t="shared" si="14"/>
        <v>-0.23571579169302126</v>
      </c>
      <c r="G126">
        <v>0</v>
      </c>
      <c r="H126">
        <f t="shared" si="15"/>
        <v>0.26354627872654435</v>
      </c>
      <c r="I126">
        <f t="shared" si="16"/>
        <v>-1.0573873360945338</v>
      </c>
      <c r="J126">
        <f t="shared" si="17"/>
        <v>1.0573873360945338</v>
      </c>
      <c r="K126">
        <f t="shared" si="18"/>
        <v>0.47626240779417284</v>
      </c>
      <c r="L126">
        <f t="shared" si="19"/>
        <v>0.52373759220582705</v>
      </c>
      <c r="M126">
        <f t="shared" si="20"/>
        <v>2.0996828295383159</v>
      </c>
      <c r="N126">
        <f t="shared" si="21"/>
        <v>1.9093531090412992</v>
      </c>
    </row>
    <row r="127" spans="1:14" x14ac:dyDescent="0.25">
      <c r="A127" s="4">
        <f>IF('True_Odds_Calculator_2-way'!A128="","",'True_Odds_Calculator_2-way'!A128)</f>
        <v>1.65</v>
      </c>
      <c r="B127" s="4">
        <f>IF('True_Odds_Calculator_2-way'!B128="","",'True_Odds_Calculator_2-way'!B128)</f>
        <v>2.23</v>
      </c>
      <c r="C127" s="4">
        <f t="shared" si="11"/>
        <v>0.60606060606060608</v>
      </c>
      <c r="D127">
        <f t="shared" si="12"/>
        <v>0.44843049327354262</v>
      </c>
      <c r="E127">
        <f t="shared" si="13"/>
        <v>5.4491099334148752E-2</v>
      </c>
      <c r="F127">
        <f t="shared" si="14"/>
        <v>-0.21728495719527108</v>
      </c>
      <c r="G127">
        <v>0</v>
      </c>
      <c r="H127">
        <f t="shared" si="15"/>
        <v>0.27177605652941977</v>
      </c>
      <c r="I127">
        <f t="shared" si="16"/>
        <v>-1.1183835382312353</v>
      </c>
      <c r="J127">
        <f t="shared" si="17"/>
        <v>1.1183835382312353</v>
      </c>
      <c r="K127">
        <f t="shared" si="18"/>
        <v>0.57905579514504757</v>
      </c>
      <c r="L127">
        <f t="shared" si="19"/>
        <v>0.42094420485495265</v>
      </c>
      <c r="M127">
        <f t="shared" si="20"/>
        <v>1.7269492998503024</v>
      </c>
      <c r="N127">
        <f t="shared" si="21"/>
        <v>2.3756117520244189</v>
      </c>
    </row>
    <row r="128" spans="1:14" x14ac:dyDescent="0.25">
      <c r="A128" s="4">
        <f>IF('True_Odds_Calculator_2-way'!A129="","",'True_Odds_Calculator_2-way'!A129)</f>
        <v>1.72</v>
      </c>
      <c r="B128" s="4">
        <f>IF('True_Odds_Calculator_2-way'!B129="","",'True_Odds_Calculator_2-way'!B129)</f>
        <v>2.21</v>
      </c>
      <c r="C128" s="4">
        <f t="shared" si="11"/>
        <v>0.58139534883720934</v>
      </c>
      <c r="D128">
        <f t="shared" si="12"/>
        <v>0.45248868778280543</v>
      </c>
      <c r="E128">
        <f t="shared" si="13"/>
        <v>3.3884036620014824E-2</v>
      </c>
      <c r="F128">
        <f t="shared" si="14"/>
        <v>-0.2291907818583605</v>
      </c>
      <c r="G128">
        <v>0</v>
      </c>
      <c r="H128">
        <f t="shared" si="15"/>
        <v>0.26307481847837527</v>
      </c>
      <c r="I128">
        <f t="shared" si="16"/>
        <v>-1.0713739108887084</v>
      </c>
      <c r="J128">
        <f t="shared" si="17"/>
        <v>1.0713739108887084</v>
      </c>
      <c r="K128">
        <f t="shared" si="18"/>
        <v>0.56452867108930049</v>
      </c>
      <c r="L128">
        <f t="shared" si="19"/>
        <v>0.43547132891069945</v>
      </c>
      <c r="M128">
        <f t="shared" si="20"/>
        <v>1.7713892158398703</v>
      </c>
      <c r="N128">
        <f t="shared" si="21"/>
        <v>2.2963624321753371</v>
      </c>
    </row>
    <row r="129" spans="1:14" x14ac:dyDescent="0.25">
      <c r="A129" s="4">
        <f>IF('True_Odds_Calculator_2-way'!A130="","",'True_Odds_Calculator_2-way'!A130)</f>
        <v>1.78</v>
      </c>
      <c r="B129" s="4">
        <f>IF('True_Odds_Calculator_2-way'!B130="","",'True_Odds_Calculator_2-way'!B130)</f>
        <v>2.1</v>
      </c>
      <c r="C129" s="4">
        <f t="shared" si="11"/>
        <v>0.5617977528089888</v>
      </c>
      <c r="D129">
        <f t="shared" si="12"/>
        <v>0.47619047619047616</v>
      </c>
      <c r="E129">
        <f t="shared" si="13"/>
        <v>3.7988228999465079E-2</v>
      </c>
      <c r="F129">
        <f t="shared" si="14"/>
        <v>-0.2295345104333868</v>
      </c>
      <c r="G129">
        <v>0</v>
      </c>
      <c r="H129">
        <f t="shared" si="15"/>
        <v>0.26752273943285182</v>
      </c>
      <c r="I129">
        <f t="shared" si="16"/>
        <v>-1.0795837927188263</v>
      </c>
      <c r="J129">
        <f t="shared" si="17"/>
        <v>1.0795837927188263</v>
      </c>
      <c r="K129">
        <f t="shared" si="18"/>
        <v>0.54286595577264729</v>
      </c>
      <c r="L129">
        <f t="shared" si="19"/>
        <v>0.45713404422735271</v>
      </c>
      <c r="M129">
        <f t="shared" si="20"/>
        <v>1.8420753583206844</v>
      </c>
      <c r="N129">
        <f t="shared" si="21"/>
        <v>2.1875421719907089</v>
      </c>
    </row>
    <row r="130" spans="1:14" x14ac:dyDescent="0.25">
      <c r="A130" s="4">
        <f>IF('True_Odds_Calculator_2-way'!A131="","",'True_Odds_Calculator_2-way'!A131)</f>
        <v>1.76</v>
      </c>
      <c r="B130" s="4">
        <f>IF('True_Odds_Calculator_2-way'!B131="","",'True_Odds_Calculator_2-way'!B131)</f>
        <v>2.13</v>
      </c>
      <c r="C130" s="4">
        <f t="shared" si="11"/>
        <v>0.56818181818181823</v>
      </c>
      <c r="D130">
        <f t="shared" si="12"/>
        <v>0.46948356807511737</v>
      </c>
      <c r="E130">
        <f t="shared" si="13"/>
        <v>3.7665386256935607E-2</v>
      </c>
      <c r="F130">
        <f t="shared" si="14"/>
        <v>-0.22908664105847198</v>
      </c>
      <c r="G130">
        <v>0</v>
      </c>
      <c r="H130">
        <f t="shared" si="15"/>
        <v>0.26675202731540765</v>
      </c>
      <c r="I130">
        <f t="shared" si="16"/>
        <v>-1.0790808419378759</v>
      </c>
      <c r="J130">
        <f t="shared" si="17"/>
        <v>1.0790808419378759</v>
      </c>
      <c r="K130">
        <f t="shared" si="18"/>
        <v>0.54941992687500663</v>
      </c>
      <c r="L130">
        <f t="shared" si="19"/>
        <v>0.45058007312499337</v>
      </c>
      <c r="M130">
        <f t="shared" si="20"/>
        <v>1.8201014398727853</v>
      </c>
      <c r="N130">
        <f t="shared" si="21"/>
        <v>2.2193613513897996</v>
      </c>
    </row>
    <row r="131" spans="1:14" x14ac:dyDescent="0.25">
      <c r="A131" s="4">
        <f>IF('True_Odds_Calculator_2-way'!A132="","",'True_Odds_Calculator_2-way'!A132)</f>
        <v>1.96</v>
      </c>
      <c r="B131" s="4">
        <f>IF('True_Odds_Calculator_2-way'!B132="","",'True_Odds_Calculator_2-way'!B132)</f>
        <v>1.91</v>
      </c>
      <c r="C131" s="4">
        <f t="shared" ref="C131:C194" si="22">1/A131</f>
        <v>0.51020408163265307</v>
      </c>
      <c r="D131">
        <f t="shared" ref="D131:D194" si="23">1/B131</f>
        <v>0.52356020942408377</v>
      </c>
      <c r="E131">
        <f t="shared" ref="E131:E194" si="24">C131+D131-1</f>
        <v>3.3764291056736839E-2</v>
      </c>
      <c r="F131">
        <f t="shared" ref="F131:F194" si="25">C131+D131-(C131*D131)-1</f>
        <v>-0.23335826477187727</v>
      </c>
      <c r="G131">
        <v>0</v>
      </c>
      <c r="H131">
        <f t="shared" ref="H131:H194" si="26">C131*D131</f>
        <v>0.26712255582861416</v>
      </c>
      <c r="I131">
        <f t="shared" ref="I131:I194" si="27">((-4*F131*H131)^0.5)/(2*F131)</f>
        <v>-1.0699012312772824</v>
      </c>
      <c r="J131">
        <f t="shared" ref="J131:J194" si="28">(-((-4*F131*H131)^0.5))/(2*F131)</f>
        <v>1.0699012312772824</v>
      </c>
      <c r="K131">
        <f t="shared" ref="K131:K194" si="29">IF(A131="","",(C131/($J131+C131-($J131*C131))))</f>
        <v>0.49331431287667615</v>
      </c>
      <c r="L131">
        <f t="shared" ref="L131:L194" si="30">IF(B131="","",(D131/($J131+D131-($J131*D131))))</f>
        <v>0.50668568712332396</v>
      </c>
      <c r="M131">
        <f t="shared" ref="M131:M194" si="31">IF(A131="","",1/K131)</f>
        <v>2.0271051820261912</v>
      </c>
      <c r="N131">
        <f t="shared" ref="N131:N194" si="32">IF(B131="","",1/L131)</f>
        <v>1.9736101204623264</v>
      </c>
    </row>
    <row r="132" spans="1:14" x14ac:dyDescent="0.25">
      <c r="A132" s="4">
        <f>IF('True_Odds_Calculator_2-way'!A133="","",'True_Odds_Calculator_2-way'!A133)</f>
        <v>1.91</v>
      </c>
      <c r="B132" s="4">
        <f>IF('True_Odds_Calculator_2-way'!B133="","",'True_Odds_Calculator_2-way'!B133)</f>
        <v>1.96</v>
      </c>
      <c r="C132" s="4">
        <f t="shared" si="22"/>
        <v>0.52356020942408377</v>
      </c>
      <c r="D132">
        <f t="shared" si="23"/>
        <v>0.51020408163265307</v>
      </c>
      <c r="E132">
        <f t="shared" si="24"/>
        <v>3.3764291056736839E-2</v>
      </c>
      <c r="F132">
        <f t="shared" si="25"/>
        <v>-0.23335826477187727</v>
      </c>
      <c r="G132">
        <v>0</v>
      </c>
      <c r="H132">
        <f t="shared" si="26"/>
        <v>0.26712255582861416</v>
      </c>
      <c r="I132">
        <f t="shared" si="27"/>
        <v>-1.0699012312772824</v>
      </c>
      <c r="J132">
        <f t="shared" si="28"/>
        <v>1.0699012312772824</v>
      </c>
      <c r="K132">
        <f t="shared" si="29"/>
        <v>0.50668568712332396</v>
      </c>
      <c r="L132">
        <f t="shared" si="30"/>
        <v>0.49331431287667615</v>
      </c>
      <c r="M132">
        <f t="shared" si="31"/>
        <v>1.9736101204623264</v>
      </c>
      <c r="N132">
        <f t="shared" si="32"/>
        <v>2.0271051820261912</v>
      </c>
    </row>
    <row r="133" spans="1:14" x14ac:dyDescent="0.25">
      <c r="A133" s="4">
        <f>IF('True_Odds_Calculator_2-way'!A134="","",'True_Odds_Calculator_2-way'!A134)</f>
        <v>1.81</v>
      </c>
      <c r="B133" s="4">
        <f>IF('True_Odds_Calculator_2-way'!B134="","",'True_Odds_Calculator_2-way'!B134)</f>
        <v>2.0499999999999998</v>
      </c>
      <c r="C133" s="4">
        <f t="shared" si="22"/>
        <v>0.5524861878453039</v>
      </c>
      <c r="D133">
        <f t="shared" si="23"/>
        <v>0.48780487804878053</v>
      </c>
      <c r="E133">
        <f t="shared" si="24"/>
        <v>4.0291065894084488E-2</v>
      </c>
      <c r="F133">
        <f t="shared" si="25"/>
        <v>-0.22921439159142964</v>
      </c>
      <c r="G133">
        <v>0</v>
      </c>
      <c r="H133">
        <f t="shared" si="26"/>
        <v>0.26950545748551413</v>
      </c>
      <c r="I133">
        <f t="shared" si="27"/>
        <v>-1.0843334143872594</v>
      </c>
      <c r="J133">
        <f t="shared" si="28"/>
        <v>1.0843334143872594</v>
      </c>
      <c r="K133">
        <f t="shared" si="29"/>
        <v>0.53239346276515054</v>
      </c>
      <c r="L133">
        <f t="shared" si="30"/>
        <v>0.46760653723484941</v>
      </c>
      <c r="M133">
        <f t="shared" si="31"/>
        <v>1.8783100656536802</v>
      </c>
      <c r="N133">
        <f t="shared" si="32"/>
        <v>2.1385500851066221</v>
      </c>
    </row>
    <row r="134" spans="1:14" x14ac:dyDescent="0.25">
      <c r="A134" s="4">
        <f>IF('True_Odds_Calculator_2-way'!A135="","",'True_Odds_Calculator_2-way'!A135)</f>
        <v>2.41</v>
      </c>
      <c r="B134" s="4">
        <f>IF('True_Odds_Calculator_2-way'!B135="","",'True_Odds_Calculator_2-way'!B135)</f>
        <v>1.61</v>
      </c>
      <c r="C134" s="4">
        <f t="shared" si="22"/>
        <v>0.41493775933609955</v>
      </c>
      <c r="D134">
        <f t="shared" si="23"/>
        <v>0.6211180124223602</v>
      </c>
      <c r="E134">
        <f t="shared" si="24"/>
        <v>3.6055771758459754E-2</v>
      </c>
      <c r="F134">
        <f t="shared" si="25"/>
        <v>-0.22166954459936605</v>
      </c>
      <c r="G134">
        <v>0</v>
      </c>
      <c r="H134">
        <f t="shared" si="26"/>
        <v>0.25772531635782581</v>
      </c>
      <c r="I134">
        <f t="shared" si="27"/>
        <v>-1.0782650440285155</v>
      </c>
      <c r="J134">
        <f t="shared" si="28"/>
        <v>1.0782650440285155</v>
      </c>
      <c r="K134">
        <f t="shared" si="29"/>
        <v>0.39676970546115803</v>
      </c>
      <c r="L134">
        <f t="shared" si="30"/>
        <v>0.60323029453884203</v>
      </c>
      <c r="M134">
        <f t="shared" si="31"/>
        <v>2.5203537120802069</v>
      </c>
      <c r="N134">
        <f t="shared" si="32"/>
        <v>1.6577416768573945</v>
      </c>
    </row>
    <row r="135" spans="1:14" x14ac:dyDescent="0.25">
      <c r="A135" s="4">
        <f>IF('True_Odds_Calculator_2-way'!A136="","",'True_Odds_Calculator_2-way'!A136)</f>
        <v>1.68</v>
      </c>
      <c r="B135" s="4">
        <f>IF('True_Odds_Calculator_2-way'!B136="","",'True_Odds_Calculator_2-way'!B136)</f>
        <v>2.25</v>
      </c>
      <c r="C135" s="4">
        <f t="shared" si="22"/>
        <v>0.59523809523809523</v>
      </c>
      <c r="D135">
        <f t="shared" si="23"/>
        <v>0.44444444444444442</v>
      </c>
      <c r="E135">
        <f t="shared" si="24"/>
        <v>3.9682539682539542E-2</v>
      </c>
      <c r="F135">
        <f t="shared" si="25"/>
        <v>-0.22486772486772499</v>
      </c>
      <c r="G135">
        <v>0</v>
      </c>
      <c r="H135">
        <f t="shared" si="26"/>
        <v>0.26455026455026454</v>
      </c>
      <c r="I135">
        <f t="shared" si="27"/>
        <v>-1.0846522890932806</v>
      </c>
      <c r="J135">
        <f t="shared" si="28"/>
        <v>1.0846522890932806</v>
      </c>
      <c r="K135">
        <f t="shared" si="29"/>
        <v>0.57551851626440576</v>
      </c>
      <c r="L135">
        <f t="shared" si="30"/>
        <v>0.42448148373559424</v>
      </c>
      <c r="M135">
        <f t="shared" si="31"/>
        <v>1.7375635565834309</v>
      </c>
      <c r="N135">
        <f t="shared" si="32"/>
        <v>2.3558153613666013</v>
      </c>
    </row>
    <row r="136" spans="1:14" x14ac:dyDescent="0.25">
      <c r="A136" s="4">
        <f>IF('True_Odds_Calculator_2-way'!A137="","",'True_Odds_Calculator_2-way'!A137)</f>
        <v>1.89</v>
      </c>
      <c r="B136" s="4">
        <f>IF('True_Odds_Calculator_2-way'!B137="","",'True_Odds_Calculator_2-way'!B137)</f>
        <v>1.98</v>
      </c>
      <c r="C136" s="4">
        <f t="shared" si="22"/>
        <v>0.52910052910052918</v>
      </c>
      <c r="D136">
        <f t="shared" si="23"/>
        <v>0.50505050505050508</v>
      </c>
      <c r="E136">
        <f t="shared" si="24"/>
        <v>3.4151034151034265E-2</v>
      </c>
      <c r="F136">
        <f t="shared" si="25"/>
        <v>-0.23307145529367745</v>
      </c>
      <c r="G136">
        <v>0</v>
      </c>
      <c r="H136">
        <f t="shared" si="26"/>
        <v>0.26722248944471172</v>
      </c>
      <c r="I136">
        <f t="shared" si="27"/>
        <v>-1.0707595557083738</v>
      </c>
      <c r="J136">
        <f t="shared" si="28"/>
        <v>1.0707595557083738</v>
      </c>
      <c r="K136">
        <f t="shared" si="29"/>
        <v>0.5120390612350737</v>
      </c>
      <c r="L136">
        <f t="shared" si="30"/>
        <v>0.48796093876492608</v>
      </c>
      <c r="M136">
        <f t="shared" si="31"/>
        <v>1.9529760045804527</v>
      </c>
      <c r="N136">
        <f t="shared" si="32"/>
        <v>2.0493443645942064</v>
      </c>
    </row>
    <row r="137" spans="1:14" x14ac:dyDescent="0.25">
      <c r="A137" s="4">
        <f>IF('True_Odds_Calculator_2-way'!A138="","",'True_Odds_Calculator_2-way'!A138)</f>
        <v>2.42</v>
      </c>
      <c r="B137" s="4">
        <f>IF('True_Odds_Calculator_2-way'!B138="","",'True_Odds_Calculator_2-way'!B138)</f>
        <v>1.6</v>
      </c>
      <c r="C137" s="4">
        <f t="shared" si="22"/>
        <v>0.41322314049586778</v>
      </c>
      <c r="D137">
        <f t="shared" si="23"/>
        <v>0.625</v>
      </c>
      <c r="E137">
        <f t="shared" si="24"/>
        <v>3.8223140495867725E-2</v>
      </c>
      <c r="F137">
        <f t="shared" si="25"/>
        <v>-0.2200413223140496</v>
      </c>
      <c r="G137">
        <v>0</v>
      </c>
      <c r="H137">
        <f t="shared" si="26"/>
        <v>0.25826446280991738</v>
      </c>
      <c r="I137">
        <f t="shared" si="27"/>
        <v>-1.0833784750435986</v>
      </c>
      <c r="J137">
        <f t="shared" si="28"/>
        <v>1.0833784750435986</v>
      </c>
      <c r="K137">
        <f t="shared" si="29"/>
        <v>0.39394934236237333</v>
      </c>
      <c r="L137">
        <f t="shared" si="30"/>
        <v>0.60605065763762667</v>
      </c>
      <c r="M137">
        <f t="shared" si="31"/>
        <v>2.5383974345619098</v>
      </c>
      <c r="N137">
        <f t="shared" si="32"/>
        <v>1.6500270850261594</v>
      </c>
    </row>
    <row r="138" spans="1:14" x14ac:dyDescent="0.25">
      <c r="A138" s="4">
        <f>IF('True_Odds_Calculator_2-way'!A139="","",'True_Odds_Calculator_2-way'!A139)</f>
        <v>1.93</v>
      </c>
      <c r="B138" s="4">
        <f>IF('True_Odds_Calculator_2-way'!B139="","",'True_Odds_Calculator_2-way'!B139)</f>
        <v>1.94</v>
      </c>
      <c r="C138" s="4">
        <f t="shared" si="22"/>
        <v>0.5181347150259068</v>
      </c>
      <c r="D138">
        <f t="shared" si="23"/>
        <v>0.51546391752577325</v>
      </c>
      <c r="E138">
        <f t="shared" si="24"/>
        <v>3.3598632551679941E-2</v>
      </c>
      <c r="F138">
        <f t="shared" si="25"/>
        <v>-0.2334811174616741</v>
      </c>
      <c r="G138">
        <v>0</v>
      </c>
      <c r="H138">
        <f t="shared" si="26"/>
        <v>0.26707975001335404</v>
      </c>
      <c r="I138">
        <f t="shared" si="27"/>
        <v>-1.0695340092890231</v>
      </c>
      <c r="J138">
        <f t="shared" si="28"/>
        <v>1.0695340092890231</v>
      </c>
      <c r="K138">
        <f t="shared" si="29"/>
        <v>0.50133690795359842</v>
      </c>
      <c r="L138">
        <f t="shared" si="30"/>
        <v>0.49866309204640175</v>
      </c>
      <c r="M138">
        <f t="shared" si="31"/>
        <v>1.9946666286387909</v>
      </c>
      <c r="N138">
        <f t="shared" si="32"/>
        <v>2.0053619687316817</v>
      </c>
    </row>
    <row r="139" spans="1:14" x14ac:dyDescent="0.25">
      <c r="A139" s="4">
        <f>IF('True_Odds_Calculator_2-way'!A140="","",'True_Odds_Calculator_2-way'!A140)</f>
        <v>1.58</v>
      </c>
      <c r="B139" s="4">
        <f>IF('True_Odds_Calculator_2-way'!B140="","",'True_Odds_Calculator_2-way'!B140)</f>
        <v>2.4300000000000002</v>
      </c>
      <c r="C139" s="4">
        <f t="shared" si="22"/>
        <v>0.63291139240506322</v>
      </c>
      <c r="D139">
        <f t="shared" si="23"/>
        <v>0.41152263374485593</v>
      </c>
      <c r="E139">
        <f t="shared" si="24"/>
        <v>4.4434026149919204E-2</v>
      </c>
      <c r="F139">
        <f t="shared" si="25"/>
        <v>-0.21602333697973641</v>
      </c>
      <c r="G139">
        <v>0</v>
      </c>
      <c r="H139">
        <f t="shared" si="26"/>
        <v>0.26045736312965562</v>
      </c>
      <c r="I139">
        <f t="shared" si="27"/>
        <v>-1.0980395534147549</v>
      </c>
      <c r="J139">
        <f t="shared" si="28"/>
        <v>1.0980395534147549</v>
      </c>
      <c r="K139">
        <f t="shared" si="29"/>
        <v>0.61092469929153193</v>
      </c>
      <c r="L139">
        <f t="shared" si="30"/>
        <v>0.38907530070846807</v>
      </c>
      <c r="M139">
        <f t="shared" si="31"/>
        <v>1.636862940980558</v>
      </c>
      <c r="N139">
        <f t="shared" si="32"/>
        <v>2.5701965613830993</v>
      </c>
    </row>
    <row r="140" spans="1:14" x14ac:dyDescent="0.25">
      <c r="A140" s="4">
        <f>IF('True_Odds_Calculator_2-way'!A141="","",'True_Odds_Calculator_2-way'!A141)</f>
        <v>2.46</v>
      </c>
      <c r="B140" s="4">
        <f>IF('True_Odds_Calculator_2-way'!B141="","",'True_Odds_Calculator_2-way'!B141)</f>
        <v>1.54</v>
      </c>
      <c r="C140" s="4">
        <f t="shared" si="22"/>
        <v>0.4065040650406504</v>
      </c>
      <c r="D140">
        <f t="shared" si="23"/>
        <v>0.64935064935064934</v>
      </c>
      <c r="E140">
        <f t="shared" si="24"/>
        <v>5.5854714391299742E-2</v>
      </c>
      <c r="F140">
        <f t="shared" si="25"/>
        <v>-0.20810896420652525</v>
      </c>
      <c r="G140">
        <v>0</v>
      </c>
      <c r="H140">
        <f t="shared" si="26"/>
        <v>0.26396367859782494</v>
      </c>
      <c r="I140">
        <f t="shared" si="27"/>
        <v>-1.126228963999143</v>
      </c>
      <c r="J140">
        <f t="shared" si="28"/>
        <v>1.126228963999143</v>
      </c>
      <c r="K140">
        <f t="shared" si="29"/>
        <v>0.37817273393143969</v>
      </c>
      <c r="L140">
        <f t="shared" si="30"/>
        <v>0.62182726606856031</v>
      </c>
      <c r="M140">
        <f t="shared" si="31"/>
        <v>2.6442942874387492</v>
      </c>
      <c r="N140">
        <f t="shared" si="32"/>
        <v>1.6081636405595374</v>
      </c>
    </row>
    <row r="141" spans="1:14" x14ac:dyDescent="0.25">
      <c r="A141" s="4">
        <f>IF('True_Odds_Calculator_2-way'!A142="","",'True_Odds_Calculator_2-way'!A142)</f>
        <v>2.0299999999999998</v>
      </c>
      <c r="B141" s="4">
        <f>IF('True_Odds_Calculator_2-way'!B142="","",'True_Odds_Calculator_2-way'!B142)</f>
        <v>1.79</v>
      </c>
      <c r="C141" s="4">
        <f t="shared" si="22"/>
        <v>0.49261083743842371</v>
      </c>
      <c r="D141">
        <f t="shared" si="23"/>
        <v>0.55865921787709494</v>
      </c>
      <c r="E141">
        <f t="shared" si="24"/>
        <v>5.1270055315518537E-2</v>
      </c>
      <c r="F141">
        <f t="shared" si="25"/>
        <v>-0.22393152984561193</v>
      </c>
      <c r="G141">
        <v>0</v>
      </c>
      <c r="H141">
        <f t="shared" si="26"/>
        <v>0.27520158516113052</v>
      </c>
      <c r="I141">
        <f t="shared" si="27"/>
        <v>-1.1085820492908187</v>
      </c>
      <c r="J141">
        <f t="shared" si="28"/>
        <v>1.1085820492908187</v>
      </c>
      <c r="K141">
        <f t="shared" si="29"/>
        <v>0.46688838961641399</v>
      </c>
      <c r="L141">
        <f t="shared" si="30"/>
        <v>0.53311161038358601</v>
      </c>
      <c r="M141">
        <f t="shared" si="31"/>
        <v>2.1418395107695432</v>
      </c>
      <c r="N141">
        <f t="shared" si="32"/>
        <v>1.8757798189397472</v>
      </c>
    </row>
    <row r="142" spans="1:14" x14ac:dyDescent="0.25">
      <c r="A142" s="4">
        <f>IF('True_Odds_Calculator_2-way'!A143="","",'True_Odds_Calculator_2-way'!A143)</f>
        <v>1.84</v>
      </c>
      <c r="B142" s="4">
        <f>IF('True_Odds_Calculator_2-way'!B143="","",'True_Odds_Calculator_2-way'!B143)</f>
        <v>1.96</v>
      </c>
      <c r="C142" s="4">
        <f t="shared" si="22"/>
        <v>0.54347826086956519</v>
      </c>
      <c r="D142">
        <f t="shared" si="23"/>
        <v>0.51020408163265307</v>
      </c>
      <c r="E142">
        <f t="shared" si="24"/>
        <v>5.3682342502218372E-2</v>
      </c>
      <c r="F142">
        <f t="shared" si="25"/>
        <v>-0.22360248447204967</v>
      </c>
      <c r="G142">
        <v>0</v>
      </c>
      <c r="H142">
        <f t="shared" si="26"/>
        <v>0.27728482697426798</v>
      </c>
      <c r="I142">
        <f t="shared" si="27"/>
        <v>-1.1135885079684349</v>
      </c>
      <c r="J142">
        <f t="shared" si="28"/>
        <v>1.1135885079684349</v>
      </c>
      <c r="K142">
        <f t="shared" si="29"/>
        <v>0.51668522645211723</v>
      </c>
      <c r="L142">
        <f t="shared" si="30"/>
        <v>0.48331477354788277</v>
      </c>
      <c r="M142">
        <f t="shared" si="31"/>
        <v>1.9354143466934854</v>
      </c>
      <c r="N142">
        <f t="shared" si="32"/>
        <v>2.0690449676496976</v>
      </c>
    </row>
    <row r="143" spans="1:14" x14ac:dyDescent="0.25">
      <c r="A143" s="4">
        <f>IF('True_Odds_Calculator_2-way'!A144="","",'True_Odds_Calculator_2-way'!A144)</f>
        <v>1.94</v>
      </c>
      <c r="B143" s="4">
        <f>IF('True_Odds_Calculator_2-way'!B144="","",'True_Odds_Calculator_2-way'!B144)</f>
        <v>1.86</v>
      </c>
      <c r="C143" s="4">
        <f t="shared" si="22"/>
        <v>0.51546391752577325</v>
      </c>
      <c r="D143">
        <f t="shared" si="23"/>
        <v>0.5376344086021505</v>
      </c>
      <c r="E143">
        <f t="shared" si="24"/>
        <v>5.3098326127923645E-2</v>
      </c>
      <c r="F143">
        <f t="shared" si="25"/>
        <v>-0.22403281232679317</v>
      </c>
      <c r="G143">
        <v>0</v>
      </c>
      <c r="H143">
        <f t="shared" si="26"/>
        <v>0.27713113845471676</v>
      </c>
      <c r="I143">
        <f t="shared" si="27"/>
        <v>-1.1122101332503223</v>
      </c>
      <c r="J143">
        <f t="shared" si="28"/>
        <v>1.1122101332503223</v>
      </c>
      <c r="K143">
        <f t="shared" si="29"/>
        <v>0.48888339649451129</v>
      </c>
      <c r="L143">
        <f t="shared" si="30"/>
        <v>0.51111660350548893</v>
      </c>
      <c r="M143">
        <f t="shared" si="31"/>
        <v>2.0454775252553028</v>
      </c>
      <c r="N143">
        <f t="shared" si="32"/>
        <v>1.9565007145952771</v>
      </c>
    </row>
    <row r="144" spans="1:14" x14ac:dyDescent="0.25">
      <c r="A144" s="4">
        <f>IF('True_Odds_Calculator_2-way'!A145="","",'True_Odds_Calculator_2-way'!A145)</f>
        <v>1.76</v>
      </c>
      <c r="B144" s="4">
        <f>IF('True_Odds_Calculator_2-way'!B145="","",'True_Odds_Calculator_2-way'!B145)</f>
        <v>2.13</v>
      </c>
      <c r="C144" s="4">
        <f t="shared" si="22"/>
        <v>0.56818181818181823</v>
      </c>
      <c r="D144">
        <f t="shared" si="23"/>
        <v>0.46948356807511737</v>
      </c>
      <c r="E144">
        <f t="shared" si="24"/>
        <v>3.7665386256935607E-2</v>
      </c>
      <c r="F144">
        <f t="shared" si="25"/>
        <v>-0.22908664105847198</v>
      </c>
      <c r="G144">
        <v>0</v>
      </c>
      <c r="H144">
        <f t="shared" si="26"/>
        <v>0.26675202731540765</v>
      </c>
      <c r="I144">
        <f t="shared" si="27"/>
        <v>-1.0790808419378759</v>
      </c>
      <c r="J144">
        <f t="shared" si="28"/>
        <v>1.0790808419378759</v>
      </c>
      <c r="K144">
        <f t="shared" si="29"/>
        <v>0.54941992687500663</v>
      </c>
      <c r="L144">
        <f t="shared" si="30"/>
        <v>0.45058007312499337</v>
      </c>
      <c r="M144">
        <f t="shared" si="31"/>
        <v>1.8201014398727853</v>
      </c>
      <c r="N144">
        <f t="shared" si="32"/>
        <v>2.2193613513897996</v>
      </c>
    </row>
    <row r="145" spans="1:14" x14ac:dyDescent="0.25">
      <c r="A145" s="4">
        <f>IF('True_Odds_Calculator_2-way'!A146="","",'True_Odds_Calculator_2-way'!A146)</f>
        <v>1.39</v>
      </c>
      <c r="B145" s="4">
        <f>IF('True_Odds_Calculator_2-way'!B146="","",'True_Odds_Calculator_2-way'!B146)</f>
        <v>3.04</v>
      </c>
      <c r="C145" s="4">
        <f t="shared" si="22"/>
        <v>0.71942446043165476</v>
      </c>
      <c r="D145">
        <f t="shared" si="23"/>
        <v>0.32894736842105265</v>
      </c>
      <c r="E145">
        <f t="shared" si="24"/>
        <v>4.8371828852707299E-2</v>
      </c>
      <c r="F145">
        <f t="shared" si="25"/>
        <v>-0.18828095418402124</v>
      </c>
      <c r="G145">
        <v>0</v>
      </c>
      <c r="H145">
        <f t="shared" si="26"/>
        <v>0.23665278303672854</v>
      </c>
      <c r="I145">
        <f t="shared" si="27"/>
        <v>-1.1211213233271875</v>
      </c>
      <c r="J145">
        <f t="shared" si="28"/>
        <v>1.1211213233271875</v>
      </c>
      <c r="K145">
        <f t="shared" si="29"/>
        <v>0.69577931827932715</v>
      </c>
      <c r="L145">
        <f t="shared" si="30"/>
        <v>0.3042206817206729</v>
      </c>
      <c r="M145">
        <f t="shared" si="31"/>
        <v>1.4372373160976029</v>
      </c>
      <c r="N145">
        <f t="shared" si="32"/>
        <v>3.2870874995874626</v>
      </c>
    </row>
    <row r="146" spans="1:14" x14ac:dyDescent="0.25">
      <c r="A146" s="4">
        <f>IF('True_Odds_Calculator_2-way'!A147="","",'True_Odds_Calculator_2-way'!A147)</f>
        <v>1.89</v>
      </c>
      <c r="B146" s="4">
        <f>IF('True_Odds_Calculator_2-way'!B147="","",'True_Odds_Calculator_2-way'!B147)</f>
        <v>1.97</v>
      </c>
      <c r="C146" s="4">
        <f t="shared" si="22"/>
        <v>0.52910052910052918</v>
      </c>
      <c r="D146">
        <f t="shared" si="23"/>
        <v>0.50761421319796951</v>
      </c>
      <c r="E146">
        <f t="shared" si="24"/>
        <v>3.6714742298498582E-2</v>
      </c>
      <c r="F146">
        <f t="shared" si="25"/>
        <v>-0.23186420648349593</v>
      </c>
      <c r="G146">
        <v>0</v>
      </c>
      <c r="H146">
        <f t="shared" si="26"/>
        <v>0.26857894878199451</v>
      </c>
      <c r="I146">
        <f t="shared" si="27"/>
        <v>-1.0762647825142235</v>
      </c>
      <c r="J146">
        <f t="shared" si="28"/>
        <v>1.0762647825142235</v>
      </c>
      <c r="K146">
        <f t="shared" si="29"/>
        <v>0.51075766569338388</v>
      </c>
      <c r="L146">
        <f t="shared" si="30"/>
        <v>0.48924233430661629</v>
      </c>
      <c r="M146">
        <f t="shared" si="31"/>
        <v>1.9578756564376583</v>
      </c>
      <c r="N146">
        <f t="shared" si="32"/>
        <v>2.0439768390387969</v>
      </c>
    </row>
    <row r="147" spans="1:14" x14ac:dyDescent="0.25">
      <c r="A147" s="4">
        <f>IF('True_Odds_Calculator_2-way'!A148="","",'True_Odds_Calculator_2-way'!A148)</f>
        <v>1.63</v>
      </c>
      <c r="B147" s="4">
        <f>IF('True_Odds_Calculator_2-way'!B148="","",'True_Odds_Calculator_2-way'!B148)</f>
        <v>2.36</v>
      </c>
      <c r="C147" s="4">
        <f t="shared" si="22"/>
        <v>0.61349693251533743</v>
      </c>
      <c r="D147">
        <f t="shared" si="23"/>
        <v>0.42372881355932207</v>
      </c>
      <c r="E147">
        <f t="shared" si="24"/>
        <v>3.7225746074659449E-2</v>
      </c>
      <c r="F147">
        <f t="shared" si="25"/>
        <v>-0.2227305812623479</v>
      </c>
      <c r="G147">
        <v>0</v>
      </c>
      <c r="H147">
        <f t="shared" si="26"/>
        <v>0.25995632733700741</v>
      </c>
      <c r="I147">
        <f t="shared" si="27"/>
        <v>-1.0803395392536073</v>
      </c>
      <c r="J147">
        <f t="shared" si="28"/>
        <v>1.0803395392536073</v>
      </c>
      <c r="K147">
        <f t="shared" si="29"/>
        <v>0.59502066132535514</v>
      </c>
      <c r="L147">
        <f t="shared" si="30"/>
        <v>0.40497933867464492</v>
      </c>
      <c r="M147">
        <f t="shared" si="31"/>
        <v>1.6806139097297725</v>
      </c>
      <c r="N147">
        <f t="shared" si="32"/>
        <v>2.4692617733849058</v>
      </c>
    </row>
    <row r="148" spans="1:14" x14ac:dyDescent="0.25">
      <c r="A148" s="4">
        <f>IF('True_Odds_Calculator_2-way'!A149="","",'True_Odds_Calculator_2-way'!A149)</f>
        <v>1.5</v>
      </c>
      <c r="B148" s="4">
        <f>IF('True_Odds_Calculator_2-way'!B149="","",'True_Odds_Calculator_2-way'!B149)</f>
        <v>2.67</v>
      </c>
      <c r="C148" s="4">
        <f t="shared" si="22"/>
        <v>0.66666666666666663</v>
      </c>
      <c r="D148">
        <f t="shared" si="23"/>
        <v>0.37453183520599254</v>
      </c>
      <c r="E148">
        <f t="shared" si="24"/>
        <v>4.1198501872659055E-2</v>
      </c>
      <c r="F148">
        <f t="shared" si="25"/>
        <v>-0.20848938826466923</v>
      </c>
      <c r="G148">
        <v>0</v>
      </c>
      <c r="H148">
        <f t="shared" si="26"/>
        <v>0.24968789013732834</v>
      </c>
      <c r="I148">
        <f t="shared" si="27"/>
        <v>-1.0943513103291653</v>
      </c>
      <c r="J148">
        <f t="shared" si="28"/>
        <v>1.0943513103291653</v>
      </c>
      <c r="K148">
        <f t="shared" si="29"/>
        <v>0.64633902211550998</v>
      </c>
      <c r="L148">
        <f t="shared" si="30"/>
        <v>0.35366097788449008</v>
      </c>
      <c r="M148">
        <f t="shared" si="31"/>
        <v>1.547175655164583</v>
      </c>
      <c r="N148">
        <f t="shared" si="32"/>
        <v>2.8275666882497057</v>
      </c>
    </row>
    <row r="149" spans="1:14" x14ac:dyDescent="0.25">
      <c r="A149" s="4">
        <f>IF('True_Odds_Calculator_2-way'!A150="","",'True_Odds_Calculator_2-way'!A150)</f>
        <v>1.96</v>
      </c>
      <c r="B149" s="4">
        <f>IF('True_Odds_Calculator_2-way'!B150="","",'True_Odds_Calculator_2-way'!B150)</f>
        <v>1.91</v>
      </c>
      <c r="C149" s="4">
        <f t="shared" si="22"/>
        <v>0.51020408163265307</v>
      </c>
      <c r="D149">
        <f t="shared" si="23"/>
        <v>0.52356020942408377</v>
      </c>
      <c r="E149">
        <f t="shared" si="24"/>
        <v>3.3764291056736839E-2</v>
      </c>
      <c r="F149">
        <f t="shared" si="25"/>
        <v>-0.23335826477187727</v>
      </c>
      <c r="G149">
        <v>0</v>
      </c>
      <c r="H149">
        <f t="shared" si="26"/>
        <v>0.26712255582861416</v>
      </c>
      <c r="I149">
        <f t="shared" si="27"/>
        <v>-1.0699012312772824</v>
      </c>
      <c r="J149">
        <f t="shared" si="28"/>
        <v>1.0699012312772824</v>
      </c>
      <c r="K149">
        <f t="shared" si="29"/>
        <v>0.49331431287667615</v>
      </c>
      <c r="L149">
        <f t="shared" si="30"/>
        <v>0.50668568712332396</v>
      </c>
      <c r="M149">
        <f t="shared" si="31"/>
        <v>2.0271051820261912</v>
      </c>
      <c r="N149">
        <f t="shared" si="32"/>
        <v>1.9736101204623264</v>
      </c>
    </row>
    <row r="150" spans="1:14" x14ac:dyDescent="0.25">
      <c r="A150" s="4">
        <f>IF('True_Odds_Calculator_2-way'!A151="","",'True_Odds_Calculator_2-way'!A151)</f>
        <v>2.16</v>
      </c>
      <c r="B150" s="4">
        <f>IF('True_Odds_Calculator_2-way'!B151="","",'True_Odds_Calculator_2-way'!B151)</f>
        <v>1.74</v>
      </c>
      <c r="C150" s="4">
        <f t="shared" si="22"/>
        <v>0.46296296296296291</v>
      </c>
      <c r="D150">
        <f t="shared" si="23"/>
        <v>0.57471264367816088</v>
      </c>
      <c r="E150">
        <f t="shared" si="24"/>
        <v>3.7675606641123682E-2</v>
      </c>
      <c r="F150">
        <f t="shared" si="25"/>
        <v>-0.22839506172839519</v>
      </c>
      <c r="G150">
        <v>0</v>
      </c>
      <c r="H150">
        <f t="shared" si="26"/>
        <v>0.26607066836951887</v>
      </c>
      <c r="I150">
        <f t="shared" si="27"/>
        <v>-1.0793322294408634</v>
      </c>
      <c r="J150">
        <f t="shared" si="28"/>
        <v>1.0793322294408634</v>
      </c>
      <c r="K150">
        <f t="shared" si="29"/>
        <v>0.44404472798104189</v>
      </c>
      <c r="L150">
        <f t="shared" si="30"/>
        <v>0.55595527201895822</v>
      </c>
      <c r="M150">
        <f t="shared" si="31"/>
        <v>2.2520253861514017</v>
      </c>
      <c r="N150">
        <f t="shared" si="32"/>
        <v>1.7987058497862392</v>
      </c>
    </row>
    <row r="151" spans="1:14" x14ac:dyDescent="0.25">
      <c r="A151" s="4">
        <f>IF('True_Odds_Calculator_2-way'!A152="","",'True_Odds_Calculator_2-way'!A152)</f>
        <v>2.0299999999999998</v>
      </c>
      <c r="B151" s="4">
        <f>IF('True_Odds_Calculator_2-way'!B152="","",'True_Odds_Calculator_2-way'!B152)</f>
        <v>1.86</v>
      </c>
      <c r="C151" s="4">
        <f t="shared" si="22"/>
        <v>0.49261083743842371</v>
      </c>
      <c r="D151">
        <f t="shared" si="23"/>
        <v>0.5376344086021505</v>
      </c>
      <c r="E151">
        <f t="shared" si="24"/>
        <v>3.0245246040574214E-2</v>
      </c>
      <c r="F151">
        <f t="shared" si="25"/>
        <v>-0.23459929021664283</v>
      </c>
      <c r="G151">
        <v>0</v>
      </c>
      <c r="H151">
        <f t="shared" si="26"/>
        <v>0.26484453625721704</v>
      </c>
      <c r="I151">
        <f t="shared" si="27"/>
        <v>-1.0625078858299792</v>
      </c>
      <c r="J151">
        <f t="shared" si="28"/>
        <v>1.0625078858299792</v>
      </c>
      <c r="K151">
        <f t="shared" si="29"/>
        <v>0.47746756040114985</v>
      </c>
      <c r="L151">
        <f t="shared" si="30"/>
        <v>0.5225324395988501</v>
      </c>
      <c r="M151">
        <f t="shared" si="31"/>
        <v>2.0943831224048783</v>
      </c>
      <c r="N151">
        <f t="shared" si="32"/>
        <v>1.9137567818137824</v>
      </c>
    </row>
    <row r="152" spans="1:14" x14ac:dyDescent="0.25">
      <c r="A152" s="4">
        <f>IF('True_Odds_Calculator_2-way'!A153="","",'True_Odds_Calculator_2-way'!A153)</f>
        <v>1.65</v>
      </c>
      <c r="B152" s="4">
        <f>IF('True_Odds_Calculator_2-way'!B153="","",'True_Odds_Calculator_2-way'!B153)</f>
        <v>2.35</v>
      </c>
      <c r="C152" s="4">
        <f t="shared" si="22"/>
        <v>0.60606060606060608</v>
      </c>
      <c r="D152">
        <f t="shared" si="23"/>
        <v>0.42553191489361702</v>
      </c>
      <c r="E152">
        <f t="shared" si="24"/>
        <v>3.1592520954223158E-2</v>
      </c>
      <c r="F152">
        <f t="shared" si="25"/>
        <v>-0.22630560928433263</v>
      </c>
      <c r="G152">
        <v>0</v>
      </c>
      <c r="H152">
        <f t="shared" si="26"/>
        <v>0.25789813023855579</v>
      </c>
      <c r="I152">
        <f t="shared" si="27"/>
        <v>-1.0675210253672478</v>
      </c>
      <c r="J152">
        <f t="shared" si="28"/>
        <v>1.0675210253672478</v>
      </c>
      <c r="K152">
        <f t="shared" si="29"/>
        <v>0.59035757177177173</v>
      </c>
      <c r="L152">
        <f t="shared" si="30"/>
        <v>0.40964242822822811</v>
      </c>
      <c r="M152">
        <f t="shared" si="31"/>
        <v>1.6938886664887112</v>
      </c>
      <c r="N152">
        <f t="shared" si="32"/>
        <v>2.4411533842457849</v>
      </c>
    </row>
    <row r="153" spans="1:14" x14ac:dyDescent="0.25">
      <c r="A153" s="4">
        <f>IF('True_Odds_Calculator_2-way'!A154="","",'True_Odds_Calculator_2-way'!A154)</f>
        <v>1.95</v>
      </c>
      <c r="B153" s="4">
        <f>IF('True_Odds_Calculator_2-way'!B154="","",'True_Odds_Calculator_2-way'!B154)</f>
        <v>1.93</v>
      </c>
      <c r="C153" s="4">
        <f t="shared" si="22"/>
        <v>0.51282051282051289</v>
      </c>
      <c r="D153">
        <f t="shared" si="23"/>
        <v>0.5181347150259068</v>
      </c>
      <c r="E153">
        <f t="shared" si="24"/>
        <v>3.0955227846419575E-2</v>
      </c>
      <c r="F153">
        <f t="shared" si="25"/>
        <v>-0.23475488242327625</v>
      </c>
      <c r="G153">
        <v>0</v>
      </c>
      <c r="H153">
        <f t="shared" si="26"/>
        <v>0.26571011026969582</v>
      </c>
      <c r="I153">
        <f t="shared" si="27"/>
        <v>-1.0638899909514294</v>
      </c>
      <c r="J153">
        <f t="shared" si="28"/>
        <v>1.0638899909514294</v>
      </c>
      <c r="K153">
        <f t="shared" si="29"/>
        <v>0.49734035027939766</v>
      </c>
      <c r="L153">
        <f t="shared" si="30"/>
        <v>0.50265964972060251</v>
      </c>
      <c r="M153">
        <f t="shared" si="31"/>
        <v>2.0106954914038573</v>
      </c>
      <c r="N153">
        <f t="shared" si="32"/>
        <v>1.9894176915848294</v>
      </c>
    </row>
    <row r="154" spans="1:14" x14ac:dyDescent="0.25">
      <c r="A154" s="4">
        <f>IF('True_Odds_Calculator_2-way'!A155="","",'True_Odds_Calculator_2-way'!A155)</f>
        <v>1.7</v>
      </c>
      <c r="B154" s="4">
        <f>IF('True_Odds_Calculator_2-way'!B155="","",'True_Odds_Calculator_2-way'!B155)</f>
        <v>2.25</v>
      </c>
      <c r="C154" s="4">
        <f t="shared" si="22"/>
        <v>0.58823529411764708</v>
      </c>
      <c r="D154">
        <f t="shared" si="23"/>
        <v>0.44444444444444442</v>
      </c>
      <c r="E154">
        <f t="shared" si="24"/>
        <v>3.2679738562091387E-2</v>
      </c>
      <c r="F154">
        <f t="shared" si="25"/>
        <v>-0.2287581699346406</v>
      </c>
      <c r="G154">
        <v>0</v>
      </c>
      <c r="H154">
        <f t="shared" si="26"/>
        <v>0.26143790849673204</v>
      </c>
      <c r="I154">
        <f t="shared" si="27"/>
        <v>-1.0690449676496974</v>
      </c>
      <c r="J154">
        <f t="shared" si="28"/>
        <v>1.0690449676496974</v>
      </c>
      <c r="K154">
        <f t="shared" si="29"/>
        <v>0.57197391510275408</v>
      </c>
      <c r="L154">
        <f t="shared" si="30"/>
        <v>0.42802608489724608</v>
      </c>
      <c r="M154">
        <f t="shared" si="31"/>
        <v>1.7483314773547878</v>
      </c>
      <c r="N154">
        <f t="shared" si="32"/>
        <v>2.3363062095621219</v>
      </c>
    </row>
    <row r="155" spans="1:14" x14ac:dyDescent="0.25">
      <c r="A155" s="4">
        <f>IF('True_Odds_Calculator_2-way'!A156="","",'True_Odds_Calculator_2-way'!A156)</f>
        <v>1.9</v>
      </c>
      <c r="B155" s="4">
        <f>IF('True_Odds_Calculator_2-way'!B156="","",'True_Odds_Calculator_2-way'!B156)</f>
        <v>1.98</v>
      </c>
      <c r="C155" s="4">
        <f t="shared" si="22"/>
        <v>0.52631578947368418</v>
      </c>
      <c r="D155">
        <f t="shared" si="23"/>
        <v>0.50505050505050508</v>
      </c>
      <c r="E155">
        <f t="shared" si="24"/>
        <v>3.1366294524189264E-2</v>
      </c>
      <c r="F155">
        <f t="shared" si="25"/>
        <v>-0.23444976076555024</v>
      </c>
      <c r="G155">
        <v>0</v>
      </c>
      <c r="H155">
        <f t="shared" si="26"/>
        <v>0.26581605528973951</v>
      </c>
      <c r="I155">
        <f t="shared" si="27"/>
        <v>-1.0647942749998998</v>
      </c>
      <c r="J155">
        <f t="shared" si="28"/>
        <v>1.0647942749998998</v>
      </c>
      <c r="K155">
        <f t="shared" si="29"/>
        <v>0.51064311812610408</v>
      </c>
      <c r="L155">
        <f t="shared" si="30"/>
        <v>0.48935688187389592</v>
      </c>
      <c r="M155">
        <f t="shared" si="31"/>
        <v>1.9583148474999099</v>
      </c>
      <c r="N155">
        <f t="shared" si="32"/>
        <v>2.0434983894999017</v>
      </c>
    </row>
    <row r="156" spans="1:14" x14ac:dyDescent="0.25">
      <c r="A156" s="4">
        <f>IF('True_Odds_Calculator_2-way'!A157="","",'True_Odds_Calculator_2-way'!A157)</f>
        <v>1.88</v>
      </c>
      <c r="B156" s="4">
        <f>IF('True_Odds_Calculator_2-way'!B157="","",'True_Odds_Calculator_2-way'!B157)</f>
        <v>2.0099999999999998</v>
      </c>
      <c r="C156" s="4">
        <f t="shared" si="22"/>
        <v>0.53191489361702127</v>
      </c>
      <c r="D156">
        <f t="shared" si="23"/>
        <v>0.49751243781094534</v>
      </c>
      <c r="E156">
        <f t="shared" si="24"/>
        <v>2.9427331427966497E-2</v>
      </c>
      <c r="F156">
        <f t="shared" si="25"/>
        <v>-0.23520694400338749</v>
      </c>
      <c r="G156">
        <v>0</v>
      </c>
      <c r="H156">
        <f t="shared" si="26"/>
        <v>0.26463427543135393</v>
      </c>
      <c r="I156">
        <f t="shared" si="27"/>
        <v>-1.060713208766217</v>
      </c>
      <c r="J156">
        <f t="shared" si="28"/>
        <v>1.060713208766217</v>
      </c>
      <c r="K156">
        <f t="shared" si="29"/>
        <v>0.5172161542198922</v>
      </c>
      <c r="L156">
        <f t="shared" si="30"/>
        <v>0.48278384578010813</v>
      </c>
      <c r="M156">
        <f t="shared" si="31"/>
        <v>1.9334276237142709</v>
      </c>
      <c r="N156">
        <f t="shared" si="32"/>
        <v>2.0713203408538785</v>
      </c>
    </row>
    <row r="157" spans="1:14" x14ac:dyDescent="0.25">
      <c r="A157" s="4">
        <f>IF('True_Odds_Calculator_2-way'!A158="","",'True_Odds_Calculator_2-way'!A158)</f>
        <v>2.09</v>
      </c>
      <c r="B157" s="4">
        <f>IF('True_Odds_Calculator_2-way'!B158="","",'True_Odds_Calculator_2-way'!B158)</f>
        <v>1.79</v>
      </c>
      <c r="C157" s="4">
        <f t="shared" si="22"/>
        <v>0.47846889952153115</v>
      </c>
      <c r="D157">
        <f t="shared" si="23"/>
        <v>0.55865921787709494</v>
      </c>
      <c r="E157">
        <f t="shared" si="24"/>
        <v>3.7128117398625982E-2</v>
      </c>
      <c r="F157">
        <f t="shared" si="25"/>
        <v>-0.23017294378658693</v>
      </c>
      <c r="G157">
        <v>0</v>
      </c>
      <c r="H157">
        <f t="shared" si="26"/>
        <v>0.26730106118521291</v>
      </c>
      <c r="I157">
        <f t="shared" si="27"/>
        <v>-1.077638764691236</v>
      </c>
      <c r="J157">
        <f t="shared" si="28"/>
        <v>1.077638764691236</v>
      </c>
      <c r="K157">
        <f t="shared" si="29"/>
        <v>0.45984913425207868</v>
      </c>
      <c r="L157">
        <f t="shared" si="30"/>
        <v>0.54015086574792148</v>
      </c>
      <c r="M157">
        <f t="shared" si="31"/>
        <v>2.1746262535134471</v>
      </c>
      <c r="N157">
        <f t="shared" si="32"/>
        <v>1.8513346241060764</v>
      </c>
    </row>
    <row r="158" spans="1:14" x14ac:dyDescent="0.25">
      <c r="A158" s="4">
        <f>IF('True_Odds_Calculator_2-way'!A159="","",'True_Odds_Calculator_2-way'!A159)</f>
        <v>2.33</v>
      </c>
      <c r="B158" s="4">
        <f>IF('True_Odds_Calculator_2-way'!B159="","",'True_Odds_Calculator_2-way'!B159)</f>
        <v>1.65</v>
      </c>
      <c r="C158" s="4">
        <f t="shared" si="22"/>
        <v>0.42918454935622319</v>
      </c>
      <c r="D158">
        <f t="shared" si="23"/>
        <v>0.60606060606060608</v>
      </c>
      <c r="E158">
        <f t="shared" si="24"/>
        <v>3.5245155416829377E-2</v>
      </c>
      <c r="F158">
        <f t="shared" si="25"/>
        <v>-0.22486669267785131</v>
      </c>
      <c r="G158">
        <v>0</v>
      </c>
      <c r="H158">
        <f t="shared" si="26"/>
        <v>0.26011184809468074</v>
      </c>
      <c r="I158">
        <f t="shared" si="27"/>
        <v>-1.0755175492958089</v>
      </c>
      <c r="J158">
        <f t="shared" si="28"/>
        <v>1.0755175492958089</v>
      </c>
      <c r="K158">
        <f t="shared" si="29"/>
        <v>0.41144841377386249</v>
      </c>
      <c r="L158">
        <f t="shared" si="30"/>
        <v>0.58855158622613757</v>
      </c>
      <c r="M158">
        <f t="shared" si="31"/>
        <v>2.4304383405634256</v>
      </c>
      <c r="N158">
        <f t="shared" si="32"/>
        <v>1.6990864070422753</v>
      </c>
    </row>
    <row r="159" spans="1:14" x14ac:dyDescent="0.25">
      <c r="A159" s="4">
        <f>IF('True_Odds_Calculator_2-way'!A160="","",'True_Odds_Calculator_2-way'!A160)</f>
        <v>2.35</v>
      </c>
      <c r="B159" s="4">
        <f>IF('True_Odds_Calculator_2-way'!B160="","",'True_Odds_Calculator_2-way'!B160)</f>
        <v>1.65</v>
      </c>
      <c r="C159" s="4">
        <f t="shared" si="22"/>
        <v>0.42553191489361702</v>
      </c>
      <c r="D159">
        <f t="shared" si="23"/>
        <v>0.60606060606060608</v>
      </c>
      <c r="E159">
        <f t="shared" si="24"/>
        <v>3.1592520954223158E-2</v>
      </c>
      <c r="F159">
        <f t="shared" si="25"/>
        <v>-0.22630560928433263</v>
      </c>
      <c r="G159">
        <v>0</v>
      </c>
      <c r="H159">
        <f t="shared" si="26"/>
        <v>0.25789813023855579</v>
      </c>
      <c r="I159">
        <f t="shared" si="27"/>
        <v>-1.0675210253672478</v>
      </c>
      <c r="J159">
        <f t="shared" si="28"/>
        <v>1.0675210253672478</v>
      </c>
      <c r="K159">
        <f t="shared" si="29"/>
        <v>0.40964242822822811</v>
      </c>
      <c r="L159">
        <f t="shared" si="30"/>
        <v>0.59035757177177173</v>
      </c>
      <c r="M159">
        <f t="shared" si="31"/>
        <v>2.4411533842457849</v>
      </c>
      <c r="N159">
        <f t="shared" si="32"/>
        <v>1.6938886664887112</v>
      </c>
    </row>
    <row r="160" spans="1:14" x14ac:dyDescent="0.25">
      <c r="A160" s="4">
        <f>IF('True_Odds_Calculator_2-way'!A161="","",'True_Odds_Calculator_2-way'!A161)</f>
        <v>1.55</v>
      </c>
      <c r="B160" s="4">
        <f>IF('True_Odds_Calculator_2-way'!B161="","",'True_Odds_Calculator_2-way'!B161)</f>
        <v>2.52</v>
      </c>
      <c r="C160" s="4">
        <f t="shared" si="22"/>
        <v>0.64516129032258063</v>
      </c>
      <c r="D160">
        <f t="shared" si="23"/>
        <v>0.3968253968253968</v>
      </c>
      <c r="E160">
        <f t="shared" si="24"/>
        <v>4.1986687147977486E-2</v>
      </c>
      <c r="F160">
        <f t="shared" si="25"/>
        <v>-0.21402969790066562</v>
      </c>
      <c r="G160">
        <v>0</v>
      </c>
      <c r="H160">
        <f t="shared" si="26"/>
        <v>0.2560163850486431</v>
      </c>
      <c r="I160">
        <f t="shared" si="27"/>
        <v>-1.0936965981495177</v>
      </c>
      <c r="J160">
        <f t="shared" si="28"/>
        <v>1.0936965981495177</v>
      </c>
      <c r="K160">
        <f t="shared" si="29"/>
        <v>0.62440169479072494</v>
      </c>
      <c r="L160">
        <f t="shared" si="30"/>
        <v>0.37559830520927512</v>
      </c>
      <c r="M160">
        <f t="shared" si="31"/>
        <v>1.6015331289822348</v>
      </c>
      <c r="N160">
        <f t="shared" si="32"/>
        <v>2.662418829187267</v>
      </c>
    </row>
    <row r="161" spans="1:14" x14ac:dyDescent="0.25">
      <c r="A161" s="4">
        <f>IF('True_Odds_Calculator_2-way'!A162="","",'True_Odds_Calculator_2-way'!A162)</f>
        <v>2.34</v>
      </c>
      <c r="B161" s="4">
        <f>IF('True_Odds_Calculator_2-way'!B162="","",'True_Odds_Calculator_2-way'!B162)</f>
        <v>1.64</v>
      </c>
      <c r="C161" s="4">
        <f t="shared" si="22"/>
        <v>0.42735042735042739</v>
      </c>
      <c r="D161">
        <f t="shared" si="23"/>
        <v>0.6097560975609756</v>
      </c>
      <c r="E161">
        <f t="shared" si="24"/>
        <v>3.7106524911402872E-2</v>
      </c>
      <c r="F161">
        <f t="shared" si="25"/>
        <v>-0.22347300396080894</v>
      </c>
      <c r="G161">
        <v>0</v>
      </c>
      <c r="H161">
        <f t="shared" si="26"/>
        <v>0.26057952887221181</v>
      </c>
      <c r="I161">
        <f t="shared" si="27"/>
        <v>-1.0798355319766999</v>
      </c>
      <c r="J161">
        <f t="shared" si="28"/>
        <v>1.0798355319766999</v>
      </c>
      <c r="K161">
        <f t="shared" si="29"/>
        <v>0.40866707460459728</v>
      </c>
      <c r="L161">
        <f t="shared" si="30"/>
        <v>0.59133292539540294</v>
      </c>
      <c r="M161">
        <f t="shared" si="31"/>
        <v>2.4469796128487777</v>
      </c>
      <c r="N161">
        <f t="shared" si="32"/>
        <v>1.6910947404650878</v>
      </c>
    </row>
    <row r="162" spans="1:14" x14ac:dyDescent="0.25">
      <c r="A162" s="4">
        <f>IF('True_Odds_Calculator_2-way'!A163="","",'True_Odds_Calculator_2-way'!A163)</f>
        <v>1.51</v>
      </c>
      <c r="B162" s="4">
        <f>IF('True_Odds_Calculator_2-way'!B163="","",'True_Odds_Calculator_2-way'!B163)</f>
        <v>2.59</v>
      </c>
      <c r="C162" s="4">
        <f t="shared" si="22"/>
        <v>0.66225165562913912</v>
      </c>
      <c r="D162">
        <f t="shared" si="23"/>
        <v>0.38610038610038611</v>
      </c>
      <c r="E162">
        <f t="shared" si="24"/>
        <v>4.8352041729525119E-2</v>
      </c>
      <c r="F162">
        <f t="shared" si="25"/>
        <v>-0.20734357820450544</v>
      </c>
      <c r="G162">
        <v>0</v>
      </c>
      <c r="H162">
        <f t="shared" si="26"/>
        <v>0.25569561993403056</v>
      </c>
      <c r="I162">
        <f t="shared" si="27"/>
        <v>-1.1104943410879491</v>
      </c>
      <c r="J162">
        <f t="shared" si="28"/>
        <v>1.1104943410879491</v>
      </c>
      <c r="K162">
        <f t="shared" si="29"/>
        <v>0.63842605445535372</v>
      </c>
      <c r="L162">
        <f t="shared" si="30"/>
        <v>0.36157394554464639</v>
      </c>
      <c r="M162">
        <f t="shared" si="31"/>
        <v>1.566352113954854</v>
      </c>
      <c r="N162">
        <f t="shared" si="32"/>
        <v>2.7656860023298391</v>
      </c>
    </row>
    <row r="163" spans="1:14" x14ac:dyDescent="0.25">
      <c r="A163" s="4">
        <f>IF('True_Odds_Calculator_2-way'!A164="","",'True_Odds_Calculator_2-way'!A164)</f>
        <v>2.48</v>
      </c>
      <c r="B163" s="4">
        <f>IF('True_Odds_Calculator_2-way'!B164="","",'True_Odds_Calculator_2-way'!B164)</f>
        <v>1.57</v>
      </c>
      <c r="C163" s="4">
        <f t="shared" si="22"/>
        <v>0.40322580645161293</v>
      </c>
      <c r="D163">
        <f t="shared" si="23"/>
        <v>0.63694267515923564</v>
      </c>
      <c r="E163">
        <f t="shared" si="24"/>
        <v>4.0168481610848517E-2</v>
      </c>
      <c r="F163">
        <f t="shared" si="25"/>
        <v>-0.21666324224368205</v>
      </c>
      <c r="G163">
        <v>0</v>
      </c>
      <c r="H163">
        <f t="shared" si="26"/>
        <v>0.25683172385453051</v>
      </c>
      <c r="I163">
        <f t="shared" si="27"/>
        <v>-1.0887588907733552</v>
      </c>
      <c r="J163">
        <f t="shared" si="28"/>
        <v>1.0887588907733552</v>
      </c>
      <c r="K163">
        <f t="shared" si="29"/>
        <v>0.38294175852351953</v>
      </c>
      <c r="L163">
        <f t="shared" si="30"/>
        <v>0.61705824147648058</v>
      </c>
      <c r="M163">
        <f t="shared" si="31"/>
        <v>2.6113631583445658</v>
      </c>
      <c r="N163">
        <f t="shared" si="32"/>
        <v>1.6205925677408124</v>
      </c>
    </row>
    <row r="164" spans="1:14" x14ac:dyDescent="0.25">
      <c r="A164" s="4">
        <f>IF('True_Odds_Calculator_2-way'!A165="","",'True_Odds_Calculator_2-way'!A165)</f>
        <v>2.4700000000000002</v>
      </c>
      <c r="B164" s="4">
        <f>IF('True_Odds_Calculator_2-way'!B165="","",'True_Odds_Calculator_2-way'!B165)</f>
        <v>1.58</v>
      </c>
      <c r="C164" s="4">
        <f t="shared" si="22"/>
        <v>0.40485829959514169</v>
      </c>
      <c r="D164">
        <f t="shared" si="23"/>
        <v>0.63291139240506322</v>
      </c>
      <c r="E164">
        <f t="shared" si="24"/>
        <v>3.7769692000204858E-2</v>
      </c>
      <c r="F164">
        <f t="shared" si="25"/>
        <v>-0.2184697381233025</v>
      </c>
      <c r="G164">
        <v>0</v>
      </c>
      <c r="H164">
        <f t="shared" si="26"/>
        <v>0.25623943012350736</v>
      </c>
      <c r="I164">
        <f t="shared" si="27"/>
        <v>-1.0829972051127188</v>
      </c>
      <c r="J164">
        <f t="shared" si="28"/>
        <v>1.0829972051127188</v>
      </c>
      <c r="K164">
        <f t="shared" si="29"/>
        <v>0.3858015922237128</v>
      </c>
      <c r="L164">
        <f t="shared" si="30"/>
        <v>0.61419840777628731</v>
      </c>
      <c r="M164">
        <f t="shared" si="31"/>
        <v>2.5920058915156967</v>
      </c>
      <c r="N164">
        <f t="shared" si="32"/>
        <v>1.6281383789653769</v>
      </c>
    </row>
    <row r="165" spans="1:14" x14ac:dyDescent="0.25">
      <c r="A165" s="4">
        <f>IF('True_Odds_Calculator_2-way'!A166="","",'True_Odds_Calculator_2-way'!A166)</f>
        <v>1.75</v>
      </c>
      <c r="B165" s="4">
        <f>IF('True_Odds_Calculator_2-way'!B166="","",'True_Odds_Calculator_2-way'!B166)</f>
        <v>2.14</v>
      </c>
      <c r="C165" s="4">
        <f t="shared" si="22"/>
        <v>0.5714285714285714</v>
      </c>
      <c r="D165">
        <f t="shared" si="23"/>
        <v>0.46728971962616822</v>
      </c>
      <c r="E165">
        <f t="shared" si="24"/>
        <v>3.8718291054739673E-2</v>
      </c>
      <c r="F165">
        <f t="shared" si="25"/>
        <v>-0.22830440587449929</v>
      </c>
      <c r="G165">
        <v>0</v>
      </c>
      <c r="H165">
        <f t="shared" si="26"/>
        <v>0.26702269692923897</v>
      </c>
      <c r="I165">
        <f t="shared" si="27"/>
        <v>-1.0814761408717504</v>
      </c>
      <c r="J165">
        <f t="shared" si="28"/>
        <v>1.0814761408717504</v>
      </c>
      <c r="K165">
        <f t="shared" si="29"/>
        <v>0.55214846039654741</v>
      </c>
      <c r="L165">
        <f t="shared" si="30"/>
        <v>0.44785153960345248</v>
      </c>
      <c r="M165">
        <f t="shared" si="31"/>
        <v>1.8111071056538131</v>
      </c>
      <c r="N165">
        <f t="shared" si="32"/>
        <v>2.2328828005937953</v>
      </c>
    </row>
    <row r="166" spans="1:14" x14ac:dyDescent="0.25">
      <c r="A166" s="4">
        <f>IF('True_Odds_Calculator_2-way'!A167="","",'True_Odds_Calculator_2-way'!A167)</f>
        <v>2.39</v>
      </c>
      <c r="B166" s="4">
        <f>IF('True_Odds_Calculator_2-way'!B167="","",'True_Odds_Calculator_2-way'!B167)</f>
        <v>1.6</v>
      </c>
      <c r="C166" s="4">
        <f t="shared" si="22"/>
        <v>0.41841004184100417</v>
      </c>
      <c r="D166">
        <f t="shared" si="23"/>
        <v>0.625</v>
      </c>
      <c r="E166">
        <f t="shared" si="24"/>
        <v>4.3410041841004166E-2</v>
      </c>
      <c r="F166">
        <f t="shared" si="25"/>
        <v>-0.21809623430962344</v>
      </c>
      <c r="G166">
        <v>0</v>
      </c>
      <c r="H166">
        <f t="shared" si="26"/>
        <v>0.2615062761506276</v>
      </c>
      <c r="I166">
        <f t="shared" si="27"/>
        <v>-1.0950071996960069</v>
      </c>
      <c r="J166">
        <f t="shared" si="28"/>
        <v>1.0950071996960069</v>
      </c>
      <c r="K166">
        <f t="shared" si="29"/>
        <v>0.39650127157781001</v>
      </c>
      <c r="L166">
        <f t="shared" si="30"/>
        <v>0.6034987284221901</v>
      </c>
      <c r="M166">
        <f t="shared" si="31"/>
        <v>2.52206000757745</v>
      </c>
      <c r="N166">
        <f t="shared" si="32"/>
        <v>1.6570043198176039</v>
      </c>
    </row>
    <row r="167" spans="1:14" x14ac:dyDescent="0.25">
      <c r="A167" s="4">
        <f>IF('True_Odds_Calculator_2-way'!A168="","",'True_Odds_Calculator_2-way'!A168)</f>
        <v>2.2599999999999998</v>
      </c>
      <c r="B167" s="4">
        <f>IF('True_Odds_Calculator_2-way'!B168="","",'True_Odds_Calculator_2-way'!B168)</f>
        <v>1.66</v>
      </c>
      <c r="C167" s="4">
        <f t="shared" si="22"/>
        <v>0.44247787610619471</v>
      </c>
      <c r="D167">
        <f t="shared" si="23"/>
        <v>0.60240963855421692</v>
      </c>
      <c r="E167">
        <f t="shared" si="24"/>
        <v>4.4887514660411743E-2</v>
      </c>
      <c r="F167">
        <f t="shared" si="25"/>
        <v>-0.22166542275295864</v>
      </c>
      <c r="G167">
        <v>0</v>
      </c>
      <c r="H167">
        <f t="shared" si="26"/>
        <v>0.26655293741337033</v>
      </c>
      <c r="I167">
        <f t="shared" si="27"/>
        <v>-1.0965861582662819</v>
      </c>
      <c r="J167">
        <f t="shared" si="28"/>
        <v>1.0965861582662819</v>
      </c>
      <c r="K167">
        <f t="shared" si="29"/>
        <v>0.41986841535706632</v>
      </c>
      <c r="L167">
        <f t="shared" si="30"/>
        <v>0.58013158464293357</v>
      </c>
      <c r="M167">
        <f t="shared" si="31"/>
        <v>2.3816985594155153</v>
      </c>
      <c r="N167">
        <f t="shared" si="32"/>
        <v>1.7237468644557461</v>
      </c>
    </row>
    <row r="168" spans="1:14" x14ac:dyDescent="0.25">
      <c r="A168" s="4">
        <f>IF('True_Odds_Calculator_2-way'!A169="","",'True_Odds_Calculator_2-way'!A169)</f>
        <v>2.16</v>
      </c>
      <c r="B168" s="4">
        <f>IF('True_Odds_Calculator_2-way'!B169="","",'True_Odds_Calculator_2-way'!B169)</f>
        <v>1.72</v>
      </c>
      <c r="C168" s="4">
        <f t="shared" si="22"/>
        <v>0.46296296296296291</v>
      </c>
      <c r="D168">
        <f t="shared" si="23"/>
        <v>0.58139534883720934</v>
      </c>
      <c r="E168">
        <f t="shared" si="24"/>
        <v>4.4358311800172245E-2</v>
      </c>
      <c r="F168">
        <f t="shared" si="25"/>
        <v>-0.22480620155038755</v>
      </c>
      <c r="G168">
        <v>0</v>
      </c>
      <c r="H168">
        <f t="shared" si="26"/>
        <v>0.26916451335055985</v>
      </c>
      <c r="I168">
        <f t="shared" si="27"/>
        <v>-1.0942202738310214</v>
      </c>
      <c r="J168">
        <f t="shared" si="28"/>
        <v>1.0942202738310214</v>
      </c>
      <c r="K168">
        <f t="shared" si="29"/>
        <v>0.44066539250833864</v>
      </c>
      <c r="L168">
        <f t="shared" si="30"/>
        <v>0.55933460749166131</v>
      </c>
      <c r="M168">
        <f t="shared" si="31"/>
        <v>2.2692955176439846</v>
      </c>
      <c r="N168">
        <f t="shared" si="32"/>
        <v>1.7878385971583355</v>
      </c>
    </row>
    <row r="169" spans="1:14" x14ac:dyDescent="0.25">
      <c r="A169" s="4">
        <f>IF('True_Odds_Calculator_2-way'!A170="","",'True_Odds_Calculator_2-way'!A170)</f>
        <v>2.48</v>
      </c>
      <c r="B169" s="4">
        <f>IF('True_Odds_Calculator_2-way'!B170="","",'True_Odds_Calculator_2-way'!B170)</f>
        <v>1.56</v>
      </c>
      <c r="C169" s="4">
        <f t="shared" si="22"/>
        <v>0.40322580645161293</v>
      </c>
      <c r="D169">
        <f t="shared" si="23"/>
        <v>0.64102564102564097</v>
      </c>
      <c r="E169">
        <f t="shared" si="24"/>
        <v>4.4251447477253958E-2</v>
      </c>
      <c r="F169">
        <f t="shared" si="25"/>
        <v>-0.2142266335814722</v>
      </c>
      <c r="G169">
        <v>0</v>
      </c>
      <c r="H169">
        <f t="shared" si="26"/>
        <v>0.25847808105872622</v>
      </c>
      <c r="I169">
        <f t="shared" si="27"/>
        <v>-1.0984369379093673</v>
      </c>
      <c r="J169">
        <f t="shared" si="28"/>
        <v>1.0984369379093673</v>
      </c>
      <c r="K169">
        <f t="shared" si="29"/>
        <v>0.38085275449922101</v>
      </c>
      <c r="L169">
        <f t="shared" si="30"/>
        <v>0.61914724550077893</v>
      </c>
      <c r="M169">
        <f t="shared" si="31"/>
        <v>2.6256866681058635</v>
      </c>
      <c r="N169">
        <f t="shared" si="32"/>
        <v>1.6151246852292456</v>
      </c>
    </row>
    <row r="170" spans="1:14" x14ac:dyDescent="0.25">
      <c r="A170" s="4">
        <f>IF('True_Odds_Calculator_2-way'!A171="","",'True_Odds_Calculator_2-way'!A171)</f>
        <v>2.27</v>
      </c>
      <c r="B170" s="4">
        <f>IF('True_Odds_Calculator_2-way'!B171="","",'True_Odds_Calculator_2-way'!B171)</f>
        <v>1.66</v>
      </c>
      <c r="C170" s="4">
        <f t="shared" si="22"/>
        <v>0.44052863436123346</v>
      </c>
      <c r="D170">
        <f t="shared" si="23"/>
        <v>0.60240963855421692</v>
      </c>
      <c r="E170">
        <f t="shared" si="24"/>
        <v>4.2938272915450382E-2</v>
      </c>
      <c r="F170">
        <f t="shared" si="25"/>
        <v>-0.22244042248288309</v>
      </c>
      <c r="G170">
        <v>0</v>
      </c>
      <c r="H170">
        <f t="shared" si="26"/>
        <v>0.26537869539833342</v>
      </c>
      <c r="I170">
        <f t="shared" si="27"/>
        <v>-1.0922603577424574</v>
      </c>
      <c r="J170">
        <f t="shared" si="28"/>
        <v>1.0922603577424574</v>
      </c>
      <c r="K170">
        <f t="shared" si="29"/>
        <v>0.41890595386840634</v>
      </c>
      <c r="L170">
        <f t="shared" si="30"/>
        <v>0.58109404613159377</v>
      </c>
      <c r="M170">
        <f t="shared" si="31"/>
        <v>2.387170654332921</v>
      </c>
      <c r="N170">
        <f t="shared" si="32"/>
        <v>1.7208918361100216</v>
      </c>
    </row>
    <row r="171" spans="1:14" x14ac:dyDescent="0.25">
      <c r="A171" s="4">
        <f>IF('True_Odds_Calculator_2-way'!A172="","",'True_Odds_Calculator_2-way'!A172)</f>
        <v>1.78</v>
      </c>
      <c r="B171" s="4">
        <f>IF('True_Odds_Calculator_2-way'!B172="","",'True_Odds_Calculator_2-way'!B172)</f>
        <v>2.12</v>
      </c>
      <c r="C171" s="4">
        <f t="shared" si="22"/>
        <v>0.5617977528089888</v>
      </c>
      <c r="D171">
        <f t="shared" si="23"/>
        <v>0.47169811320754712</v>
      </c>
      <c r="E171">
        <f t="shared" si="24"/>
        <v>3.3495866016535869E-2</v>
      </c>
      <c r="F171">
        <f t="shared" si="25"/>
        <v>-0.23150307398770409</v>
      </c>
      <c r="G171">
        <v>0</v>
      </c>
      <c r="H171">
        <f t="shared" si="26"/>
        <v>0.26499894000423996</v>
      </c>
      <c r="I171">
        <f t="shared" si="27"/>
        <v>-1.0699012312772822</v>
      </c>
      <c r="J171">
        <f t="shared" si="28"/>
        <v>1.0699012312772822</v>
      </c>
      <c r="K171">
        <f t="shared" si="29"/>
        <v>0.54510083634166528</v>
      </c>
      <c r="L171">
        <f t="shared" si="30"/>
        <v>0.45489916365833472</v>
      </c>
      <c r="M171">
        <f t="shared" si="31"/>
        <v>1.83452296039628</v>
      </c>
      <c r="N171">
        <f t="shared" si="32"/>
        <v>2.1982893790305562</v>
      </c>
    </row>
    <row r="172" spans="1:14" x14ac:dyDescent="0.25">
      <c r="A172" s="4">
        <f>IF('True_Odds_Calculator_2-way'!A173="","",'True_Odds_Calculator_2-way'!A173)</f>
        <v>1.86</v>
      </c>
      <c r="B172" s="4">
        <f>IF('True_Odds_Calculator_2-way'!B173="","",'True_Odds_Calculator_2-way'!B173)</f>
        <v>2.0299999999999998</v>
      </c>
      <c r="C172" s="4">
        <f t="shared" si="22"/>
        <v>0.5376344086021505</v>
      </c>
      <c r="D172">
        <f t="shared" si="23"/>
        <v>0.49261083743842371</v>
      </c>
      <c r="E172">
        <f t="shared" si="24"/>
        <v>3.0245246040574214E-2</v>
      </c>
      <c r="F172">
        <f t="shared" si="25"/>
        <v>-0.23459929021664283</v>
      </c>
      <c r="G172">
        <v>0</v>
      </c>
      <c r="H172">
        <f t="shared" si="26"/>
        <v>0.26484453625721704</v>
      </c>
      <c r="I172">
        <f t="shared" si="27"/>
        <v>-1.0625078858299792</v>
      </c>
      <c r="J172">
        <f t="shared" si="28"/>
        <v>1.0625078858299792</v>
      </c>
      <c r="K172">
        <f t="shared" si="29"/>
        <v>0.5225324395988501</v>
      </c>
      <c r="L172">
        <f t="shared" si="30"/>
        <v>0.47746756040114985</v>
      </c>
      <c r="M172">
        <f t="shared" si="31"/>
        <v>1.9137567818137824</v>
      </c>
      <c r="N172">
        <f t="shared" si="32"/>
        <v>2.0943831224048783</v>
      </c>
    </row>
    <row r="173" spans="1:14" x14ac:dyDescent="0.25">
      <c r="A173" s="4">
        <f>IF('True_Odds_Calculator_2-way'!A174="","",'True_Odds_Calculator_2-way'!A174)</f>
        <v>1.92</v>
      </c>
      <c r="B173" s="4">
        <f>IF('True_Odds_Calculator_2-way'!B174="","",'True_Odds_Calculator_2-way'!B174)</f>
        <v>1.97</v>
      </c>
      <c r="C173" s="4">
        <f t="shared" si="22"/>
        <v>0.52083333333333337</v>
      </c>
      <c r="D173">
        <f t="shared" si="23"/>
        <v>0.50761421319796951</v>
      </c>
      <c r="E173">
        <f t="shared" si="24"/>
        <v>2.844754653130277E-2</v>
      </c>
      <c r="F173">
        <f t="shared" si="25"/>
        <v>-0.2359348561759731</v>
      </c>
      <c r="G173">
        <v>0</v>
      </c>
      <c r="H173">
        <f t="shared" si="26"/>
        <v>0.26438240270727581</v>
      </c>
      <c r="I173">
        <f t="shared" si="27"/>
        <v>-1.0585715534396718</v>
      </c>
      <c r="J173">
        <f t="shared" si="28"/>
        <v>1.0585715534396718</v>
      </c>
      <c r="K173">
        <f t="shared" si="29"/>
        <v>0.50661491420873006</v>
      </c>
      <c r="L173">
        <f t="shared" si="30"/>
        <v>0.49338508579127022</v>
      </c>
      <c r="M173">
        <f t="shared" si="31"/>
        <v>1.9738858291644976</v>
      </c>
      <c r="N173">
        <f t="shared" si="32"/>
        <v>2.0268144068364817</v>
      </c>
    </row>
    <row r="174" spans="1:14" x14ac:dyDescent="0.25">
      <c r="A174" s="4">
        <f>IF('True_Odds_Calculator_2-way'!A175="","",'True_Odds_Calculator_2-way'!A175)</f>
        <v>2.04</v>
      </c>
      <c r="B174" s="4">
        <f>IF('True_Odds_Calculator_2-way'!B175="","",'True_Odds_Calculator_2-way'!B175)</f>
        <v>1.85</v>
      </c>
      <c r="C174" s="4">
        <f t="shared" si="22"/>
        <v>0.49019607843137253</v>
      </c>
      <c r="D174">
        <f t="shared" si="23"/>
        <v>0.54054054054054046</v>
      </c>
      <c r="E174">
        <f t="shared" si="24"/>
        <v>3.0736618971912932E-2</v>
      </c>
      <c r="F174">
        <f t="shared" si="25"/>
        <v>-0.23423423423423428</v>
      </c>
      <c r="G174">
        <v>0</v>
      </c>
      <c r="H174">
        <f t="shared" si="26"/>
        <v>0.26497085320614727</v>
      </c>
      <c r="I174">
        <f t="shared" si="27"/>
        <v>-1.0635890745287924</v>
      </c>
      <c r="J174">
        <f t="shared" si="28"/>
        <v>1.0635890745287924</v>
      </c>
      <c r="K174">
        <f t="shared" si="29"/>
        <v>0.47480390464975097</v>
      </c>
      <c r="L174">
        <f t="shared" si="30"/>
        <v>0.52519609535024903</v>
      </c>
      <c r="M174">
        <f t="shared" si="31"/>
        <v>2.1061326375099441</v>
      </c>
      <c r="N174">
        <f t="shared" si="32"/>
        <v>1.904050713349474</v>
      </c>
    </row>
    <row r="175" spans="1:14" x14ac:dyDescent="0.25">
      <c r="A175" s="4">
        <f>IF('True_Odds_Calculator_2-way'!A176="","",'True_Odds_Calculator_2-way'!A176)</f>
        <v>2.12</v>
      </c>
      <c r="B175" s="4">
        <f>IF('True_Odds_Calculator_2-way'!B176="","",'True_Odds_Calculator_2-way'!B176)</f>
        <v>1.78</v>
      </c>
      <c r="C175" s="4">
        <f t="shared" si="22"/>
        <v>0.47169811320754712</v>
      </c>
      <c r="D175">
        <f t="shared" si="23"/>
        <v>0.5617977528089888</v>
      </c>
      <c r="E175">
        <f t="shared" si="24"/>
        <v>3.3495866016535869E-2</v>
      </c>
      <c r="F175">
        <f t="shared" si="25"/>
        <v>-0.23150307398770409</v>
      </c>
      <c r="G175">
        <v>0</v>
      </c>
      <c r="H175">
        <f t="shared" si="26"/>
        <v>0.26499894000423996</v>
      </c>
      <c r="I175">
        <f t="shared" si="27"/>
        <v>-1.0699012312772822</v>
      </c>
      <c r="J175">
        <f t="shared" si="28"/>
        <v>1.0699012312772822</v>
      </c>
      <c r="K175">
        <f t="shared" si="29"/>
        <v>0.45489916365833472</v>
      </c>
      <c r="L175">
        <f t="shared" si="30"/>
        <v>0.54510083634166528</v>
      </c>
      <c r="M175">
        <f t="shared" si="31"/>
        <v>2.1982893790305562</v>
      </c>
      <c r="N175">
        <f t="shared" si="32"/>
        <v>1.83452296039628</v>
      </c>
    </row>
    <row r="176" spans="1:14" x14ac:dyDescent="0.25">
      <c r="A176" s="4">
        <f>IF('True_Odds_Calculator_2-way'!A177="","",'True_Odds_Calculator_2-way'!A177)</f>
        <v>2.0099999999999998</v>
      </c>
      <c r="B176" s="4">
        <f>IF('True_Odds_Calculator_2-way'!B177="","",'True_Odds_Calculator_2-way'!B177)</f>
        <v>1.88</v>
      </c>
      <c r="C176" s="4">
        <f t="shared" si="22"/>
        <v>0.49751243781094534</v>
      </c>
      <c r="D176">
        <f t="shared" si="23"/>
        <v>0.53191489361702127</v>
      </c>
      <c r="E176">
        <f t="shared" si="24"/>
        <v>2.9427331427966497E-2</v>
      </c>
      <c r="F176">
        <f t="shared" si="25"/>
        <v>-0.23520694400338749</v>
      </c>
      <c r="G176">
        <v>0</v>
      </c>
      <c r="H176">
        <f t="shared" si="26"/>
        <v>0.26463427543135393</v>
      </c>
      <c r="I176">
        <f t="shared" si="27"/>
        <v>-1.060713208766217</v>
      </c>
      <c r="J176">
        <f t="shared" si="28"/>
        <v>1.060713208766217</v>
      </c>
      <c r="K176">
        <f t="shared" si="29"/>
        <v>0.48278384578010813</v>
      </c>
      <c r="L176">
        <f t="shared" si="30"/>
        <v>0.5172161542198922</v>
      </c>
      <c r="M176">
        <f t="shared" si="31"/>
        <v>2.0713203408538785</v>
      </c>
      <c r="N176">
        <f t="shared" si="32"/>
        <v>1.9334276237142709</v>
      </c>
    </row>
    <row r="177" spans="1:14" x14ac:dyDescent="0.25">
      <c r="A177" s="4">
        <f>IF('True_Odds_Calculator_2-way'!A178="","",'True_Odds_Calculator_2-way'!A178)</f>
        <v>2.34</v>
      </c>
      <c r="B177" s="4">
        <f>IF('True_Odds_Calculator_2-way'!B178="","",'True_Odds_Calculator_2-way'!B178)</f>
        <v>1.64</v>
      </c>
      <c r="C177" s="4">
        <f t="shared" si="22"/>
        <v>0.42735042735042739</v>
      </c>
      <c r="D177">
        <f t="shared" si="23"/>
        <v>0.6097560975609756</v>
      </c>
      <c r="E177">
        <f t="shared" si="24"/>
        <v>3.7106524911402872E-2</v>
      </c>
      <c r="F177">
        <f t="shared" si="25"/>
        <v>-0.22347300396080894</v>
      </c>
      <c r="G177">
        <v>0</v>
      </c>
      <c r="H177">
        <f t="shared" si="26"/>
        <v>0.26057952887221181</v>
      </c>
      <c r="I177">
        <f t="shared" si="27"/>
        <v>-1.0798355319766999</v>
      </c>
      <c r="J177">
        <f t="shared" si="28"/>
        <v>1.0798355319766999</v>
      </c>
      <c r="K177">
        <f t="shared" si="29"/>
        <v>0.40866707460459728</v>
      </c>
      <c r="L177">
        <f t="shared" si="30"/>
        <v>0.59133292539540294</v>
      </c>
      <c r="M177">
        <f t="shared" si="31"/>
        <v>2.4469796128487777</v>
      </c>
      <c r="N177">
        <f t="shared" si="32"/>
        <v>1.6910947404650878</v>
      </c>
    </row>
    <row r="178" spans="1:14" x14ac:dyDescent="0.25">
      <c r="A178" s="4">
        <f>IF('True_Odds_Calculator_2-way'!A179="","",'True_Odds_Calculator_2-way'!A179)</f>
        <v>2.73</v>
      </c>
      <c r="B178" s="4">
        <f>IF('True_Odds_Calculator_2-way'!B179="","",'True_Odds_Calculator_2-way'!B179)</f>
        <v>1.47</v>
      </c>
      <c r="C178" s="4">
        <f t="shared" si="22"/>
        <v>0.36630036630036628</v>
      </c>
      <c r="D178">
        <f t="shared" si="23"/>
        <v>0.68027210884353739</v>
      </c>
      <c r="E178">
        <f t="shared" si="24"/>
        <v>4.6572475143903613E-2</v>
      </c>
      <c r="F178">
        <f t="shared" si="25"/>
        <v>-0.20261144750940674</v>
      </c>
      <c r="G178">
        <v>0</v>
      </c>
      <c r="H178">
        <f t="shared" si="26"/>
        <v>0.24918392265331038</v>
      </c>
      <c r="I178">
        <f t="shared" si="27"/>
        <v>-1.1089909944197451</v>
      </c>
      <c r="J178">
        <f t="shared" si="28"/>
        <v>1.1089909944197451</v>
      </c>
      <c r="K178">
        <f t="shared" si="29"/>
        <v>0.34263537901801178</v>
      </c>
      <c r="L178">
        <f t="shared" si="30"/>
        <v>0.65736462098198822</v>
      </c>
      <c r="M178">
        <f t="shared" si="31"/>
        <v>2.9185544203461595</v>
      </c>
      <c r="N178">
        <f t="shared" si="32"/>
        <v>1.5212257673772802</v>
      </c>
    </row>
    <row r="179" spans="1:14" x14ac:dyDescent="0.25">
      <c r="A179" s="4">
        <f>IF('True_Odds_Calculator_2-way'!A180="","",'True_Odds_Calculator_2-way'!A180)</f>
        <v>2.2200000000000002</v>
      </c>
      <c r="B179" s="4">
        <f>IF('True_Odds_Calculator_2-way'!B180="","",'True_Odds_Calculator_2-way'!B180)</f>
        <v>1.65</v>
      </c>
      <c r="C179" s="4">
        <f t="shared" si="22"/>
        <v>0.4504504504504504</v>
      </c>
      <c r="D179">
        <f t="shared" si="23"/>
        <v>0.60606060606060608</v>
      </c>
      <c r="E179">
        <f t="shared" si="24"/>
        <v>5.6511056511056479E-2</v>
      </c>
      <c r="F179">
        <f t="shared" si="25"/>
        <v>-0.21648921648921648</v>
      </c>
      <c r="G179">
        <v>0</v>
      </c>
      <c r="H179">
        <f t="shared" si="26"/>
        <v>0.27300027300027296</v>
      </c>
      <c r="I179">
        <f t="shared" si="27"/>
        <v>-1.1229577231219765</v>
      </c>
      <c r="J179">
        <f t="shared" si="28"/>
        <v>1.1229577231219765</v>
      </c>
      <c r="K179">
        <f t="shared" si="29"/>
        <v>0.4219394288346095</v>
      </c>
      <c r="L179">
        <f t="shared" si="30"/>
        <v>0.57806057116539045</v>
      </c>
      <c r="M179">
        <f t="shared" si="31"/>
        <v>2.3700084222088118</v>
      </c>
      <c r="N179">
        <f t="shared" si="32"/>
        <v>1.7299225200292849</v>
      </c>
    </row>
    <row r="180" spans="1:14" x14ac:dyDescent="0.25">
      <c r="A180" s="4">
        <f>IF('True_Odds_Calculator_2-way'!A181="","",'True_Odds_Calculator_2-way'!A181)</f>
        <v>2.23</v>
      </c>
      <c r="B180" s="4">
        <f>IF('True_Odds_Calculator_2-way'!B181="","",'True_Odds_Calculator_2-way'!B181)</f>
        <v>1.68</v>
      </c>
      <c r="C180" s="4">
        <f t="shared" si="22"/>
        <v>0.44843049327354262</v>
      </c>
      <c r="D180">
        <f t="shared" si="23"/>
        <v>0.59523809523809523</v>
      </c>
      <c r="E180">
        <f t="shared" si="24"/>
        <v>4.3668588511637907E-2</v>
      </c>
      <c r="F180">
        <f t="shared" si="25"/>
        <v>-0.22325432415118507</v>
      </c>
      <c r="G180">
        <v>0</v>
      </c>
      <c r="H180">
        <f t="shared" si="26"/>
        <v>0.26692291266282298</v>
      </c>
      <c r="I180">
        <f t="shared" si="27"/>
        <v>-1.0934350421017387</v>
      </c>
      <c r="J180">
        <f t="shared" si="28"/>
        <v>1.0934350421017387</v>
      </c>
      <c r="K180">
        <f t="shared" si="29"/>
        <v>0.42645285311617104</v>
      </c>
      <c r="L180">
        <f t="shared" si="30"/>
        <v>0.57354714688382902</v>
      </c>
      <c r="M180">
        <f t="shared" si="31"/>
        <v>2.3449251017851385</v>
      </c>
      <c r="N180">
        <f t="shared" si="32"/>
        <v>1.743535828629182</v>
      </c>
    </row>
    <row r="181" spans="1:14" x14ac:dyDescent="0.25">
      <c r="A181" s="4">
        <f>IF('True_Odds_Calculator_2-way'!A182="","",'True_Odds_Calculator_2-way'!A182)</f>
        <v>2.12</v>
      </c>
      <c r="B181" s="4">
        <f>IF('True_Odds_Calculator_2-way'!B182="","",'True_Odds_Calculator_2-way'!B182)</f>
        <v>1.75</v>
      </c>
      <c r="C181" s="4">
        <f t="shared" si="22"/>
        <v>0.47169811320754712</v>
      </c>
      <c r="D181">
        <f t="shared" si="23"/>
        <v>0.5714285714285714</v>
      </c>
      <c r="E181">
        <f t="shared" si="24"/>
        <v>4.3126684636118462E-2</v>
      </c>
      <c r="F181">
        <f t="shared" si="25"/>
        <v>-0.22641509433962281</v>
      </c>
      <c r="G181">
        <v>0</v>
      </c>
      <c r="H181">
        <f t="shared" si="26"/>
        <v>0.26954177897574122</v>
      </c>
      <c r="I181">
        <f t="shared" si="27"/>
        <v>-1.0910894511799614</v>
      </c>
      <c r="J181">
        <f t="shared" si="28"/>
        <v>1.0910894511799614</v>
      </c>
      <c r="K181">
        <f t="shared" si="29"/>
        <v>0.45004091619234604</v>
      </c>
      <c r="L181">
        <f t="shared" si="30"/>
        <v>0.54995908380765413</v>
      </c>
      <c r="M181">
        <f t="shared" si="31"/>
        <v>2.2220201853215569</v>
      </c>
      <c r="N181">
        <f t="shared" si="32"/>
        <v>1.8183170883849711</v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X3" sqref="X3:X182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2" t="s">
        <v>9</v>
      </c>
      <c r="B1" s="53"/>
      <c r="C1" s="18"/>
      <c r="D1" s="54" t="s">
        <v>25</v>
      </c>
      <c r="E1" s="53"/>
      <c r="F1" s="54" t="s">
        <v>23</v>
      </c>
      <c r="G1" s="53"/>
      <c r="H1" s="54" t="s">
        <v>11</v>
      </c>
      <c r="I1" s="53"/>
      <c r="J1" s="54" t="s">
        <v>10</v>
      </c>
      <c r="K1" s="53"/>
      <c r="L1" s="50" t="s">
        <v>46</v>
      </c>
      <c r="M1" s="51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1.74</v>
      </c>
      <c r="B3">
        <v>2.16</v>
      </c>
      <c r="C3" s="29">
        <f t="shared" ref="C3:C66" si="0">IF(OR($A3="",$B3=""),"",(1/A3)+(1/B3)-1)</f>
        <v>3.7675606641123682E-2</v>
      </c>
      <c r="D3" s="30">
        <f>IF(OR($A3="",$B3=""),"",A3*'MPTO_working_2-way'!$G2)</f>
        <v>1.8055555555555551</v>
      </c>
      <c r="E3" s="32">
        <f>IF(OR($A3="",$B3=""),"",B3*'MPTO_working_2-way'!$G2)</f>
        <v>2.2413793103448274</v>
      </c>
      <c r="F3" s="30">
        <f>IF(OR($A3="",$B3=""),"",'MPTO_working_2-way'!D2)</f>
        <v>1.7989661114302122</v>
      </c>
      <c r="G3" s="32">
        <f>IF(OR($A3="",$B3=""),"",'MPTO_working_2-way'!E2)</f>
        <v>2.2516175413371671</v>
      </c>
      <c r="H3" s="30">
        <f>IF(OR($A3="",$B3=""),"",'OddsRatio_working_2-way'!M2)</f>
        <v>1.7987058497862392</v>
      </c>
      <c r="I3" s="30">
        <f>IF(OR($A3="",$B3=""),"",'OddsRatio_working_2-way'!N2)</f>
        <v>2.2520253861514017</v>
      </c>
      <c r="J3" s="30">
        <f>IF('Log_working_2-way'!$D2="","",A3^('Log_working_2-way'!$D2))</f>
        <v>1.7957063007853538</v>
      </c>
      <c r="K3" s="32">
        <f>IF('Log_working_2-way'!$D2="","",B3^('Log_working_2-way'!$D2))</f>
        <v>2.2567451068476951</v>
      </c>
      <c r="L3" s="37">
        <f>(1/D3)</f>
        <v>0.55384615384615399</v>
      </c>
      <c r="M3" s="37">
        <f>(1/E3)</f>
        <v>0.44615384615384618</v>
      </c>
      <c r="N3" s="38">
        <v>100</v>
      </c>
      <c r="O3" s="38">
        <f>(1/A3)*((N3*A3)-N3)</f>
        <v>42.528735632183903</v>
      </c>
      <c r="P3" s="38">
        <f>(1/B3)*((N3*B3)-N3)</f>
        <v>53.703703703703695</v>
      </c>
      <c r="Q3" s="38">
        <f>(1/B3)*N3</f>
        <v>46.296296296296291</v>
      </c>
      <c r="R3" s="38">
        <f>(1/A3)*N3</f>
        <v>57.47126436781609</v>
      </c>
      <c r="S3" s="39">
        <f>O3-Q3</f>
        <v>-3.7675606641123878</v>
      </c>
      <c r="T3" s="39">
        <f>P3-R3</f>
        <v>-3.7675606641123949</v>
      </c>
      <c r="U3" t="s">
        <v>438</v>
      </c>
      <c r="V3" t="s">
        <v>395</v>
      </c>
      <c r="W3" t="s">
        <v>435</v>
      </c>
      <c r="X3" s="48" t="s">
        <v>449</v>
      </c>
      <c r="Y3" s="41"/>
    </row>
    <row r="4" spans="1:25" s="12" customFormat="1" ht="15" x14ac:dyDescent="0.25">
      <c r="A4">
        <v>1.84</v>
      </c>
      <c r="B4">
        <v>2.04</v>
      </c>
      <c r="C4" s="29">
        <f t="shared" si="0"/>
        <v>3.3674339300937772E-2</v>
      </c>
      <c r="D4" s="30">
        <f>IF(OR($A4="",$B4=""),"",A4*'MPTO_working_2-way'!$G3)</f>
        <v>1.9019607843137256</v>
      </c>
      <c r="E4" s="32">
        <f>IF(OR($A4="",$B4=""),"",B4*'MPTO_working_2-way'!$G3)</f>
        <v>2.1086956521739131</v>
      </c>
      <c r="F4" s="30">
        <f>IF(OR($A4="",$B4=""),"",'MPTO_working_2-way'!D3)</f>
        <v>1.8988263860785108</v>
      </c>
      <c r="G4" s="32">
        <f>IF(OR($A4="",$B4=""),"",'MPTO_working_2-way'!E3)</f>
        <v>2.1125619090499774</v>
      </c>
      <c r="H4" s="30">
        <f>IF(OR($A4="",$B4=""),"",'OddsRatio_working_2-way'!M3)</f>
        <v>1.8987170342729172</v>
      </c>
      <c r="I4" s="30">
        <f>IF(OR($A4="",$B4=""),"",'OddsRatio_working_2-way'!N3)</f>
        <v>2.1126972805283741</v>
      </c>
      <c r="J4" s="30">
        <f>IF('Log_working_2-way'!$D3="","",A4^('Log_working_2-way'!$D3))</f>
        <v>1.8972929050551837</v>
      </c>
      <c r="K4" s="32">
        <f>IF('Log_working_2-way'!$D3="","",B4^('Log_working_2-way'!$D3))</f>
        <v>2.1144632865880677</v>
      </c>
      <c r="L4" s="37">
        <f t="shared" ref="L4" si="1">(1/D4)</f>
        <v>0.52577319587628868</v>
      </c>
      <c r="M4" s="37">
        <f t="shared" ref="M4" si="2">(1/E4)</f>
        <v>0.47422680412371132</v>
      </c>
      <c r="N4" s="38">
        <v>100</v>
      </c>
      <c r="O4" s="38">
        <f t="shared" ref="O4" si="3">(1/A4)*((N4*A4)-N4)</f>
        <v>45.652173913043477</v>
      </c>
      <c r="P4" s="38">
        <f t="shared" ref="P4" si="4">(1/B4)*((N4*B4)-N4)</f>
        <v>50.980392156862742</v>
      </c>
      <c r="Q4" s="38">
        <f t="shared" ref="Q4" si="5">(1/B4)*N4</f>
        <v>49.019607843137251</v>
      </c>
      <c r="R4" s="38">
        <f t="shared" ref="R4" si="6">(1/A4)*N4</f>
        <v>54.347826086956516</v>
      </c>
      <c r="S4" s="39">
        <f t="shared" ref="S4" si="7">O4-Q4</f>
        <v>-3.3674339300937746</v>
      </c>
      <c r="T4" s="39">
        <f t="shared" ref="T4" si="8">P4-R4</f>
        <v>-3.3674339300937746</v>
      </c>
      <c r="U4" t="s">
        <v>199</v>
      </c>
      <c r="V4" t="s">
        <v>190</v>
      </c>
      <c r="W4" t="s">
        <v>269</v>
      </c>
      <c r="X4" s="48" t="s">
        <v>449</v>
      </c>
      <c r="Y4" s="41"/>
    </row>
    <row r="5" spans="1:25" s="12" customFormat="1" ht="15" x14ac:dyDescent="0.25">
      <c r="A5">
        <v>1.9</v>
      </c>
      <c r="B5">
        <v>1.99</v>
      </c>
      <c r="C5" s="29">
        <f t="shared" si="0"/>
        <v>2.8828352287754377E-2</v>
      </c>
      <c r="D5" s="30">
        <f>IF(OR($A5="",$B5=""),"",A5*'MPTO_working_2-way'!$G4)</f>
        <v>1.9547738693467331</v>
      </c>
      <c r="E5" s="32">
        <f>IF(OR($A5="",$B5=""),"",B5*'MPTO_working_2-way'!$G4)</f>
        <v>2.0473684210526311</v>
      </c>
      <c r="F5" s="30">
        <f>IF(OR($A5="",$B5=""),"",'MPTO_working_2-way'!D4)</f>
        <v>1.9535003874967702</v>
      </c>
      <c r="G5" s="32">
        <f>IF(OR($A5="",$B5=""),"",'MPTO_working_2-way'!E4)</f>
        <v>2.0487672717420748</v>
      </c>
      <c r="H5" s="30">
        <f>IF(OR($A5="",$B5=""),"",'OddsRatio_working_2-way'!M4)</f>
        <v>1.9534625892455926</v>
      </c>
      <c r="I5" s="30">
        <f>IF(OR($A5="",$B5=""),"",'OddsRatio_working_2-way'!N4)</f>
        <v>2.0488088481701512</v>
      </c>
      <c r="J5" s="30">
        <f>IF('Log_working_2-way'!$D4="","",A5^('Log_working_2-way'!$D4))</f>
        <v>1.9528856855785393</v>
      </c>
      <c r="K5" s="32">
        <f>IF('Log_working_2-way'!$D4="","",B5^('Log_working_2-way'!$D4))</f>
        <v>2.0494438264048878</v>
      </c>
      <c r="L5" s="37">
        <f t="shared" ref="L5:L68" si="9">(1/D5)</f>
        <v>0.51156812339331637</v>
      </c>
      <c r="M5" s="37">
        <f t="shared" ref="M5:M68" si="10">(1/E5)</f>
        <v>0.48843187660668391</v>
      </c>
      <c r="N5" s="38">
        <v>101</v>
      </c>
      <c r="O5" s="38">
        <f t="shared" ref="O5:O68" si="11">(1/A5)*((N5*A5)-N5)</f>
        <v>47.842105263157883</v>
      </c>
      <c r="P5" s="38">
        <f t="shared" ref="P5:P68" si="12">(1/B5)*((N5*B5)-N5)</f>
        <v>50.246231155778894</v>
      </c>
      <c r="Q5" s="38">
        <f t="shared" ref="Q5:Q68" si="13">(1/B5)*N5</f>
        <v>50.753768844221099</v>
      </c>
      <c r="R5" s="38">
        <f t="shared" ref="R5:R68" si="14">(1/A5)*N5</f>
        <v>53.157894736842103</v>
      </c>
      <c r="S5" s="39">
        <f t="shared" ref="S5:S68" si="15">O5-Q5</f>
        <v>-2.9116635810632161</v>
      </c>
      <c r="T5" s="39">
        <f t="shared" ref="T5:T68" si="16">P5-R5</f>
        <v>-2.911663581063209</v>
      </c>
      <c r="U5" t="s">
        <v>326</v>
      </c>
      <c r="V5" t="s">
        <v>321</v>
      </c>
      <c r="W5" t="s">
        <v>436</v>
      </c>
      <c r="X5" s="48" t="s">
        <v>449</v>
      </c>
      <c r="Y5" s="41"/>
    </row>
    <row r="6" spans="1:25" s="12" customFormat="1" ht="15" x14ac:dyDescent="0.25">
      <c r="A6">
        <v>1.64</v>
      </c>
      <c r="B6">
        <v>2.36</v>
      </c>
      <c r="C6" s="29">
        <f t="shared" si="0"/>
        <v>3.3484911120297722E-2</v>
      </c>
      <c r="D6" s="30">
        <f>IF(OR($A6="",$B6=""),"",A6*'MPTO_working_2-way'!$G5)</f>
        <v>1.6949152542372881</v>
      </c>
      <c r="E6" s="32">
        <f>IF(OR($A6="",$B6=""),"",B6*'MPTO_working_2-way'!$G5)</f>
        <v>2.4390243902439024</v>
      </c>
      <c r="F6" s="30">
        <f>IF(OR($A6="",$B6=""),"",'MPTO_working_2-way'!D5)</f>
        <v>1.6863018473335656</v>
      </c>
      <c r="G6" s="32">
        <f>IF(OR($A6="",$B6=""),"",'MPTO_working_2-way'!E5)</f>
        <v>2.4570848146267141</v>
      </c>
      <c r="H6" s="30">
        <f>IF(OR($A6="",$B6=""),"",'OddsRatio_working_2-way'!M5)</f>
        <v>1.6859943405700353</v>
      </c>
      <c r="I6" s="30">
        <f>IF(OR($A6="",$B6=""),"",'OddsRatio_working_2-way'!N5)</f>
        <v>2.4577379737113252</v>
      </c>
      <c r="J6" s="30">
        <f>IF('Log_working_2-way'!$D5="","",A6^('Log_working_2-way'!$D5))</f>
        <v>1.6820816748919711</v>
      </c>
      <c r="K6" s="32">
        <f>IF('Log_working_2-way'!$D5="","",B6^('Log_working_2-way'!$D5))</f>
        <v>2.4661000827478752</v>
      </c>
      <c r="L6" s="37">
        <f t="shared" si="9"/>
        <v>0.59000000000000008</v>
      </c>
      <c r="M6" s="37">
        <f t="shared" si="10"/>
        <v>0.41000000000000003</v>
      </c>
      <c r="N6" s="38">
        <v>102</v>
      </c>
      <c r="O6" s="38">
        <f t="shared" si="11"/>
        <v>39.804878048780488</v>
      </c>
      <c r="P6" s="38">
        <f t="shared" si="12"/>
        <v>58.779661016949156</v>
      </c>
      <c r="Q6" s="38">
        <f t="shared" si="13"/>
        <v>43.220338983050851</v>
      </c>
      <c r="R6" s="38">
        <f t="shared" si="14"/>
        <v>62.195121951219512</v>
      </c>
      <c r="S6" s="39">
        <f t="shared" si="15"/>
        <v>-3.4154609342703637</v>
      </c>
      <c r="T6" s="39">
        <f t="shared" si="16"/>
        <v>-3.4154609342703566</v>
      </c>
      <c r="U6" t="s">
        <v>306</v>
      </c>
      <c r="V6" t="s">
        <v>323</v>
      </c>
      <c r="W6" t="s">
        <v>436</v>
      </c>
      <c r="X6" s="48" t="s">
        <v>449</v>
      </c>
      <c r="Y6" s="41"/>
    </row>
    <row r="7" spans="1:25" s="12" customFormat="1" ht="15" x14ac:dyDescent="0.25">
      <c r="A7">
        <v>1.93</v>
      </c>
      <c r="B7">
        <v>1.94</v>
      </c>
      <c r="C7" s="29">
        <f t="shared" si="0"/>
        <v>3.3598632551679941E-2</v>
      </c>
      <c r="D7" s="30">
        <f>IF(OR($A7="",$B7=""),"",A7*'MPTO_working_2-way'!$G6)</f>
        <v>1.9948453608247423</v>
      </c>
      <c r="E7" s="32">
        <f>IF(OR($A7="",$B7=""),"",B7*'MPTO_working_2-way'!$G6)</f>
        <v>2.0051813471502591</v>
      </c>
      <c r="F7" s="30">
        <f>IF(OR($A7="",$B7=""),"",'MPTO_working_2-way'!D6)</f>
        <v>1.9946726333173512</v>
      </c>
      <c r="G7" s="32">
        <f>IF(OR($A7="",$B7=""),"",'MPTO_working_2-way'!E6)</f>
        <v>2.0053558995233249</v>
      </c>
      <c r="H7" s="30">
        <f>IF(OR($A7="",$B7=""),"",'OddsRatio_working_2-way'!M6)</f>
        <v>1.9946666286387909</v>
      </c>
      <c r="I7" s="30">
        <f>IF(OR($A7="",$B7=""),"",'OddsRatio_working_2-way'!N6)</f>
        <v>2.0053619687316817</v>
      </c>
      <c r="J7" s="30">
        <f>IF('Log_working_2-way'!$D6="","",A7^('Log_working_2-way'!$D6))</f>
        <v>1.9945880029745278</v>
      </c>
      <c r="K7" s="32">
        <f>IF('Log_working_2-way'!$D6="","",B7^('Log_working_2-way'!$D6))</f>
        <v>2.0054414461156225</v>
      </c>
      <c r="L7" s="37">
        <f t="shared" si="9"/>
        <v>0.50129198966408273</v>
      </c>
      <c r="M7" s="37">
        <f t="shared" si="10"/>
        <v>0.49870801033591733</v>
      </c>
      <c r="N7" s="38">
        <v>103</v>
      </c>
      <c r="O7" s="38">
        <f t="shared" si="11"/>
        <v>49.632124352331608</v>
      </c>
      <c r="P7" s="38">
        <f t="shared" si="12"/>
        <v>49.907216494845365</v>
      </c>
      <c r="Q7" s="38">
        <f t="shared" si="13"/>
        <v>53.092783505154642</v>
      </c>
      <c r="R7" s="38">
        <f t="shared" si="14"/>
        <v>53.367875647668399</v>
      </c>
      <c r="S7" s="39">
        <f t="shared" si="15"/>
        <v>-3.4606591528230339</v>
      </c>
      <c r="T7" s="39">
        <f t="shared" si="16"/>
        <v>-3.4606591528230339</v>
      </c>
      <c r="U7" t="s">
        <v>332</v>
      </c>
      <c r="V7" t="s">
        <v>292</v>
      </c>
      <c r="W7" t="s">
        <v>300</v>
      </c>
      <c r="X7" s="48" t="s">
        <v>449</v>
      </c>
      <c r="Y7" s="41"/>
    </row>
    <row r="8" spans="1:25" ht="15" x14ac:dyDescent="0.25">
      <c r="A8">
        <v>1.82</v>
      </c>
      <c r="B8">
        <v>2.0299999999999998</v>
      </c>
      <c r="C8" s="29">
        <f t="shared" si="0"/>
        <v>4.2061386888973207E-2</v>
      </c>
      <c r="D8" s="30">
        <f>IF(OR($A8="",$B8=""),"",A8*'MPTO_working_2-way'!$G7)</f>
        <v>1.8965517241379313</v>
      </c>
      <c r="E8" s="32">
        <f>IF(OR($A8="",$B8=""),"",B8*'MPTO_working_2-way'!$G7)</f>
        <v>2.1153846153846154</v>
      </c>
      <c r="F8" s="30">
        <f>IF(OR($A8="",$B8=""),"",'MPTO_working_2-way'!D7)</f>
        <v>1.8924345643599858</v>
      </c>
      <c r="G8" s="32">
        <f>IF(OR($A8="",$B8=""),"",'MPTO_working_2-way'!E7)</f>
        <v>2.1205303334672561</v>
      </c>
      <c r="H8" s="30">
        <f>IF(OR($A8="",$B8=""),"",'OddsRatio_working_2-way'!M7)</f>
        <v>1.892253610166061</v>
      </c>
      <c r="I8" s="30">
        <f>IF(OR($A8="",$B8=""),"",'OddsRatio_working_2-way'!N7)</f>
        <v>2.1207575835012715</v>
      </c>
      <c r="J8" s="30">
        <f>IF('Log_working_2-way'!$D7="","",A8^('Log_working_2-way'!$D7))</f>
        <v>1.8903709385493244</v>
      </c>
      <c r="K8" s="32">
        <f>IF('Log_working_2-way'!$D7="","",B8^('Log_working_2-way'!$D7))</f>
        <v>2.1231274030900367</v>
      </c>
      <c r="L8" s="37">
        <f t="shared" si="9"/>
        <v>0.52727272727272723</v>
      </c>
      <c r="M8" s="37">
        <f t="shared" si="10"/>
        <v>0.47272727272727272</v>
      </c>
      <c r="N8" s="38">
        <v>104</v>
      </c>
      <c r="O8" s="38">
        <f t="shared" si="11"/>
        <v>46.857142857142854</v>
      </c>
      <c r="P8" s="38">
        <f t="shared" si="12"/>
        <v>52.768472906403936</v>
      </c>
      <c r="Q8" s="38">
        <f t="shared" si="13"/>
        <v>51.231527093596064</v>
      </c>
      <c r="R8" s="38">
        <f t="shared" si="14"/>
        <v>57.142857142857139</v>
      </c>
      <c r="S8" s="39">
        <f t="shared" si="15"/>
        <v>-4.37438423645321</v>
      </c>
      <c r="T8" s="39">
        <f t="shared" si="16"/>
        <v>-4.3743842364532028</v>
      </c>
      <c r="U8" t="s">
        <v>132</v>
      </c>
      <c r="V8" t="s">
        <v>129</v>
      </c>
      <c r="W8" t="s">
        <v>89</v>
      </c>
      <c r="X8" s="48" t="s">
        <v>449</v>
      </c>
      <c r="Y8" s="41"/>
    </row>
    <row r="9" spans="1:25" ht="15" x14ac:dyDescent="0.25">
      <c r="A9">
        <v>1.56</v>
      </c>
      <c r="B9">
        <v>2.5299999999999998</v>
      </c>
      <c r="C9" s="29">
        <f t="shared" si="0"/>
        <v>3.6282558021688338E-2</v>
      </c>
      <c r="D9" s="30">
        <f>IF(OR($A9="",$B9=""),"",A9*'MPTO_working_2-way'!$G8)</f>
        <v>1.6166007905138338</v>
      </c>
      <c r="E9" s="32">
        <f>IF(OR($A9="",$B9=""),"",B9*'MPTO_working_2-way'!$G8)</f>
        <v>2.6217948717948714</v>
      </c>
      <c r="F9" s="30">
        <f>IF(OR($A9="",$B9=""),"",'MPTO_working_2-way'!D8)</f>
        <v>1.6054344288968434</v>
      </c>
      <c r="G9" s="32">
        <f>IF(OR($A9="",$B9=""),"",'MPTO_working_2-way'!E8)</f>
        <v>2.6517065305025525</v>
      </c>
      <c r="H9" s="30">
        <f>IF(OR($A9="",$B9=""),"",'OddsRatio_working_2-way'!M8)</f>
        <v>1.6049901419820203</v>
      </c>
      <c r="I9" s="30">
        <f>IF(OR($A9="",$B9=""),"",'OddsRatio_working_2-way'!N8)</f>
        <v>2.6529194950580188</v>
      </c>
      <c r="J9" s="30">
        <f>IF('Log_working_2-way'!$D8="","",A9^('Log_working_2-way'!$D8))</f>
        <v>1.59989881469138</v>
      </c>
      <c r="K9" s="32">
        <f>IF('Log_working_2-way'!$D8="","",B9^('Log_working_2-way'!$D8))</f>
        <v>2.6669477843763532</v>
      </c>
      <c r="L9" s="37">
        <f t="shared" si="9"/>
        <v>0.61858190709046468</v>
      </c>
      <c r="M9" s="37">
        <f t="shared" si="10"/>
        <v>0.38141809290953549</v>
      </c>
      <c r="N9" s="38">
        <v>105</v>
      </c>
      <c r="O9" s="38">
        <f t="shared" si="11"/>
        <v>37.692307692307693</v>
      </c>
      <c r="P9" s="38">
        <f t="shared" si="12"/>
        <v>63.498023715415016</v>
      </c>
      <c r="Q9" s="38">
        <f t="shared" si="13"/>
        <v>41.501976284584984</v>
      </c>
      <c r="R9" s="38">
        <f t="shared" si="14"/>
        <v>67.307692307692307</v>
      </c>
      <c r="S9" s="39">
        <f t="shared" si="15"/>
        <v>-3.8096685922772906</v>
      </c>
      <c r="T9" s="39">
        <f t="shared" si="16"/>
        <v>-3.8096685922772906</v>
      </c>
      <c r="U9" t="s">
        <v>234</v>
      </c>
      <c r="V9" t="s">
        <v>370</v>
      </c>
      <c r="W9" t="s">
        <v>270</v>
      </c>
      <c r="X9" s="48" t="s">
        <v>449</v>
      </c>
      <c r="Y9" s="41"/>
    </row>
    <row r="10" spans="1:25" ht="14.25" customHeight="1" x14ac:dyDescent="0.25">
      <c r="A10">
        <v>1.75</v>
      </c>
      <c r="B10">
        <v>2.14</v>
      </c>
      <c r="C10" s="29">
        <f t="shared" si="0"/>
        <v>3.8718291054739673E-2</v>
      </c>
      <c r="D10" s="30">
        <f>IF(OR($A10="",$B10=""),"",A10*'MPTO_working_2-way'!$G9)</f>
        <v>1.8177570093457944</v>
      </c>
      <c r="E10" s="32">
        <f>IF(OR($A10="",$B10=""),"",B10*'MPTO_working_2-way'!$G9)</f>
        <v>2.2228571428571429</v>
      </c>
      <c r="F10" s="30">
        <f>IF(OR($A10="",$B10=""),"",'MPTO_working_2-way'!D9)</f>
        <v>1.81136638452237</v>
      </c>
      <c r="G10" s="32">
        <f>IF(OR($A10="",$B10=""),"",'MPTO_working_2-way'!E9)</f>
        <v>2.2324888226527575</v>
      </c>
      <c r="H10" s="30">
        <f>IF(OR($A10="",$B10=""),"",'OddsRatio_working_2-way'!M9)</f>
        <v>1.8111071056538131</v>
      </c>
      <c r="I10" s="30">
        <f>IF(OR($A10="",$B10=""),"",'OddsRatio_working_2-way'!N9)</f>
        <v>2.2328828005937953</v>
      </c>
      <c r="J10" s="30">
        <f>IF('Log_working_2-way'!$D9="","",A10^('Log_working_2-way'!$D9))</f>
        <v>1.8081956651086979</v>
      </c>
      <c r="K10" s="32">
        <f>IF('Log_working_2-way'!$D9="","",B10^('Log_working_2-way'!$D9))</f>
        <v>2.2373241322265098</v>
      </c>
      <c r="L10" s="37">
        <f t="shared" si="9"/>
        <v>0.55012853470437018</v>
      </c>
      <c r="M10" s="37">
        <f t="shared" si="10"/>
        <v>0.44987146529562982</v>
      </c>
      <c r="N10" s="38">
        <v>106</v>
      </c>
      <c r="O10" s="38">
        <f t="shared" si="11"/>
        <v>45.428571428571423</v>
      </c>
      <c r="P10" s="38">
        <f t="shared" si="12"/>
        <v>56.467289719626166</v>
      </c>
      <c r="Q10" s="38">
        <f t="shared" si="13"/>
        <v>49.532710280373834</v>
      </c>
      <c r="R10" s="38">
        <f t="shared" si="14"/>
        <v>60.571428571428569</v>
      </c>
      <c r="S10" s="39">
        <f t="shared" si="15"/>
        <v>-4.1041388518024107</v>
      </c>
      <c r="T10" s="39">
        <f t="shared" si="16"/>
        <v>-4.1041388518024036</v>
      </c>
      <c r="U10" t="s">
        <v>256</v>
      </c>
      <c r="V10" t="s">
        <v>290</v>
      </c>
      <c r="W10" t="s">
        <v>274</v>
      </c>
      <c r="X10" s="48" t="s">
        <v>449</v>
      </c>
      <c r="Y10" s="41"/>
    </row>
    <row r="11" spans="1:25" ht="15" x14ac:dyDescent="0.25">
      <c r="A11">
        <v>2.19</v>
      </c>
      <c r="B11">
        <v>1.74</v>
      </c>
      <c r="C11" s="29">
        <f t="shared" si="0"/>
        <v>3.1333648244370904E-2</v>
      </c>
      <c r="D11" s="30">
        <f>IF(OR($A11="",$B11=""),"",A11*'MPTO_working_2-way'!$G10)</f>
        <v>2.2586206896551722</v>
      </c>
      <c r="E11" s="32">
        <f>IF(OR($A11="",$B11=""),"",B11*'MPTO_working_2-way'!$G10)</f>
        <v>1.7945205479452053</v>
      </c>
      <c r="F11" s="30">
        <f>IF(OR($A11="",$B11=""),"",'MPTO_working_2-way'!D10)</f>
        <v>2.2678093197643276</v>
      </c>
      <c r="G11" s="32">
        <f>IF(OR($A11="",$B11=""),"",'MPTO_working_2-way'!E10)</f>
        <v>1.7887621461765948</v>
      </c>
      <c r="H11" s="30">
        <f>IF(OR($A11="",$B11=""),"",'OddsRatio_working_2-way'!M10)</f>
        <v>2.2681120250624973</v>
      </c>
      <c r="I11" s="30">
        <f>IF(OR($A11="",$B11=""),"",'OddsRatio_working_2-way'!N10)</f>
        <v>1.7885738643245783</v>
      </c>
      <c r="J11" s="30">
        <f>IF('Log_working_2-way'!$D10="","",A11^('Log_working_2-way'!$D10))</f>
        <v>2.2723226675973618</v>
      </c>
      <c r="K11" s="32">
        <f>IF('Log_working_2-way'!$D10="","",B11^('Log_working_2-way'!$D10))</f>
        <v>1.7859641468844982</v>
      </c>
      <c r="L11" s="37">
        <f t="shared" si="9"/>
        <v>0.44274809160305351</v>
      </c>
      <c r="M11" s="37">
        <f t="shared" si="10"/>
        <v>0.5572519083969466</v>
      </c>
      <c r="N11" s="38">
        <v>107</v>
      </c>
      <c r="O11" s="38">
        <f t="shared" si="11"/>
        <v>58.141552511415519</v>
      </c>
      <c r="P11" s="38">
        <f t="shared" si="12"/>
        <v>45.505747126436781</v>
      </c>
      <c r="Q11" s="38">
        <f t="shared" si="13"/>
        <v>61.494252873563212</v>
      </c>
      <c r="R11" s="38">
        <f t="shared" si="14"/>
        <v>48.858447488584481</v>
      </c>
      <c r="S11" s="39">
        <f t="shared" si="15"/>
        <v>-3.3527003621476936</v>
      </c>
      <c r="T11" s="39">
        <f t="shared" si="16"/>
        <v>-3.3527003621477007</v>
      </c>
      <c r="U11" t="s">
        <v>381</v>
      </c>
      <c r="V11" t="s">
        <v>386</v>
      </c>
      <c r="W11" t="s">
        <v>302</v>
      </c>
      <c r="X11" s="48" t="s">
        <v>449</v>
      </c>
      <c r="Y11" s="41"/>
    </row>
    <row r="12" spans="1:25" ht="15" x14ac:dyDescent="0.25">
      <c r="A12">
        <v>1.67</v>
      </c>
      <c r="B12">
        <v>2.2999999999999998</v>
      </c>
      <c r="C12" s="29">
        <f t="shared" si="0"/>
        <v>3.3585003905233002E-2</v>
      </c>
      <c r="D12" s="30">
        <f>IF(OR($A12="",$B12=""),"",A12*'MPTO_working_2-way'!$G11)</f>
        <v>1.7260869565217389</v>
      </c>
      <c r="E12" s="32">
        <f>IF(OR($A12="",$B12=""),"",B12*'MPTO_working_2-way'!$G11)</f>
        <v>2.3772455089820359</v>
      </c>
      <c r="F12" s="30">
        <f>IF(OR($A12="",$B12=""),"",'MPTO_working_2-way'!D11)</f>
        <v>1.7181838514873629</v>
      </c>
      <c r="G12" s="32">
        <f>IF(OR($A12="",$B12=""),"",'MPTO_working_2-way'!E11)</f>
        <v>2.3924011211460603</v>
      </c>
      <c r="H12" s="30">
        <f>IF(OR($A12="",$B12=""),"",'OddsRatio_working_2-way'!M11)</f>
        <v>1.7179029289427752</v>
      </c>
      <c r="I12" s="30">
        <f>IF(OR($A12="",$B12=""),"",'OddsRatio_working_2-way'!N11)</f>
        <v>2.3929459815307572</v>
      </c>
      <c r="J12" s="30">
        <f>IF('Log_working_2-way'!$D11="","",A12^('Log_working_2-way'!$D11))</f>
        <v>1.7143143993241288</v>
      </c>
      <c r="K12" s="32">
        <f>IF('Log_working_2-way'!$D11="","",B12^('Log_working_2-way'!$D11))</f>
        <v>2.399943779582375</v>
      </c>
      <c r="L12" s="37">
        <f t="shared" si="9"/>
        <v>0.57934508816120911</v>
      </c>
      <c r="M12" s="37">
        <f t="shared" si="10"/>
        <v>0.42065491183879095</v>
      </c>
      <c r="N12" s="38">
        <v>108</v>
      </c>
      <c r="O12" s="38">
        <f t="shared" si="11"/>
        <v>43.329341317365262</v>
      </c>
      <c r="P12" s="38">
        <f t="shared" si="12"/>
        <v>61.043478260869563</v>
      </c>
      <c r="Q12" s="38">
        <f t="shared" si="13"/>
        <v>46.956521739130437</v>
      </c>
      <c r="R12" s="38">
        <f t="shared" si="14"/>
        <v>64.670658682634738</v>
      </c>
      <c r="S12" s="39">
        <f t="shared" si="15"/>
        <v>-3.6271804217651749</v>
      </c>
      <c r="T12" s="39">
        <f t="shared" si="16"/>
        <v>-3.6271804217651749</v>
      </c>
      <c r="U12" t="s">
        <v>115</v>
      </c>
      <c r="V12" t="s">
        <v>118</v>
      </c>
      <c r="W12" t="s">
        <v>119</v>
      </c>
      <c r="X12" s="48" t="s">
        <v>449</v>
      </c>
      <c r="Y12" s="41"/>
    </row>
    <row r="13" spans="1:25" ht="15" x14ac:dyDescent="0.25">
      <c r="A13">
        <v>2.42</v>
      </c>
      <c r="B13">
        <v>1.61</v>
      </c>
      <c r="C13" s="29">
        <f t="shared" si="0"/>
        <v>3.4341152918228035E-2</v>
      </c>
      <c r="D13" s="30">
        <f>IF(OR($A13="",$B13=""),"",A13*'MPTO_working_2-way'!$G12)</f>
        <v>2.5031055900621118</v>
      </c>
      <c r="E13" s="32">
        <f>IF(OR($A13="",$B13=""),"",B13*'MPTO_working_2-way'!$G12)</f>
        <v>1.6652892561983472</v>
      </c>
      <c r="F13" s="30">
        <f>IF(OR($A13="",$B13=""),"",'MPTO_working_2-way'!D12)</f>
        <v>2.5249173741170372</v>
      </c>
      <c r="G13" s="32">
        <f>IF(OR($A13="",$B13=""),"",'MPTO_working_2-way'!E12)</f>
        <v>1.655773235306617</v>
      </c>
      <c r="H13" s="30">
        <f>IF(OR($A13="",$B13=""),"",'OddsRatio_working_2-way'!M12)</f>
        <v>2.5257355119610394</v>
      </c>
      <c r="I13" s="30">
        <f>IF(OR($A13="",$B13=""),"",'OddsRatio_working_2-way'!N12)</f>
        <v>1.6554215931663621</v>
      </c>
      <c r="J13" s="30">
        <f>IF('Log_working_2-way'!$D12="","",A13^('Log_working_2-way'!$D12))</f>
        <v>2.5358767096666233</v>
      </c>
      <c r="K13" s="32">
        <f>IF('Log_working_2-way'!$D12="","",B13^('Log_working_2-way'!$D12))</f>
        <v>1.6510939281167687</v>
      </c>
      <c r="L13" s="37">
        <f t="shared" si="9"/>
        <v>0.39950372208436724</v>
      </c>
      <c r="M13" s="37">
        <f t="shared" si="10"/>
        <v>0.60049627791563276</v>
      </c>
      <c r="N13" s="38">
        <v>109</v>
      </c>
      <c r="O13" s="38">
        <f t="shared" si="11"/>
        <v>63.958677685950406</v>
      </c>
      <c r="P13" s="38">
        <f t="shared" si="12"/>
        <v>41.298136645962735</v>
      </c>
      <c r="Q13" s="38">
        <f t="shared" si="13"/>
        <v>67.701863354037258</v>
      </c>
      <c r="R13" s="38">
        <f t="shared" si="14"/>
        <v>45.041322314049587</v>
      </c>
      <c r="S13" s="39">
        <f t="shared" si="15"/>
        <v>-3.743185668086852</v>
      </c>
      <c r="T13" s="39">
        <f t="shared" si="16"/>
        <v>-3.743185668086852</v>
      </c>
      <c r="U13" t="s">
        <v>113</v>
      </c>
      <c r="V13" t="s">
        <v>109</v>
      </c>
      <c r="W13" t="s">
        <v>119</v>
      </c>
      <c r="X13" s="48" t="s">
        <v>449</v>
      </c>
      <c r="Y13" s="41"/>
    </row>
    <row r="14" spans="1:25" s="35" customFormat="1" ht="15" x14ac:dyDescent="0.25">
      <c r="A14">
        <v>1.84</v>
      </c>
      <c r="B14">
        <v>2.04</v>
      </c>
      <c r="C14" s="29">
        <f t="shared" si="0"/>
        <v>3.3674339300937772E-2</v>
      </c>
      <c r="D14" s="30">
        <f>IF(OR($A14="",$B14=""),"",A14*'MPTO_working_2-way'!$G13)</f>
        <v>1.9019607843137256</v>
      </c>
      <c r="E14" s="32">
        <f>IF(OR($A14="",$B14=""),"",B14*'MPTO_working_2-way'!$G13)</f>
        <v>2.1086956521739131</v>
      </c>
      <c r="F14" s="30">
        <f>IF(OR($A14="",$B14=""),"",'MPTO_working_2-way'!D13)</f>
        <v>1.8988263860785108</v>
      </c>
      <c r="G14" s="32">
        <f>IF(OR($A14="",$B14=""),"",'MPTO_working_2-way'!E13)</f>
        <v>2.1125619090499774</v>
      </c>
      <c r="H14" s="30">
        <f>IF(OR($A14="",$B14=""),"",'OddsRatio_working_2-way'!M13)</f>
        <v>1.8987170342729172</v>
      </c>
      <c r="I14" s="30">
        <f>IF(OR($A14="",$B14=""),"",'OddsRatio_working_2-way'!N13)</f>
        <v>2.1126972805283741</v>
      </c>
      <c r="J14" s="30">
        <f>IF('Log_working_2-way'!$D13="","",A14^('Log_working_2-way'!$D13))</f>
        <v>1.8972929050551837</v>
      </c>
      <c r="K14" s="32">
        <f>IF('Log_working_2-way'!$D13="","",B14^('Log_working_2-way'!$D13))</f>
        <v>2.1144632865880677</v>
      </c>
      <c r="L14" s="37">
        <f t="shared" si="9"/>
        <v>0.52577319587628868</v>
      </c>
      <c r="M14" s="37">
        <f t="shared" si="10"/>
        <v>0.47422680412371132</v>
      </c>
      <c r="N14" s="38">
        <v>110</v>
      </c>
      <c r="O14" s="38">
        <f t="shared" si="11"/>
        <v>50.217391304347828</v>
      </c>
      <c r="P14" s="38">
        <f t="shared" si="12"/>
        <v>56.078431372549019</v>
      </c>
      <c r="Q14" s="38">
        <f t="shared" si="13"/>
        <v>53.921568627450981</v>
      </c>
      <c r="R14" s="38">
        <f t="shared" si="14"/>
        <v>59.782608695652172</v>
      </c>
      <c r="S14" s="39">
        <f t="shared" si="15"/>
        <v>-3.7041773231031527</v>
      </c>
      <c r="T14" s="39">
        <f t="shared" si="16"/>
        <v>-3.7041773231031527</v>
      </c>
      <c r="U14" t="s">
        <v>173</v>
      </c>
      <c r="V14" t="s">
        <v>146</v>
      </c>
      <c r="W14" t="s">
        <v>181</v>
      </c>
      <c r="X14" s="48" t="s">
        <v>449</v>
      </c>
      <c r="Y14" s="41"/>
    </row>
    <row r="15" spans="1:25" ht="15" x14ac:dyDescent="0.25">
      <c r="A15">
        <v>2.62</v>
      </c>
      <c r="B15">
        <v>1.53</v>
      </c>
      <c r="C15" s="29">
        <f t="shared" si="0"/>
        <v>3.5274160554807032E-2</v>
      </c>
      <c r="D15" s="30">
        <f>IF(OR($A15="",$B15=""),"",A15*'MPTO_working_2-way'!$G14)</f>
        <v>2.7124183006535945</v>
      </c>
      <c r="E15" s="32">
        <f>IF(OR($A15="",$B15=""),"",B15*'MPTO_working_2-way'!$G14)</f>
        <v>1.5839694656488548</v>
      </c>
      <c r="F15" s="30">
        <f>IF(OR($A15="",$B15=""),"",'MPTO_working_2-way'!D14)</f>
        <v>2.7469334612485432</v>
      </c>
      <c r="G15" s="32">
        <f>IF(OR($A15="",$B15=""),"",'MPTO_working_2-way'!E14)</f>
        <v>1.5724316479033458</v>
      </c>
      <c r="H15" s="30">
        <f>IF(OR($A15="",$B15=""),"",'OddsRatio_working_2-way'!M14)</f>
        <v>2.7483145522430754</v>
      </c>
      <c r="I15" s="30">
        <f>IF(OR($A15="",$B15=""),"",'OddsRatio_working_2-way'!N14)</f>
        <v>1.5719794522770554</v>
      </c>
      <c r="J15" s="30">
        <f>IF('Log_working_2-way'!$D14="","",A15^('Log_working_2-way'!$D14))</f>
        <v>2.7645578219093752</v>
      </c>
      <c r="K15" s="32">
        <f>IF('Log_working_2-way'!$D14="","",B15^('Log_working_2-way'!$D14))</f>
        <v>1.5667142145094044</v>
      </c>
      <c r="L15" s="37">
        <f t="shared" si="9"/>
        <v>0.36867469879518078</v>
      </c>
      <c r="M15" s="37">
        <f t="shared" si="10"/>
        <v>0.63132530120481933</v>
      </c>
      <c r="N15" s="38">
        <v>111</v>
      </c>
      <c r="O15" s="38">
        <f t="shared" si="11"/>
        <v>68.63358778625954</v>
      </c>
      <c r="P15" s="38">
        <f t="shared" si="12"/>
        <v>38.450980392156872</v>
      </c>
      <c r="Q15" s="38">
        <f t="shared" si="13"/>
        <v>72.549019607843135</v>
      </c>
      <c r="R15" s="38">
        <f t="shared" si="14"/>
        <v>42.366412213740453</v>
      </c>
      <c r="S15" s="39">
        <f t="shared" si="15"/>
        <v>-3.9154318215835957</v>
      </c>
      <c r="T15" s="39">
        <f t="shared" si="16"/>
        <v>-3.9154318215835815</v>
      </c>
      <c r="U15" t="s">
        <v>162</v>
      </c>
      <c r="V15" t="s">
        <v>174</v>
      </c>
      <c r="W15" t="s">
        <v>182</v>
      </c>
      <c r="X15" s="48" t="s">
        <v>449</v>
      </c>
      <c r="Y15" s="41"/>
    </row>
    <row r="16" spans="1:25" ht="15" x14ac:dyDescent="0.25">
      <c r="A16">
        <v>1.9</v>
      </c>
      <c r="B16">
        <v>1.93</v>
      </c>
      <c r="C16" s="29">
        <f t="shared" si="0"/>
        <v>4.445050449959087E-2</v>
      </c>
      <c r="D16" s="30">
        <f>IF(OR($A16="",$B16=""),"",A16*'MPTO_working_2-way'!$G15)</f>
        <v>1.9844559585492225</v>
      </c>
      <c r="E16" s="32">
        <f>IF(OR($A16="",$B16=""),"",B16*'MPTO_working_2-way'!$G15)</f>
        <v>2.0157894736842104</v>
      </c>
      <c r="F16" s="30">
        <f>IF(OR($A16="",$B16=""),"",'MPTO_working_2-way'!D15)</f>
        <v>1.9837706248309437</v>
      </c>
      <c r="G16" s="32">
        <f>IF(OR($A16="",$B16=""),"",'MPTO_working_2-way'!E15)</f>
        <v>2.0164971130052241</v>
      </c>
      <c r="H16" s="30">
        <f>IF(OR($A16="",$B16=""),"",'OddsRatio_working_2-way'!M15)</f>
        <v>1.9837387536759294</v>
      </c>
      <c r="I16" s="30">
        <f>IF(OR($A16="",$B16=""),"",'OddsRatio_working_2-way'!N15)</f>
        <v>2.0165300454651267</v>
      </c>
      <c r="J16" s="30">
        <f>IF('Log_working_2-way'!$D15="","",A16^('Log_working_2-way'!$D15))</f>
        <v>1.9834239894126766</v>
      </c>
      <c r="K16" s="32">
        <f>IF('Log_working_2-way'!$D15="","",B16^('Log_working_2-way'!$D15))</f>
        <v>2.0168554059748378</v>
      </c>
      <c r="L16" s="37">
        <f t="shared" si="9"/>
        <v>0.50391644908616195</v>
      </c>
      <c r="M16" s="37">
        <f t="shared" si="10"/>
        <v>0.49608355091383816</v>
      </c>
      <c r="N16" s="38">
        <v>112</v>
      </c>
      <c r="O16" s="38">
        <f t="shared" si="11"/>
        <v>53.052631578947356</v>
      </c>
      <c r="P16" s="38">
        <f t="shared" si="12"/>
        <v>53.968911917098453</v>
      </c>
      <c r="Q16" s="38">
        <f t="shared" si="13"/>
        <v>58.031088082901562</v>
      </c>
      <c r="R16" s="38">
        <f t="shared" si="14"/>
        <v>58.94736842105263</v>
      </c>
      <c r="S16" s="39">
        <f t="shared" si="15"/>
        <v>-4.9784565039542059</v>
      </c>
      <c r="T16" s="39">
        <f t="shared" si="16"/>
        <v>-4.9784565039541775</v>
      </c>
      <c r="U16" t="s">
        <v>304</v>
      </c>
      <c r="V16" t="s">
        <v>397</v>
      </c>
      <c r="W16" t="s">
        <v>435</v>
      </c>
      <c r="X16" s="48" t="s">
        <v>450</v>
      </c>
      <c r="Y16" s="41"/>
    </row>
    <row r="17" spans="1:25" ht="15" x14ac:dyDescent="0.25">
      <c r="A17">
        <v>1.7</v>
      </c>
      <c r="B17">
        <v>2.1800000000000002</v>
      </c>
      <c r="C17" s="29">
        <f t="shared" si="0"/>
        <v>4.6950890447922333E-2</v>
      </c>
      <c r="D17" s="30">
        <f>IF(OR($A17="",$B17=""),"",A17*'MPTO_working_2-way'!$G16)</f>
        <v>1.7798165137614679</v>
      </c>
      <c r="E17" s="32">
        <f>IF(OR($A17="",$B17=""),"",B17*'MPTO_working_2-way'!$G16)</f>
        <v>2.2823529411764709</v>
      </c>
      <c r="F17" s="30">
        <f>IF(OR($A17="",$B17=""),"",'MPTO_working_2-way'!D16)</f>
        <v>1.7706641184902054</v>
      </c>
      <c r="G17" s="32">
        <f>IF(OR($A17="",$B17=""),"",'MPTO_working_2-way'!E16)</f>
        <v>2.2975821450712961</v>
      </c>
      <c r="H17" s="30">
        <f>IF(OR($A17="",$B17=""),"",'OddsRatio_working_2-way'!M16)</f>
        <v>1.7702079842374079</v>
      </c>
      <c r="I17" s="30">
        <f>IF(OR($A17="",$B17=""),"",'OddsRatio_working_2-way'!N16)</f>
        <v>2.2983506020002022</v>
      </c>
      <c r="J17" s="30">
        <f>IF('Log_working_2-way'!$D16="","",A17^('Log_working_2-way'!$D16))</f>
        <v>1.7660158341214014</v>
      </c>
      <c r="K17" s="32">
        <f>IF('Log_working_2-way'!$D16="","",B17^('Log_working_2-way'!$D16))</f>
        <v>2.3054560434070099</v>
      </c>
      <c r="L17" s="37">
        <f t="shared" si="9"/>
        <v>0.56185567010309279</v>
      </c>
      <c r="M17" s="37">
        <f t="shared" si="10"/>
        <v>0.43814432989690716</v>
      </c>
      <c r="N17" s="38">
        <v>113</v>
      </c>
      <c r="O17" s="38">
        <f t="shared" si="11"/>
        <v>46.529411764705884</v>
      </c>
      <c r="P17" s="38">
        <f t="shared" si="12"/>
        <v>61.165137614678912</v>
      </c>
      <c r="Q17" s="38">
        <f t="shared" si="13"/>
        <v>51.834862385321095</v>
      </c>
      <c r="R17" s="38">
        <f t="shared" si="14"/>
        <v>66.470588235294116</v>
      </c>
      <c r="S17" s="39">
        <f t="shared" si="15"/>
        <v>-5.3054506206152112</v>
      </c>
      <c r="T17" s="39">
        <f t="shared" si="16"/>
        <v>-5.3054506206152041</v>
      </c>
      <c r="U17" t="s">
        <v>402</v>
      </c>
      <c r="V17" t="s">
        <v>315</v>
      </c>
      <c r="W17" t="s">
        <v>435</v>
      </c>
      <c r="X17" s="48" t="s">
        <v>450</v>
      </c>
      <c r="Y17" s="41"/>
    </row>
    <row r="18" spans="1:25" ht="15" x14ac:dyDescent="0.25">
      <c r="A18">
        <v>1.81</v>
      </c>
      <c r="B18">
        <v>2.0299999999999998</v>
      </c>
      <c r="C18" s="29">
        <f t="shared" si="0"/>
        <v>4.5097025283727721E-2</v>
      </c>
      <c r="D18" s="30">
        <f>IF(OR($A18="",$B18=""),"",A18*'MPTO_working_2-way'!$G17)</f>
        <v>1.8916256157635472</v>
      </c>
      <c r="E18" s="32">
        <f>IF(OR($A18="",$B18=""),"",B18*'MPTO_working_2-way'!$G17)</f>
        <v>2.1215469613259672</v>
      </c>
      <c r="F18" s="30">
        <f>IF(OR($A18="",$B18=""),"",'MPTO_working_2-way'!D17)</f>
        <v>1.8870143543127138</v>
      </c>
      <c r="G18" s="32">
        <f>IF(OR($A18="",$B18=""),"",'MPTO_working_2-way'!E17)</f>
        <v>2.1273774715571898</v>
      </c>
      <c r="H18" s="30">
        <f>IF(OR($A18="",$B18=""),"",'OddsRatio_working_2-way'!M17)</f>
        <v>1.8867963503478642</v>
      </c>
      <c r="I18" s="30">
        <f>IF(OR($A18="",$B18=""),"",'OddsRatio_working_2-way'!N17)</f>
        <v>2.1276546183435801</v>
      </c>
      <c r="J18" s="30">
        <f>IF('Log_working_2-way'!$D17="","",A18^('Log_working_2-way'!$D17))</f>
        <v>1.8846829983767455</v>
      </c>
      <c r="K18" s="32">
        <f>IF('Log_working_2-way'!$D17="","",B18^('Log_working_2-way'!$D17))</f>
        <v>2.1303483867491475</v>
      </c>
      <c r="L18" s="37">
        <f t="shared" si="9"/>
        <v>0.52864583333333326</v>
      </c>
      <c r="M18" s="37">
        <f t="shared" si="10"/>
        <v>0.47135416666666657</v>
      </c>
      <c r="N18" s="38">
        <v>114</v>
      </c>
      <c r="O18" s="38">
        <f t="shared" si="11"/>
        <v>51.016574585635361</v>
      </c>
      <c r="P18" s="38">
        <f t="shared" si="12"/>
        <v>57.842364532019708</v>
      </c>
      <c r="Q18" s="38">
        <f t="shared" si="13"/>
        <v>56.157635467980306</v>
      </c>
      <c r="R18" s="38">
        <f t="shared" si="14"/>
        <v>62.983425414364646</v>
      </c>
      <c r="S18" s="39">
        <f t="shared" si="15"/>
        <v>-5.1410608823449451</v>
      </c>
      <c r="T18" s="39">
        <f t="shared" si="16"/>
        <v>-5.141060882344938</v>
      </c>
      <c r="U18" t="s">
        <v>320</v>
      </c>
      <c r="V18" t="s">
        <v>317</v>
      </c>
      <c r="W18" t="s">
        <v>435</v>
      </c>
      <c r="X18" s="48" t="s">
        <v>450</v>
      </c>
      <c r="Y18" s="41"/>
    </row>
    <row r="19" spans="1:25" ht="15" x14ac:dyDescent="0.25">
      <c r="A19">
        <v>1.78</v>
      </c>
      <c r="B19">
        <v>2.06</v>
      </c>
      <c r="C19" s="29">
        <f t="shared" si="0"/>
        <v>4.7234646012872306E-2</v>
      </c>
      <c r="D19" s="30">
        <f>IF(OR($A19="",$B19=""),"",A19*'MPTO_working_2-way'!$G18)</f>
        <v>1.8640776699029127</v>
      </c>
      <c r="E19" s="32">
        <f>IF(OR($A19="",$B19=""),"",B19*'MPTO_working_2-way'!$G18)</f>
        <v>2.1573033707865168</v>
      </c>
      <c r="F19" s="30">
        <f>IF(OR($A19="",$B19=""),"",'MPTO_working_2-way'!D18)</f>
        <v>1.8581129015911626</v>
      </c>
      <c r="G19" s="32">
        <f>IF(OR($A19="",$B19=""),"",'MPTO_working_2-way'!E18)</f>
        <v>2.165347820951931</v>
      </c>
      <c r="H19" s="30">
        <f>IF(OR($A19="",$B19=""),"",'OddsRatio_working_2-way'!M18)</f>
        <v>1.8578164469184384</v>
      </c>
      <c r="I19" s="30">
        <f>IF(OR($A19="",$B19=""),"",'OddsRatio_working_2-way'!N18)</f>
        <v>2.1657505560686463</v>
      </c>
      <c r="J19" s="30">
        <f>IF('Log_working_2-way'!$D18="","",A19^('Log_working_2-way'!$D18))</f>
        <v>1.855080049537273</v>
      </c>
      <c r="K19" s="32">
        <f>IF('Log_working_2-way'!$D18="","",B19^('Log_working_2-way'!$D18))</f>
        <v>2.169481150379414</v>
      </c>
      <c r="L19" s="37">
        <f t="shared" si="9"/>
        <v>0.53645833333333337</v>
      </c>
      <c r="M19" s="37">
        <f t="shared" si="10"/>
        <v>0.46354166666666669</v>
      </c>
      <c r="N19" s="38">
        <v>115</v>
      </c>
      <c r="O19" s="38">
        <f t="shared" si="11"/>
        <v>50.393258426966305</v>
      </c>
      <c r="P19" s="38">
        <f t="shared" si="12"/>
        <v>59.174757281553404</v>
      </c>
      <c r="Q19" s="38">
        <f t="shared" si="13"/>
        <v>55.825242718446603</v>
      </c>
      <c r="R19" s="38">
        <f t="shared" si="14"/>
        <v>64.606741573033716</v>
      </c>
      <c r="S19" s="39">
        <f t="shared" si="15"/>
        <v>-5.4319842914802976</v>
      </c>
      <c r="T19" s="39">
        <f t="shared" si="16"/>
        <v>-5.4319842914803118</v>
      </c>
      <c r="U19" t="s">
        <v>396</v>
      </c>
      <c r="V19" t="s">
        <v>303</v>
      </c>
      <c r="W19" t="s">
        <v>435</v>
      </c>
      <c r="X19" s="48" t="s">
        <v>450</v>
      </c>
      <c r="Y19" s="41"/>
    </row>
    <row r="20" spans="1:25" ht="15" x14ac:dyDescent="0.25">
      <c r="A20">
        <v>2.0299999999999998</v>
      </c>
      <c r="B20">
        <v>1.85</v>
      </c>
      <c r="C20" s="29">
        <f t="shared" si="0"/>
        <v>3.315137797896428E-2</v>
      </c>
      <c r="D20" s="30">
        <f>IF(OR($A20="",$B20=""),"",A20*'MPTO_working_2-way'!$G19)</f>
        <v>2.0972972972972972</v>
      </c>
      <c r="E20" s="32">
        <f>IF(OR($A20="",$B20=""),"",B20*'MPTO_working_2-way'!$G19)</f>
        <v>1.9113300492610841</v>
      </c>
      <c r="F20" s="30">
        <f>IF(OR($A20="",$B20=""),"",'MPTO_working_2-way'!D19)</f>
        <v>2.1006852188505105</v>
      </c>
      <c r="G20" s="32">
        <f>IF(OR($A20="",$B20=""),"",'MPTO_working_2-way'!E19)</f>
        <v>1.9085249650616189</v>
      </c>
      <c r="H20" s="30">
        <f>IF(OR($A20="",$B20=""),"",'OddsRatio_working_2-way'!M19)</f>
        <v>2.1008018467836762</v>
      </c>
      <c r="I20" s="30">
        <f>IF(OR($A20="",$B20=""),"",'OddsRatio_working_2-way'!N19)</f>
        <v>1.9084287085108012</v>
      </c>
      <c r="J20" s="30">
        <f>IF('Log_working_2-way'!$D19="","",A20^('Log_working_2-way'!$D19))</f>
        <v>2.1023480190539692</v>
      </c>
      <c r="K20" s="32">
        <f>IF('Log_working_2-way'!$D19="","",B20^('Log_working_2-way'!$D19))</f>
        <v>1.9071545307970494</v>
      </c>
      <c r="L20" s="37">
        <f t="shared" si="9"/>
        <v>0.47680412371134023</v>
      </c>
      <c r="M20" s="37">
        <f t="shared" si="10"/>
        <v>0.52319587628865971</v>
      </c>
      <c r="N20" s="38">
        <v>116</v>
      </c>
      <c r="O20" s="38">
        <f t="shared" si="11"/>
        <v>58.857142857142861</v>
      </c>
      <c r="P20" s="38">
        <f t="shared" si="12"/>
        <v>53.297297297297298</v>
      </c>
      <c r="Q20" s="38">
        <f t="shared" si="13"/>
        <v>62.702702702702695</v>
      </c>
      <c r="R20" s="38">
        <f t="shared" si="14"/>
        <v>57.142857142857153</v>
      </c>
      <c r="S20" s="39">
        <f t="shared" si="15"/>
        <v>-3.8455598455598334</v>
      </c>
      <c r="T20" s="39">
        <f t="shared" si="16"/>
        <v>-3.8455598455598548</v>
      </c>
      <c r="U20" t="s">
        <v>189</v>
      </c>
      <c r="V20" t="s">
        <v>192</v>
      </c>
      <c r="W20" t="s">
        <v>269</v>
      </c>
      <c r="X20" s="48" t="s">
        <v>450</v>
      </c>
      <c r="Y20" s="41"/>
    </row>
    <row r="21" spans="1:25" ht="15" x14ac:dyDescent="0.25">
      <c r="A21">
        <v>2.04</v>
      </c>
      <c r="B21">
        <v>1.84</v>
      </c>
      <c r="C21" s="29">
        <f t="shared" si="0"/>
        <v>3.3674339300937772E-2</v>
      </c>
      <c r="D21" s="30">
        <f>IF(OR($A21="",$B21=""),"",A21*'MPTO_working_2-way'!$G20)</f>
        <v>2.1086956521739131</v>
      </c>
      <c r="E21" s="32">
        <f>IF(OR($A21="",$B21=""),"",B21*'MPTO_working_2-way'!$G20)</f>
        <v>1.9019607843137256</v>
      </c>
      <c r="F21" s="30">
        <f>IF(OR($A21="",$B21=""),"",'MPTO_working_2-way'!D20)</f>
        <v>2.1125619090499774</v>
      </c>
      <c r="G21" s="32">
        <f>IF(OR($A21="",$B21=""),"",'MPTO_working_2-way'!E20)</f>
        <v>1.8988263860785108</v>
      </c>
      <c r="H21" s="30">
        <f>IF(OR($A21="",$B21=""),"",'OddsRatio_working_2-way'!M20)</f>
        <v>2.1126972805283741</v>
      </c>
      <c r="I21" s="30">
        <f>IF(OR($A21="",$B21=""),"",'OddsRatio_working_2-way'!N20)</f>
        <v>1.8987170342729172</v>
      </c>
      <c r="J21" s="30">
        <f>IF('Log_working_2-way'!$D20="","",A21^('Log_working_2-way'!$D20))</f>
        <v>2.1144632865880677</v>
      </c>
      <c r="K21" s="32">
        <f>IF('Log_working_2-way'!$D20="","",B21^('Log_working_2-way'!$D20))</f>
        <v>1.8972929050551837</v>
      </c>
      <c r="L21" s="37">
        <f t="shared" si="9"/>
        <v>0.47422680412371132</v>
      </c>
      <c r="M21" s="37">
        <f t="shared" si="10"/>
        <v>0.52577319587628868</v>
      </c>
      <c r="N21" s="38">
        <v>117</v>
      </c>
      <c r="O21" s="38">
        <f t="shared" si="11"/>
        <v>59.647058823529413</v>
      </c>
      <c r="P21" s="38">
        <f t="shared" si="12"/>
        <v>53.413043478260867</v>
      </c>
      <c r="Q21" s="38">
        <f t="shared" si="13"/>
        <v>63.586956521739125</v>
      </c>
      <c r="R21" s="38">
        <f t="shared" si="14"/>
        <v>57.352941176470587</v>
      </c>
      <c r="S21" s="39">
        <f t="shared" si="15"/>
        <v>-3.9398976982097125</v>
      </c>
      <c r="T21" s="39">
        <f t="shared" si="16"/>
        <v>-3.9398976982097196</v>
      </c>
      <c r="U21" t="s">
        <v>191</v>
      </c>
      <c r="V21" t="s">
        <v>198</v>
      </c>
      <c r="W21" t="s">
        <v>269</v>
      </c>
      <c r="X21" s="48" t="s">
        <v>450</v>
      </c>
      <c r="Y21" s="41"/>
    </row>
    <row r="22" spans="1:25" ht="15" x14ac:dyDescent="0.25">
      <c r="A22">
        <v>1.39</v>
      </c>
      <c r="B22">
        <v>3.07</v>
      </c>
      <c r="C22" s="29">
        <f t="shared" si="0"/>
        <v>4.5157359454456092E-2</v>
      </c>
      <c r="D22" s="30">
        <f>IF(OR($A22="",$B22=""),"",A22*'MPTO_working_2-way'!$G21)</f>
        <v>1.4527687296416938</v>
      </c>
      <c r="E22" s="32">
        <f>IF(OR($A22="",$B22=""),"",B22*'MPTO_working_2-way'!$G21)</f>
        <v>3.2086330935251799</v>
      </c>
      <c r="F22" s="30">
        <f>IF(OR($A22="",$B22=""),"",'MPTO_working_2-way'!D21)</f>
        <v>1.4350377482218821</v>
      </c>
      <c r="G22" s="32">
        <f>IF(OR($A22="",$B22=""),"",'MPTO_working_2-way'!E21)</f>
        <v>3.298651103466935</v>
      </c>
      <c r="H22" s="30">
        <f>IF(OR($A22="",$B22=""),"",'OddsRatio_working_2-way'!M21)</f>
        <v>1.4340573661412155</v>
      </c>
      <c r="I22" s="30">
        <f>IF(OR($A22="",$B22=""),"",'OddsRatio_working_2-way'!N21)</f>
        <v>3.3038429433649132</v>
      </c>
      <c r="J22" s="30">
        <f>IF('Log_working_2-way'!$D21="","",A22^('Log_working_2-way'!$D21))</f>
        <v>1.4258553667770326</v>
      </c>
      <c r="K22" s="32">
        <f>IF('Log_working_2-way'!$D21="","",B22^('Log_working_2-way'!$D21))</f>
        <v>3.3482150936898578</v>
      </c>
      <c r="L22" s="37">
        <f t="shared" si="9"/>
        <v>0.68834080717488788</v>
      </c>
      <c r="M22" s="37">
        <f t="shared" si="10"/>
        <v>0.31165919282511212</v>
      </c>
      <c r="N22" s="38">
        <v>118</v>
      </c>
      <c r="O22" s="38">
        <f t="shared" si="11"/>
        <v>33.107913669064736</v>
      </c>
      <c r="P22" s="38">
        <f t="shared" si="12"/>
        <v>79.563517915309447</v>
      </c>
      <c r="Q22" s="38">
        <f t="shared" si="13"/>
        <v>38.43648208469056</v>
      </c>
      <c r="R22" s="38">
        <f t="shared" si="14"/>
        <v>84.892086330935257</v>
      </c>
      <c r="S22" s="39">
        <f t="shared" si="15"/>
        <v>-5.3285684156258242</v>
      </c>
      <c r="T22" s="39">
        <f t="shared" si="16"/>
        <v>-5.32856841562581</v>
      </c>
      <c r="U22" t="s">
        <v>193</v>
      </c>
      <c r="V22" t="s">
        <v>200</v>
      </c>
      <c r="W22" t="s">
        <v>269</v>
      </c>
      <c r="X22" s="48" t="s">
        <v>450</v>
      </c>
      <c r="Y22" s="41"/>
    </row>
    <row r="23" spans="1:25" ht="15" x14ac:dyDescent="0.25">
      <c r="A23">
        <v>1.59</v>
      </c>
      <c r="B23">
        <v>2.44</v>
      </c>
      <c r="C23" s="29">
        <f t="shared" si="0"/>
        <v>3.8766883183833478E-2</v>
      </c>
      <c r="D23" s="30">
        <f>IF(OR($A23="",$B23=""),"",A23*'MPTO_working_2-way'!$G22)</f>
        <v>1.6516393442622954</v>
      </c>
      <c r="E23" s="32">
        <f>IF(OR($A23="",$B23=""),"",B23*'MPTO_working_2-way'!$G22)</f>
        <v>2.5345911949685536</v>
      </c>
      <c r="F23" s="30">
        <f>IF(OR($A23="",$B23=""),"",'MPTO_working_2-way'!D22)</f>
        <v>1.640561569688769</v>
      </c>
      <c r="G23" s="32">
        <f>IF(OR($A23="",$B23=""),"",'MPTO_working_2-way'!E22)</f>
        <v>2.561130182202271</v>
      </c>
      <c r="H23" s="30">
        <f>IF(OR($A23="",$B23=""),"",'OddsRatio_working_2-way'!M22)</f>
        <v>1.6400954789890509</v>
      </c>
      <c r="I23" s="30">
        <f>IF(OR($A23="",$B23=""),"",'OddsRatio_working_2-way'!N22)</f>
        <v>2.5622669317698867</v>
      </c>
      <c r="J23" s="30">
        <f>IF('Log_working_2-way'!$D22="","",A23^('Log_working_2-way'!$D22))</f>
        <v>1.6350430694543896</v>
      </c>
      <c r="K23" s="32">
        <f>IF('Log_working_2-way'!$D22="","",B23^('Log_working_2-way'!$D22))</f>
        <v>2.5746963443895066</v>
      </c>
      <c r="L23" s="37">
        <f t="shared" si="9"/>
        <v>0.60545905707196013</v>
      </c>
      <c r="M23" s="37">
        <f t="shared" si="10"/>
        <v>0.39454094292803971</v>
      </c>
      <c r="N23" s="38">
        <v>119</v>
      </c>
      <c r="O23" s="38">
        <f t="shared" si="11"/>
        <v>44.157232704402517</v>
      </c>
      <c r="P23" s="38">
        <f t="shared" si="12"/>
        <v>70.229508196721312</v>
      </c>
      <c r="Q23" s="38">
        <f t="shared" si="13"/>
        <v>48.770491803278688</v>
      </c>
      <c r="R23" s="38">
        <f t="shared" si="14"/>
        <v>74.842767295597483</v>
      </c>
      <c r="S23" s="39">
        <f t="shared" si="15"/>
        <v>-4.6132590988761706</v>
      </c>
      <c r="T23" s="39">
        <f t="shared" si="16"/>
        <v>-4.6132590988761706</v>
      </c>
      <c r="U23" t="s">
        <v>195</v>
      </c>
      <c r="V23" t="s">
        <v>194</v>
      </c>
      <c r="W23" t="s">
        <v>269</v>
      </c>
      <c r="X23" s="48" t="s">
        <v>450</v>
      </c>
      <c r="Y23" s="41"/>
    </row>
    <row r="24" spans="1:25" ht="15" x14ac:dyDescent="0.25">
      <c r="A24">
        <v>1.87</v>
      </c>
      <c r="B24">
        <v>2</v>
      </c>
      <c r="C24" s="29">
        <f t="shared" si="0"/>
        <v>3.475935828876997E-2</v>
      </c>
      <c r="D24" s="30">
        <f>IF(OR($A24="",$B24=""),"",A24*'MPTO_working_2-way'!$G23)</f>
        <v>1.9350000000000001</v>
      </c>
      <c r="E24" s="32">
        <f>IF(OR($A24="",$B24=""),"",B24*'MPTO_working_2-way'!$G23)</f>
        <v>2.0695187165775399</v>
      </c>
      <c r="F24" s="30">
        <f>IF(OR($A24="",$B24=""),"",'MPTO_working_2-way'!D23)</f>
        <v>1.9328165374677002</v>
      </c>
      <c r="G24" s="32">
        <f>IF(OR($A24="",$B24=""),"",'MPTO_working_2-way'!E23)</f>
        <v>2.0720221606648197</v>
      </c>
      <c r="H24" s="30">
        <f>IF(OR($A24="",$B24=""),"",'OddsRatio_working_2-way'!M23)</f>
        <v>1.9327379053088816</v>
      </c>
      <c r="I24" s="30">
        <f>IF(OR($A24="",$B24=""),"",'OddsRatio_working_2-way'!N23)</f>
        <v>2.0721125348377947</v>
      </c>
      <c r="J24" s="30">
        <f>IF('Log_working_2-way'!$D23="","",A24^('Log_working_2-way'!$D23))</f>
        <v>1.9317443969723613</v>
      </c>
      <c r="K24" s="32">
        <f>IF('Log_working_2-way'!$D23="","",B24^('Log_working_2-way'!$D23))</f>
        <v>2.0732557161055905</v>
      </c>
      <c r="L24" s="37">
        <f t="shared" si="9"/>
        <v>0.51679586563307489</v>
      </c>
      <c r="M24" s="37">
        <f t="shared" si="10"/>
        <v>0.48320413436692511</v>
      </c>
      <c r="N24" s="38">
        <v>120</v>
      </c>
      <c r="O24" s="38">
        <f t="shared" si="11"/>
        <v>55.828877005347586</v>
      </c>
      <c r="P24" s="38">
        <f t="shared" si="12"/>
        <v>60</v>
      </c>
      <c r="Q24" s="38">
        <f t="shared" si="13"/>
        <v>60</v>
      </c>
      <c r="R24" s="38">
        <f t="shared" si="14"/>
        <v>64.171122994652393</v>
      </c>
      <c r="S24" s="39">
        <f t="shared" si="15"/>
        <v>-4.1711229946524142</v>
      </c>
      <c r="T24" s="39">
        <f t="shared" si="16"/>
        <v>-4.1711229946523929</v>
      </c>
      <c r="U24" t="s">
        <v>184</v>
      </c>
      <c r="V24" t="s">
        <v>196</v>
      </c>
      <c r="W24" t="s">
        <v>269</v>
      </c>
      <c r="X24" s="48" t="s">
        <v>450</v>
      </c>
      <c r="Y24" s="41"/>
    </row>
    <row r="25" spans="1:25" ht="15" x14ac:dyDescent="0.25">
      <c r="A25">
        <v>1.79</v>
      </c>
      <c r="B25">
        <v>2.09</v>
      </c>
      <c r="C25" s="29">
        <f t="shared" si="0"/>
        <v>3.7128117398625982E-2</v>
      </c>
      <c r="D25" s="30">
        <f>IF(OR($A25="",$B25=""),"",A25*'MPTO_working_2-way'!$G24)</f>
        <v>1.8564593301435406</v>
      </c>
      <c r="E25" s="32">
        <f>IF(OR($A25="",$B25=""),"",B25*'MPTO_working_2-way'!$G24)</f>
        <v>2.1675977653631282</v>
      </c>
      <c r="F25" s="30">
        <f>IF(OR($A25="",$B25=""),"",'MPTO_working_2-way'!D24)</f>
        <v>1.8515255747197545</v>
      </c>
      <c r="G25" s="32">
        <f>IF(OR($A25="",$B25=""),"",'MPTO_working_2-way'!E24)</f>
        <v>2.1743628490889537</v>
      </c>
      <c r="H25" s="30">
        <f>IF(OR($A25="",$B25=""),"",'OddsRatio_working_2-way'!M24)</f>
        <v>1.8513346241060764</v>
      </c>
      <c r="I25" s="30">
        <f>IF(OR($A25="",$B25=""),"",'OddsRatio_working_2-way'!N24)</f>
        <v>2.1746262535134471</v>
      </c>
      <c r="J25" s="30">
        <f>IF('Log_working_2-way'!$D24="","",A25^('Log_working_2-way'!$D24))</f>
        <v>1.8490885498780329</v>
      </c>
      <c r="K25" s="32">
        <f>IF('Log_working_2-way'!$D24="","",B25^('Log_working_2-way'!$D24))</f>
        <v>2.177733465070919</v>
      </c>
      <c r="L25" s="37">
        <f t="shared" si="9"/>
        <v>0.53865979381443296</v>
      </c>
      <c r="M25" s="37">
        <f t="shared" si="10"/>
        <v>0.46134020618556709</v>
      </c>
      <c r="N25" s="38">
        <v>121</v>
      </c>
      <c r="O25" s="38">
        <f t="shared" si="11"/>
        <v>53.402234636871505</v>
      </c>
      <c r="P25" s="38">
        <f t="shared" si="12"/>
        <v>63.10526315789474</v>
      </c>
      <c r="Q25" s="38">
        <f t="shared" si="13"/>
        <v>57.894736842105267</v>
      </c>
      <c r="R25" s="38">
        <f t="shared" si="14"/>
        <v>67.597765363128488</v>
      </c>
      <c r="S25" s="39">
        <f t="shared" si="15"/>
        <v>-4.4925022052337624</v>
      </c>
      <c r="T25" s="39">
        <f t="shared" si="16"/>
        <v>-4.4925022052337482</v>
      </c>
      <c r="U25" t="s">
        <v>224</v>
      </c>
      <c r="V25" t="s">
        <v>223</v>
      </c>
      <c r="W25" t="s">
        <v>269</v>
      </c>
      <c r="X25" s="48" t="s">
        <v>450</v>
      </c>
      <c r="Y25" s="41"/>
    </row>
    <row r="26" spans="1:25" ht="15" x14ac:dyDescent="0.25">
      <c r="A26">
        <v>1.96</v>
      </c>
      <c r="B26">
        <v>1.93</v>
      </c>
      <c r="C26" s="29">
        <f t="shared" si="0"/>
        <v>2.8338796658559762E-2</v>
      </c>
      <c r="D26" s="30">
        <f>IF(OR($A26="",$B26=""),"",A26*'MPTO_working_2-way'!$G25)</f>
        <v>2.0155440414507773</v>
      </c>
      <c r="E26" s="32">
        <f>IF(OR($A26="",$B26=""),"",B26*'MPTO_working_2-way'!$G25)</f>
        <v>1.9846938775510203</v>
      </c>
      <c r="F26" s="30">
        <f>IF(OR($A26="",$B26=""),"",'MPTO_working_2-way'!D25)</f>
        <v>2.0159880622468553</v>
      </c>
      <c r="G26" s="32">
        <f>IF(OR($A26="",$B26=""),"",'MPTO_working_2-way'!E25)</f>
        <v>1.9842635333613092</v>
      </c>
      <c r="H26" s="30">
        <f>IF(OR($A26="",$B26=""),"",'OddsRatio_working_2-way'!M25)</f>
        <v>2.0160010160015238</v>
      </c>
      <c r="I26" s="30">
        <f>IF(OR($A26="",$B26=""),"",'OddsRatio_working_2-way'!N25)</f>
        <v>1.9842509842514759</v>
      </c>
      <c r="J26" s="30">
        <f>IF('Log_working_2-way'!$D25="","",A26^('Log_working_2-way'!$D25))</f>
        <v>2.0162023284286739</v>
      </c>
      <c r="K26" s="32">
        <f>IF('Log_working_2-way'!$D25="","",B26^('Log_working_2-way'!$D25))</f>
        <v>1.9840560014719333</v>
      </c>
      <c r="L26" s="37">
        <f t="shared" si="9"/>
        <v>0.49614395886889456</v>
      </c>
      <c r="M26" s="37">
        <f t="shared" si="10"/>
        <v>0.50385604113110538</v>
      </c>
      <c r="N26" s="38">
        <v>122</v>
      </c>
      <c r="O26" s="38">
        <f t="shared" si="11"/>
        <v>59.755102040816332</v>
      </c>
      <c r="P26" s="38">
        <f t="shared" si="12"/>
        <v>58.787564766839374</v>
      </c>
      <c r="Q26" s="38">
        <f t="shared" si="13"/>
        <v>63.212435233160633</v>
      </c>
      <c r="R26" s="38">
        <f t="shared" si="14"/>
        <v>62.244897959183675</v>
      </c>
      <c r="S26" s="39">
        <f t="shared" si="15"/>
        <v>-3.4573331923443007</v>
      </c>
      <c r="T26" s="39">
        <f t="shared" si="16"/>
        <v>-3.4573331923443007</v>
      </c>
      <c r="U26" t="s">
        <v>307</v>
      </c>
      <c r="V26" t="s">
        <v>403</v>
      </c>
      <c r="W26" t="s">
        <v>436</v>
      </c>
      <c r="X26" s="48" t="s">
        <v>450</v>
      </c>
      <c r="Y26" s="41"/>
    </row>
    <row r="27" spans="1:25" ht="15" x14ac:dyDescent="0.25">
      <c r="A27">
        <v>1.77</v>
      </c>
      <c r="B27">
        <v>2.14</v>
      </c>
      <c r="C27" s="29">
        <f t="shared" si="0"/>
        <v>3.2261471038597556E-2</v>
      </c>
      <c r="D27" s="30">
        <f>IF(OR($A27="",$B27=""),"",A27*'MPTO_working_2-way'!$G26)</f>
        <v>1.8271028037383177</v>
      </c>
      <c r="E27" s="32">
        <f>IF(OR($A27="",$B27=""),"",B27*'MPTO_working_2-way'!$G26)</f>
        <v>2.2090395480225991</v>
      </c>
      <c r="F27" s="30">
        <f>IF(OR($A27="",$B27=""),"",'MPTO_working_2-way'!D26)</f>
        <v>1.822021261243927</v>
      </c>
      <c r="G27" s="32">
        <f>IF(OR($A27="",$B27=""),"",'MPTO_working_2-way'!E26)</f>
        <v>2.216513546725964</v>
      </c>
      <c r="H27" s="30">
        <f>IF(OR($A27="",$B27=""),"",'OddsRatio_working_2-way'!M26)</f>
        <v>1.8218507142366114</v>
      </c>
      <c r="I27" s="30">
        <f>IF(OR($A27="",$B27=""),"",'OddsRatio_working_2-way'!N26)</f>
        <v>2.2167659925061516</v>
      </c>
      <c r="J27" s="30">
        <f>IF('Log_working_2-way'!$D26="","",A27^('Log_working_2-way'!$D26))</f>
        <v>1.8195461168991689</v>
      </c>
      <c r="K27" s="32">
        <f>IF('Log_working_2-way'!$D26="","",B27^('Log_working_2-way'!$D26))</f>
        <v>2.2201875884465903</v>
      </c>
      <c r="L27" s="37">
        <f t="shared" si="9"/>
        <v>0.54731457800511507</v>
      </c>
      <c r="M27" s="37">
        <f t="shared" si="10"/>
        <v>0.45268542199488487</v>
      </c>
      <c r="N27" s="38">
        <v>123</v>
      </c>
      <c r="O27" s="38">
        <f t="shared" si="11"/>
        <v>53.50847457627119</v>
      </c>
      <c r="P27" s="38">
        <f t="shared" si="12"/>
        <v>65.523364485981318</v>
      </c>
      <c r="Q27" s="38">
        <f t="shared" si="13"/>
        <v>57.476635514018689</v>
      </c>
      <c r="R27" s="38">
        <f t="shared" si="14"/>
        <v>69.491525423728817</v>
      </c>
      <c r="S27" s="39">
        <f t="shared" si="15"/>
        <v>-3.9681609377474985</v>
      </c>
      <c r="T27" s="39">
        <f t="shared" si="16"/>
        <v>-3.9681609377474985</v>
      </c>
      <c r="U27" t="s">
        <v>404</v>
      </c>
      <c r="V27" t="s">
        <v>327</v>
      </c>
      <c r="W27" t="s">
        <v>436</v>
      </c>
      <c r="X27" s="48" t="s">
        <v>450</v>
      </c>
      <c r="Y27" s="41"/>
    </row>
    <row r="28" spans="1:25" ht="15" x14ac:dyDescent="0.25">
      <c r="A28">
        <v>1.65</v>
      </c>
      <c r="B28">
        <v>2.34</v>
      </c>
      <c r="C28" s="29">
        <f t="shared" si="0"/>
        <v>3.3411033411033575E-2</v>
      </c>
      <c r="D28" s="30">
        <f>IF(OR($A28="",$B28=""),"",A28*'MPTO_working_2-way'!$G27)</f>
        <v>1.7051282051282053</v>
      </c>
      <c r="E28" s="32">
        <f>IF(OR($A28="",$B28=""),"",B28*'MPTO_working_2-way'!$G27)</f>
        <v>2.4181818181818184</v>
      </c>
      <c r="F28" s="30">
        <f>IF(OR($A28="",$B28=""),"",'MPTO_working_2-way'!D27)</f>
        <v>1.6967699406723797</v>
      </c>
      <c r="G28" s="32">
        <f>IF(OR($A28="",$B28=""),"",'MPTO_working_2-way'!E27)</f>
        <v>2.4351939451277205</v>
      </c>
      <c r="H28" s="30">
        <f>IF(OR($A28="",$B28=""),"",'OddsRatio_working_2-way'!M27)</f>
        <v>1.6964729907653791</v>
      </c>
      <c r="I28" s="30">
        <f>IF(OR($A28="",$B28=""),"",'OddsRatio_working_2-way'!N27)</f>
        <v>2.4358058578855508</v>
      </c>
      <c r="J28" s="30">
        <f>IF('Log_working_2-way'!$D27="","",A28^('Log_working_2-way'!$D27))</f>
        <v>1.6926770755893317</v>
      </c>
      <c r="K28" s="32">
        <f>IF('Log_working_2-way'!$D27="","",B28^('Log_working_2-way'!$D27))</f>
        <v>2.4436741668534787</v>
      </c>
      <c r="L28" s="37">
        <f t="shared" si="9"/>
        <v>0.5864661654135338</v>
      </c>
      <c r="M28" s="37">
        <f t="shared" si="10"/>
        <v>0.41353383458646614</v>
      </c>
      <c r="N28" s="38">
        <v>124</v>
      </c>
      <c r="O28" s="38">
        <f t="shared" si="11"/>
        <v>48.848484848484844</v>
      </c>
      <c r="P28" s="38">
        <f t="shared" si="12"/>
        <v>71.008547008546998</v>
      </c>
      <c r="Q28" s="38">
        <f t="shared" si="13"/>
        <v>52.991452991452995</v>
      </c>
      <c r="R28" s="38">
        <f t="shared" si="14"/>
        <v>75.151515151515156</v>
      </c>
      <c r="S28" s="39">
        <f t="shared" si="15"/>
        <v>-4.1429681429681509</v>
      </c>
      <c r="T28" s="39">
        <f t="shared" si="16"/>
        <v>-4.142968142968158</v>
      </c>
      <c r="U28" t="s">
        <v>322</v>
      </c>
      <c r="V28" t="s">
        <v>325</v>
      </c>
      <c r="W28" t="s">
        <v>436</v>
      </c>
      <c r="X28" s="48" t="s">
        <v>450</v>
      </c>
      <c r="Y28" s="41"/>
    </row>
    <row r="29" spans="1:25" ht="15" x14ac:dyDescent="0.25">
      <c r="A29">
        <v>1.81</v>
      </c>
      <c r="B29">
        <v>2.08</v>
      </c>
      <c r="C29" s="29">
        <f t="shared" si="0"/>
        <v>3.3255418614534626E-2</v>
      </c>
      <c r="D29" s="30">
        <f>IF(OR($A29="",$B29=""),"",A29*'MPTO_working_2-way'!$G28)</f>
        <v>1.8701923076923077</v>
      </c>
      <c r="E29" s="32">
        <f>IF(OR($A29="",$B29=""),"",B29*'MPTO_working_2-way'!$G28)</f>
        <v>2.1491712707182322</v>
      </c>
      <c r="F29" s="30">
        <f>IF(OR($A29="",$B29=""),"",'MPTO_working_2-way'!D28)</f>
        <v>1.8661643699811639</v>
      </c>
      <c r="G29" s="32">
        <f>IF(OR($A29="",$B29=""),"",'MPTO_working_2-way'!E28)</f>
        <v>2.1545152798443401</v>
      </c>
      <c r="H29" s="30">
        <f>IF(OR($A29="",$B29=""),"",'OddsRatio_working_2-way'!M28)</f>
        <v>1.8660254037844384</v>
      </c>
      <c r="I29" s="30">
        <f>IF(OR($A29="",$B29=""),"",'OddsRatio_working_2-way'!N28)</f>
        <v>2.1547005383792519</v>
      </c>
      <c r="J29" s="30">
        <f>IF('Log_working_2-way'!$D28="","",A29^('Log_working_2-way'!$D28))</f>
        <v>1.8641966683390954</v>
      </c>
      <c r="K29" s="32">
        <f>IF('Log_working_2-way'!$D28="","",B29^('Log_working_2-way'!$D28))</f>
        <v>2.1571440120474694</v>
      </c>
      <c r="L29" s="37">
        <f t="shared" si="9"/>
        <v>0.53470437017994854</v>
      </c>
      <c r="M29" s="37">
        <f t="shared" si="10"/>
        <v>0.46529562982005135</v>
      </c>
      <c r="N29" s="38">
        <v>125</v>
      </c>
      <c r="O29" s="38">
        <f t="shared" si="11"/>
        <v>55.939226519337019</v>
      </c>
      <c r="P29" s="38">
        <f t="shared" si="12"/>
        <v>64.903846153846146</v>
      </c>
      <c r="Q29" s="38">
        <f t="shared" si="13"/>
        <v>60.09615384615384</v>
      </c>
      <c r="R29" s="38">
        <f t="shared" si="14"/>
        <v>69.060773480662988</v>
      </c>
      <c r="S29" s="39">
        <f t="shared" si="15"/>
        <v>-4.1569273268168203</v>
      </c>
      <c r="T29" s="39">
        <f t="shared" si="16"/>
        <v>-4.1569273268168416</v>
      </c>
      <c r="U29" t="s">
        <v>324</v>
      </c>
      <c r="V29" t="s">
        <v>407</v>
      </c>
      <c r="W29" t="s">
        <v>436</v>
      </c>
      <c r="X29" s="48" t="s">
        <v>450</v>
      </c>
      <c r="Y29" s="41"/>
    </row>
    <row r="30" spans="1:25" s="35" customFormat="1" ht="15" x14ac:dyDescent="0.25">
      <c r="A30">
        <v>2.0099999999999998</v>
      </c>
      <c r="B30">
        <v>1.87</v>
      </c>
      <c r="C30" s="29">
        <f t="shared" si="0"/>
        <v>3.22717960997152E-2</v>
      </c>
      <c r="D30" s="30">
        <f>IF(OR($A30="",$B30=""),"",A30*'MPTO_working_2-way'!$G29)</f>
        <v>2.0748663101604272</v>
      </c>
      <c r="E30" s="32">
        <f>IF(OR($A30="",$B30=""),"",B30*'MPTO_working_2-way'!$G29)</f>
        <v>1.9303482587064675</v>
      </c>
      <c r="F30" s="30">
        <f>IF(OR($A30="",$B30=""),"",'MPTO_working_2-way'!D29)</f>
        <v>2.0773758532069522</v>
      </c>
      <c r="G30" s="32">
        <f>IF(OR($A30="",$B30=""),"",'MPTO_working_2-way'!E29)</f>
        <v>1.9281811886013285</v>
      </c>
      <c r="H30" s="30">
        <f>IF(OR($A30="",$B30=""),"",'OddsRatio_working_2-way'!M29)</f>
        <v>2.0774597626964471</v>
      </c>
      <c r="I30" s="30">
        <f>IF(OR($A30="",$B30=""),"",'OddsRatio_working_2-way'!N29)</f>
        <v>1.9281089045009006</v>
      </c>
      <c r="J30" s="30">
        <f>IF('Log_working_2-way'!$D29="","",A30^('Log_working_2-way'!$D29))</f>
        <v>2.0786033258509891</v>
      </c>
      <c r="K30" s="32">
        <f>IF('Log_working_2-way'!$D29="","",B30^('Log_working_2-way'!$D29))</f>
        <v>1.9271248994258339</v>
      </c>
      <c r="L30" s="37">
        <f t="shared" si="9"/>
        <v>0.48195876288659806</v>
      </c>
      <c r="M30" s="37">
        <f t="shared" si="10"/>
        <v>0.51804123711340211</v>
      </c>
      <c r="N30" s="38">
        <v>126</v>
      </c>
      <c r="O30" s="38">
        <f t="shared" si="11"/>
        <v>63.313432835820883</v>
      </c>
      <c r="P30" s="38">
        <f t="shared" si="12"/>
        <v>58.620320855614963</v>
      </c>
      <c r="Q30" s="38">
        <f t="shared" si="13"/>
        <v>67.379679144385022</v>
      </c>
      <c r="R30" s="38">
        <f t="shared" si="14"/>
        <v>62.68656716417911</v>
      </c>
      <c r="S30" s="39">
        <f t="shared" si="15"/>
        <v>-4.0662463085641392</v>
      </c>
      <c r="T30" s="39">
        <f t="shared" si="16"/>
        <v>-4.0662463085641463</v>
      </c>
      <c r="U30" t="s">
        <v>333</v>
      </c>
      <c r="V30" t="s">
        <v>335</v>
      </c>
      <c r="W30" t="s">
        <v>300</v>
      </c>
      <c r="X30" s="48" t="s">
        <v>450</v>
      </c>
      <c r="Y30" s="41"/>
    </row>
    <row r="31" spans="1:25" ht="15" x14ac:dyDescent="0.25">
      <c r="A31">
        <v>2.5299999999999998</v>
      </c>
      <c r="B31">
        <v>1.56</v>
      </c>
      <c r="C31" s="29">
        <f t="shared" si="0"/>
        <v>3.6282558021688338E-2</v>
      </c>
      <c r="D31" s="30">
        <f>IF(OR($A31="",$B31=""),"",A31*'MPTO_working_2-way'!$G30)</f>
        <v>2.6217948717948714</v>
      </c>
      <c r="E31" s="32">
        <f>IF(OR($A31="",$B31=""),"",B31*'MPTO_working_2-way'!$G30)</f>
        <v>1.6166007905138338</v>
      </c>
      <c r="F31" s="30">
        <f>IF(OR($A31="",$B31=""),"",'MPTO_working_2-way'!D30)</f>
        <v>2.6517065305025525</v>
      </c>
      <c r="G31" s="32">
        <f>IF(OR($A31="",$B31=""),"",'MPTO_working_2-way'!E30)</f>
        <v>1.6054344288968434</v>
      </c>
      <c r="H31" s="30">
        <f>IF(OR($A31="",$B31=""),"",'OddsRatio_working_2-way'!M30)</f>
        <v>2.6529194950580188</v>
      </c>
      <c r="I31" s="30">
        <f>IF(OR($A31="",$B31=""),"",'OddsRatio_working_2-way'!N30)</f>
        <v>1.6049901419820203</v>
      </c>
      <c r="J31" s="30">
        <f>IF('Log_working_2-way'!$D30="","",A31^('Log_working_2-way'!$D30))</f>
        <v>2.6669477843763532</v>
      </c>
      <c r="K31" s="32">
        <f>IF('Log_working_2-way'!$D30="","",B31^('Log_working_2-way'!$D30))</f>
        <v>1.59989881469138</v>
      </c>
      <c r="L31" s="37">
        <f t="shared" si="9"/>
        <v>0.38141809290953549</v>
      </c>
      <c r="M31" s="37">
        <f t="shared" si="10"/>
        <v>0.61858190709046468</v>
      </c>
      <c r="N31" s="38">
        <v>127</v>
      </c>
      <c r="O31" s="38">
        <f t="shared" si="11"/>
        <v>76.802371541501984</v>
      </c>
      <c r="P31" s="38">
        <f t="shared" si="12"/>
        <v>45.589743589743591</v>
      </c>
      <c r="Q31" s="38">
        <f t="shared" si="13"/>
        <v>81.410256410256409</v>
      </c>
      <c r="R31" s="38">
        <f t="shared" si="14"/>
        <v>50.197628458498031</v>
      </c>
      <c r="S31" s="39">
        <f t="shared" si="15"/>
        <v>-4.6078848687544252</v>
      </c>
      <c r="T31" s="39">
        <f t="shared" si="16"/>
        <v>-4.6078848687544394</v>
      </c>
      <c r="U31" t="s">
        <v>276</v>
      </c>
      <c r="V31" t="s">
        <v>334</v>
      </c>
      <c r="W31" t="s">
        <v>300</v>
      </c>
      <c r="X31" s="48" t="s">
        <v>450</v>
      </c>
      <c r="Y31" s="41"/>
    </row>
    <row r="32" spans="1:25" ht="15" x14ac:dyDescent="0.25">
      <c r="A32">
        <v>1.65</v>
      </c>
      <c r="B32">
        <v>2.2999999999999998</v>
      </c>
      <c r="C32" s="29">
        <f t="shared" si="0"/>
        <v>4.0843214756258295E-2</v>
      </c>
      <c r="D32" s="30">
        <f>IF(OR($A32="",$B32=""),"",A32*'MPTO_working_2-way'!$G31)</f>
        <v>1.7173913043478262</v>
      </c>
      <c r="E32" s="32">
        <f>IF(OR($A32="",$B32=""),"",B32*'MPTO_working_2-way'!$G31)</f>
        <v>2.393939393939394</v>
      </c>
      <c r="F32" s="30">
        <f>IF(OR($A32="",$B32=""),"",'MPTO_working_2-way'!D31)</f>
        <v>1.7075365579302588</v>
      </c>
      <c r="G32" s="32">
        <f>IF(OR($A32="",$B32=""),"",'MPTO_working_2-way'!E31)</f>
        <v>2.4133545310015898</v>
      </c>
      <c r="H32" s="30">
        <f>IF(OR($A32="",$B32=""),"",'OddsRatio_working_2-way'!M31)</f>
        <v>1.7071067811865481</v>
      </c>
      <c r="I32" s="30">
        <f>IF(OR($A32="",$B32=""),"",'OddsRatio_working_2-way'!N31)</f>
        <v>2.4142135623730949</v>
      </c>
      <c r="J32" s="30">
        <f>IF('Log_working_2-way'!$D31="","",A32^('Log_working_2-way'!$D31))</f>
        <v>1.7026112839208782</v>
      </c>
      <c r="K32" s="32">
        <f>IF('Log_working_2-way'!$D31="","",B32^('Log_working_2-way'!$D31))</f>
        <v>2.4232620837218128</v>
      </c>
      <c r="L32" s="37">
        <f t="shared" si="9"/>
        <v>0.58227848101265822</v>
      </c>
      <c r="M32" s="37">
        <f t="shared" si="10"/>
        <v>0.41772151898734178</v>
      </c>
      <c r="N32" s="38">
        <v>128</v>
      </c>
      <c r="O32" s="38">
        <f t="shared" si="11"/>
        <v>50.424242424242422</v>
      </c>
      <c r="P32" s="38">
        <f t="shared" si="12"/>
        <v>72.347826086956516</v>
      </c>
      <c r="Q32" s="38">
        <f t="shared" si="13"/>
        <v>55.652173913043484</v>
      </c>
      <c r="R32" s="38">
        <f t="shared" si="14"/>
        <v>77.575757575757578</v>
      </c>
      <c r="S32" s="39">
        <f t="shared" si="15"/>
        <v>-5.2279314888010617</v>
      </c>
      <c r="T32" s="39">
        <f t="shared" si="16"/>
        <v>-5.2279314888010617</v>
      </c>
      <c r="U32" t="s">
        <v>410</v>
      </c>
      <c r="V32" t="s">
        <v>331</v>
      </c>
      <c r="W32" t="s">
        <v>300</v>
      </c>
      <c r="X32" s="48" t="s">
        <v>450</v>
      </c>
      <c r="Y32" s="41"/>
    </row>
    <row r="33" spans="1:25" ht="15" x14ac:dyDescent="0.25">
      <c r="A33">
        <v>1.68</v>
      </c>
      <c r="B33">
        <v>2.25</v>
      </c>
      <c r="C33" s="29">
        <f t="shared" si="0"/>
        <v>3.9682539682539542E-2</v>
      </c>
      <c r="D33" s="30">
        <f>IF(OR($A33="",$B33=""),"",A33*'MPTO_working_2-way'!$G32)</f>
        <v>1.7466666666666664</v>
      </c>
      <c r="E33" s="32">
        <f>IF(OR($A33="",$B33=""),"",B33*'MPTO_working_2-way'!$G32)</f>
        <v>2.339285714285714</v>
      </c>
      <c r="F33" s="30">
        <f>IF(OR($A33="",$B33=""),"",'MPTO_working_2-way'!D32)</f>
        <v>1.7379310344827583</v>
      </c>
      <c r="G33" s="32">
        <f>IF(OR($A33="",$B33=""),"",'MPTO_working_2-way'!E32)</f>
        <v>2.3551401869158877</v>
      </c>
      <c r="H33" s="30">
        <f>IF(OR($A33="",$B33=""),"",'OddsRatio_working_2-way'!M32)</f>
        <v>1.7375635565834309</v>
      </c>
      <c r="I33" s="30">
        <f>IF(OR($A33="",$B33=""),"",'OddsRatio_working_2-way'!N32)</f>
        <v>2.3558153613666013</v>
      </c>
      <c r="J33" s="30">
        <f>IF('Log_working_2-way'!$D32="","",A33^('Log_working_2-way'!$D32))</f>
        <v>1.733582099100242</v>
      </c>
      <c r="K33" s="32">
        <f>IF('Log_working_2-way'!$D32="","",B33^('Log_working_2-way'!$D32))</f>
        <v>2.3631739395308338</v>
      </c>
      <c r="L33" s="37">
        <f t="shared" si="9"/>
        <v>0.57251908396946571</v>
      </c>
      <c r="M33" s="37">
        <f t="shared" si="10"/>
        <v>0.4274809160305344</v>
      </c>
      <c r="N33" s="38">
        <v>129</v>
      </c>
      <c r="O33" s="38">
        <f t="shared" si="11"/>
        <v>52.214285714285715</v>
      </c>
      <c r="P33" s="38">
        <f t="shared" si="12"/>
        <v>71.666666666666657</v>
      </c>
      <c r="Q33" s="38">
        <f t="shared" si="13"/>
        <v>57.333333333333329</v>
      </c>
      <c r="R33" s="38">
        <f t="shared" si="14"/>
        <v>76.785714285714292</v>
      </c>
      <c r="S33" s="39">
        <f t="shared" si="15"/>
        <v>-5.1190476190476133</v>
      </c>
      <c r="T33" s="39">
        <f t="shared" si="16"/>
        <v>-5.1190476190476346</v>
      </c>
      <c r="U33" t="s">
        <v>336</v>
      </c>
      <c r="V33" t="s">
        <v>291</v>
      </c>
      <c r="W33" t="s">
        <v>300</v>
      </c>
      <c r="X33" s="48" t="s">
        <v>450</v>
      </c>
      <c r="Y33" s="41"/>
    </row>
    <row r="34" spans="1:25" ht="15" x14ac:dyDescent="0.25">
      <c r="A34">
        <v>1.49</v>
      </c>
      <c r="B34">
        <v>2.64</v>
      </c>
      <c r="C34" s="29">
        <f t="shared" si="0"/>
        <v>4.9928818385194251E-2</v>
      </c>
      <c r="D34" s="30">
        <f>IF(OR($A34="",$B34=""),"",A34*'MPTO_working_2-way'!$G33)</f>
        <v>1.5643939393939394</v>
      </c>
      <c r="E34" s="32">
        <f>IF(OR($A34="",$B34=""),"",B34*'MPTO_working_2-way'!$G33)</f>
        <v>2.7718120805369129</v>
      </c>
      <c r="F34" s="30">
        <f>IF(OR($A34="",$B34=""),"",'MPTO_working_2-way'!D33)</f>
        <v>1.5475647179164371</v>
      </c>
      <c r="G34" s="32">
        <f>IF(OR($A34="",$B34=""),"",'MPTO_working_2-way'!E33)</f>
        <v>2.8262681419744218</v>
      </c>
      <c r="H34" s="30">
        <f>IF(OR($A34="",$B34=""),"",'OddsRatio_working_2-way'!M33)</f>
        <v>1.5466081666101215</v>
      </c>
      <c r="I34" s="30">
        <f>IF(OR($A34="",$B34=""),"",'OddsRatio_working_2-way'!N33)</f>
        <v>2.8294640678379568</v>
      </c>
      <c r="J34" s="30">
        <f>IF('Log_working_2-way'!$D33="","",A34^('Log_working_2-way'!$D33))</f>
        <v>1.5388653123110667</v>
      </c>
      <c r="K34" s="32">
        <f>IF('Log_working_2-way'!$D33="","",B34^('Log_working_2-way'!$D33))</f>
        <v>2.855751292855587</v>
      </c>
      <c r="L34" s="37">
        <f t="shared" si="9"/>
        <v>0.63922518159806296</v>
      </c>
      <c r="M34" s="37">
        <f t="shared" si="10"/>
        <v>0.36077481840193704</v>
      </c>
      <c r="N34" s="38">
        <v>130</v>
      </c>
      <c r="O34" s="38">
        <f t="shared" si="11"/>
        <v>42.75167785234899</v>
      </c>
      <c r="P34" s="38">
        <f t="shared" si="12"/>
        <v>80.757575757575751</v>
      </c>
      <c r="Q34" s="38">
        <f t="shared" si="13"/>
        <v>49.242424242424242</v>
      </c>
      <c r="R34" s="38">
        <f t="shared" si="14"/>
        <v>87.24832214765101</v>
      </c>
      <c r="S34" s="39">
        <f t="shared" si="15"/>
        <v>-6.4907463900752518</v>
      </c>
      <c r="T34" s="39">
        <f t="shared" si="16"/>
        <v>-6.4907463900752589</v>
      </c>
      <c r="U34" t="s">
        <v>275</v>
      </c>
      <c r="V34" t="s">
        <v>329</v>
      </c>
      <c r="W34" t="s">
        <v>300</v>
      </c>
      <c r="X34" s="48" t="s">
        <v>450</v>
      </c>
      <c r="Y34" s="41"/>
    </row>
    <row r="35" spans="1:25" ht="15" x14ac:dyDescent="0.25">
      <c r="A35">
        <v>1.97</v>
      </c>
      <c r="B35">
        <v>1.91</v>
      </c>
      <c r="C35" s="29">
        <f t="shared" si="0"/>
        <v>3.1174422622053388E-2</v>
      </c>
      <c r="D35" s="30">
        <f>IF(OR($A35="",$B35=""),"",A35*'MPTO_working_2-way'!$G34)</f>
        <v>2.0314136125654452</v>
      </c>
      <c r="E35" s="32">
        <f>IF(OR($A35="",$B35=""),"",B35*'MPTO_working_2-way'!$G34)</f>
        <v>1.969543147208122</v>
      </c>
      <c r="F35" s="30">
        <f>IF(OR($A35="",$B35=""),"",'MPTO_working_2-way'!D34)</f>
        <v>2.0324087827801334</v>
      </c>
      <c r="G35" s="32">
        <f>IF(OR($A35="",$B35=""),"",'MPTO_working_2-way'!E34)</f>
        <v>1.9686085750909044</v>
      </c>
      <c r="H35" s="30">
        <f>IF(OR($A35="",$B35=""),"",'OddsRatio_working_2-way'!M34)</f>
        <v>2.032440829265322</v>
      </c>
      <c r="I35" s="30">
        <f>IF(OR($A35="",$B35=""),"",'OddsRatio_working_2-way'!N34)</f>
        <v>1.9685785099293232</v>
      </c>
      <c r="J35" s="30">
        <f>IF('Log_working_2-way'!$D34="","",A35^('Log_working_2-way'!$D34))</f>
        <v>2.0328933114474355</v>
      </c>
      <c r="K35" s="32">
        <f>IF('Log_working_2-way'!$D34="","",B35^('Log_working_2-way'!$D34))</f>
        <v>1.9681542022947511</v>
      </c>
      <c r="L35" s="37">
        <f t="shared" si="9"/>
        <v>0.49226804123711337</v>
      </c>
      <c r="M35" s="37">
        <f t="shared" si="10"/>
        <v>0.50773195876288657</v>
      </c>
      <c r="N35" s="38">
        <v>131</v>
      </c>
      <c r="O35" s="38">
        <f t="shared" si="11"/>
        <v>64.502538071065985</v>
      </c>
      <c r="P35" s="38">
        <f t="shared" si="12"/>
        <v>62.413612565445014</v>
      </c>
      <c r="Q35" s="38">
        <f t="shared" si="13"/>
        <v>68.586387434554979</v>
      </c>
      <c r="R35" s="38">
        <f t="shared" si="14"/>
        <v>66.497461928934001</v>
      </c>
      <c r="S35" s="39">
        <f t="shared" si="15"/>
        <v>-4.0838493634889943</v>
      </c>
      <c r="T35" s="39">
        <f t="shared" si="16"/>
        <v>-4.0838493634889872</v>
      </c>
      <c r="U35" t="s">
        <v>343</v>
      </c>
      <c r="V35" t="s">
        <v>337</v>
      </c>
      <c r="W35" t="s">
        <v>301</v>
      </c>
      <c r="X35" s="48" t="s">
        <v>450</v>
      </c>
      <c r="Y35" s="41"/>
    </row>
    <row r="36" spans="1:25" ht="15" x14ac:dyDescent="0.25">
      <c r="A36">
        <v>2.4700000000000002</v>
      </c>
      <c r="B36">
        <v>1.59</v>
      </c>
      <c r="C36" s="29">
        <f t="shared" si="0"/>
        <v>3.37891172052045E-2</v>
      </c>
      <c r="D36" s="30">
        <f>IF(OR($A36="",$B36=""),"",A36*'MPTO_working_2-way'!$G35)</f>
        <v>2.5534591194968552</v>
      </c>
      <c r="E36" s="32">
        <f>IF(OR($A36="",$B36=""),"",B36*'MPTO_working_2-way'!$G35)</f>
        <v>1.6437246963562753</v>
      </c>
      <c r="F36" s="30">
        <f>IF(OR($A36="",$B36=""),"",'MPTO_working_2-way'!D35)</f>
        <v>2.5775604633610079</v>
      </c>
      <c r="G36" s="32">
        <f>IF(OR($A36="",$B36=""),"",'MPTO_working_2-way'!E35)</f>
        <v>1.6338901254342355</v>
      </c>
      <c r="H36" s="30">
        <f>IF(OR($A36="",$B36=""),"",'OddsRatio_working_2-way'!M35)</f>
        <v>2.5784566588059405</v>
      </c>
      <c r="I36" s="30">
        <f>IF(OR($A36="",$B36=""),"",'OddsRatio_working_2-way'!N35)</f>
        <v>1.6335302236023845</v>
      </c>
      <c r="J36" s="30">
        <f>IF('Log_working_2-way'!$D35="","",A36^('Log_working_2-way'!$D35))</f>
        <v>2.5896826442672194</v>
      </c>
      <c r="K36" s="32">
        <f>IF('Log_working_2-way'!$D35="","",B36^('Log_working_2-way'!$D35))</f>
        <v>1.6290563739914652</v>
      </c>
      <c r="L36" s="37">
        <f t="shared" si="9"/>
        <v>0.39162561576354682</v>
      </c>
      <c r="M36" s="37">
        <f t="shared" si="10"/>
        <v>0.60837438423645318</v>
      </c>
      <c r="N36" s="38">
        <v>132</v>
      </c>
      <c r="O36" s="38">
        <f t="shared" si="11"/>
        <v>78.558704453441308</v>
      </c>
      <c r="P36" s="38">
        <f t="shared" si="12"/>
        <v>48.981132075471713</v>
      </c>
      <c r="Q36" s="38">
        <f t="shared" si="13"/>
        <v>83.018867924528294</v>
      </c>
      <c r="R36" s="38">
        <f t="shared" si="14"/>
        <v>53.441295546558706</v>
      </c>
      <c r="S36" s="39">
        <f t="shared" si="15"/>
        <v>-4.460163471086986</v>
      </c>
      <c r="T36" s="39">
        <f t="shared" si="16"/>
        <v>-4.4601634710869931</v>
      </c>
      <c r="U36" t="s">
        <v>348</v>
      </c>
      <c r="V36" t="s">
        <v>341</v>
      </c>
      <c r="W36" t="s">
        <v>301</v>
      </c>
      <c r="X36" s="48" t="s">
        <v>450</v>
      </c>
      <c r="Y36" s="41"/>
    </row>
    <row r="37" spans="1:25" ht="15" x14ac:dyDescent="0.25">
      <c r="A37">
        <v>2.23</v>
      </c>
      <c r="B37">
        <v>1.71</v>
      </c>
      <c r="C37" s="29">
        <f t="shared" si="0"/>
        <v>3.3225814910969431E-2</v>
      </c>
      <c r="D37" s="30">
        <f>IF(OR($A37="",$B37=""),"",A37*'MPTO_working_2-way'!$G36)</f>
        <v>2.3040935672514617</v>
      </c>
      <c r="E37" s="32">
        <f>IF(OR($A37="",$B37=""),"",B37*'MPTO_working_2-way'!$G36)</f>
        <v>1.7668161434977576</v>
      </c>
      <c r="F37" s="30">
        <f>IF(OR($A37="",$B37=""),"",'MPTO_working_2-way'!D36)</f>
        <v>2.315792669966295</v>
      </c>
      <c r="G37" s="32">
        <f>IF(OR($A37="",$B37=""),"",'MPTO_working_2-way'!E36)</f>
        <v>1.7599981538319522</v>
      </c>
      <c r="H37" s="30">
        <f>IF(OR($A37="",$B37=""),"",'OddsRatio_working_2-way'!M36)</f>
        <v>2.3162045305336028</v>
      </c>
      <c r="I37" s="30">
        <f>IF(OR($A37="",$B37=""),"",'OddsRatio_working_2-way'!N36)</f>
        <v>1.7597603387632996</v>
      </c>
      <c r="J37" s="30">
        <f>IF('Log_working_2-way'!$D36="","",A37^('Log_working_2-way'!$D36))</f>
        <v>2.3215866387713424</v>
      </c>
      <c r="K37" s="32">
        <f>IF('Log_working_2-way'!$D36="","",B37^('Log_working_2-way'!$D36))</f>
        <v>1.7566662454529891</v>
      </c>
      <c r="L37" s="37">
        <f t="shared" si="9"/>
        <v>0.43401015228426398</v>
      </c>
      <c r="M37" s="37">
        <f t="shared" si="10"/>
        <v>0.56598984771573613</v>
      </c>
      <c r="N37" s="38">
        <v>133</v>
      </c>
      <c r="O37" s="38">
        <f t="shared" si="11"/>
        <v>73.358744394618824</v>
      </c>
      <c r="P37" s="38">
        <f t="shared" si="12"/>
        <v>55.222222222222221</v>
      </c>
      <c r="Q37" s="38">
        <f t="shared" si="13"/>
        <v>77.777777777777771</v>
      </c>
      <c r="R37" s="38">
        <f t="shared" si="14"/>
        <v>59.641255605381168</v>
      </c>
      <c r="S37" s="39">
        <f t="shared" si="15"/>
        <v>-4.419033383158947</v>
      </c>
      <c r="T37" s="39">
        <f t="shared" si="16"/>
        <v>-4.419033383158947</v>
      </c>
      <c r="U37" t="s">
        <v>352</v>
      </c>
      <c r="V37" t="s">
        <v>439</v>
      </c>
      <c r="W37" t="s">
        <v>301</v>
      </c>
      <c r="X37" s="48" t="s">
        <v>450</v>
      </c>
      <c r="Y37" s="41"/>
    </row>
    <row r="38" spans="1:25" ht="15" x14ac:dyDescent="0.25">
      <c r="A38">
        <v>2.36</v>
      </c>
      <c r="B38">
        <v>1.64</v>
      </c>
      <c r="C38" s="29">
        <f t="shared" si="0"/>
        <v>3.3484911120297722E-2</v>
      </c>
      <c r="D38" s="30">
        <f>IF(OR($A38="",$B38=""),"",A38*'MPTO_working_2-way'!$G37)</f>
        <v>2.4390243902439024</v>
      </c>
      <c r="E38" s="32">
        <f>IF(OR($A38="",$B38=""),"",B38*'MPTO_working_2-way'!$G37)</f>
        <v>1.6949152542372881</v>
      </c>
      <c r="F38" s="30">
        <f>IF(OR($A38="",$B38=""),"",'MPTO_working_2-way'!D37)</f>
        <v>2.4570848146267141</v>
      </c>
      <c r="G38" s="32">
        <f>IF(OR($A38="",$B38=""),"",'MPTO_working_2-way'!E37)</f>
        <v>1.6863018473335656</v>
      </c>
      <c r="H38" s="30">
        <f>IF(OR($A38="",$B38=""),"",'OddsRatio_working_2-way'!M37)</f>
        <v>2.4577379737113252</v>
      </c>
      <c r="I38" s="30">
        <f>IF(OR($A38="",$B38=""),"",'OddsRatio_working_2-way'!N37)</f>
        <v>1.6859943405700353</v>
      </c>
      <c r="J38" s="30">
        <f>IF('Log_working_2-way'!$D37="","",A38^('Log_working_2-way'!$D37))</f>
        <v>2.4661000827478752</v>
      </c>
      <c r="K38" s="32">
        <f>IF('Log_working_2-way'!$D37="","",B38^('Log_working_2-way'!$D37))</f>
        <v>1.6820816748919711</v>
      </c>
      <c r="L38" s="37">
        <f t="shared" si="9"/>
        <v>0.41000000000000003</v>
      </c>
      <c r="M38" s="37">
        <f t="shared" si="10"/>
        <v>0.59000000000000008</v>
      </c>
      <c r="N38" s="38">
        <v>134</v>
      </c>
      <c r="O38" s="38">
        <f t="shared" si="11"/>
        <v>77.220338983050851</v>
      </c>
      <c r="P38" s="38">
        <f t="shared" si="12"/>
        <v>52.292682926829265</v>
      </c>
      <c r="Q38" s="38">
        <f t="shared" si="13"/>
        <v>81.707317073170728</v>
      </c>
      <c r="R38" s="38">
        <f t="shared" si="14"/>
        <v>56.779661016949156</v>
      </c>
      <c r="S38" s="39">
        <f t="shared" si="15"/>
        <v>-4.4869780901198766</v>
      </c>
      <c r="T38" s="39">
        <f t="shared" si="16"/>
        <v>-4.4869780901198908</v>
      </c>
      <c r="U38" t="s">
        <v>440</v>
      </c>
      <c r="V38" t="s">
        <v>347</v>
      </c>
      <c r="W38" t="s">
        <v>301</v>
      </c>
      <c r="X38" s="48" t="s">
        <v>450</v>
      </c>
      <c r="Y38" s="41"/>
    </row>
    <row r="39" spans="1:25" ht="15" x14ac:dyDescent="0.25">
      <c r="A39">
        <v>1.96</v>
      </c>
      <c r="B39">
        <v>1.93</v>
      </c>
      <c r="C39" s="29">
        <f t="shared" si="0"/>
        <v>2.8338796658559762E-2</v>
      </c>
      <c r="D39" s="30">
        <f>IF(OR($A39="",$B39=""),"",A39*'MPTO_working_2-way'!$G38)</f>
        <v>2.0155440414507773</v>
      </c>
      <c r="E39" s="32">
        <f>IF(OR($A39="",$B39=""),"",B39*'MPTO_working_2-way'!$G38)</f>
        <v>1.9846938775510203</v>
      </c>
      <c r="F39" s="30">
        <f>IF(OR($A39="",$B39=""),"",'MPTO_working_2-way'!D38)</f>
        <v>2.0159880622468553</v>
      </c>
      <c r="G39" s="32">
        <f>IF(OR($A39="",$B39=""),"",'MPTO_working_2-way'!E38)</f>
        <v>1.9842635333613092</v>
      </c>
      <c r="H39" s="30">
        <f>IF(OR($A39="",$B39=""),"",'OddsRatio_working_2-way'!M38)</f>
        <v>2.0160010160015238</v>
      </c>
      <c r="I39" s="30">
        <f>IF(OR($A39="",$B39=""),"",'OddsRatio_working_2-way'!N38)</f>
        <v>1.9842509842514759</v>
      </c>
      <c r="J39" s="30">
        <f>IF('Log_working_2-way'!$D38="","",A39^('Log_working_2-way'!$D38))</f>
        <v>2.0162023284286739</v>
      </c>
      <c r="K39" s="32">
        <f>IF('Log_working_2-way'!$D38="","",B39^('Log_working_2-way'!$D38))</f>
        <v>1.9840560014719333</v>
      </c>
      <c r="L39" s="37">
        <f t="shared" si="9"/>
        <v>0.49614395886889456</v>
      </c>
      <c r="M39" s="37">
        <f t="shared" si="10"/>
        <v>0.50385604113110538</v>
      </c>
      <c r="N39" s="38">
        <v>135</v>
      </c>
      <c r="O39" s="38">
        <f t="shared" si="11"/>
        <v>66.122448979591852</v>
      </c>
      <c r="P39" s="38">
        <f t="shared" si="12"/>
        <v>65.051813471502598</v>
      </c>
      <c r="Q39" s="38">
        <f t="shared" si="13"/>
        <v>69.948186528497416</v>
      </c>
      <c r="R39" s="38">
        <f t="shared" si="14"/>
        <v>68.877551020408163</v>
      </c>
      <c r="S39" s="39">
        <f t="shared" si="15"/>
        <v>-3.8257375489055647</v>
      </c>
      <c r="T39" s="39">
        <f t="shared" si="16"/>
        <v>-3.8257375489055647</v>
      </c>
      <c r="U39" t="s">
        <v>340</v>
      </c>
      <c r="V39" t="s">
        <v>413</v>
      </c>
      <c r="W39" t="s">
        <v>301</v>
      </c>
      <c r="X39" s="48" t="s">
        <v>450</v>
      </c>
      <c r="Y39" s="41"/>
    </row>
    <row r="40" spans="1:25" ht="15" x14ac:dyDescent="0.25">
      <c r="A40">
        <v>2.02</v>
      </c>
      <c r="B40">
        <v>1.88</v>
      </c>
      <c r="C40" s="29">
        <f t="shared" si="0"/>
        <v>2.6964398567516312E-2</v>
      </c>
      <c r="D40" s="30">
        <f>IF(OR($A40="",$B40=""),"",A40*'MPTO_working_2-way'!$G39)</f>
        <v>2.0744680851063828</v>
      </c>
      <c r="E40" s="32">
        <f>IF(OR($A40="",$B40=""),"",B40*'MPTO_working_2-way'!$G39)</f>
        <v>1.9306930693069306</v>
      </c>
      <c r="F40" s="30">
        <f>IF(OR($A40="",$B40=""),"",'MPTO_working_2-way'!D39)</f>
        <v>2.0765529308836395</v>
      </c>
      <c r="G40" s="32">
        <f>IF(OR($A40="",$B40=""),"",'MPTO_working_2-way'!E39)</f>
        <v>1.9288906948394962</v>
      </c>
      <c r="H40" s="30">
        <f>IF(OR($A40="",$B40=""),"",'OddsRatio_working_2-way'!M39)</f>
        <v>2.0766108438479098</v>
      </c>
      <c r="I40" s="30">
        <f>IF(OR($A40="",$B40=""),"",'OddsRatio_working_2-way'!N39)</f>
        <v>1.9288407280256479</v>
      </c>
      <c r="J40" s="30">
        <f>IF('Log_working_2-way'!$D39="","",A40^('Log_working_2-way'!$D39))</f>
        <v>2.0775563029751076</v>
      </c>
      <c r="K40" s="32">
        <f>IF('Log_working_2-way'!$D39="","",B40^('Log_working_2-way'!$D39))</f>
        <v>1.9280257534933587</v>
      </c>
      <c r="L40" s="37">
        <f t="shared" si="9"/>
        <v>0.48205128205128212</v>
      </c>
      <c r="M40" s="37">
        <f t="shared" si="10"/>
        <v>0.517948717948718</v>
      </c>
      <c r="N40" s="38">
        <v>136</v>
      </c>
      <c r="O40" s="38">
        <f t="shared" si="11"/>
        <v>68.673267326732685</v>
      </c>
      <c r="P40" s="38">
        <f t="shared" si="12"/>
        <v>63.659574468085097</v>
      </c>
      <c r="Q40" s="38">
        <f t="shared" si="13"/>
        <v>72.340425531914889</v>
      </c>
      <c r="R40" s="38">
        <f t="shared" si="14"/>
        <v>67.32673267326733</v>
      </c>
      <c r="S40" s="39">
        <f t="shared" si="15"/>
        <v>-3.6671582051822043</v>
      </c>
      <c r="T40" s="39">
        <f t="shared" si="16"/>
        <v>-3.6671582051822327</v>
      </c>
      <c r="U40" t="s">
        <v>350</v>
      </c>
      <c r="V40" t="s">
        <v>353</v>
      </c>
      <c r="W40" t="s">
        <v>301</v>
      </c>
      <c r="X40" s="48" t="s">
        <v>450</v>
      </c>
      <c r="Y40" s="41"/>
    </row>
    <row r="41" spans="1:25" s="35" customFormat="1" ht="15" x14ac:dyDescent="0.25">
      <c r="A41">
        <v>2.16</v>
      </c>
      <c r="B41">
        <v>1.75</v>
      </c>
      <c r="C41" s="29">
        <f t="shared" si="0"/>
        <v>3.4391534391534417E-2</v>
      </c>
      <c r="D41" s="30">
        <f>IF(OR($A41="",$B41=""),"",A41*'MPTO_working_2-way'!$G40)</f>
        <v>2.2342857142857144</v>
      </c>
      <c r="E41" s="32">
        <f>IF(OR($A41="",$B41=""),"",B41*'MPTO_working_2-way'!$G40)</f>
        <v>1.8101851851851851</v>
      </c>
      <c r="F41" s="30">
        <f>IF(OR($A41="",$B41=""),"",'MPTO_working_2-way'!D40)</f>
        <v>2.2433234421364987</v>
      </c>
      <c r="G41" s="32">
        <f>IF(OR($A41="",$B41=""),"",'MPTO_working_2-way'!E40)</f>
        <v>1.8042959427207637</v>
      </c>
      <c r="H41" s="30">
        <f>IF(OR($A41="",$B41=""),"",'OddsRatio_working_2-way'!M40)</f>
        <v>2.2436505404118421</v>
      </c>
      <c r="I41" s="30">
        <f>IF(OR($A41="",$B41=""),"",'OddsRatio_working_2-way'!N40)</f>
        <v>1.8040844011283466</v>
      </c>
      <c r="J41" s="30">
        <f>IF('Log_working_2-way'!$D40="","",A41^('Log_working_2-way'!$D40))</f>
        <v>2.2478012615174499</v>
      </c>
      <c r="K41" s="32">
        <f>IF('Log_working_2-way'!$D40="","",B41^('Log_working_2-way'!$D40))</f>
        <v>1.8014096722292445</v>
      </c>
      <c r="L41" s="37">
        <f t="shared" si="9"/>
        <v>0.4475703324808184</v>
      </c>
      <c r="M41" s="37">
        <f t="shared" si="10"/>
        <v>0.55242966751918166</v>
      </c>
      <c r="N41" s="38">
        <v>137</v>
      </c>
      <c r="O41" s="38">
        <f t="shared" si="11"/>
        <v>73.574074074074076</v>
      </c>
      <c r="P41" s="38">
        <f t="shared" si="12"/>
        <v>58.714285714285708</v>
      </c>
      <c r="Q41" s="38">
        <f t="shared" si="13"/>
        <v>78.285714285714278</v>
      </c>
      <c r="R41" s="38">
        <f t="shared" si="14"/>
        <v>63.425925925925917</v>
      </c>
      <c r="S41" s="39">
        <f t="shared" si="15"/>
        <v>-4.7116402116402014</v>
      </c>
      <c r="T41" s="39">
        <f t="shared" si="16"/>
        <v>-4.7116402116402085</v>
      </c>
      <c r="U41" t="s">
        <v>277</v>
      </c>
      <c r="V41" t="s">
        <v>344</v>
      </c>
      <c r="W41" t="s">
        <v>301</v>
      </c>
      <c r="X41" s="48" t="s">
        <v>450</v>
      </c>
      <c r="Y41" s="41"/>
    </row>
    <row r="42" spans="1:25" ht="15" x14ac:dyDescent="0.25">
      <c r="A42">
        <v>2.1</v>
      </c>
      <c r="B42">
        <v>1.79</v>
      </c>
      <c r="C42" s="29">
        <f t="shared" si="0"/>
        <v>3.4849694067571102E-2</v>
      </c>
      <c r="D42" s="30">
        <f>IF(OR($A42="",$B42=""),"",A42*'MPTO_working_2-way'!$G41)</f>
        <v>2.1731843575418992</v>
      </c>
      <c r="E42" s="32">
        <f>IF(OR($A42="",$B42=""),"",B42*'MPTO_working_2-way'!$G41)</f>
        <v>1.8523809523809522</v>
      </c>
      <c r="F42" s="30">
        <f>IF(OR($A42="",$B42=""),"",'MPTO_working_2-way'!D41)</f>
        <v>2.1797622499275153</v>
      </c>
      <c r="G42" s="32">
        <f>IF(OR($A42="",$B42=""),"",'MPTO_working_2-way'!E41)</f>
        <v>1.8476284099287292</v>
      </c>
      <c r="H42" s="30">
        <f>IF(OR($A42="",$B42=""),"",'OddsRatio_working_2-way'!M41)</f>
        <v>2.1800021454603971</v>
      </c>
      <c r="I42" s="30">
        <f>IF(OR($A42="",$B42=""),"",'OddsRatio_working_2-way'!N41)</f>
        <v>1.8474560862851939</v>
      </c>
      <c r="J42" s="30">
        <f>IF('Log_working_2-way'!$D41="","",A42^('Log_working_2-way'!$D41))</f>
        <v>2.1830172065936067</v>
      </c>
      <c r="K42" s="32">
        <f>IF('Log_working_2-way'!$D41="","",B42^('Log_working_2-way'!$D41))</f>
        <v>1.8452962428833544</v>
      </c>
      <c r="L42" s="37">
        <f t="shared" si="9"/>
        <v>0.46015424164524427</v>
      </c>
      <c r="M42" s="37">
        <f t="shared" si="10"/>
        <v>0.53984575835475579</v>
      </c>
      <c r="N42" s="38">
        <v>138</v>
      </c>
      <c r="O42" s="38">
        <f t="shared" si="11"/>
        <v>72.285714285714292</v>
      </c>
      <c r="P42" s="38">
        <f t="shared" si="12"/>
        <v>60.905027932960898</v>
      </c>
      <c r="Q42" s="38">
        <f t="shared" si="13"/>
        <v>77.094972067039095</v>
      </c>
      <c r="R42" s="38">
        <f t="shared" si="14"/>
        <v>65.714285714285708</v>
      </c>
      <c r="S42" s="39">
        <f t="shared" si="15"/>
        <v>-4.8092577813248027</v>
      </c>
      <c r="T42" s="39">
        <f t="shared" si="16"/>
        <v>-4.8092577813248099</v>
      </c>
      <c r="U42" t="s">
        <v>342</v>
      </c>
      <c r="V42" t="s">
        <v>339</v>
      </c>
      <c r="W42" t="s">
        <v>301</v>
      </c>
      <c r="X42" s="48" t="s">
        <v>450</v>
      </c>
      <c r="Y42" s="41"/>
    </row>
    <row r="43" spans="1:25" ht="15" x14ac:dyDescent="0.25">
      <c r="A43">
        <v>2.0099999999999998</v>
      </c>
      <c r="B43">
        <v>1.88</v>
      </c>
      <c r="C43" s="29">
        <f t="shared" si="0"/>
        <v>2.9427331427966497E-2</v>
      </c>
      <c r="D43" s="30">
        <f>IF(OR($A43="",$B43=""),"",A43*'MPTO_working_2-way'!$G42)</f>
        <v>2.0691489361702122</v>
      </c>
      <c r="E43" s="32">
        <f>IF(OR($A43="",$B43=""),"",B43*'MPTO_working_2-way'!$G42)</f>
        <v>1.9353233830845769</v>
      </c>
      <c r="F43" s="30">
        <f>IF(OR($A43="",$B43=""),"",'MPTO_working_2-way'!D42)</f>
        <v>2.0712563034422273</v>
      </c>
      <c r="G43" s="32">
        <f>IF(OR($A43="",$B43=""),"",'MPTO_working_2-way'!E42)</f>
        <v>1.9334834220221038</v>
      </c>
      <c r="H43" s="30">
        <f>IF(OR($A43="",$B43=""),"",'OddsRatio_working_2-way'!M42)</f>
        <v>2.0713203408538785</v>
      </c>
      <c r="I43" s="30">
        <f>IF(OR($A43="",$B43=""),"",'OddsRatio_working_2-way'!N42)</f>
        <v>1.9334276237142709</v>
      </c>
      <c r="J43" s="30">
        <f>IF('Log_working_2-way'!$D42="","",A43^('Log_working_2-way'!$D42))</f>
        <v>2.0722780043286777</v>
      </c>
      <c r="K43" s="32">
        <f>IF('Log_working_2-way'!$D42="","",B43^('Log_working_2-way'!$D42))</f>
        <v>1.9325939690668699</v>
      </c>
      <c r="L43" s="37">
        <f t="shared" si="9"/>
        <v>0.48329048843187672</v>
      </c>
      <c r="M43" s="37">
        <f t="shared" si="10"/>
        <v>0.5167095115681235</v>
      </c>
      <c r="N43" s="38">
        <v>139</v>
      </c>
      <c r="O43" s="38">
        <f t="shared" si="11"/>
        <v>69.845771144278615</v>
      </c>
      <c r="P43" s="38">
        <f t="shared" si="12"/>
        <v>65.063829787234042</v>
      </c>
      <c r="Q43" s="38">
        <f t="shared" si="13"/>
        <v>73.936170212765958</v>
      </c>
      <c r="R43" s="38">
        <f t="shared" si="14"/>
        <v>69.154228855721399</v>
      </c>
      <c r="S43" s="39">
        <f t="shared" si="15"/>
        <v>-4.0903990684873435</v>
      </c>
      <c r="T43" s="39">
        <f t="shared" si="16"/>
        <v>-4.0903990684873577</v>
      </c>
      <c r="U43" t="s">
        <v>414</v>
      </c>
      <c r="V43" t="s">
        <v>278</v>
      </c>
      <c r="W43" t="s">
        <v>301</v>
      </c>
      <c r="X43" s="48" t="s">
        <v>450</v>
      </c>
      <c r="Y43" s="41"/>
    </row>
    <row r="44" spans="1:25" ht="15" x14ac:dyDescent="0.25">
      <c r="A44">
        <v>2.27</v>
      </c>
      <c r="B44">
        <v>1.68</v>
      </c>
      <c r="C44" s="29">
        <f t="shared" si="0"/>
        <v>3.5766729599328695E-2</v>
      </c>
      <c r="D44" s="30">
        <f>IF(OR($A44="",$B44=""),"",A44*'MPTO_working_2-way'!$G43)</f>
        <v>2.3511904761904763</v>
      </c>
      <c r="E44" s="32">
        <f>IF(OR($A44="",$B44=""),"",B44*'MPTO_working_2-way'!$G43)</f>
        <v>1.7400881057268722</v>
      </c>
      <c r="F44" s="30">
        <f>IF(OR($A44="",$B44=""),"",'MPTO_working_2-way'!D43)</f>
        <v>2.3660503784588656</v>
      </c>
      <c r="G44" s="32">
        <f>IF(OR($A44="",$B44=""),"",'MPTO_working_2-way'!E43)</f>
        <v>1.7320374239258789</v>
      </c>
      <c r="H44" s="30">
        <f>IF(OR($A44="",$B44=""),"",'OddsRatio_working_2-way'!M43)</f>
        <v>2.3666188418222287</v>
      </c>
      <c r="I44" s="30">
        <f>IF(OR($A44="",$B44=""),"",'OddsRatio_working_2-way'!N43)</f>
        <v>1.7317329231804059</v>
      </c>
      <c r="J44" s="30">
        <f>IF('Log_working_2-way'!$D43="","",A44^('Log_working_2-way'!$D43))</f>
        <v>2.37348902776783</v>
      </c>
      <c r="K44" s="32">
        <f>IF('Log_working_2-way'!$D43="","",B44^('Log_working_2-way'!$D43))</f>
        <v>1.72807279838637</v>
      </c>
      <c r="L44" s="37">
        <f t="shared" si="9"/>
        <v>0.42531645569620252</v>
      </c>
      <c r="M44" s="37">
        <f t="shared" si="10"/>
        <v>0.57468354430379742</v>
      </c>
      <c r="N44" s="38">
        <v>140</v>
      </c>
      <c r="O44" s="38">
        <f t="shared" si="11"/>
        <v>78.325991189427313</v>
      </c>
      <c r="P44" s="38">
        <f t="shared" si="12"/>
        <v>56.666666666666657</v>
      </c>
      <c r="Q44" s="38">
        <f t="shared" si="13"/>
        <v>83.333333333333329</v>
      </c>
      <c r="R44" s="38">
        <f t="shared" si="14"/>
        <v>61.674008810572687</v>
      </c>
      <c r="S44" s="39">
        <f t="shared" si="15"/>
        <v>-5.0073421439060155</v>
      </c>
      <c r="T44" s="39">
        <f t="shared" si="16"/>
        <v>-5.0073421439060297</v>
      </c>
      <c r="U44" t="s">
        <v>345</v>
      </c>
      <c r="V44" t="s">
        <v>351</v>
      </c>
      <c r="W44" t="s">
        <v>301</v>
      </c>
      <c r="X44" s="48" t="s">
        <v>450</v>
      </c>
      <c r="Y44" s="41"/>
    </row>
    <row r="45" spans="1:25" ht="15" x14ac:dyDescent="0.25">
      <c r="A45">
        <v>1.83</v>
      </c>
      <c r="B45">
        <v>2.06</v>
      </c>
      <c r="C45" s="29">
        <f t="shared" si="0"/>
        <v>3.1884980635577431E-2</v>
      </c>
      <c r="D45" s="30">
        <f>IF(OR($A45="",$B45=""),"",A45*'MPTO_working_2-way'!$G44)</f>
        <v>1.8883495145631068</v>
      </c>
      <c r="E45" s="32">
        <f>IF(OR($A45="",$B45=""),"",B45*'MPTO_working_2-way'!$G44)</f>
        <v>2.1256830601092895</v>
      </c>
      <c r="F45" s="30">
        <f>IF(OR($A45="",$B45=""),"",'MPTO_working_2-way'!D44)</f>
        <v>1.8849942497124856</v>
      </c>
      <c r="G45" s="32">
        <f>IF(OR($A45="",$B45=""),"",'MPTO_working_2-way'!E44)</f>
        <v>2.1299508446804905</v>
      </c>
      <c r="H45" s="30">
        <f>IF(OR($A45="",$B45=""),"",'OddsRatio_working_2-way'!M44)</f>
        <v>1.8848835335367746</v>
      </c>
      <c r="I45" s="30">
        <f>IF(OR($A45="",$B45=""),"",'OddsRatio_working_2-way'!N44)</f>
        <v>2.1300922235529893</v>
      </c>
      <c r="J45" s="30">
        <f>IF('Log_working_2-way'!$D44="","",A45^('Log_working_2-way'!$D44))</f>
        <v>1.8833614398916756</v>
      </c>
      <c r="K45" s="32">
        <f>IF('Log_working_2-way'!$D44="","",B45^('Log_working_2-way'!$D44))</f>
        <v>2.1320394516231058</v>
      </c>
      <c r="L45" s="37">
        <f t="shared" si="9"/>
        <v>0.5295629820051414</v>
      </c>
      <c r="M45" s="37">
        <f t="shared" si="10"/>
        <v>0.47043701799485865</v>
      </c>
      <c r="N45" s="38">
        <v>141</v>
      </c>
      <c r="O45" s="38">
        <f t="shared" si="11"/>
        <v>63.950819672131153</v>
      </c>
      <c r="P45" s="38">
        <f t="shared" si="12"/>
        <v>72.553398058252412</v>
      </c>
      <c r="Q45" s="38">
        <f t="shared" si="13"/>
        <v>68.446601941747574</v>
      </c>
      <c r="R45" s="38">
        <f t="shared" si="14"/>
        <v>77.049180327868839</v>
      </c>
      <c r="S45" s="39">
        <f t="shared" si="15"/>
        <v>-4.49578226961642</v>
      </c>
      <c r="T45" s="39">
        <f t="shared" si="16"/>
        <v>-4.4957822696164271</v>
      </c>
      <c r="U45" t="s">
        <v>354</v>
      </c>
      <c r="V45" t="s">
        <v>349</v>
      </c>
      <c r="W45" t="s">
        <v>301</v>
      </c>
      <c r="X45" s="48" t="s">
        <v>450</v>
      </c>
      <c r="Y45" s="41"/>
    </row>
    <row r="46" spans="1:25" ht="15" x14ac:dyDescent="0.25">
      <c r="A46">
        <v>1.94</v>
      </c>
      <c r="B46">
        <v>1.89</v>
      </c>
      <c r="C46" s="29">
        <f t="shared" si="0"/>
        <v>4.4564446626302434E-2</v>
      </c>
      <c r="D46" s="30">
        <f>IF(OR($A46="",$B46=""),"",A46*'MPTO_working_2-way'!$G45)</f>
        <v>2.0264550264550265</v>
      </c>
      <c r="E46" s="32">
        <f>IF(OR($A46="",$B46=""),"",B46*'MPTO_working_2-way'!$G45)</f>
        <v>1.9742268041237114</v>
      </c>
      <c r="F46" s="30">
        <f>IF(OR($A46="",$B46=""),"",'MPTO_working_2-way'!D45)</f>
        <v>2.0276502792678208</v>
      </c>
      <c r="G46" s="32">
        <f>IF(OR($A46="",$B46=""),"",'MPTO_working_2-way'!E45)</f>
        <v>1.9730936877791532</v>
      </c>
      <c r="H46" s="30">
        <f>IF(OR($A46="",$B46=""),"",'OddsRatio_working_2-way'!M45)</f>
        <v>2.0277060743621682</v>
      </c>
      <c r="I46" s="30">
        <f>IF(OR($A46="",$B46=""),"",'OddsRatio_working_2-way'!N45)</f>
        <v>1.9730408576407765</v>
      </c>
      <c r="J46" s="30">
        <f>IF('Log_working_2-way'!$D45="","",A46^('Log_working_2-way'!$D45))</f>
        <v>2.0282558996234914</v>
      </c>
      <c r="K46" s="32">
        <f>IF('Log_working_2-way'!$D45="","",B46^('Log_working_2-way'!$D45))</f>
        <v>1.9725205567658568</v>
      </c>
      <c r="L46" s="37">
        <f t="shared" si="9"/>
        <v>0.49347258485639683</v>
      </c>
      <c r="M46" s="37">
        <f t="shared" si="10"/>
        <v>0.50652741514360311</v>
      </c>
      <c r="N46" s="38">
        <v>142</v>
      </c>
      <c r="O46" s="38">
        <f t="shared" si="11"/>
        <v>68.804123711340225</v>
      </c>
      <c r="P46" s="38">
        <f t="shared" si="12"/>
        <v>66.867724867724874</v>
      </c>
      <c r="Q46" s="38">
        <f t="shared" si="13"/>
        <v>75.13227513227514</v>
      </c>
      <c r="R46" s="38">
        <f t="shared" si="14"/>
        <v>73.195876288659804</v>
      </c>
      <c r="S46" s="39">
        <f t="shared" si="15"/>
        <v>-6.3281514209349154</v>
      </c>
      <c r="T46" s="39">
        <f t="shared" si="16"/>
        <v>-6.3281514209349297</v>
      </c>
      <c r="U46" t="s">
        <v>120</v>
      </c>
      <c r="V46" t="s">
        <v>279</v>
      </c>
      <c r="W46" t="s">
        <v>87</v>
      </c>
      <c r="X46" s="48" t="s">
        <v>450</v>
      </c>
      <c r="Y46" s="41"/>
    </row>
    <row r="47" spans="1:25" ht="15" x14ac:dyDescent="0.25">
      <c r="A47">
        <v>1.85</v>
      </c>
      <c r="B47">
        <v>1.99</v>
      </c>
      <c r="C47" s="29">
        <f t="shared" si="0"/>
        <v>4.3053103354610656E-2</v>
      </c>
      <c r="D47" s="30">
        <f>IF(OR($A47="",$B47=""),"",A47*'MPTO_working_2-way'!$G46)</f>
        <v>1.9296482412060298</v>
      </c>
      <c r="E47" s="32">
        <f>IF(OR($A47="",$B47=""),"",B47*'MPTO_working_2-way'!$G46)</f>
        <v>2.0756756756756753</v>
      </c>
      <c r="F47" s="30">
        <f>IF(OR($A47="",$B47=""),"",'MPTO_working_2-way'!D46)</f>
        <v>1.9267303414889438</v>
      </c>
      <c r="G47" s="32">
        <f>IF(OR($A47="",$B47=""),"",'MPTO_working_2-way'!E46)</f>
        <v>2.0790625441197226</v>
      </c>
      <c r="H47" s="30">
        <f>IF(OR($A47="",$B47=""),"",'OddsRatio_working_2-way'!M46)</f>
        <v>1.9265990819042815</v>
      </c>
      <c r="I47" s="30">
        <f>IF(OR($A47="",$B47=""),"",'OddsRatio_working_2-way'!N46)</f>
        <v>2.0792154012767514</v>
      </c>
      <c r="J47" s="30">
        <f>IF('Log_working_2-way'!$D46="","",A47^('Log_working_2-way'!$D46))</f>
        <v>1.9252626773989769</v>
      </c>
      <c r="K47" s="32">
        <f>IF('Log_working_2-way'!$D46="","",B47^('Log_working_2-way'!$D46))</f>
        <v>2.0807741676242877</v>
      </c>
      <c r="L47" s="37">
        <f t="shared" si="9"/>
        <v>0.51822916666666674</v>
      </c>
      <c r="M47" s="37">
        <f t="shared" si="10"/>
        <v>0.48177083333333343</v>
      </c>
      <c r="N47" s="38">
        <v>143</v>
      </c>
      <c r="O47" s="38">
        <f t="shared" si="11"/>
        <v>65.702702702702695</v>
      </c>
      <c r="P47" s="38">
        <f t="shared" si="12"/>
        <v>71.140703517587923</v>
      </c>
      <c r="Q47" s="38">
        <f t="shared" si="13"/>
        <v>71.859296482412049</v>
      </c>
      <c r="R47" s="38">
        <f t="shared" si="14"/>
        <v>77.297297297297291</v>
      </c>
      <c r="S47" s="39">
        <f t="shared" si="15"/>
        <v>-6.156593779709354</v>
      </c>
      <c r="T47" s="39">
        <f t="shared" si="16"/>
        <v>-6.1565937797093682</v>
      </c>
      <c r="U47" t="s">
        <v>359</v>
      </c>
      <c r="V47" t="s">
        <v>293</v>
      </c>
      <c r="W47" t="s">
        <v>87</v>
      </c>
      <c r="X47" s="48" t="s">
        <v>450</v>
      </c>
      <c r="Y47" s="41"/>
    </row>
    <row r="48" spans="1:25" ht="15" x14ac:dyDescent="0.25">
      <c r="A48">
        <v>1.89</v>
      </c>
      <c r="B48">
        <v>1.94</v>
      </c>
      <c r="C48" s="29">
        <f t="shared" si="0"/>
        <v>4.4564446626302434E-2</v>
      </c>
      <c r="D48" s="30">
        <f>IF(OR($A48="",$B48=""),"",A48*'MPTO_working_2-way'!$G47)</f>
        <v>1.9742268041237114</v>
      </c>
      <c r="E48" s="32">
        <f>IF(OR($A48="",$B48=""),"",B48*'MPTO_working_2-way'!$G47)</f>
        <v>2.0264550264550265</v>
      </c>
      <c r="F48" s="30">
        <f>IF(OR($A48="",$B48=""),"",'MPTO_working_2-way'!D47)</f>
        <v>1.9730936877791532</v>
      </c>
      <c r="G48" s="32">
        <f>IF(OR($A48="",$B48=""),"",'MPTO_working_2-way'!E47)</f>
        <v>2.0276502792678208</v>
      </c>
      <c r="H48" s="30">
        <f>IF(OR($A48="",$B48=""),"",'OddsRatio_working_2-way'!M47)</f>
        <v>1.9730408576407765</v>
      </c>
      <c r="I48" s="30">
        <f>IF(OR($A48="",$B48=""),"",'OddsRatio_working_2-way'!N47)</f>
        <v>2.0277060743621682</v>
      </c>
      <c r="J48" s="30">
        <f>IF('Log_working_2-way'!$D47="","",A48^('Log_working_2-way'!$D47))</f>
        <v>1.9725205567658568</v>
      </c>
      <c r="K48" s="32">
        <f>IF('Log_working_2-way'!$D47="","",B48^('Log_working_2-way'!$D47))</f>
        <v>2.0282558996234914</v>
      </c>
      <c r="L48" s="37">
        <f t="shared" si="9"/>
        <v>0.50652741514360311</v>
      </c>
      <c r="M48" s="37">
        <f t="shared" si="10"/>
        <v>0.49347258485639683</v>
      </c>
      <c r="N48" s="38">
        <v>144</v>
      </c>
      <c r="O48" s="38">
        <f t="shared" si="11"/>
        <v>67.80952380952381</v>
      </c>
      <c r="P48" s="38">
        <f t="shared" si="12"/>
        <v>69.773195876288668</v>
      </c>
      <c r="Q48" s="38">
        <f t="shared" si="13"/>
        <v>74.226804123711347</v>
      </c>
      <c r="R48" s="38">
        <f t="shared" si="14"/>
        <v>76.190476190476204</v>
      </c>
      <c r="S48" s="39">
        <f t="shared" si="15"/>
        <v>-6.4172803141875363</v>
      </c>
      <c r="T48" s="39">
        <f t="shared" si="16"/>
        <v>-6.4172803141875363</v>
      </c>
      <c r="U48" t="s">
        <v>294</v>
      </c>
      <c r="V48" t="s">
        <v>71</v>
      </c>
      <c r="W48" t="s">
        <v>87</v>
      </c>
      <c r="X48" s="48" t="s">
        <v>450</v>
      </c>
      <c r="Y48" s="41"/>
    </row>
    <row r="49" spans="1:25" ht="15" x14ac:dyDescent="0.25">
      <c r="A49">
        <v>1.95</v>
      </c>
      <c r="B49">
        <v>1.88</v>
      </c>
      <c r="C49" s="29">
        <f t="shared" si="0"/>
        <v>4.4735406437534042E-2</v>
      </c>
      <c r="D49" s="30">
        <f>IF(OR($A49="",$B49=""),"",A49*'MPTO_working_2-way'!$G48)</f>
        <v>2.0372340425531914</v>
      </c>
      <c r="E49" s="32">
        <f>IF(OR($A49="",$B49=""),"",B49*'MPTO_working_2-way'!$G48)</f>
        <v>1.9641025641025638</v>
      </c>
      <c r="F49" s="30">
        <f>IF(OR($A49="",$B49=""),"",'MPTO_working_2-way'!D48)</f>
        <v>2.0389321468298109</v>
      </c>
      <c r="G49" s="32">
        <f>IF(OR($A49="",$B49=""),"",'MPTO_working_2-way'!E48)</f>
        <v>1.9625267665952888</v>
      </c>
      <c r="H49" s="30">
        <f>IF(OR($A49="",$B49=""),"",'OddsRatio_working_2-way'!M48)</f>
        <v>2.0390117682420414</v>
      </c>
      <c r="I49" s="30">
        <f>IF(OR($A49="",$B49=""),"",'OddsRatio_working_2-way'!N48)</f>
        <v>1.9624530063715757</v>
      </c>
      <c r="J49" s="30">
        <f>IF('Log_working_2-way'!$D48="","",A49^('Log_working_2-way'!$D48))</f>
        <v>2.0397933425150612</v>
      </c>
      <c r="K49" s="32">
        <f>IF('Log_working_2-way'!$D48="","",B49^('Log_working_2-way'!$D48))</f>
        <v>1.9617295659739398</v>
      </c>
      <c r="L49" s="37">
        <f t="shared" si="9"/>
        <v>0.49086161879895562</v>
      </c>
      <c r="M49" s="37">
        <f t="shared" si="10"/>
        <v>0.50913838120104449</v>
      </c>
      <c r="N49" s="38">
        <v>145</v>
      </c>
      <c r="O49" s="38">
        <f t="shared" si="11"/>
        <v>70.641025641025649</v>
      </c>
      <c r="P49" s="38">
        <f t="shared" si="12"/>
        <v>67.872340425531902</v>
      </c>
      <c r="Q49" s="38">
        <f t="shared" si="13"/>
        <v>77.127659574468083</v>
      </c>
      <c r="R49" s="38">
        <f t="shared" si="14"/>
        <v>74.358974358974365</v>
      </c>
      <c r="S49" s="39">
        <f t="shared" si="15"/>
        <v>-6.4866339334424339</v>
      </c>
      <c r="T49" s="39">
        <f t="shared" si="16"/>
        <v>-6.4866339334424623</v>
      </c>
      <c r="U49" t="s">
        <v>100</v>
      </c>
      <c r="V49" t="s">
        <v>69</v>
      </c>
      <c r="W49" t="s">
        <v>87</v>
      </c>
      <c r="X49" s="48" t="s">
        <v>450</v>
      </c>
      <c r="Y49" s="41"/>
    </row>
    <row r="50" spans="1:25" ht="15" x14ac:dyDescent="0.25">
      <c r="A50">
        <v>1.72</v>
      </c>
      <c r="B50">
        <v>2.14</v>
      </c>
      <c r="C50" s="29">
        <f t="shared" si="0"/>
        <v>4.8685068463377501E-2</v>
      </c>
      <c r="D50" s="30">
        <f>IF(OR($A50="",$B50=""),"",A50*'MPTO_working_2-way'!$G49)</f>
        <v>1.8037383177570092</v>
      </c>
      <c r="E50" s="32">
        <f>IF(OR($A50="",$B50=""),"",B50*'MPTO_working_2-way'!$G49)</f>
        <v>2.2441860465116279</v>
      </c>
      <c r="F50" s="30">
        <f>IF(OR($A50="",$B50=""),"",'MPTO_working_2-way'!D49)</f>
        <v>1.7951619196254389</v>
      </c>
      <c r="G50" s="32">
        <f>IF(OR($A50="",$B50=""),"",'MPTO_working_2-way'!E49)</f>
        <v>2.2576054955839058</v>
      </c>
      <c r="H50" s="30">
        <f>IF(OR($A50="",$B50=""),"",'OddsRatio_working_2-way'!M49)</f>
        <v>1.7947194142390264</v>
      </c>
      <c r="I50" s="30">
        <f>IF(OR($A50="",$B50=""),"",'OddsRatio_working_2-way'!N49)</f>
        <v>2.2583057392117913</v>
      </c>
      <c r="J50" s="30">
        <f>IF('Log_working_2-way'!$D49="","",A50^('Log_working_2-way'!$D49))</f>
        <v>1.7907852046807202</v>
      </c>
      <c r="K50" s="32">
        <f>IF('Log_working_2-way'!$D49="","",B50^('Log_working_2-way'!$D49))</f>
        <v>2.2645658948599179</v>
      </c>
      <c r="L50" s="37">
        <f t="shared" si="9"/>
        <v>0.55440414507772029</v>
      </c>
      <c r="M50" s="37">
        <f t="shared" si="10"/>
        <v>0.44559585492227982</v>
      </c>
      <c r="N50" s="38">
        <v>146</v>
      </c>
      <c r="O50" s="38">
        <f t="shared" si="11"/>
        <v>61.116279069767451</v>
      </c>
      <c r="P50" s="38">
        <f t="shared" si="12"/>
        <v>77.775700934579433</v>
      </c>
      <c r="Q50" s="38">
        <f t="shared" si="13"/>
        <v>68.224299065420567</v>
      </c>
      <c r="R50" s="38">
        <f t="shared" si="14"/>
        <v>84.883720930232556</v>
      </c>
      <c r="S50" s="39">
        <f t="shared" si="15"/>
        <v>-7.108019995653116</v>
      </c>
      <c r="T50" s="39">
        <f t="shared" si="16"/>
        <v>-7.1080199956531231</v>
      </c>
      <c r="U50" t="s">
        <v>73</v>
      </c>
      <c r="V50" t="s">
        <v>130</v>
      </c>
      <c r="W50" t="s">
        <v>87</v>
      </c>
      <c r="X50" s="48" t="s">
        <v>450</v>
      </c>
      <c r="Y50" s="41"/>
    </row>
    <row r="51" spans="1:25" ht="15" x14ac:dyDescent="0.25">
      <c r="A51">
        <v>1.74</v>
      </c>
      <c r="B51">
        <v>2.12</v>
      </c>
      <c r="C51" s="29">
        <f t="shared" si="0"/>
        <v>4.6410756885707949E-2</v>
      </c>
      <c r="D51" s="30">
        <f>IF(OR($A51="",$B51=""),"",A51*'MPTO_working_2-way'!$G50)</f>
        <v>1.8207547169811318</v>
      </c>
      <c r="E51" s="32">
        <f>IF(OR($A51="",$B51=""),"",B51*'MPTO_working_2-way'!$G50)</f>
        <v>2.2183908045977008</v>
      </c>
      <c r="F51" s="30">
        <f>IF(OR($A51="",$B51=""),"",'MPTO_working_2-way'!D50)</f>
        <v>1.8132127408572549</v>
      </c>
      <c r="G51" s="32">
        <f>IF(OR($A51="",$B51=""),"",'MPTO_working_2-way'!E50)</f>
        <v>2.2296905222437133</v>
      </c>
      <c r="H51" s="30">
        <f>IF(OR($A51="",$B51=""),"",'OddsRatio_working_2-way'!M50)</f>
        <v>1.8128433340529317</v>
      </c>
      <c r="I51" s="30">
        <f>IF(OR($A51="",$B51=""),"",'OddsRatio_working_2-way'!N50)</f>
        <v>2.2302493704584911</v>
      </c>
      <c r="J51" s="30">
        <f>IF('Log_working_2-way'!$D50="","",A51^('Log_working_2-way'!$D50))</f>
        <v>1.8093883298066613</v>
      </c>
      <c r="K51" s="32">
        <f>IF('Log_working_2-way'!$D50="","",B51^('Log_working_2-way'!$D50))</f>
        <v>2.235500887736106</v>
      </c>
      <c r="L51" s="37">
        <f t="shared" si="9"/>
        <v>0.5492227979274612</v>
      </c>
      <c r="M51" s="37">
        <f t="shared" si="10"/>
        <v>0.45077720207253896</v>
      </c>
      <c r="N51" s="38">
        <v>147</v>
      </c>
      <c r="O51" s="38">
        <f t="shared" si="11"/>
        <v>62.517241379310342</v>
      </c>
      <c r="P51" s="38">
        <f t="shared" si="12"/>
        <v>77.660377358490578</v>
      </c>
      <c r="Q51" s="38">
        <f t="shared" si="13"/>
        <v>69.339622641509422</v>
      </c>
      <c r="R51" s="38">
        <f t="shared" si="14"/>
        <v>84.482758620689651</v>
      </c>
      <c r="S51" s="39">
        <f t="shared" si="15"/>
        <v>-6.8223812621990803</v>
      </c>
      <c r="T51" s="39">
        <f t="shared" si="16"/>
        <v>-6.8223812621990731</v>
      </c>
      <c r="U51" t="s">
        <v>355</v>
      </c>
      <c r="V51" t="s">
        <v>101</v>
      </c>
      <c r="W51" t="s">
        <v>87</v>
      </c>
      <c r="X51" s="48" t="s">
        <v>450</v>
      </c>
      <c r="Y51" s="41"/>
    </row>
    <row r="52" spans="1:25" ht="15" x14ac:dyDescent="0.25">
      <c r="A52">
        <v>1.88</v>
      </c>
      <c r="B52">
        <v>1.96</v>
      </c>
      <c r="C52" s="29">
        <f t="shared" si="0"/>
        <v>4.2118975249674229E-2</v>
      </c>
      <c r="D52" s="30">
        <f>IF(OR($A52="",$B52=""),"",A52*'MPTO_working_2-way'!$G51)</f>
        <v>1.9591836734693875</v>
      </c>
      <c r="E52" s="32">
        <f>IF(OR($A52="",$B52=""),"",B52*'MPTO_working_2-way'!$G51)</f>
        <v>2.0425531914893615</v>
      </c>
      <c r="F52" s="30">
        <f>IF(OR($A52="",$B52=""),"",'MPTO_working_2-way'!D51)</f>
        <v>1.9575010624734379</v>
      </c>
      <c r="G52" s="32">
        <f>IF(OR($A52="",$B52=""),"",'MPTO_working_2-way'!E51)</f>
        <v>2.044385264092321</v>
      </c>
      <c r="H52" s="30">
        <f>IF(OR($A52="",$B52=""),"",'OddsRatio_working_2-way'!M51)</f>
        <v>1.9574271077563381</v>
      </c>
      <c r="I52" s="30">
        <f>IF(OR($A52="",$B52=""),"",'OddsRatio_working_2-way'!N51)</f>
        <v>2.0444659357341863</v>
      </c>
      <c r="J52" s="30">
        <f>IF('Log_working_2-way'!$D51="","",A52^('Log_working_2-way'!$D51))</f>
        <v>1.9566564264322122</v>
      </c>
      <c r="K52" s="32">
        <f>IF('Log_working_2-way'!$D51="","",B52^('Log_working_2-way'!$D51))</f>
        <v>2.0453073562984208</v>
      </c>
      <c r="L52" s="37">
        <f t="shared" si="9"/>
        <v>0.51041666666666674</v>
      </c>
      <c r="M52" s="37">
        <f t="shared" si="10"/>
        <v>0.48958333333333337</v>
      </c>
      <c r="N52" s="38">
        <v>148</v>
      </c>
      <c r="O52" s="38">
        <f t="shared" si="11"/>
        <v>69.276595744680861</v>
      </c>
      <c r="P52" s="38">
        <f t="shared" si="12"/>
        <v>72.489795918367335</v>
      </c>
      <c r="Q52" s="38">
        <f t="shared" si="13"/>
        <v>75.510204081632651</v>
      </c>
      <c r="R52" s="38">
        <f t="shared" si="14"/>
        <v>78.723404255319153</v>
      </c>
      <c r="S52" s="39">
        <f t="shared" si="15"/>
        <v>-6.2336083369517894</v>
      </c>
      <c r="T52" s="39">
        <f t="shared" si="16"/>
        <v>-6.2336083369518178</v>
      </c>
      <c r="U52" t="s">
        <v>102</v>
      </c>
      <c r="V52" t="s">
        <v>361</v>
      </c>
      <c r="W52" t="s">
        <v>87</v>
      </c>
      <c r="X52" s="48" t="s">
        <v>450</v>
      </c>
      <c r="Y52" s="41"/>
    </row>
    <row r="53" spans="1:25" s="35" customFormat="1" ht="15" x14ac:dyDescent="0.25">
      <c r="A53">
        <v>1.93</v>
      </c>
      <c r="B53">
        <v>1.91</v>
      </c>
      <c r="C53" s="29">
        <f t="shared" si="0"/>
        <v>4.1694924449990456E-2</v>
      </c>
      <c r="D53" s="30">
        <f>IF(OR($A53="",$B53=""),"",A53*'MPTO_working_2-way'!$G52)</f>
        <v>2.0104712041884816</v>
      </c>
      <c r="E53" s="32">
        <f>IF(OR($A53="",$B53=""),"",B53*'MPTO_working_2-way'!$G52)</f>
        <v>1.9896373056994816</v>
      </c>
      <c r="F53" s="30">
        <f>IF(OR($A53="",$B53=""),"",'MPTO_working_2-way'!D52)</f>
        <v>2.0109101819272834</v>
      </c>
      <c r="G53" s="32">
        <f>IF(OR($A53="",$B53=""),"",'MPTO_working_2-way'!E52)</f>
        <v>1.9892075654965866</v>
      </c>
      <c r="H53" s="30">
        <f>IF(OR($A53="",$B53=""),"",'OddsRatio_working_2-way'!M52)</f>
        <v>2.0109292863390706</v>
      </c>
      <c r="I53" s="30">
        <f>IF(OR($A53="",$B53=""),"",'OddsRatio_working_2-way'!N52)</f>
        <v>1.9891888715790902</v>
      </c>
      <c r="J53" s="30">
        <f>IF('Log_working_2-way'!$D52="","",A53^('Log_working_2-way'!$D52))</f>
        <v>2.0111305974900358</v>
      </c>
      <c r="K53" s="32">
        <f>IF('Log_working_2-way'!$D52="","",B53^('Log_working_2-way'!$D52))</f>
        <v>1.9889919289180891</v>
      </c>
      <c r="L53" s="37">
        <f t="shared" si="9"/>
        <v>0.49739583333333337</v>
      </c>
      <c r="M53" s="37">
        <f t="shared" si="10"/>
        <v>0.50260416666666674</v>
      </c>
      <c r="N53" s="38">
        <v>149</v>
      </c>
      <c r="O53" s="38">
        <f t="shared" si="11"/>
        <v>71.797927461139906</v>
      </c>
      <c r="P53" s="38">
        <f t="shared" si="12"/>
        <v>70.989528795811509</v>
      </c>
      <c r="Q53" s="38">
        <f t="shared" si="13"/>
        <v>78.010471204188477</v>
      </c>
      <c r="R53" s="38">
        <f t="shared" si="14"/>
        <v>77.202072538860108</v>
      </c>
      <c r="S53" s="39">
        <f t="shared" si="15"/>
        <v>-6.2125437430485704</v>
      </c>
      <c r="T53" s="39">
        <f t="shared" si="16"/>
        <v>-6.2125437430485988</v>
      </c>
      <c r="U53" t="s">
        <v>362</v>
      </c>
      <c r="V53" t="s">
        <v>72</v>
      </c>
      <c r="W53" t="s">
        <v>87</v>
      </c>
      <c r="X53" s="48" t="s">
        <v>450</v>
      </c>
      <c r="Y53" s="41"/>
    </row>
    <row r="54" spans="1:25" ht="15" x14ac:dyDescent="0.25">
      <c r="A54">
        <v>1.7</v>
      </c>
      <c r="B54">
        <v>2.1800000000000002</v>
      </c>
      <c r="C54" s="29">
        <f t="shared" si="0"/>
        <v>4.6950890447922333E-2</v>
      </c>
      <c r="D54" s="30">
        <f>IF(OR($A54="",$B54=""),"",A54*'MPTO_working_2-way'!$G53)</f>
        <v>1.7798165137614679</v>
      </c>
      <c r="E54" s="32">
        <f>IF(OR($A54="",$B54=""),"",B54*'MPTO_working_2-way'!$G53)</f>
        <v>2.2823529411764709</v>
      </c>
      <c r="F54" s="30">
        <f>IF(OR($A54="",$B54=""),"",'MPTO_working_2-way'!D53)</f>
        <v>1.7706641184902054</v>
      </c>
      <c r="G54" s="32">
        <f>IF(OR($A54="",$B54=""),"",'MPTO_working_2-way'!E53)</f>
        <v>2.2975821450712961</v>
      </c>
      <c r="H54" s="30">
        <f>IF(OR($A54="",$B54=""),"",'OddsRatio_working_2-way'!M53)</f>
        <v>1.7702079842374079</v>
      </c>
      <c r="I54" s="30">
        <f>IF(OR($A54="",$B54=""),"",'OddsRatio_working_2-way'!N53)</f>
        <v>2.2983506020002022</v>
      </c>
      <c r="J54" s="30">
        <f>IF('Log_working_2-way'!$D53="","",A54^('Log_working_2-way'!$D53))</f>
        <v>1.7660158341214014</v>
      </c>
      <c r="K54" s="32">
        <f>IF('Log_working_2-way'!$D53="","",B54^('Log_working_2-way'!$D53))</f>
        <v>2.3054560434070099</v>
      </c>
      <c r="L54" s="37">
        <f t="shared" si="9"/>
        <v>0.56185567010309279</v>
      </c>
      <c r="M54" s="37">
        <f t="shared" si="10"/>
        <v>0.43814432989690716</v>
      </c>
      <c r="N54" s="38">
        <v>150</v>
      </c>
      <c r="O54" s="38">
        <f t="shared" si="11"/>
        <v>61.764705882352942</v>
      </c>
      <c r="P54" s="38">
        <f t="shared" si="12"/>
        <v>81.192660550458712</v>
      </c>
      <c r="Q54" s="38">
        <f t="shared" si="13"/>
        <v>68.807339449541274</v>
      </c>
      <c r="R54" s="38">
        <f t="shared" si="14"/>
        <v>88.235294117647058</v>
      </c>
      <c r="S54" s="39">
        <f t="shared" si="15"/>
        <v>-7.0426335671883322</v>
      </c>
      <c r="T54" s="39">
        <f t="shared" si="16"/>
        <v>-7.0426335671883464</v>
      </c>
      <c r="U54" t="s">
        <v>358</v>
      </c>
      <c r="V54" t="s">
        <v>70</v>
      </c>
      <c r="W54" t="s">
        <v>87</v>
      </c>
      <c r="X54" s="48" t="s">
        <v>450</v>
      </c>
      <c r="Y54" s="41"/>
    </row>
    <row r="55" spans="1:25" ht="15" x14ac:dyDescent="0.25">
      <c r="A55">
        <v>2.16</v>
      </c>
      <c r="B55">
        <v>1.71</v>
      </c>
      <c r="C55" s="29">
        <f t="shared" si="0"/>
        <v>4.7758284600389889E-2</v>
      </c>
      <c r="D55" s="30">
        <f>IF(OR($A55="",$B55=""),"",A55*'MPTO_working_2-way'!$G54)</f>
        <v>2.2631578947368425</v>
      </c>
      <c r="E55" s="32">
        <f>IF(OR($A55="",$B55=""),"",B55*'MPTO_working_2-way'!$G54)</f>
        <v>1.7916666666666667</v>
      </c>
      <c r="F55" s="30">
        <f>IF(OR($A55="",$B55=""),"",'MPTO_working_2-way'!D54)</f>
        <v>2.2774694783573808</v>
      </c>
      <c r="G55" s="32">
        <f>IF(OR($A55="",$B55=""),"",'MPTO_working_2-way'!E54)</f>
        <v>1.7827975673327543</v>
      </c>
      <c r="H55" s="30">
        <f>IF(OR($A55="",$B55=""),"",'OddsRatio_working_2-way'!M54)</f>
        <v>2.2782029638916539</v>
      </c>
      <c r="I55" s="30">
        <f>IF(OR($A55="",$B55=""),"",'OddsRatio_working_2-way'!N54)</f>
        <v>1.7823483658302366</v>
      </c>
      <c r="J55" s="30">
        <f>IF('Log_working_2-way'!$D54="","",A55^('Log_working_2-way'!$D54))</f>
        <v>2.2848793488092363</v>
      </c>
      <c r="K55" s="32">
        <f>IF('Log_working_2-way'!$D54="","",B55^('Log_working_2-way'!$D54))</f>
        <v>1.7782831912785555</v>
      </c>
      <c r="L55" s="37">
        <f t="shared" si="9"/>
        <v>0.44186046511627902</v>
      </c>
      <c r="M55" s="37">
        <f t="shared" si="10"/>
        <v>0.55813953488372092</v>
      </c>
      <c r="N55" s="38">
        <v>151</v>
      </c>
      <c r="O55" s="38">
        <f t="shared" si="11"/>
        <v>81.092592592592595</v>
      </c>
      <c r="P55" s="38">
        <f t="shared" si="12"/>
        <v>62.695906432748522</v>
      </c>
      <c r="Q55" s="38">
        <f t="shared" si="13"/>
        <v>88.304093567251456</v>
      </c>
      <c r="R55" s="38">
        <f t="shared" si="14"/>
        <v>69.907407407407405</v>
      </c>
      <c r="S55" s="39">
        <f t="shared" si="15"/>
        <v>-7.2115009746588612</v>
      </c>
      <c r="T55" s="39">
        <f t="shared" si="16"/>
        <v>-7.2115009746588825</v>
      </c>
      <c r="U55" t="s">
        <v>356</v>
      </c>
      <c r="V55" t="s">
        <v>280</v>
      </c>
      <c r="W55" t="s">
        <v>87</v>
      </c>
      <c r="X55" s="48" t="s">
        <v>450</v>
      </c>
      <c r="Y55" s="41"/>
    </row>
    <row r="56" spans="1:25" ht="15" x14ac:dyDescent="0.25">
      <c r="A56">
        <v>1.91</v>
      </c>
      <c r="B56">
        <v>1.93</v>
      </c>
      <c r="C56" s="29">
        <f t="shared" si="0"/>
        <v>4.1694924449990456E-2</v>
      </c>
      <c r="D56" s="30">
        <f>IF(OR($A56="",$B56=""),"",A56*'MPTO_working_2-way'!$G55)</f>
        <v>1.9896373056994816</v>
      </c>
      <c r="E56" s="32">
        <f>IF(OR($A56="",$B56=""),"",B56*'MPTO_working_2-way'!$G55)</f>
        <v>2.0104712041884816</v>
      </c>
      <c r="F56" s="30">
        <f>IF(OR($A56="",$B56=""),"",'MPTO_working_2-way'!D55)</f>
        <v>1.9892075654965866</v>
      </c>
      <c r="G56" s="32">
        <f>IF(OR($A56="",$B56=""),"",'MPTO_working_2-way'!E55)</f>
        <v>2.0109101819272834</v>
      </c>
      <c r="H56" s="30">
        <f>IF(OR($A56="",$B56=""),"",'OddsRatio_working_2-way'!M55)</f>
        <v>1.9891888715790902</v>
      </c>
      <c r="I56" s="30">
        <f>IF(OR($A56="",$B56=""),"",'OddsRatio_working_2-way'!N55)</f>
        <v>2.0109292863390706</v>
      </c>
      <c r="J56" s="30">
        <f>IF('Log_working_2-way'!$D55="","",A56^('Log_working_2-way'!$D55))</f>
        <v>1.9889919289180891</v>
      </c>
      <c r="K56" s="32">
        <f>IF('Log_working_2-way'!$D55="","",B56^('Log_working_2-way'!$D55))</f>
        <v>2.0111305974900358</v>
      </c>
      <c r="L56" s="37">
        <f t="shared" si="9"/>
        <v>0.50260416666666674</v>
      </c>
      <c r="M56" s="37">
        <f t="shared" si="10"/>
        <v>0.49739583333333337</v>
      </c>
      <c r="N56" s="38">
        <v>152</v>
      </c>
      <c r="O56" s="38">
        <f t="shared" si="11"/>
        <v>72.418848167539267</v>
      </c>
      <c r="P56" s="38">
        <f t="shared" si="12"/>
        <v>73.243523316062195</v>
      </c>
      <c r="Q56" s="38">
        <f t="shared" si="13"/>
        <v>78.756476683937834</v>
      </c>
      <c r="R56" s="38">
        <f t="shared" si="14"/>
        <v>79.581151832460733</v>
      </c>
      <c r="S56" s="39">
        <f t="shared" si="15"/>
        <v>-6.3376285163985671</v>
      </c>
      <c r="T56" s="39">
        <f t="shared" si="16"/>
        <v>-6.3376285163985386</v>
      </c>
      <c r="U56" t="s">
        <v>86</v>
      </c>
      <c r="V56" t="s">
        <v>360</v>
      </c>
      <c r="W56" t="s">
        <v>87</v>
      </c>
      <c r="X56" s="48" t="s">
        <v>450</v>
      </c>
      <c r="Y56" s="41"/>
    </row>
    <row r="57" spans="1:25" ht="15" x14ac:dyDescent="0.25">
      <c r="A57">
        <v>1.72</v>
      </c>
      <c r="B57">
        <v>2.14</v>
      </c>
      <c r="C57" s="29">
        <f t="shared" si="0"/>
        <v>4.8685068463377501E-2</v>
      </c>
      <c r="D57" s="30">
        <f>IF(OR($A57="",$B57=""),"",A57*'MPTO_working_2-way'!$G56)</f>
        <v>1.8037383177570092</v>
      </c>
      <c r="E57" s="32">
        <f>IF(OR($A57="",$B57=""),"",B57*'MPTO_working_2-way'!$G56)</f>
        <v>2.2441860465116279</v>
      </c>
      <c r="F57" s="30">
        <f>IF(OR($A57="",$B57=""),"",'MPTO_working_2-way'!D56)</f>
        <v>1.7951619196254389</v>
      </c>
      <c r="G57" s="32">
        <f>IF(OR($A57="",$B57=""),"",'MPTO_working_2-way'!E56)</f>
        <v>2.2576054955839058</v>
      </c>
      <c r="H57" s="30">
        <f>IF(OR($A57="",$B57=""),"",'OddsRatio_working_2-way'!M56)</f>
        <v>1.7947194142390264</v>
      </c>
      <c r="I57" s="30">
        <f>IF(OR($A57="",$B57=""),"",'OddsRatio_working_2-way'!N56)</f>
        <v>2.2583057392117913</v>
      </c>
      <c r="J57" s="30">
        <f>IF('Log_working_2-way'!$D56="","",A57^('Log_working_2-way'!$D56))</f>
        <v>1.7907852046807202</v>
      </c>
      <c r="K57" s="32">
        <f>IF('Log_working_2-way'!$D56="","",B57^('Log_working_2-way'!$D56))</f>
        <v>2.2645658948599179</v>
      </c>
      <c r="L57" s="37">
        <f t="shared" si="9"/>
        <v>0.55440414507772029</v>
      </c>
      <c r="M57" s="37">
        <f t="shared" si="10"/>
        <v>0.44559585492227982</v>
      </c>
      <c r="N57" s="38">
        <v>153</v>
      </c>
      <c r="O57" s="38">
        <f t="shared" si="11"/>
        <v>64.046511627906966</v>
      </c>
      <c r="P57" s="38">
        <f t="shared" si="12"/>
        <v>81.504672897196272</v>
      </c>
      <c r="Q57" s="38">
        <f t="shared" si="13"/>
        <v>71.495327102803742</v>
      </c>
      <c r="R57" s="38">
        <f t="shared" si="14"/>
        <v>88.953488372093034</v>
      </c>
      <c r="S57" s="39">
        <f t="shared" si="15"/>
        <v>-7.4488154748967759</v>
      </c>
      <c r="T57" s="39">
        <f t="shared" si="16"/>
        <v>-7.4488154748967617</v>
      </c>
      <c r="U57" t="s">
        <v>357</v>
      </c>
      <c r="V57" t="s">
        <v>121</v>
      </c>
      <c r="W57" t="s">
        <v>87</v>
      </c>
      <c r="X57" s="48" t="s">
        <v>450</v>
      </c>
      <c r="Y57" s="41"/>
    </row>
    <row r="58" spans="1:25" ht="15" x14ac:dyDescent="0.25">
      <c r="A58">
        <v>1.79</v>
      </c>
      <c r="B58">
        <v>2.0499999999999998</v>
      </c>
      <c r="C58" s="29">
        <f t="shared" si="0"/>
        <v>4.6464095925875526E-2</v>
      </c>
      <c r="D58" s="30">
        <f>IF(OR($A58="",$B58=""),"",A58*'MPTO_working_2-way'!$G57)</f>
        <v>1.8731707317073172</v>
      </c>
      <c r="E58" s="32">
        <f>IF(OR($A58="",$B58=""),"",B58*'MPTO_working_2-way'!$G57)</f>
        <v>2.1452513966480447</v>
      </c>
      <c r="F58" s="30">
        <f>IF(OR($A58="",$B58=""),"",'MPTO_working_2-way'!D57)</f>
        <v>1.8676676421936633</v>
      </c>
      <c r="G58" s="32">
        <f>IF(OR($A58="",$B58=""),"",'MPTO_working_2-way'!E57)</f>
        <v>2.1525150315295498</v>
      </c>
      <c r="H58" s="30">
        <f>IF(OR($A58="",$B58=""),"",'OddsRatio_working_2-way'!M57)</f>
        <v>1.8673989580239028</v>
      </c>
      <c r="I58" s="30">
        <f>IF(OR($A58="",$B58=""),"",'OddsRatio_working_2-way'!N57)</f>
        <v>2.1528720328165796</v>
      </c>
      <c r="J58" s="30">
        <f>IF('Log_working_2-way'!$D57="","",A58^('Log_working_2-way'!$D57))</f>
        <v>1.8648753168978718</v>
      </c>
      <c r="K58" s="32">
        <f>IF('Log_working_2-way'!$D57="","",B58^('Log_working_2-way'!$D57))</f>
        <v>2.1562360266982945</v>
      </c>
      <c r="L58" s="37">
        <f t="shared" si="9"/>
        <v>0.53385416666666663</v>
      </c>
      <c r="M58" s="37">
        <f t="shared" si="10"/>
        <v>0.46614583333333331</v>
      </c>
      <c r="N58" s="38">
        <v>154</v>
      </c>
      <c r="O58" s="38">
        <f t="shared" si="11"/>
        <v>67.966480446927378</v>
      </c>
      <c r="P58" s="38">
        <f t="shared" si="12"/>
        <v>78.878048780487802</v>
      </c>
      <c r="Q58" s="38">
        <f t="shared" si="13"/>
        <v>75.121951219512198</v>
      </c>
      <c r="R58" s="38">
        <f t="shared" si="14"/>
        <v>86.033519553072622</v>
      </c>
      <c r="S58" s="39">
        <f t="shared" si="15"/>
        <v>-7.1554707725848203</v>
      </c>
      <c r="T58" s="39">
        <f t="shared" si="16"/>
        <v>-7.1554707725848203</v>
      </c>
      <c r="U58" t="s">
        <v>282</v>
      </c>
      <c r="V58" t="s">
        <v>364</v>
      </c>
      <c r="W58" t="s">
        <v>88</v>
      </c>
      <c r="X58" s="48" t="s">
        <v>450</v>
      </c>
      <c r="Y58" s="41"/>
    </row>
    <row r="59" spans="1:25" ht="15" x14ac:dyDescent="0.25">
      <c r="A59">
        <v>2.12</v>
      </c>
      <c r="B59">
        <v>1.74</v>
      </c>
      <c r="C59" s="29">
        <f t="shared" si="0"/>
        <v>4.6410756885707949E-2</v>
      </c>
      <c r="D59" s="30">
        <f>IF(OR($A59="",$B59=""),"",A59*'MPTO_working_2-way'!$G58)</f>
        <v>2.2183908045977008</v>
      </c>
      <c r="E59" s="32">
        <f>IF(OR($A59="",$B59=""),"",B59*'MPTO_working_2-way'!$G58)</f>
        <v>1.8207547169811318</v>
      </c>
      <c r="F59" s="30">
        <f>IF(OR($A59="",$B59=""),"",'MPTO_working_2-way'!D58)</f>
        <v>2.2296905222437133</v>
      </c>
      <c r="G59" s="32">
        <f>IF(OR($A59="",$B59=""),"",'MPTO_working_2-way'!E58)</f>
        <v>1.8132127408572549</v>
      </c>
      <c r="H59" s="30">
        <f>IF(OR($A59="",$B59=""),"",'OddsRatio_working_2-way'!M58)</f>
        <v>2.2302493704584911</v>
      </c>
      <c r="I59" s="30">
        <f>IF(OR($A59="",$B59=""),"",'OddsRatio_working_2-way'!N58)</f>
        <v>1.8128433340529317</v>
      </c>
      <c r="J59" s="30">
        <f>IF('Log_working_2-way'!$D58="","",A59^('Log_working_2-way'!$D58))</f>
        <v>2.235500887736106</v>
      </c>
      <c r="K59" s="32">
        <f>IF('Log_working_2-way'!$D58="","",B59^('Log_working_2-way'!$D58))</f>
        <v>1.8093883298066613</v>
      </c>
      <c r="L59" s="37">
        <f t="shared" si="9"/>
        <v>0.45077720207253896</v>
      </c>
      <c r="M59" s="37">
        <f t="shared" si="10"/>
        <v>0.5492227979274612</v>
      </c>
      <c r="N59" s="38">
        <v>155</v>
      </c>
      <c r="O59" s="38">
        <f t="shared" si="11"/>
        <v>81.886792452830193</v>
      </c>
      <c r="P59" s="38">
        <f t="shared" si="12"/>
        <v>65.919540229885044</v>
      </c>
      <c r="Q59" s="38">
        <f t="shared" si="13"/>
        <v>89.080459770114942</v>
      </c>
      <c r="R59" s="38">
        <f t="shared" si="14"/>
        <v>73.113207547169807</v>
      </c>
      <c r="S59" s="39">
        <f t="shared" si="15"/>
        <v>-7.1936673172847492</v>
      </c>
      <c r="T59" s="39">
        <f t="shared" si="16"/>
        <v>-7.1936673172847634</v>
      </c>
      <c r="U59" t="s">
        <v>366</v>
      </c>
      <c r="V59" t="s">
        <v>281</v>
      </c>
      <c r="W59" t="s">
        <v>88</v>
      </c>
      <c r="X59" s="48" t="s">
        <v>450</v>
      </c>
      <c r="Y59" s="41"/>
    </row>
    <row r="60" spans="1:25" s="35" customFormat="1" ht="15" x14ac:dyDescent="0.25">
      <c r="A60">
        <v>2.15</v>
      </c>
      <c r="B60">
        <v>1.72</v>
      </c>
      <c r="C60" s="29">
        <f t="shared" si="0"/>
        <v>4.6511627906976827E-2</v>
      </c>
      <c r="D60" s="30">
        <f>IF(OR($A60="",$B60=""),"",A60*'MPTO_working_2-way'!$G59)</f>
        <v>2.25</v>
      </c>
      <c r="E60" s="32">
        <f>IF(OR($A60="",$B60=""),"",B60*'MPTO_working_2-way'!$G59)</f>
        <v>1.8</v>
      </c>
      <c r="F60" s="30">
        <f>IF(OR($A60="",$B60=""),"",'MPTO_working_2-way'!D59)</f>
        <v>2.263157894736842</v>
      </c>
      <c r="G60" s="32">
        <f>IF(OR($A60="",$B60=""),"",'MPTO_working_2-way'!E59)</f>
        <v>1.7916666666666667</v>
      </c>
      <c r="H60" s="30">
        <f>IF(OR($A60="",$B60=""),"",'OddsRatio_working_2-way'!M59)</f>
        <v>2.2638125740085919</v>
      </c>
      <c r="I60" s="30">
        <f>IF(OR($A60="",$B60=""),"",'OddsRatio_working_2-way'!N59)</f>
        <v>1.7912565680749446</v>
      </c>
      <c r="J60" s="30">
        <f>IF('Log_working_2-way'!$D59="","",A60^('Log_working_2-way'!$D59))</f>
        <v>2.2699382127289391</v>
      </c>
      <c r="K60" s="32">
        <f>IF('Log_working_2-way'!$D59="","",B60^('Log_working_2-way'!$D59))</f>
        <v>1.7874398848511364</v>
      </c>
      <c r="L60" s="37">
        <f t="shared" si="9"/>
        <v>0.44444444444444442</v>
      </c>
      <c r="M60" s="37">
        <f t="shared" si="10"/>
        <v>0.55555555555555558</v>
      </c>
      <c r="N60" s="38">
        <v>156</v>
      </c>
      <c r="O60" s="38">
        <f t="shared" si="11"/>
        <v>83.441860465116264</v>
      </c>
      <c r="P60" s="38">
        <f t="shared" si="12"/>
        <v>65.302325581395351</v>
      </c>
      <c r="Q60" s="38">
        <f t="shared" si="13"/>
        <v>90.697674418604663</v>
      </c>
      <c r="R60" s="38">
        <f t="shared" si="14"/>
        <v>72.558139534883722</v>
      </c>
      <c r="S60" s="39">
        <f t="shared" si="15"/>
        <v>-7.2558139534883992</v>
      </c>
      <c r="T60" s="39">
        <f t="shared" si="16"/>
        <v>-7.2558139534883708</v>
      </c>
      <c r="U60" t="s">
        <v>123</v>
      </c>
      <c r="V60" t="s">
        <v>76</v>
      </c>
      <c r="W60" t="s">
        <v>88</v>
      </c>
      <c r="X60" s="48" t="s">
        <v>450</v>
      </c>
      <c r="Y60" s="41"/>
    </row>
    <row r="61" spans="1:25" ht="15" x14ac:dyDescent="0.25">
      <c r="A61">
        <v>1.98</v>
      </c>
      <c r="B61">
        <v>1.85</v>
      </c>
      <c r="C61" s="29">
        <f t="shared" si="0"/>
        <v>4.5591045591045543E-2</v>
      </c>
      <c r="D61" s="30">
        <f>IF(OR($A61="",$B61=""),"",A61*'MPTO_working_2-way'!$G60)</f>
        <v>2.07027027027027</v>
      </c>
      <c r="E61" s="32">
        <f>IF(OR($A61="",$B61=""),"",B61*'MPTO_working_2-way'!$G60)</f>
        <v>1.9343434343434343</v>
      </c>
      <c r="F61" s="30">
        <f>IF(OR($A61="",$B61=""),"",'MPTO_working_2-way'!D60)</f>
        <v>2.0735918482875744</v>
      </c>
      <c r="G61" s="32">
        <f>IF(OR($A61="",$B61=""),"",'MPTO_working_2-way'!E60)</f>
        <v>1.931452675982072</v>
      </c>
      <c r="H61" s="30">
        <f>IF(OR($A61="",$B61=""),"",'OddsRatio_working_2-way'!M60)</f>
        <v>2.0737509843863182</v>
      </c>
      <c r="I61" s="30">
        <f>IF(OR($A61="",$B61=""),"",'OddsRatio_working_2-way'!N60)</f>
        <v>1.9313146293146641</v>
      </c>
      <c r="J61" s="30">
        <f>IF('Log_working_2-way'!$D60="","",A61^('Log_working_2-way'!$D60))</f>
        <v>2.0752829704469682</v>
      </c>
      <c r="K61" s="32">
        <f>IF('Log_working_2-way'!$D60="","",B61^('Log_working_2-way'!$D60))</f>
        <v>1.9299877590211039</v>
      </c>
      <c r="L61" s="37">
        <f t="shared" si="9"/>
        <v>0.48302872062663194</v>
      </c>
      <c r="M61" s="37">
        <f t="shared" si="10"/>
        <v>0.51697127937336818</v>
      </c>
      <c r="N61" s="38">
        <v>157</v>
      </c>
      <c r="O61" s="38">
        <f t="shared" si="11"/>
        <v>77.707070707070713</v>
      </c>
      <c r="P61" s="38">
        <f t="shared" si="12"/>
        <v>72.135135135135116</v>
      </c>
      <c r="Q61" s="38">
        <f t="shared" si="13"/>
        <v>84.864864864864856</v>
      </c>
      <c r="R61" s="38">
        <f t="shared" si="14"/>
        <v>79.292929292929301</v>
      </c>
      <c r="S61" s="39">
        <f t="shared" si="15"/>
        <v>-7.1577941577941431</v>
      </c>
      <c r="T61" s="39">
        <f t="shared" si="16"/>
        <v>-7.1577941577941857</v>
      </c>
      <c r="U61" t="s">
        <v>283</v>
      </c>
      <c r="V61" t="s">
        <v>125</v>
      </c>
      <c r="W61" t="s">
        <v>88</v>
      </c>
      <c r="X61" s="48" t="s">
        <v>450</v>
      </c>
      <c r="Y61" s="41"/>
    </row>
    <row r="62" spans="1:25" ht="15" x14ac:dyDescent="0.25">
      <c r="A62">
        <v>1.81</v>
      </c>
      <c r="B62">
        <v>2.0299999999999998</v>
      </c>
      <c r="C62" s="29">
        <f t="shared" si="0"/>
        <v>4.5097025283727721E-2</v>
      </c>
      <c r="D62" s="30">
        <f>IF(OR($A62="",$B62=""),"",A62*'MPTO_working_2-way'!$G61)</f>
        <v>1.8916256157635472</v>
      </c>
      <c r="E62" s="32">
        <f>IF(OR($A62="",$B62=""),"",B62*'MPTO_working_2-way'!$G61)</f>
        <v>2.1215469613259672</v>
      </c>
      <c r="F62" s="30">
        <f>IF(OR($A62="",$B62=""),"",'MPTO_working_2-way'!D61)</f>
        <v>1.8870143543127138</v>
      </c>
      <c r="G62" s="32">
        <f>IF(OR($A62="",$B62=""),"",'MPTO_working_2-way'!E61)</f>
        <v>2.1273774715571898</v>
      </c>
      <c r="H62" s="30">
        <f>IF(OR($A62="",$B62=""),"",'OddsRatio_working_2-way'!M61)</f>
        <v>1.8867963503478642</v>
      </c>
      <c r="I62" s="30">
        <f>IF(OR($A62="",$B62=""),"",'OddsRatio_working_2-way'!N61)</f>
        <v>2.1276546183435801</v>
      </c>
      <c r="J62" s="30">
        <f>IF('Log_working_2-way'!$D61="","",A62^('Log_working_2-way'!$D61))</f>
        <v>1.8846829983767455</v>
      </c>
      <c r="K62" s="32">
        <f>IF('Log_working_2-way'!$D61="","",B62^('Log_working_2-way'!$D61))</f>
        <v>2.1303483867491475</v>
      </c>
      <c r="L62" s="37">
        <f t="shared" si="9"/>
        <v>0.52864583333333326</v>
      </c>
      <c r="M62" s="37">
        <f t="shared" si="10"/>
        <v>0.47135416666666657</v>
      </c>
      <c r="N62" s="38">
        <v>158</v>
      </c>
      <c r="O62" s="38">
        <f t="shared" si="11"/>
        <v>70.707182320442001</v>
      </c>
      <c r="P62" s="38">
        <f t="shared" si="12"/>
        <v>80.167487684729053</v>
      </c>
      <c r="Q62" s="38">
        <f t="shared" si="13"/>
        <v>77.832512315270947</v>
      </c>
      <c r="R62" s="38">
        <f t="shared" si="14"/>
        <v>87.292817679558013</v>
      </c>
      <c r="S62" s="39">
        <f t="shared" si="15"/>
        <v>-7.1253299948289452</v>
      </c>
      <c r="T62" s="39">
        <f t="shared" si="16"/>
        <v>-7.1253299948289595</v>
      </c>
      <c r="U62" t="s">
        <v>363</v>
      </c>
      <c r="V62" t="s">
        <v>75</v>
      </c>
      <c r="W62" t="s">
        <v>88</v>
      </c>
      <c r="X62" s="48" t="s">
        <v>450</v>
      </c>
      <c r="Y62" s="41"/>
    </row>
    <row r="63" spans="1:25" ht="15" x14ac:dyDescent="0.25">
      <c r="A63">
        <v>2.2200000000000002</v>
      </c>
      <c r="B63">
        <v>1.67</v>
      </c>
      <c r="C63" s="29">
        <f t="shared" si="0"/>
        <v>4.9252845660031408E-2</v>
      </c>
      <c r="D63" s="30">
        <f>IF(OR($A63="",$B63=""),"",A63*'MPTO_working_2-way'!$G62)</f>
        <v>2.3293413173652699</v>
      </c>
      <c r="E63" s="32">
        <f>IF(OR($A63="",$B63=""),"",B63*'MPTO_working_2-way'!$G62)</f>
        <v>1.7522522522522523</v>
      </c>
      <c r="F63" s="30">
        <f>IF(OR($A63="",$B63=""),"",'MPTO_working_2-way'!D62)</f>
        <v>2.348387914106544</v>
      </c>
      <c r="G63" s="32">
        <f>IF(OR($A63="",$B63=""),"",'MPTO_working_2-way'!E62)</f>
        <v>1.7416263447174332</v>
      </c>
      <c r="H63" s="30">
        <f>IF(OR($A63="",$B63=""),"",'OddsRatio_working_2-way'!M62)</f>
        <v>2.3494056181845622</v>
      </c>
      <c r="I63" s="30">
        <f>IF(OR($A63="",$B63=""),"",'OddsRatio_working_2-way'!N62)</f>
        <v>1.7410670198226692</v>
      </c>
      <c r="J63" s="30">
        <f>IF('Log_working_2-way'!$D62="","",A63^('Log_working_2-way'!$D62))</f>
        <v>2.358338504446039</v>
      </c>
      <c r="K63" s="32">
        <f>IF('Log_working_2-way'!$D62="","",B63^('Log_working_2-way'!$D62))</f>
        <v>1.7361935163625739</v>
      </c>
      <c r="L63" s="37">
        <f t="shared" si="9"/>
        <v>0.42930591259640094</v>
      </c>
      <c r="M63" s="37">
        <f t="shared" si="10"/>
        <v>0.57069408740359895</v>
      </c>
      <c r="N63" s="38">
        <v>159</v>
      </c>
      <c r="O63" s="38">
        <f t="shared" si="11"/>
        <v>87.378378378378372</v>
      </c>
      <c r="P63" s="38">
        <f t="shared" si="12"/>
        <v>63.790419161676638</v>
      </c>
      <c r="Q63" s="38">
        <f t="shared" si="13"/>
        <v>95.209580838323362</v>
      </c>
      <c r="R63" s="38">
        <f t="shared" si="14"/>
        <v>71.621621621621614</v>
      </c>
      <c r="S63" s="39">
        <f t="shared" si="15"/>
        <v>-7.8312024599449899</v>
      </c>
      <c r="T63" s="39">
        <f t="shared" si="16"/>
        <v>-7.8312024599449757</v>
      </c>
      <c r="U63" t="s">
        <v>365</v>
      </c>
      <c r="V63" t="s">
        <v>105</v>
      </c>
      <c r="W63" t="s">
        <v>88</v>
      </c>
      <c r="X63" s="48" t="s">
        <v>450</v>
      </c>
      <c r="Y63" s="41"/>
    </row>
    <row r="64" spans="1:25" ht="15" x14ac:dyDescent="0.25">
      <c r="A64">
        <v>2.1</v>
      </c>
      <c r="B64">
        <v>1.75</v>
      </c>
      <c r="C64" s="29">
        <f t="shared" si="0"/>
        <v>4.761904761904745E-2</v>
      </c>
      <c r="D64" s="30">
        <f>IF(OR($A64="",$B64=""),"",A64*'MPTO_working_2-way'!$G63)</f>
        <v>2.1999999999999997</v>
      </c>
      <c r="E64" s="32">
        <f>IF(OR($A64="",$B64=""),"",B64*'MPTO_working_2-way'!$G63)</f>
        <v>1.833333333333333</v>
      </c>
      <c r="F64" s="30">
        <f>IF(OR($A64="",$B64=""),"",'MPTO_working_2-way'!D63)</f>
        <v>2.2105263157894735</v>
      </c>
      <c r="G64" s="32">
        <f>IF(OR($A64="",$B64=""),"",'MPTO_working_2-way'!E63)</f>
        <v>1.8260869565217388</v>
      </c>
      <c r="H64" s="30">
        <f>IF(OR($A64="",$B64=""),"",'OddsRatio_working_2-way'!M63)</f>
        <v>2.2110601416389968</v>
      </c>
      <c r="I64" s="30">
        <f>IF(OR($A64="",$B64=""),"",'OddsRatio_working_2-way'!N63)</f>
        <v>1.8257228238447702</v>
      </c>
      <c r="J64" s="30">
        <f>IF('Log_working_2-way'!$D63="","",A64^('Log_working_2-way'!$D63))</f>
        <v>2.2159538718240408</v>
      </c>
      <c r="K64" s="32">
        <f>IF('Log_working_2-way'!$D63="","",B64^('Log_working_2-way'!$D63))</f>
        <v>1.8223996182512778</v>
      </c>
      <c r="L64" s="37">
        <f t="shared" si="9"/>
        <v>0.45454545454545459</v>
      </c>
      <c r="M64" s="37">
        <f t="shared" si="10"/>
        <v>0.54545454545454553</v>
      </c>
      <c r="N64" s="38">
        <v>160</v>
      </c>
      <c r="O64" s="38">
        <f t="shared" si="11"/>
        <v>83.80952380952381</v>
      </c>
      <c r="P64" s="38">
        <f t="shared" si="12"/>
        <v>68.571428571428569</v>
      </c>
      <c r="Q64" s="38">
        <f t="shared" si="13"/>
        <v>91.428571428571416</v>
      </c>
      <c r="R64" s="38">
        <f t="shared" si="14"/>
        <v>76.19047619047619</v>
      </c>
      <c r="S64" s="39">
        <f t="shared" si="15"/>
        <v>-7.6190476190476062</v>
      </c>
      <c r="T64" s="39">
        <f t="shared" si="16"/>
        <v>-7.6190476190476204</v>
      </c>
      <c r="U64" t="s">
        <v>441</v>
      </c>
      <c r="V64" t="s">
        <v>368</v>
      </c>
      <c r="W64" t="s">
        <v>88</v>
      </c>
      <c r="X64" s="48" t="s">
        <v>450</v>
      </c>
      <c r="Y64" s="41"/>
    </row>
    <row r="65" spans="1:25" ht="15" x14ac:dyDescent="0.25">
      <c r="A65">
        <v>1.94</v>
      </c>
      <c r="B65">
        <v>1.89</v>
      </c>
      <c r="C65" s="29">
        <f t="shared" si="0"/>
        <v>4.4564446626302434E-2</v>
      </c>
      <c r="D65" s="30">
        <f>IF(OR($A65="",$B65=""),"",A65*'MPTO_working_2-way'!$G64)</f>
        <v>2.0264550264550265</v>
      </c>
      <c r="E65" s="32">
        <f>IF(OR($A65="",$B65=""),"",B65*'MPTO_working_2-way'!$G64)</f>
        <v>1.9742268041237114</v>
      </c>
      <c r="F65" s="30">
        <f>IF(OR($A65="",$B65=""),"",'MPTO_working_2-way'!D64)</f>
        <v>2.0276502792678208</v>
      </c>
      <c r="G65" s="32">
        <f>IF(OR($A65="",$B65=""),"",'MPTO_working_2-way'!E64)</f>
        <v>1.9730936877791532</v>
      </c>
      <c r="H65" s="30">
        <f>IF(OR($A65="",$B65=""),"",'OddsRatio_working_2-way'!M64)</f>
        <v>2.0277060743621682</v>
      </c>
      <c r="I65" s="30">
        <f>IF(OR($A65="",$B65=""),"",'OddsRatio_working_2-way'!N64)</f>
        <v>1.9730408576407765</v>
      </c>
      <c r="J65" s="30">
        <f>IF('Log_working_2-way'!$D64="","",A65^('Log_working_2-way'!$D64))</f>
        <v>2.0282558996234914</v>
      </c>
      <c r="K65" s="32">
        <f>IF('Log_working_2-way'!$D64="","",B65^('Log_working_2-way'!$D64))</f>
        <v>1.9725205567658568</v>
      </c>
      <c r="L65" s="37">
        <f t="shared" si="9"/>
        <v>0.49347258485639683</v>
      </c>
      <c r="M65" s="37">
        <f t="shared" si="10"/>
        <v>0.50652741514360311</v>
      </c>
      <c r="N65" s="38">
        <v>161</v>
      </c>
      <c r="O65" s="38">
        <f t="shared" si="11"/>
        <v>78.010309278350505</v>
      </c>
      <c r="P65" s="38">
        <f t="shared" si="12"/>
        <v>75.81481481481481</v>
      </c>
      <c r="Q65" s="38">
        <f t="shared" si="13"/>
        <v>85.185185185185205</v>
      </c>
      <c r="R65" s="38">
        <f t="shared" si="14"/>
        <v>82.989690721649495</v>
      </c>
      <c r="S65" s="39">
        <f t="shared" si="15"/>
        <v>-7.1748759068346999</v>
      </c>
      <c r="T65" s="39">
        <f t="shared" si="16"/>
        <v>-7.1748759068346857</v>
      </c>
      <c r="U65" t="s">
        <v>74</v>
      </c>
      <c r="V65" t="s">
        <v>122</v>
      </c>
      <c r="W65" t="s">
        <v>88</v>
      </c>
      <c r="X65" s="48" t="s">
        <v>450</v>
      </c>
      <c r="Y65" s="41"/>
    </row>
    <row r="66" spans="1:25" ht="15" x14ac:dyDescent="0.25">
      <c r="A66">
        <v>2.06</v>
      </c>
      <c r="B66">
        <v>1.78</v>
      </c>
      <c r="C66" s="29">
        <f t="shared" si="0"/>
        <v>4.7234646012872306E-2</v>
      </c>
      <c r="D66" s="30">
        <f>IF(OR($A66="",$B66=""),"",A66*'MPTO_working_2-way'!$G65)</f>
        <v>2.1573033707865168</v>
      </c>
      <c r="E66" s="32">
        <f>IF(OR($A66="",$B66=""),"",B66*'MPTO_working_2-way'!$G65)</f>
        <v>1.8640776699029127</v>
      </c>
      <c r="F66" s="30">
        <f>IF(OR($A66="",$B66=""),"",'MPTO_working_2-way'!D65)</f>
        <v>2.165347820951931</v>
      </c>
      <c r="G66" s="32">
        <f>IF(OR($A66="",$B66=""),"",'MPTO_working_2-way'!E65)</f>
        <v>1.8581129015911626</v>
      </c>
      <c r="H66" s="30">
        <f>IF(OR($A66="",$B66=""),"",'OddsRatio_working_2-way'!M65)</f>
        <v>2.1657505560686463</v>
      </c>
      <c r="I66" s="30">
        <f>IF(OR($A66="",$B66=""),"",'OddsRatio_working_2-way'!N65)</f>
        <v>1.8578164469184384</v>
      </c>
      <c r="J66" s="30">
        <f>IF('Log_working_2-way'!$D65="","",A66^('Log_working_2-way'!$D65))</f>
        <v>2.169481150379414</v>
      </c>
      <c r="K66" s="32">
        <f>IF('Log_working_2-way'!$D65="","",B66^('Log_working_2-way'!$D65))</f>
        <v>1.855080049537273</v>
      </c>
      <c r="L66" s="37">
        <f t="shared" si="9"/>
        <v>0.46354166666666669</v>
      </c>
      <c r="M66" s="37">
        <f t="shared" si="10"/>
        <v>0.53645833333333337</v>
      </c>
      <c r="N66" s="38">
        <v>162</v>
      </c>
      <c r="O66" s="38">
        <f t="shared" si="11"/>
        <v>83.359223300970882</v>
      </c>
      <c r="P66" s="38">
        <f t="shared" si="12"/>
        <v>70.988764044943835</v>
      </c>
      <c r="Q66" s="38">
        <f t="shared" si="13"/>
        <v>91.011235955056179</v>
      </c>
      <c r="R66" s="38">
        <f t="shared" si="14"/>
        <v>78.640776699029132</v>
      </c>
      <c r="S66" s="39">
        <f t="shared" si="15"/>
        <v>-7.6520126540852971</v>
      </c>
      <c r="T66" s="39">
        <f t="shared" si="16"/>
        <v>-7.6520126540852971</v>
      </c>
      <c r="U66" t="s">
        <v>201</v>
      </c>
      <c r="V66" t="s">
        <v>104</v>
      </c>
      <c r="W66" t="s">
        <v>88</v>
      </c>
      <c r="X66" s="48" t="s">
        <v>450</v>
      </c>
      <c r="Y66" s="41"/>
    </row>
    <row r="67" spans="1:25" ht="15" x14ac:dyDescent="0.25">
      <c r="A67">
        <v>2.0699999999999998</v>
      </c>
      <c r="B67">
        <v>1.78</v>
      </c>
      <c r="C67" s="29">
        <f t="shared" ref="C67:C130" si="17">IF(OR($A67="",$B67=""),"",(1/A67)+(1/B67)-1)</f>
        <v>4.4889540248602255E-2</v>
      </c>
      <c r="D67" s="30">
        <f>IF(OR($A67="",$B67=""),"",A67*'MPTO_working_2-way'!$G66)</f>
        <v>2.1629213483146064</v>
      </c>
      <c r="E67" s="32">
        <f>IF(OR($A67="",$B67=""),"",B67*'MPTO_working_2-way'!$G66)</f>
        <v>1.8599033816425121</v>
      </c>
      <c r="F67" s="30">
        <f>IF(OR($A67="",$B67=""),"",'MPTO_working_2-way'!D66)</f>
        <v>2.1708596005420371</v>
      </c>
      <c r="G67" s="32">
        <f>IF(OR($A67="",$B67=""),"",'MPTO_working_2-way'!E66)</f>
        <v>1.8540733658732955</v>
      </c>
      <c r="H67" s="30">
        <f>IF(OR($A67="",$B67=""),"",'OddsRatio_working_2-way'!M66)</f>
        <v>2.1712364713391024</v>
      </c>
      <c r="I67" s="30">
        <f>IF(OR($A67="",$B67=""),"",'OddsRatio_working_2-way'!N66)</f>
        <v>1.8537985492004672</v>
      </c>
      <c r="J67" s="30">
        <f>IF('Log_working_2-way'!$D66="","",A67^('Log_working_2-way'!$D66))</f>
        <v>2.1749101411939322</v>
      </c>
      <c r="K67" s="32">
        <f>IF('Log_working_2-way'!$D66="","",B67^('Log_working_2-way'!$D66))</f>
        <v>1.8511289203643779</v>
      </c>
      <c r="L67" s="37">
        <f t="shared" si="9"/>
        <v>0.46233766233766244</v>
      </c>
      <c r="M67" s="37">
        <f t="shared" si="10"/>
        <v>0.53766233766233762</v>
      </c>
      <c r="N67" s="38">
        <v>163</v>
      </c>
      <c r="O67" s="38">
        <f t="shared" si="11"/>
        <v>84.25603864734299</v>
      </c>
      <c r="P67" s="38">
        <f t="shared" si="12"/>
        <v>71.426966292134836</v>
      </c>
      <c r="Q67" s="38">
        <f t="shared" si="13"/>
        <v>91.573033707865179</v>
      </c>
      <c r="R67" s="38">
        <f t="shared" si="14"/>
        <v>78.74396135265701</v>
      </c>
      <c r="S67" s="39">
        <f t="shared" si="15"/>
        <v>-7.3169950605221885</v>
      </c>
      <c r="T67" s="39">
        <f t="shared" si="16"/>
        <v>-7.3169950605221743</v>
      </c>
      <c r="U67" t="s">
        <v>124</v>
      </c>
      <c r="V67" t="s">
        <v>128</v>
      </c>
      <c r="W67" t="s">
        <v>88</v>
      </c>
      <c r="X67" s="48" t="s">
        <v>450</v>
      </c>
      <c r="Y67" s="41"/>
    </row>
    <row r="68" spans="1:25" ht="15" x14ac:dyDescent="0.25">
      <c r="A68">
        <v>2.2400000000000002</v>
      </c>
      <c r="B68">
        <v>1.66</v>
      </c>
      <c r="C68" s="29">
        <f t="shared" si="17"/>
        <v>4.8838209982788428E-2</v>
      </c>
      <c r="D68" s="30">
        <f>IF(OR($A68="",$B68=""),"",A68*'MPTO_working_2-way'!$G67)</f>
        <v>2.3493975903614461</v>
      </c>
      <c r="E68" s="32">
        <f>IF(OR($A68="",$B68=""),"",B68*'MPTO_working_2-way'!$G67)</f>
        <v>1.7410714285714286</v>
      </c>
      <c r="F68" s="30">
        <f>IF(OR($A68="",$B68=""),"",'MPTO_working_2-way'!D67)</f>
        <v>2.3696150904919713</v>
      </c>
      <c r="G68" s="32">
        <f>IF(OR($A68="",$B68=""),"",'MPTO_working_2-way'!E67)</f>
        <v>1.7301321421924438</v>
      </c>
      <c r="H68" s="30">
        <f>IF(OR($A68="",$B68=""),"",'OddsRatio_working_2-way'!M67)</f>
        <v>2.3706888336846839</v>
      </c>
      <c r="I68" s="30">
        <f>IF(OR($A68="",$B68=""),"",'OddsRatio_working_2-way'!N67)</f>
        <v>1.7295601856708804</v>
      </c>
      <c r="J68" s="30">
        <f>IF('Log_working_2-way'!$D67="","",A68^('Log_working_2-way'!$D67))</f>
        <v>2.380177238993153</v>
      </c>
      <c r="K68" s="32">
        <f>IF('Log_working_2-way'!$D67="","",B68^('Log_working_2-way'!$D67))</f>
        <v>1.7245446249558118</v>
      </c>
      <c r="L68" s="37">
        <f t="shared" si="9"/>
        <v>0.42564102564102557</v>
      </c>
      <c r="M68" s="37">
        <f t="shared" si="10"/>
        <v>0.57435897435897432</v>
      </c>
      <c r="N68" s="38">
        <v>164</v>
      </c>
      <c r="O68" s="38">
        <f t="shared" si="11"/>
        <v>90.785714285714292</v>
      </c>
      <c r="P68" s="38">
        <f t="shared" si="12"/>
        <v>65.204819277108442</v>
      </c>
      <c r="Q68" s="38">
        <f t="shared" si="13"/>
        <v>98.795180722891573</v>
      </c>
      <c r="R68" s="38">
        <f t="shared" si="14"/>
        <v>73.214285714285708</v>
      </c>
      <c r="S68" s="39">
        <f t="shared" si="15"/>
        <v>-8.0094664371772808</v>
      </c>
      <c r="T68" s="39">
        <f t="shared" si="16"/>
        <v>-8.0094664371772666</v>
      </c>
      <c r="U68" t="s">
        <v>103</v>
      </c>
      <c r="V68" t="s">
        <v>126</v>
      </c>
      <c r="W68" t="s">
        <v>88</v>
      </c>
      <c r="X68" s="48" t="s">
        <v>450</v>
      </c>
      <c r="Y68" s="41"/>
    </row>
    <row r="69" spans="1:25" ht="15" x14ac:dyDescent="0.25">
      <c r="A69">
        <v>2.14</v>
      </c>
      <c r="B69">
        <v>1.72</v>
      </c>
      <c r="C69" s="29">
        <f t="shared" si="17"/>
        <v>4.8685068463377501E-2</v>
      </c>
      <c r="D69" s="30">
        <f>IF(OR($A69="",$B69=""),"",A69*'MPTO_working_2-way'!$G68)</f>
        <v>2.2441860465116279</v>
      </c>
      <c r="E69" s="32">
        <f>IF(OR($A69="",$B69=""),"",B69*'MPTO_working_2-way'!$G68)</f>
        <v>1.8037383177570092</v>
      </c>
      <c r="F69" s="30">
        <f>IF(OR($A69="",$B69=""),"",'MPTO_working_2-way'!D68)</f>
        <v>2.2576054955839058</v>
      </c>
      <c r="G69" s="32">
        <f>IF(OR($A69="",$B69=""),"",'MPTO_working_2-way'!E68)</f>
        <v>1.7951619196254389</v>
      </c>
      <c r="H69" s="30">
        <f>IF(OR($A69="",$B69=""),"",'OddsRatio_working_2-way'!M68)</f>
        <v>2.2583057392117913</v>
      </c>
      <c r="I69" s="30">
        <f>IF(OR($A69="",$B69=""),"",'OddsRatio_working_2-way'!N68)</f>
        <v>1.7947194142390264</v>
      </c>
      <c r="J69" s="30">
        <f>IF('Log_working_2-way'!$D68="","",A69^('Log_working_2-way'!$D68))</f>
        <v>2.2645658948599179</v>
      </c>
      <c r="K69" s="32">
        <f>IF('Log_working_2-way'!$D68="","",B69^('Log_working_2-way'!$D68))</f>
        <v>1.7907852046807202</v>
      </c>
      <c r="L69" s="37">
        <f t="shared" ref="L69:L132" si="18">(1/D69)</f>
        <v>0.44559585492227982</v>
      </c>
      <c r="M69" s="37">
        <f t="shared" ref="M69:M132" si="19">(1/E69)</f>
        <v>0.55440414507772029</v>
      </c>
      <c r="N69" s="38">
        <v>165</v>
      </c>
      <c r="O69" s="38">
        <f t="shared" ref="O69:O132" si="20">(1/A69)*((N69*A69)-N69)</f>
        <v>87.897196261682254</v>
      </c>
      <c r="P69" s="38">
        <f t="shared" ref="P69:P132" si="21">(1/B69)*((N69*B69)-N69)</f>
        <v>69.069767441860478</v>
      </c>
      <c r="Q69" s="38">
        <f t="shared" ref="Q69:Q132" si="22">(1/B69)*N69</f>
        <v>95.930232558139537</v>
      </c>
      <c r="R69" s="38">
        <f t="shared" ref="R69:R132" si="23">(1/A69)*N69</f>
        <v>77.10280373831776</v>
      </c>
      <c r="S69" s="39">
        <f t="shared" ref="S69:S132" si="24">O69-Q69</f>
        <v>-8.0330362964572828</v>
      </c>
      <c r="T69" s="39">
        <f t="shared" ref="T69:T132" si="25">P69-R69</f>
        <v>-8.0330362964572828</v>
      </c>
      <c r="U69" t="s">
        <v>127</v>
      </c>
      <c r="V69" t="s">
        <v>367</v>
      </c>
      <c r="W69" t="s">
        <v>88</v>
      </c>
      <c r="X69" s="48" t="s">
        <v>450</v>
      </c>
      <c r="Y69" s="41"/>
    </row>
    <row r="70" spans="1:25" ht="15" x14ac:dyDescent="0.25">
      <c r="A70">
        <v>1.7</v>
      </c>
      <c r="B70">
        <v>2.1800000000000002</v>
      </c>
      <c r="C70" s="29">
        <f t="shared" si="17"/>
        <v>4.6950890447922333E-2</v>
      </c>
      <c r="D70" s="30">
        <f>IF(OR($A70="",$B70=""),"",A70*'MPTO_working_2-way'!$G69)</f>
        <v>1.7798165137614679</v>
      </c>
      <c r="E70" s="32">
        <f>IF(OR($A70="",$B70=""),"",B70*'MPTO_working_2-way'!$G69)</f>
        <v>2.2823529411764709</v>
      </c>
      <c r="F70" s="30">
        <f>IF(OR($A70="",$B70=""),"",'MPTO_working_2-way'!D69)</f>
        <v>1.7706641184902054</v>
      </c>
      <c r="G70" s="32">
        <f>IF(OR($A70="",$B70=""),"",'MPTO_working_2-way'!E69)</f>
        <v>2.2975821450712961</v>
      </c>
      <c r="H70" s="30">
        <f>IF(OR($A70="",$B70=""),"",'OddsRatio_working_2-way'!M69)</f>
        <v>1.7702079842374079</v>
      </c>
      <c r="I70" s="30">
        <f>IF(OR($A70="",$B70=""),"",'OddsRatio_working_2-way'!N69)</f>
        <v>2.2983506020002022</v>
      </c>
      <c r="J70" s="30">
        <f>IF('Log_working_2-way'!$D69="","",A70^('Log_working_2-way'!$D69))</f>
        <v>1.7660158341214014</v>
      </c>
      <c r="K70" s="32">
        <f>IF('Log_working_2-way'!$D69="","",B70^('Log_working_2-way'!$D69))</f>
        <v>2.3054560434070099</v>
      </c>
      <c r="L70" s="37">
        <f t="shared" si="18"/>
        <v>0.56185567010309279</v>
      </c>
      <c r="M70" s="37">
        <f t="shared" si="19"/>
        <v>0.43814432989690716</v>
      </c>
      <c r="N70" s="38">
        <v>166</v>
      </c>
      <c r="O70" s="38">
        <f t="shared" si="20"/>
        <v>68.35294117647058</v>
      </c>
      <c r="P70" s="38">
        <f t="shared" si="21"/>
        <v>89.853211009174331</v>
      </c>
      <c r="Q70" s="38">
        <f t="shared" si="22"/>
        <v>76.146788990825684</v>
      </c>
      <c r="R70" s="38">
        <f t="shared" si="23"/>
        <v>97.64705882352942</v>
      </c>
      <c r="S70" s="39">
        <f t="shared" si="24"/>
        <v>-7.7938478143551038</v>
      </c>
      <c r="T70" s="39">
        <f t="shared" si="25"/>
        <v>-7.7938478143550896</v>
      </c>
      <c r="U70" t="s">
        <v>81</v>
      </c>
      <c r="V70" t="s">
        <v>82</v>
      </c>
      <c r="W70" t="s">
        <v>89</v>
      </c>
      <c r="X70" s="48" t="s">
        <v>450</v>
      </c>
      <c r="Y70" s="41"/>
    </row>
    <row r="71" spans="1:25" ht="15" x14ac:dyDescent="0.25">
      <c r="A71">
        <v>1.68</v>
      </c>
      <c r="B71">
        <v>2.16</v>
      </c>
      <c r="C71" s="29">
        <f t="shared" si="17"/>
        <v>5.8201058201058142E-2</v>
      </c>
      <c r="D71" s="30">
        <f>IF(OR($A71="",$B71=""),"",A71*'MPTO_working_2-way'!$G70)</f>
        <v>1.7777777777777777</v>
      </c>
      <c r="E71" s="32">
        <f>IF(OR($A71="",$B71=""),"",B71*'MPTO_working_2-way'!$G70)</f>
        <v>2.2857142857142856</v>
      </c>
      <c r="F71" s="30">
        <f>IF(OR($A71="",$B71=""),"",'MPTO_working_2-way'!D70)</f>
        <v>1.7663551401869158</v>
      </c>
      <c r="G71" s="32">
        <f>IF(OR($A71="",$B71=""),"",'MPTO_working_2-way'!E70)</f>
        <v>2.3048780487804881</v>
      </c>
      <c r="H71" s="30">
        <f>IF(OR($A71="",$B71=""),"",'OddsRatio_working_2-way'!M70)</f>
        <v>1.7656414934887763</v>
      </c>
      <c r="I71" s="30">
        <f>IF(OR($A71="",$B71=""),"",'OddsRatio_working_2-way'!N70)</f>
        <v>2.3060943124220299</v>
      </c>
      <c r="J71" s="30">
        <f>IF('Log_working_2-way'!$D70="","",A71^('Log_working_2-way'!$D70))</f>
        <v>1.7603691257746719</v>
      </c>
      <c r="K71" s="32">
        <f>IF('Log_working_2-way'!$D70="","",B71^('Log_working_2-way'!$D70))</f>
        <v>2.3151507157489588</v>
      </c>
      <c r="L71" s="37">
        <f t="shared" si="18"/>
        <v>0.5625</v>
      </c>
      <c r="M71" s="37">
        <f t="shared" si="19"/>
        <v>0.4375</v>
      </c>
      <c r="N71" s="38">
        <v>167</v>
      </c>
      <c r="O71" s="38">
        <f t="shared" si="20"/>
        <v>67.595238095238102</v>
      </c>
      <c r="P71" s="38">
        <f t="shared" si="21"/>
        <v>89.68518518518519</v>
      </c>
      <c r="Q71" s="38">
        <f t="shared" si="22"/>
        <v>77.31481481481481</v>
      </c>
      <c r="R71" s="38">
        <f t="shared" si="23"/>
        <v>99.404761904761898</v>
      </c>
      <c r="S71" s="39">
        <f t="shared" si="24"/>
        <v>-9.7195767195767075</v>
      </c>
      <c r="T71" s="39">
        <f t="shared" si="25"/>
        <v>-9.7195767195767075</v>
      </c>
      <c r="U71" t="s">
        <v>285</v>
      </c>
      <c r="V71" t="s">
        <v>131</v>
      </c>
      <c r="W71" t="s">
        <v>89</v>
      </c>
      <c r="X71" s="48" t="s">
        <v>450</v>
      </c>
      <c r="Y71" s="41"/>
    </row>
    <row r="72" spans="1:25" ht="15" x14ac:dyDescent="0.25">
      <c r="A72">
        <v>1.84</v>
      </c>
      <c r="B72">
        <v>2</v>
      </c>
      <c r="C72" s="29">
        <f t="shared" si="17"/>
        <v>4.3478260869565188E-2</v>
      </c>
      <c r="D72" s="30">
        <f>IF(OR($A72="",$B72=""),"",A72*'MPTO_working_2-way'!$G71)</f>
        <v>1.92</v>
      </c>
      <c r="E72" s="32">
        <f>IF(OR($A72="",$B72=""),"",B72*'MPTO_working_2-way'!$G71)</f>
        <v>2.0869565217391304</v>
      </c>
      <c r="F72" s="30">
        <f>IF(OR($A72="",$B72=""),"",'MPTO_working_2-way'!D71)</f>
        <v>1.9166666666666665</v>
      </c>
      <c r="G72" s="32">
        <f>IF(OR($A72="",$B72=""),"",'MPTO_working_2-way'!E71)</f>
        <v>2.0909090909090908</v>
      </c>
      <c r="H72" s="30">
        <f>IF(OR($A72="",$B72=""),"",'OddsRatio_working_2-way'!M71)</f>
        <v>1.9165151389911681</v>
      </c>
      <c r="I72" s="30">
        <f>IF(OR($A72="",$B72=""),"",'OddsRatio_working_2-way'!N71)</f>
        <v>2.091089451179962</v>
      </c>
      <c r="J72" s="30">
        <f>IF('Log_working_2-way'!$D71="","",A72^('Log_working_2-way'!$D71))</f>
        <v>1.9149883303671131</v>
      </c>
      <c r="K72" s="32">
        <f>IF('Log_working_2-way'!$D71="","",B72^('Log_working_2-way'!$D71))</f>
        <v>2.0929101135076231</v>
      </c>
      <c r="L72" s="37">
        <f t="shared" si="18"/>
        <v>0.52083333333333337</v>
      </c>
      <c r="M72" s="37">
        <f t="shared" si="19"/>
        <v>0.47916666666666669</v>
      </c>
      <c r="N72" s="38">
        <v>168</v>
      </c>
      <c r="O72" s="38">
        <f t="shared" si="20"/>
        <v>76.695652173913047</v>
      </c>
      <c r="P72" s="38">
        <f t="shared" si="21"/>
        <v>84</v>
      </c>
      <c r="Q72" s="38">
        <f t="shared" si="22"/>
        <v>84</v>
      </c>
      <c r="R72" s="38">
        <f t="shared" si="23"/>
        <v>91.304347826086953</v>
      </c>
      <c r="S72" s="39">
        <f t="shared" si="24"/>
        <v>-7.3043478260869534</v>
      </c>
      <c r="T72" s="39">
        <f t="shared" si="25"/>
        <v>-7.3043478260869534</v>
      </c>
      <c r="U72" t="s">
        <v>369</v>
      </c>
      <c r="V72" t="s">
        <v>77</v>
      </c>
      <c r="W72" t="s">
        <v>89</v>
      </c>
      <c r="X72" s="48" t="s">
        <v>450</v>
      </c>
      <c r="Y72" s="41"/>
    </row>
    <row r="73" spans="1:25" ht="15" x14ac:dyDescent="0.25">
      <c r="A73">
        <v>1.94</v>
      </c>
      <c r="B73">
        <v>1.89</v>
      </c>
      <c r="C73" s="29">
        <f t="shared" si="17"/>
        <v>4.4564446626302434E-2</v>
      </c>
      <c r="D73" s="30">
        <f>IF(OR($A73="",$B73=""),"",A73*'MPTO_working_2-way'!$G72)</f>
        <v>2.0264550264550265</v>
      </c>
      <c r="E73" s="32">
        <f>IF(OR($A73="",$B73=""),"",B73*'MPTO_working_2-way'!$G72)</f>
        <v>1.9742268041237114</v>
      </c>
      <c r="F73" s="30">
        <f>IF(OR($A73="",$B73=""),"",'MPTO_working_2-way'!D72)</f>
        <v>2.0276502792678208</v>
      </c>
      <c r="G73" s="32">
        <f>IF(OR($A73="",$B73=""),"",'MPTO_working_2-way'!E72)</f>
        <v>1.9730936877791532</v>
      </c>
      <c r="H73" s="30">
        <f>IF(OR($A73="",$B73=""),"",'OddsRatio_working_2-way'!M72)</f>
        <v>2.0277060743621682</v>
      </c>
      <c r="I73" s="30">
        <f>IF(OR($A73="",$B73=""),"",'OddsRatio_working_2-way'!N72)</f>
        <v>1.9730408576407765</v>
      </c>
      <c r="J73" s="30">
        <f>IF('Log_working_2-way'!$D72="","",A73^('Log_working_2-way'!$D72))</f>
        <v>2.0282558996234914</v>
      </c>
      <c r="K73" s="32">
        <f>IF('Log_working_2-way'!$D72="","",B73^('Log_working_2-way'!$D72))</f>
        <v>1.9725205567658568</v>
      </c>
      <c r="L73" s="37">
        <f t="shared" si="18"/>
        <v>0.49347258485639683</v>
      </c>
      <c r="M73" s="37">
        <f t="shared" si="19"/>
        <v>0.50652741514360311</v>
      </c>
      <c r="N73" s="38">
        <v>169</v>
      </c>
      <c r="O73" s="38">
        <f t="shared" si="20"/>
        <v>81.886597938144348</v>
      </c>
      <c r="P73" s="38">
        <f t="shared" si="21"/>
        <v>79.582010582010582</v>
      </c>
      <c r="Q73" s="38">
        <f t="shared" si="22"/>
        <v>89.417989417989432</v>
      </c>
      <c r="R73" s="38">
        <f t="shared" si="23"/>
        <v>87.11340206185568</v>
      </c>
      <c r="S73" s="39">
        <f t="shared" si="24"/>
        <v>-7.5313914798450838</v>
      </c>
      <c r="T73" s="39">
        <f t="shared" si="25"/>
        <v>-7.531391479845098</v>
      </c>
      <c r="U73" t="s">
        <v>287</v>
      </c>
      <c r="V73" t="s">
        <v>83</v>
      </c>
      <c r="W73" t="s">
        <v>89</v>
      </c>
      <c r="X73" s="48" t="s">
        <v>450</v>
      </c>
      <c r="Y73" s="41"/>
    </row>
    <row r="74" spans="1:25" ht="15" x14ac:dyDescent="0.25">
      <c r="A74">
        <v>1.88</v>
      </c>
      <c r="B74">
        <v>1.96</v>
      </c>
      <c r="C74" s="29">
        <f t="shared" si="17"/>
        <v>4.2118975249674229E-2</v>
      </c>
      <c r="D74" s="30">
        <f>IF(OR($A74="",$B74=""),"",A74*'MPTO_working_2-way'!$G73)</f>
        <v>1.9591836734693875</v>
      </c>
      <c r="E74" s="32">
        <f>IF(OR($A74="",$B74=""),"",B74*'MPTO_working_2-way'!$G73)</f>
        <v>2.0425531914893615</v>
      </c>
      <c r="F74" s="30">
        <f>IF(OR($A74="",$B74=""),"",'MPTO_working_2-way'!D73)</f>
        <v>1.9575010624734379</v>
      </c>
      <c r="G74" s="32">
        <f>IF(OR($A74="",$B74=""),"",'MPTO_working_2-way'!E73)</f>
        <v>2.044385264092321</v>
      </c>
      <c r="H74" s="30">
        <f>IF(OR($A74="",$B74=""),"",'OddsRatio_working_2-way'!M73)</f>
        <v>1.9574271077563381</v>
      </c>
      <c r="I74" s="30">
        <f>IF(OR($A74="",$B74=""),"",'OddsRatio_working_2-way'!N73)</f>
        <v>2.0444659357341863</v>
      </c>
      <c r="J74" s="30">
        <f>IF('Log_working_2-way'!$D73="","",A74^('Log_working_2-way'!$D73))</f>
        <v>1.9566564264322122</v>
      </c>
      <c r="K74" s="32">
        <f>IF('Log_working_2-way'!$D73="","",B74^('Log_working_2-way'!$D73))</f>
        <v>2.0453073562984208</v>
      </c>
      <c r="L74" s="37">
        <f t="shared" si="18"/>
        <v>0.51041666666666674</v>
      </c>
      <c r="M74" s="37">
        <f t="shared" si="19"/>
        <v>0.48958333333333337</v>
      </c>
      <c r="N74" s="38">
        <v>170</v>
      </c>
      <c r="O74" s="38">
        <f t="shared" si="20"/>
        <v>79.574468085106361</v>
      </c>
      <c r="P74" s="38">
        <f t="shared" si="21"/>
        <v>83.265306122448976</v>
      </c>
      <c r="Q74" s="38">
        <f t="shared" si="22"/>
        <v>86.734693877551024</v>
      </c>
      <c r="R74" s="38">
        <f t="shared" si="23"/>
        <v>90.425531914893611</v>
      </c>
      <c r="S74" s="39">
        <f t="shared" si="24"/>
        <v>-7.1602257924446633</v>
      </c>
      <c r="T74" s="39">
        <f t="shared" si="25"/>
        <v>-7.1602257924446349</v>
      </c>
      <c r="U74" t="s">
        <v>92</v>
      </c>
      <c r="V74" t="s">
        <v>91</v>
      </c>
      <c r="W74" t="s">
        <v>89</v>
      </c>
      <c r="X74" s="48" t="s">
        <v>450</v>
      </c>
      <c r="Y74" s="41"/>
    </row>
    <row r="75" spans="1:25" ht="15" x14ac:dyDescent="0.25">
      <c r="A75">
        <v>1.62</v>
      </c>
      <c r="B75">
        <v>2.33</v>
      </c>
      <c r="C75" s="29">
        <f t="shared" si="17"/>
        <v>4.6468499973506994E-2</v>
      </c>
      <c r="D75" s="30">
        <f>IF(OR($A75="",$B75=""),"",A75*'MPTO_working_2-way'!$G74)</f>
        <v>1.6952789699570814</v>
      </c>
      <c r="E75" s="32">
        <f>IF(OR($A75="",$B75=""),"",B75*'MPTO_working_2-way'!$G74)</f>
        <v>2.4382716049382713</v>
      </c>
      <c r="F75" s="30">
        <f>IF(OR($A75="",$B75=""),"",'MPTO_working_2-way'!D74)</f>
        <v>1.6833608348570663</v>
      </c>
      <c r="G75" s="32">
        <f>IF(OR($A75="",$B75=""),"",'MPTO_working_2-way'!E74)</f>
        <v>2.4633557397376489</v>
      </c>
      <c r="H75" s="30">
        <f>IF(OR($A75="",$B75=""),"",'OddsRatio_working_2-way'!M74)</f>
        <v>1.6827630727667064</v>
      </c>
      <c r="I75" s="30">
        <f>IF(OR($A75="",$B75=""),"",'OddsRatio_working_2-way'!N74)</f>
        <v>2.4646369141608373</v>
      </c>
      <c r="J75" s="30">
        <f>IF('Log_working_2-way'!$D74="","",A75^('Log_working_2-way'!$D74))</f>
        <v>1.6773065149346209</v>
      </c>
      <c r="K75" s="32">
        <f>IF('Log_working_2-way'!$D74="","",B75^('Log_working_2-way'!$D74))</f>
        <v>2.476436410914471</v>
      </c>
      <c r="L75" s="37">
        <f t="shared" si="18"/>
        <v>0.58987341772151902</v>
      </c>
      <c r="M75" s="37">
        <f t="shared" si="19"/>
        <v>0.41012658227848103</v>
      </c>
      <c r="N75" s="38">
        <v>171</v>
      </c>
      <c r="O75" s="38">
        <f t="shared" si="20"/>
        <v>65.444444444444471</v>
      </c>
      <c r="P75" s="38">
        <f t="shared" si="21"/>
        <v>97.60944206008584</v>
      </c>
      <c r="Q75" s="38">
        <f t="shared" si="22"/>
        <v>73.39055793991416</v>
      </c>
      <c r="R75" s="38">
        <f t="shared" si="23"/>
        <v>105.55555555555554</v>
      </c>
      <c r="S75" s="39">
        <f t="shared" si="24"/>
        <v>-7.9461134954696888</v>
      </c>
      <c r="T75" s="39">
        <f t="shared" si="25"/>
        <v>-7.946113495469703</v>
      </c>
      <c r="U75" t="s">
        <v>93</v>
      </c>
      <c r="V75" t="s">
        <v>79</v>
      </c>
      <c r="W75" t="s">
        <v>89</v>
      </c>
      <c r="X75" s="48" t="s">
        <v>450</v>
      </c>
      <c r="Y75" s="41"/>
    </row>
    <row r="76" spans="1:25" ht="15" x14ac:dyDescent="0.25">
      <c r="A76">
        <v>1.66</v>
      </c>
      <c r="B76">
        <v>2.13</v>
      </c>
      <c r="C76" s="29">
        <f t="shared" si="17"/>
        <v>7.1893206629334294E-2</v>
      </c>
      <c r="D76" s="30">
        <f>IF(OR($A76="",$B76=""),"",A76*'MPTO_working_2-way'!$G75)</f>
        <v>1.7793427230046948</v>
      </c>
      <c r="E76" s="32">
        <f>IF(OR($A76="",$B76=""),"",B76*'MPTO_working_2-way'!$G75)</f>
        <v>2.2831325301204819</v>
      </c>
      <c r="F76" s="30">
        <f>IF(OR($A76="",$B76=""),"",'MPTO_working_2-way'!D75)</f>
        <v>1.7653402566278895</v>
      </c>
      <c r="G76" s="32">
        <f>IF(OR($A76="",$B76=""),"",'MPTO_working_2-way'!E75)</f>
        <v>2.3066083893274185</v>
      </c>
      <c r="H76" s="30">
        <f>IF(OR($A76="",$B76=""),"",'OddsRatio_working_2-way'!M75)</f>
        <v>1.764245246279083</v>
      </c>
      <c r="I76" s="30">
        <f>IF(OR($A76="",$B76=""),"",'OddsRatio_working_2-way'!N75)</f>
        <v>2.3084804974172184</v>
      </c>
      <c r="J76" s="30">
        <f>IF('Log_working_2-way'!$D75="","",A76^('Log_working_2-way'!$D75))</f>
        <v>1.7577201565047016</v>
      </c>
      <c r="K76" s="32">
        <f>IF('Log_working_2-way'!$D75="","",B76^('Log_working_2-way'!$D75))</f>
        <v>2.3197484472267602</v>
      </c>
      <c r="L76" s="37">
        <f t="shared" si="18"/>
        <v>0.56200527704485492</v>
      </c>
      <c r="M76" s="37">
        <f t="shared" si="19"/>
        <v>0.43799472295514513</v>
      </c>
      <c r="N76" s="38">
        <v>172</v>
      </c>
      <c r="O76" s="38">
        <f t="shared" si="20"/>
        <v>68.385542168674689</v>
      </c>
      <c r="P76" s="38">
        <f t="shared" si="21"/>
        <v>91.248826291079794</v>
      </c>
      <c r="Q76" s="38">
        <f t="shared" si="22"/>
        <v>80.751173708920192</v>
      </c>
      <c r="R76" s="38">
        <f t="shared" si="23"/>
        <v>103.61445783132531</v>
      </c>
      <c r="S76" s="39">
        <f t="shared" si="24"/>
        <v>-12.365631540245502</v>
      </c>
      <c r="T76" s="39">
        <f t="shared" si="25"/>
        <v>-12.365631540245516</v>
      </c>
      <c r="U76" t="s">
        <v>78</v>
      </c>
      <c r="V76" t="s">
        <v>286</v>
      </c>
      <c r="W76" t="s">
        <v>89</v>
      </c>
      <c r="X76" s="48" t="s">
        <v>450</v>
      </c>
      <c r="Y76" s="41"/>
    </row>
    <row r="77" spans="1:25" ht="15" x14ac:dyDescent="0.25">
      <c r="A77">
        <v>1.98</v>
      </c>
      <c r="B77">
        <v>1.85</v>
      </c>
      <c r="C77" s="29">
        <f t="shared" si="17"/>
        <v>4.5591045591045543E-2</v>
      </c>
      <c r="D77" s="30">
        <f>IF(OR($A77="",$B77=""),"",A77*'MPTO_working_2-way'!$G76)</f>
        <v>2.07027027027027</v>
      </c>
      <c r="E77" s="32">
        <f>IF(OR($A77="",$B77=""),"",B77*'MPTO_working_2-way'!$G76)</f>
        <v>1.9343434343434343</v>
      </c>
      <c r="F77" s="30">
        <f>IF(OR($A77="",$B77=""),"",'MPTO_working_2-way'!D76)</f>
        <v>2.0735918482875744</v>
      </c>
      <c r="G77" s="32">
        <f>IF(OR($A77="",$B77=""),"",'MPTO_working_2-way'!E76)</f>
        <v>1.931452675982072</v>
      </c>
      <c r="H77" s="30">
        <f>IF(OR($A77="",$B77=""),"",'OddsRatio_working_2-way'!M76)</f>
        <v>2.0737509843863182</v>
      </c>
      <c r="I77" s="30">
        <f>IF(OR($A77="",$B77=""),"",'OddsRatio_working_2-way'!N76)</f>
        <v>1.9313146293146641</v>
      </c>
      <c r="J77" s="30">
        <f>IF('Log_working_2-way'!$D76="","",A77^('Log_working_2-way'!$D76))</f>
        <v>2.0752829704469682</v>
      </c>
      <c r="K77" s="32">
        <f>IF('Log_working_2-way'!$D76="","",B77^('Log_working_2-way'!$D76))</f>
        <v>1.9299877590211039</v>
      </c>
      <c r="L77" s="37">
        <f t="shared" si="18"/>
        <v>0.48302872062663194</v>
      </c>
      <c r="M77" s="37">
        <f t="shared" si="19"/>
        <v>0.51697127937336818</v>
      </c>
      <c r="N77" s="38">
        <v>173</v>
      </c>
      <c r="O77" s="38">
        <f t="shared" si="20"/>
        <v>85.626262626262644</v>
      </c>
      <c r="P77" s="38">
        <f t="shared" si="21"/>
        <v>79.486486486486484</v>
      </c>
      <c r="Q77" s="38">
        <f t="shared" si="22"/>
        <v>93.513513513513502</v>
      </c>
      <c r="R77" s="38">
        <f t="shared" si="23"/>
        <v>87.373737373737384</v>
      </c>
      <c r="S77" s="39">
        <f t="shared" si="24"/>
        <v>-7.8872508872508575</v>
      </c>
      <c r="T77" s="39">
        <f t="shared" si="25"/>
        <v>-7.8872508872509002</v>
      </c>
      <c r="U77" t="s">
        <v>288</v>
      </c>
      <c r="V77" t="s">
        <v>442</v>
      </c>
      <c r="W77" t="s">
        <v>89</v>
      </c>
      <c r="X77" s="48" t="s">
        <v>450</v>
      </c>
      <c r="Y77" s="41"/>
    </row>
    <row r="78" spans="1:25" ht="15" x14ac:dyDescent="0.25">
      <c r="A78">
        <v>1.73</v>
      </c>
      <c r="B78">
        <v>2.09</v>
      </c>
      <c r="C78" s="29">
        <f t="shared" si="17"/>
        <v>5.6503581602456165E-2</v>
      </c>
      <c r="D78" s="30">
        <f>IF(OR($A78="",$B78=""),"",A78*'MPTO_working_2-way'!$G77)</f>
        <v>1.8277511961722492</v>
      </c>
      <c r="E78" s="32">
        <f>IF(OR($A78="",$B78=""),"",B78*'MPTO_working_2-way'!$G77)</f>
        <v>2.2080924855491331</v>
      </c>
      <c r="F78" s="30">
        <f>IF(OR($A78="",$B78=""),"",'MPTO_working_2-way'!D77)</f>
        <v>1.8188998163845365</v>
      </c>
      <c r="G78" s="32">
        <f>IF(OR($A78="",$B78=""),"",'MPTO_working_2-way'!E77)</f>
        <v>2.2211505974137671</v>
      </c>
      <c r="H78" s="30">
        <f>IF(OR($A78="",$B78=""),"",'OddsRatio_working_2-way'!M77)</f>
        <v>1.8183671368293095</v>
      </c>
      <c r="I78" s="30">
        <f>IF(OR($A78="",$B78=""),"",'OddsRatio_working_2-way'!N77)</f>
        <v>2.2219454508821204</v>
      </c>
      <c r="J78" s="30">
        <f>IF('Log_working_2-way'!$D77="","",A78^('Log_working_2-way'!$D77))</f>
        <v>1.8142819465382745</v>
      </c>
      <c r="K78" s="32">
        <f>IF('Log_working_2-way'!$D77="","",B78^('Log_working_2-way'!$D77))</f>
        <v>2.228075857813653</v>
      </c>
      <c r="L78" s="37">
        <f t="shared" si="18"/>
        <v>0.54712041884816742</v>
      </c>
      <c r="M78" s="37">
        <f t="shared" si="19"/>
        <v>0.45287958115183241</v>
      </c>
      <c r="N78" s="38">
        <v>174</v>
      </c>
      <c r="O78" s="38">
        <f t="shared" si="20"/>
        <v>73.421965317919074</v>
      </c>
      <c r="P78" s="38">
        <f t="shared" si="21"/>
        <v>90.746411483253581</v>
      </c>
      <c r="Q78" s="38">
        <f t="shared" si="22"/>
        <v>83.253588516746419</v>
      </c>
      <c r="R78" s="38">
        <f t="shared" si="23"/>
        <v>100.57803468208093</v>
      </c>
      <c r="S78" s="39">
        <f t="shared" si="24"/>
        <v>-9.8316231988273444</v>
      </c>
      <c r="T78" s="39">
        <f t="shared" si="25"/>
        <v>-9.8316231988273444</v>
      </c>
      <c r="U78" t="s">
        <v>80</v>
      </c>
      <c r="V78" t="s">
        <v>284</v>
      </c>
      <c r="W78" t="s">
        <v>89</v>
      </c>
      <c r="X78" s="48" t="s">
        <v>450</v>
      </c>
      <c r="Y78" s="41"/>
    </row>
    <row r="79" spans="1:25" ht="15" x14ac:dyDescent="0.25">
      <c r="A79">
        <v>1.9</v>
      </c>
      <c r="B79">
        <v>1.97</v>
      </c>
      <c r="C79" s="29">
        <f t="shared" si="17"/>
        <v>3.3930002671653803E-2</v>
      </c>
      <c r="D79" s="30">
        <f>IF(OR($A79="",$B79=""),"",A79*'MPTO_working_2-way'!$G78)</f>
        <v>1.9644670050761421</v>
      </c>
      <c r="E79" s="32">
        <f>IF(OR($A79="",$B79=""),"",B79*'MPTO_working_2-way'!$G78)</f>
        <v>2.0368421052631578</v>
      </c>
      <c r="F79" s="30">
        <f>IF(OR($A79="",$B79=""),"",'MPTO_working_2-way'!D78)</f>
        <v>1.9632835038027801</v>
      </c>
      <c r="G79" s="32">
        <f>IF(OR($A79="",$B79=""),"",'MPTO_working_2-way'!E78)</f>
        <v>2.0381159814865235</v>
      </c>
      <c r="H79" s="30">
        <f>IF(OR($A79="",$B79=""),"",'OddsRatio_working_2-way'!M78)</f>
        <v>1.963241948601903</v>
      </c>
      <c r="I79" s="30">
        <f>IF(OR($A79="",$B79=""),"",'OddsRatio_working_2-way'!N78)</f>
        <v>2.0381607668264961</v>
      </c>
      <c r="J79" s="30">
        <f>IF('Log_working_2-way'!$D78="","",A79^('Log_working_2-way'!$D78))</f>
        <v>1.9627034600020314</v>
      </c>
      <c r="K79" s="32">
        <f>IF('Log_working_2-way'!$D78="","",B79^('Log_working_2-way'!$D78))</f>
        <v>2.0387414625037734</v>
      </c>
      <c r="L79" s="37">
        <f t="shared" si="18"/>
        <v>0.50904392764857886</v>
      </c>
      <c r="M79" s="37">
        <f t="shared" si="19"/>
        <v>0.49095607235142119</v>
      </c>
      <c r="N79" s="38">
        <v>175</v>
      </c>
      <c r="O79" s="38">
        <f t="shared" si="20"/>
        <v>82.89473684210526</v>
      </c>
      <c r="P79" s="38">
        <f t="shared" si="21"/>
        <v>86.167512690355323</v>
      </c>
      <c r="Q79" s="38">
        <f t="shared" si="22"/>
        <v>88.832487309644662</v>
      </c>
      <c r="R79" s="38">
        <f t="shared" si="23"/>
        <v>92.105263157894726</v>
      </c>
      <c r="S79" s="39">
        <f t="shared" si="24"/>
        <v>-5.9377504675394022</v>
      </c>
      <c r="T79" s="39">
        <f t="shared" si="25"/>
        <v>-5.9377504675394022</v>
      </c>
      <c r="U79" t="s">
        <v>226</v>
      </c>
      <c r="V79" t="s">
        <v>419</v>
      </c>
      <c r="W79" t="s">
        <v>270</v>
      </c>
      <c r="X79" s="48" t="s">
        <v>450</v>
      </c>
      <c r="Y79" s="41"/>
    </row>
    <row r="80" spans="1:25" ht="15" x14ac:dyDescent="0.25">
      <c r="A80">
        <v>1.88</v>
      </c>
      <c r="B80">
        <v>1.99</v>
      </c>
      <c r="C80" s="29">
        <f t="shared" si="17"/>
        <v>3.4427456431091574E-2</v>
      </c>
      <c r="D80" s="30">
        <f>IF(OR($A80="",$B80=""),"",A80*'MPTO_working_2-way'!$G79)</f>
        <v>1.9447236180904521</v>
      </c>
      <c r="E80" s="32">
        <f>IF(OR($A80="",$B80=""),"",B80*'MPTO_working_2-way'!$G79)</f>
        <v>2.0585106382978724</v>
      </c>
      <c r="F80" s="30">
        <f>IF(OR($A80="",$B80=""),"",'MPTO_working_2-way'!D79)</f>
        <v>1.9428749480681344</v>
      </c>
      <c r="G80" s="32">
        <f>IF(OR($A80="",$B80=""),"",'MPTO_working_2-way'!E79)</f>
        <v>2.0605860321656753</v>
      </c>
      <c r="H80" s="30">
        <f>IF(OR($A80="",$B80=""),"",'OddsRatio_working_2-way'!M79)</f>
        <v>1.9428090415820634</v>
      </c>
      <c r="I80" s="30">
        <f>IF(OR($A80="",$B80=""),"",'OddsRatio_working_2-way'!N79)</f>
        <v>2.0606601717798219</v>
      </c>
      <c r="J80" s="30">
        <f>IF('Log_working_2-way'!$D79="","",A80^('Log_working_2-way'!$D79))</f>
        <v>1.9419679246135251</v>
      </c>
      <c r="K80" s="32">
        <f>IF('Log_working_2-way'!$D79="","",B80^('Log_working_2-way'!$D79))</f>
        <v>2.0616072733158419</v>
      </c>
      <c r="L80" s="37">
        <f t="shared" si="18"/>
        <v>0.51421188630490955</v>
      </c>
      <c r="M80" s="37">
        <f t="shared" si="19"/>
        <v>0.48578811369509045</v>
      </c>
      <c r="N80" s="38">
        <v>176</v>
      </c>
      <c r="O80" s="38">
        <f t="shared" si="20"/>
        <v>82.38297872340425</v>
      </c>
      <c r="P80" s="38">
        <f t="shared" si="21"/>
        <v>87.557788944723612</v>
      </c>
      <c r="Q80" s="38">
        <f t="shared" si="22"/>
        <v>88.442211055276374</v>
      </c>
      <c r="R80" s="38">
        <f t="shared" si="23"/>
        <v>93.61702127659575</v>
      </c>
      <c r="S80" s="39">
        <f t="shared" si="24"/>
        <v>-6.0592323318721242</v>
      </c>
      <c r="T80" s="39">
        <f t="shared" si="25"/>
        <v>-6.0592323318721384</v>
      </c>
      <c r="U80" t="s">
        <v>202</v>
      </c>
      <c r="V80" t="s">
        <v>186</v>
      </c>
      <c r="W80" t="s">
        <v>270</v>
      </c>
      <c r="X80" s="48" t="s">
        <v>450</v>
      </c>
      <c r="Y80" s="41"/>
    </row>
    <row r="81" spans="1:25" ht="15" x14ac:dyDescent="0.25">
      <c r="A81">
        <v>2.35</v>
      </c>
      <c r="B81">
        <v>1.61</v>
      </c>
      <c r="C81" s="29">
        <f t="shared" si="17"/>
        <v>4.664992731597728E-2</v>
      </c>
      <c r="D81" s="30">
        <f>IF(OR($A81="",$B81=""),"",A81*'MPTO_working_2-way'!$G80)</f>
        <v>2.4596273291925468</v>
      </c>
      <c r="E81" s="32">
        <f>IF(OR($A81="",$B81=""),"",B81*'MPTO_working_2-way'!$G80)</f>
        <v>1.6851063829787236</v>
      </c>
      <c r="F81" s="30">
        <f>IF(OR($A81="",$B81=""),"",'MPTO_working_2-way'!D80)</f>
        <v>2.4862822408411369</v>
      </c>
      <c r="G81" s="32">
        <f>IF(OR($A81="",$B81=""),"",'MPTO_working_2-way'!E80)</f>
        <v>1.6728197192439485</v>
      </c>
      <c r="H81" s="30">
        <f>IF(OR($A81="",$B81=""),"",'OddsRatio_working_2-way'!M80)</f>
        <v>2.4876541110413939</v>
      </c>
      <c r="I81" s="30">
        <f>IF(OR($A81="",$B81=""),"",'OddsRatio_working_2-way'!N80)</f>
        <v>1.6721992649890747</v>
      </c>
      <c r="J81" s="30">
        <f>IF('Log_working_2-way'!$D80="","",A81^('Log_working_2-way'!$D80))</f>
        <v>2.5002110391672079</v>
      </c>
      <c r="K81" s="32">
        <f>IF('Log_working_2-way'!$D80="","",B81^('Log_working_2-way'!$D80))</f>
        <v>1.6665728846750132</v>
      </c>
      <c r="L81" s="37">
        <f t="shared" si="18"/>
        <v>0.40656565656565652</v>
      </c>
      <c r="M81" s="37">
        <f t="shared" si="19"/>
        <v>0.59343434343434331</v>
      </c>
      <c r="N81" s="38">
        <v>177</v>
      </c>
      <c r="O81" s="38">
        <f t="shared" si="20"/>
        <v>101.68085106382978</v>
      </c>
      <c r="P81" s="38">
        <f t="shared" si="21"/>
        <v>67.062111801242253</v>
      </c>
      <c r="Q81" s="38">
        <f t="shared" si="22"/>
        <v>109.93788819875776</v>
      </c>
      <c r="R81" s="38">
        <f t="shared" si="23"/>
        <v>75.319148936170208</v>
      </c>
      <c r="S81" s="39">
        <f t="shared" si="24"/>
        <v>-8.2570371349279839</v>
      </c>
      <c r="T81" s="39">
        <f t="shared" si="25"/>
        <v>-8.2570371349279554</v>
      </c>
      <c r="U81" t="s">
        <v>371</v>
      </c>
      <c r="V81" t="s">
        <v>211</v>
      </c>
      <c r="W81" t="s">
        <v>272</v>
      </c>
      <c r="X81" s="48" t="s">
        <v>450</v>
      </c>
      <c r="Y81" s="41"/>
    </row>
    <row r="82" spans="1:25" ht="15" x14ac:dyDescent="0.25">
      <c r="A82">
        <v>2.09</v>
      </c>
      <c r="B82">
        <v>1.76</v>
      </c>
      <c r="C82" s="29">
        <f t="shared" si="17"/>
        <v>4.6650717703349276E-2</v>
      </c>
      <c r="D82" s="30">
        <f>IF(OR($A82="",$B82=""),"",A82*'MPTO_working_2-way'!$G81)</f>
        <v>2.1875</v>
      </c>
      <c r="E82" s="32">
        <f>IF(OR($A82="",$B82=""),"",B82*'MPTO_working_2-way'!$G81)</f>
        <v>1.8421052631578947</v>
      </c>
      <c r="F82" s="30">
        <f>IF(OR($A82="",$B82=""),"",'MPTO_working_2-way'!D81)</f>
        <v>2.1971090670170828</v>
      </c>
      <c r="G82" s="32">
        <f>IF(OR($A82="",$B82=""),"",'MPTO_working_2-way'!E81)</f>
        <v>1.8353457738748626</v>
      </c>
      <c r="H82" s="30">
        <f>IF(OR($A82="",$B82=""),"",'OddsRatio_working_2-way'!M81)</f>
        <v>2.197585289787658</v>
      </c>
      <c r="I82" s="30">
        <f>IF(OR($A82="",$B82=""),"",'OddsRatio_working_2-way'!N81)</f>
        <v>1.8350135965491927</v>
      </c>
      <c r="J82" s="30">
        <f>IF('Log_working_2-way'!$D81="","",A82^('Log_working_2-way'!$D81))</f>
        <v>2.2020453494773053</v>
      </c>
      <c r="K82" s="32">
        <f>IF('Log_working_2-way'!$D81="","",B82^('Log_working_2-way'!$D81))</f>
        <v>1.8319153686125185</v>
      </c>
      <c r="L82" s="37">
        <f t="shared" si="18"/>
        <v>0.45714285714285713</v>
      </c>
      <c r="M82" s="37">
        <f t="shared" si="19"/>
        <v>0.54285714285714282</v>
      </c>
      <c r="N82" s="38">
        <v>178</v>
      </c>
      <c r="O82" s="38">
        <f t="shared" si="20"/>
        <v>92.832535885167459</v>
      </c>
      <c r="P82" s="38">
        <f t="shared" si="21"/>
        <v>76.863636363636388</v>
      </c>
      <c r="Q82" s="38">
        <f t="shared" si="22"/>
        <v>101.13636363636364</v>
      </c>
      <c r="R82" s="38">
        <f t="shared" si="23"/>
        <v>85.167464114832541</v>
      </c>
      <c r="S82" s="39">
        <f t="shared" si="24"/>
        <v>-8.3038277511961809</v>
      </c>
      <c r="T82" s="39">
        <f t="shared" si="25"/>
        <v>-8.3038277511961525</v>
      </c>
      <c r="U82" t="s">
        <v>206</v>
      </c>
      <c r="V82" t="s">
        <v>266</v>
      </c>
      <c r="W82" t="s">
        <v>272</v>
      </c>
      <c r="X82" s="48" t="s">
        <v>450</v>
      </c>
      <c r="Y82" s="41"/>
    </row>
    <row r="83" spans="1:25" ht="15" x14ac:dyDescent="0.25">
      <c r="A83">
        <v>2.04</v>
      </c>
      <c r="B83">
        <v>1.79</v>
      </c>
      <c r="C83" s="29">
        <f t="shared" si="17"/>
        <v>4.8855296308467411E-2</v>
      </c>
      <c r="D83" s="30">
        <f>IF(OR($A83="",$B83=""),"",A83*'MPTO_working_2-way'!$G82)</f>
        <v>2.1396648044692737</v>
      </c>
      <c r="E83" s="32">
        <f>IF(OR($A83="",$B83=""),"",B83*'MPTO_working_2-way'!$G82)</f>
        <v>1.8774509803921566</v>
      </c>
      <c r="F83" s="30">
        <f>IF(OR($A83="",$B83=""),"",'MPTO_working_2-way'!D82)</f>
        <v>2.1469896519285041</v>
      </c>
      <c r="G83" s="32">
        <f>IF(OR($A83="",$B83=""),"",'MPTO_working_2-way'!E82)</f>
        <v>1.8718474472011479</v>
      </c>
      <c r="H83" s="30">
        <f>IF(OR($A83="",$B83=""),"",'OddsRatio_working_2-way'!M82)</f>
        <v>2.1473690322657886</v>
      </c>
      <c r="I83" s="30">
        <f>IF(OR($A83="",$B83=""),"",'OddsRatio_working_2-way'!N82)</f>
        <v>1.8715591687403583</v>
      </c>
      <c r="J83" s="30">
        <f>IF('Log_working_2-way'!$D82="","",A83^('Log_working_2-way'!$D82))</f>
        <v>2.1507685196988517</v>
      </c>
      <c r="K83" s="32">
        <f>IF('Log_working_2-way'!$D82="","",B83^('Log_working_2-way'!$D82))</f>
        <v>1.8689844941716391</v>
      </c>
      <c r="L83" s="37">
        <f t="shared" si="18"/>
        <v>0.46736292428198434</v>
      </c>
      <c r="M83" s="37">
        <f t="shared" si="19"/>
        <v>0.53263707571801577</v>
      </c>
      <c r="N83" s="38">
        <v>179</v>
      </c>
      <c r="O83" s="38">
        <f t="shared" si="20"/>
        <v>91.254901960784323</v>
      </c>
      <c r="P83" s="38">
        <f t="shared" si="21"/>
        <v>79.000000000000014</v>
      </c>
      <c r="Q83" s="38">
        <f t="shared" si="22"/>
        <v>100</v>
      </c>
      <c r="R83" s="38">
        <f t="shared" si="23"/>
        <v>87.745098039215677</v>
      </c>
      <c r="S83" s="39">
        <f t="shared" si="24"/>
        <v>-8.7450980392156765</v>
      </c>
      <c r="T83" s="39">
        <f t="shared" si="25"/>
        <v>-8.7450980392156623</v>
      </c>
      <c r="U83" t="s">
        <v>208</v>
      </c>
      <c r="V83" t="s">
        <v>207</v>
      </c>
      <c r="W83" t="s">
        <v>272</v>
      </c>
      <c r="X83" s="48" t="s">
        <v>450</v>
      </c>
      <c r="Y83" s="41"/>
    </row>
    <row r="84" spans="1:25" ht="15" x14ac:dyDescent="0.25">
      <c r="A84">
        <v>2.27</v>
      </c>
      <c r="B84">
        <v>1.65</v>
      </c>
      <c r="C84" s="29">
        <f t="shared" si="17"/>
        <v>4.658924042183954E-2</v>
      </c>
      <c r="D84" s="30">
        <f>IF(OR($A84="",$B84=""),"",A84*'MPTO_working_2-way'!$G83)</f>
        <v>2.375757575757576</v>
      </c>
      <c r="E84" s="32">
        <f>IF(OR($A84="",$B84=""),"",B84*'MPTO_working_2-way'!$G83)</f>
        <v>1.7268722466960351</v>
      </c>
      <c r="F84" s="30">
        <f>IF(OR($A84="",$B84=""),"",'MPTO_working_2-way'!D83)</f>
        <v>2.3967365221564547</v>
      </c>
      <c r="G84" s="32">
        <f>IF(OR($A84="",$B84=""),"",'MPTO_working_2-way'!E83)</f>
        <v>1.7159546443706333</v>
      </c>
      <c r="H84" s="30">
        <f>IF(OR($A84="",$B84=""),"",'OddsRatio_working_2-way'!M83)</f>
        <v>2.3978004699692139</v>
      </c>
      <c r="I84" s="30">
        <f>IF(OR($A84="",$B84=""),"",'OddsRatio_working_2-way'!N83)</f>
        <v>1.715409689354322</v>
      </c>
      <c r="J84" s="30">
        <f>IF('Log_working_2-way'!$D83="","",A84^('Log_working_2-way'!$D83))</f>
        <v>2.4076349836585891</v>
      </c>
      <c r="K84" s="32">
        <f>IF('Log_working_2-way'!$D83="","",B84^('Log_working_2-way'!$D83))</f>
        <v>1.71041144302911</v>
      </c>
      <c r="L84" s="37">
        <f t="shared" si="18"/>
        <v>0.42091836734693872</v>
      </c>
      <c r="M84" s="37">
        <f t="shared" si="19"/>
        <v>0.57908163265306123</v>
      </c>
      <c r="N84" s="38">
        <v>180</v>
      </c>
      <c r="O84" s="38">
        <f t="shared" si="20"/>
        <v>100.70484581497799</v>
      </c>
      <c r="P84" s="38">
        <f t="shared" si="21"/>
        <v>70.909090909090907</v>
      </c>
      <c r="Q84" s="38">
        <f t="shared" si="22"/>
        <v>109.09090909090909</v>
      </c>
      <c r="R84" s="38">
        <f t="shared" si="23"/>
        <v>79.295154185022028</v>
      </c>
      <c r="S84" s="39">
        <f t="shared" si="24"/>
        <v>-8.3860632759311073</v>
      </c>
      <c r="T84" s="39">
        <f t="shared" si="25"/>
        <v>-8.3860632759311216</v>
      </c>
      <c r="U84" t="s">
        <v>443</v>
      </c>
      <c r="V84" t="s">
        <v>205</v>
      </c>
      <c r="W84" t="s">
        <v>272</v>
      </c>
      <c r="X84" s="48" t="s">
        <v>450</v>
      </c>
      <c r="Y84" s="41"/>
    </row>
    <row r="85" spans="1:25" ht="15" x14ac:dyDescent="0.25">
      <c r="A85">
        <v>2.41</v>
      </c>
      <c r="B85">
        <v>1.58</v>
      </c>
      <c r="C85" s="29">
        <f t="shared" si="17"/>
        <v>4.7849151741162776E-2</v>
      </c>
      <c r="D85" s="30">
        <f>IF(OR($A85="",$B85=""),"",A85*'MPTO_working_2-way'!$G84)</f>
        <v>2.5253164556962022</v>
      </c>
      <c r="E85" s="32">
        <f>IF(OR($A85="",$B85=""),"",B85*'MPTO_working_2-way'!$G84)</f>
        <v>1.6556016597510372</v>
      </c>
      <c r="F85" s="30">
        <f>IF(OR($A85="",$B85=""),"",'MPTO_working_2-way'!D84)</f>
        <v>2.5574585264289071</v>
      </c>
      <c r="G85" s="32">
        <f>IF(OR($A85="",$B85=""),"",'MPTO_working_2-way'!E84)</f>
        <v>1.6420716719134072</v>
      </c>
      <c r="H85" s="30">
        <f>IF(OR($A85="",$B85=""),"",'OddsRatio_working_2-way'!M84)</f>
        <v>2.5591775020050216</v>
      </c>
      <c r="I85" s="30">
        <f>IF(OR($A85="",$B85=""),"",'OddsRatio_working_2-way'!N84)</f>
        <v>1.6413637951510016</v>
      </c>
      <c r="J85" s="30">
        <f>IF('Log_working_2-way'!$D84="","",A85^('Log_working_2-way'!$D84))</f>
        <v>2.5744029244823512</v>
      </c>
      <c r="K85" s="32">
        <f>IF('Log_working_2-way'!$D84="","",B85^('Log_working_2-way'!$D84))</f>
        <v>1.6351614217989046</v>
      </c>
      <c r="L85" s="37">
        <f t="shared" si="18"/>
        <v>0.39598997493734339</v>
      </c>
      <c r="M85" s="37">
        <f t="shared" si="19"/>
        <v>0.60401002506265666</v>
      </c>
      <c r="N85" s="38">
        <v>181</v>
      </c>
      <c r="O85" s="38">
        <f t="shared" si="20"/>
        <v>105.89626556016599</v>
      </c>
      <c r="P85" s="38">
        <f t="shared" si="21"/>
        <v>66.443037974683548</v>
      </c>
      <c r="Q85" s="38">
        <f t="shared" si="22"/>
        <v>114.55696202531644</v>
      </c>
      <c r="R85" s="38">
        <f t="shared" si="23"/>
        <v>75.103734439834014</v>
      </c>
      <c r="S85" s="39">
        <f t="shared" si="24"/>
        <v>-8.6606964651504512</v>
      </c>
      <c r="T85" s="39">
        <f t="shared" si="25"/>
        <v>-8.6606964651504654</v>
      </c>
      <c r="U85" t="s">
        <v>209</v>
      </c>
      <c r="V85" t="s">
        <v>444</v>
      </c>
      <c r="W85" t="s">
        <v>272</v>
      </c>
      <c r="X85" s="48" t="s">
        <v>450</v>
      </c>
      <c r="Y85" s="41"/>
    </row>
    <row r="86" spans="1:25" ht="15" x14ac:dyDescent="0.25">
      <c r="A86">
        <v>2.64</v>
      </c>
      <c r="B86">
        <v>1.5</v>
      </c>
      <c r="C86" s="29">
        <f t="shared" si="17"/>
        <v>4.5454545454545414E-2</v>
      </c>
      <c r="D86" s="30">
        <f>IF(OR($A86="",$B86=""),"",A86*'MPTO_working_2-way'!$G85)</f>
        <v>2.7600000000000002</v>
      </c>
      <c r="E86" s="32">
        <f>IF(OR($A86="",$B86=""),"",B86*'MPTO_working_2-way'!$G85)</f>
        <v>1.5681818181818181</v>
      </c>
      <c r="F86" s="30">
        <f>IF(OR($A86="",$B86=""),"",'MPTO_working_2-way'!D85)</f>
        <v>2.8085106382978724</v>
      </c>
      <c r="G86" s="32">
        <f>IF(OR($A86="",$B86=""),"",'MPTO_working_2-way'!E85)</f>
        <v>1.5529411764705883</v>
      </c>
      <c r="H86" s="30">
        <f>IF(OR($A86="",$B86=""),"",'OddsRatio_working_2-way'!M85)</f>
        <v>2.811077027627483</v>
      </c>
      <c r="I86" s="30">
        <f>IF(OR($A86="",$B86=""),"",'OddsRatio_working_2-way'!N85)</f>
        <v>1.5521576303742324</v>
      </c>
      <c r="J86" s="30">
        <f>IF('Log_working_2-way'!$D85="","",A86^('Log_working_2-way'!$D85))</f>
        <v>2.8343166972166882</v>
      </c>
      <c r="K86" s="32">
        <f>IF('Log_working_2-way'!$D85="","",B86^('Log_working_2-way'!$D85))</f>
        <v>1.5451621312261112</v>
      </c>
      <c r="L86" s="37">
        <f t="shared" si="18"/>
        <v>0.36231884057971009</v>
      </c>
      <c r="M86" s="37">
        <f t="shared" si="19"/>
        <v>0.63768115942028991</v>
      </c>
      <c r="N86" s="38">
        <v>182</v>
      </c>
      <c r="O86" s="38">
        <f t="shared" si="20"/>
        <v>113.06060606060606</v>
      </c>
      <c r="P86" s="38">
        <f t="shared" si="21"/>
        <v>60.666666666666664</v>
      </c>
      <c r="Q86" s="38">
        <f t="shared" si="22"/>
        <v>121.33333333333333</v>
      </c>
      <c r="R86" s="38">
        <f t="shared" si="23"/>
        <v>68.939393939393938</v>
      </c>
      <c r="S86" s="39">
        <f t="shared" si="24"/>
        <v>-8.2727272727272663</v>
      </c>
      <c r="T86" s="39">
        <f t="shared" si="25"/>
        <v>-8.2727272727272734</v>
      </c>
      <c r="U86" t="s">
        <v>204</v>
      </c>
      <c r="V86" t="s">
        <v>210</v>
      </c>
      <c r="W86" t="s">
        <v>272</v>
      </c>
      <c r="X86" s="48" t="s">
        <v>450</v>
      </c>
      <c r="Y86" s="41"/>
    </row>
    <row r="87" spans="1:25" ht="15" x14ac:dyDescent="0.25">
      <c r="A87">
        <v>2.19</v>
      </c>
      <c r="B87">
        <v>1.67</v>
      </c>
      <c r="C87" s="29">
        <f t="shared" si="17"/>
        <v>5.5423399775790916E-2</v>
      </c>
      <c r="D87" s="30">
        <f>IF(OR($A87="",$B87=""),"",A87*'MPTO_working_2-way'!$G86)</f>
        <v>2.3113772455089823</v>
      </c>
      <c r="E87" s="32">
        <f>IF(OR($A87="",$B87=""),"",B87*'MPTO_working_2-way'!$G86)</f>
        <v>1.7625570776255708</v>
      </c>
      <c r="F87" s="30">
        <f>IF(OR($A87="",$B87=""),"",'MPTO_working_2-way'!D86)</f>
        <v>2.3314952347560003</v>
      </c>
      <c r="G87" s="32">
        <f>IF(OR($A87="",$B87=""),"",'MPTO_working_2-way'!E86)</f>
        <v>1.7510353577669786</v>
      </c>
      <c r="H87" s="30">
        <f>IF(OR($A87="",$B87=""),"",'OddsRatio_working_2-way'!M86)</f>
        <v>2.3327112976879407</v>
      </c>
      <c r="I87" s="30">
        <f>IF(OR($A87="",$B87=""),"",'OddsRatio_working_2-way'!N86)</f>
        <v>1.7503500583621179</v>
      </c>
      <c r="J87" s="30">
        <f>IF('Log_working_2-way'!$D86="","",A87^('Log_working_2-way'!$D86))</f>
        <v>2.3422037877991433</v>
      </c>
      <c r="K87" s="32">
        <f>IF('Log_working_2-way'!$D86="","",B87^('Log_working_2-way'!$D86))</f>
        <v>1.7450433451963705</v>
      </c>
      <c r="L87" s="37">
        <f t="shared" si="18"/>
        <v>0.43264248704663211</v>
      </c>
      <c r="M87" s="37">
        <f t="shared" si="19"/>
        <v>0.56735751295336789</v>
      </c>
      <c r="N87" s="38">
        <v>183</v>
      </c>
      <c r="O87" s="38">
        <f t="shared" si="20"/>
        <v>99.438356164383563</v>
      </c>
      <c r="P87" s="38">
        <f t="shared" si="21"/>
        <v>73.419161676646723</v>
      </c>
      <c r="Q87" s="38">
        <f t="shared" si="22"/>
        <v>109.5808383233533</v>
      </c>
      <c r="R87" s="38">
        <f t="shared" si="23"/>
        <v>83.561643835616451</v>
      </c>
      <c r="S87" s="39">
        <f t="shared" si="24"/>
        <v>-10.142482158969742</v>
      </c>
      <c r="T87" s="39">
        <f t="shared" si="25"/>
        <v>-10.142482158969727</v>
      </c>
      <c r="U87" t="s">
        <v>212</v>
      </c>
      <c r="V87" t="s">
        <v>295</v>
      </c>
      <c r="W87" t="s">
        <v>273</v>
      </c>
      <c r="X87" s="48" t="s">
        <v>450</v>
      </c>
      <c r="Y87" s="41"/>
    </row>
    <row r="88" spans="1:25" ht="15" x14ac:dyDescent="0.25">
      <c r="A88">
        <v>2.36</v>
      </c>
      <c r="B88">
        <v>1.58</v>
      </c>
      <c r="C88" s="29">
        <f t="shared" si="17"/>
        <v>5.6640205964385348E-2</v>
      </c>
      <c r="D88" s="30">
        <f>IF(OR($A88="",$B88=""),"",A88*'MPTO_working_2-way'!$G87)</f>
        <v>2.4936708860759493</v>
      </c>
      <c r="E88" s="32">
        <f>IF(OR($A88="",$B88=""),"",B88*'MPTO_working_2-way'!$G87)</f>
        <v>1.669491525423729</v>
      </c>
      <c r="F88" s="30">
        <f>IF(OR($A88="",$B88=""),"",'MPTO_working_2-way'!D87)</f>
        <v>2.529028757460662</v>
      </c>
      <c r="G88" s="32">
        <f>IF(OR($A88="",$B88=""),"",'MPTO_working_2-way'!E87)</f>
        <v>1.6540099361249114</v>
      </c>
      <c r="H88" s="30">
        <f>IF(OR($A88="",$B88=""),"",'OddsRatio_working_2-way'!M87)</f>
        <v>2.5312829869775526</v>
      </c>
      <c r="I88" s="30">
        <f>IF(OR($A88="",$B88=""),"",'OddsRatio_working_2-way'!N87)</f>
        <v>1.6530471562110158</v>
      </c>
      <c r="J88" s="30">
        <f>IF('Log_working_2-way'!$D87="","",A88^('Log_working_2-way'!$D87))</f>
        <v>2.5481919379958096</v>
      </c>
      <c r="K88" s="32">
        <f>IF('Log_working_2-way'!$D87="","",B88^('Log_working_2-way'!$D87))</f>
        <v>1.6459147444531541</v>
      </c>
      <c r="L88" s="37">
        <f t="shared" si="18"/>
        <v>0.40101522842639592</v>
      </c>
      <c r="M88" s="37">
        <f t="shared" si="19"/>
        <v>0.59898477157360397</v>
      </c>
      <c r="N88" s="38">
        <v>184</v>
      </c>
      <c r="O88" s="38">
        <f t="shared" si="20"/>
        <v>106.03389830508473</v>
      </c>
      <c r="P88" s="38">
        <f t="shared" si="21"/>
        <v>67.544303797468359</v>
      </c>
      <c r="Q88" s="38">
        <f t="shared" si="22"/>
        <v>116.45569620253163</v>
      </c>
      <c r="R88" s="38">
        <f t="shared" si="23"/>
        <v>77.966101694915267</v>
      </c>
      <c r="S88" s="39">
        <f t="shared" si="24"/>
        <v>-10.421797897446893</v>
      </c>
      <c r="T88" s="39">
        <f t="shared" si="25"/>
        <v>-10.421797897446908</v>
      </c>
      <c r="U88" t="s">
        <v>236</v>
      </c>
      <c r="V88" t="s">
        <v>239</v>
      </c>
      <c r="W88" t="s">
        <v>273</v>
      </c>
      <c r="X88" s="48" t="s">
        <v>450</v>
      </c>
      <c r="Y88" s="41"/>
    </row>
    <row r="89" spans="1:25" ht="15" x14ac:dyDescent="0.25">
      <c r="A89">
        <v>2.12</v>
      </c>
      <c r="B89">
        <v>1.76</v>
      </c>
      <c r="C89" s="29">
        <f t="shared" si="17"/>
        <v>3.9879931389365408E-2</v>
      </c>
      <c r="D89" s="30">
        <f>IF(OR($A89="",$B89=""),"",A89*'MPTO_working_2-way'!$G88)</f>
        <v>2.2045454545454546</v>
      </c>
      <c r="E89" s="32">
        <f>IF(OR($A89="",$B89=""),"",B89*'MPTO_working_2-way'!$G88)</f>
        <v>1.8301886792452831</v>
      </c>
      <c r="F89" s="30">
        <f>IF(OR($A89="",$B89=""),"",'MPTO_working_2-way'!D88)</f>
        <v>2.213573801613669</v>
      </c>
      <c r="G89" s="32">
        <f>IF(OR($A89="",$B89=""),"",'MPTO_working_2-way'!E88)</f>
        <v>1.8240125146656239</v>
      </c>
      <c r="H89" s="30">
        <f>IF(OR($A89="",$B89=""),"",'OddsRatio_working_2-way'!M88)</f>
        <v>2.2139539573337679</v>
      </c>
      <c r="I89" s="30">
        <f>IF(OR($A89="",$B89=""),"",'OddsRatio_working_2-way'!N88)</f>
        <v>1.8237544710479137</v>
      </c>
      <c r="J89" s="30">
        <f>IF('Log_working_2-way'!$D88="","",A89^('Log_working_2-way'!$D88))</f>
        <v>2.2181187217362539</v>
      </c>
      <c r="K89" s="32">
        <f>IF('Log_working_2-way'!$D88="","",B89^('Log_working_2-way'!$D88))</f>
        <v>1.8209380433579214</v>
      </c>
      <c r="L89" s="37">
        <f t="shared" si="18"/>
        <v>0.45360824742268041</v>
      </c>
      <c r="M89" s="37">
        <f t="shared" si="19"/>
        <v>0.54639175257731953</v>
      </c>
      <c r="N89" s="38">
        <v>185</v>
      </c>
      <c r="O89" s="38">
        <f t="shared" si="20"/>
        <v>97.735849056603783</v>
      </c>
      <c r="P89" s="38">
        <f t="shared" si="21"/>
        <v>79.886363636363654</v>
      </c>
      <c r="Q89" s="38">
        <f t="shared" si="22"/>
        <v>105.11363636363637</v>
      </c>
      <c r="R89" s="38">
        <f t="shared" si="23"/>
        <v>87.264150943396217</v>
      </c>
      <c r="S89" s="39">
        <f t="shared" si="24"/>
        <v>-7.377787307032591</v>
      </c>
      <c r="T89" s="39">
        <f t="shared" si="25"/>
        <v>-7.3777873070325626</v>
      </c>
      <c r="U89" t="s">
        <v>250</v>
      </c>
      <c r="V89" t="s">
        <v>376</v>
      </c>
      <c r="W89" t="s">
        <v>274</v>
      </c>
      <c r="X89" s="48" t="s">
        <v>450</v>
      </c>
      <c r="Y89" s="41"/>
    </row>
    <row r="90" spans="1:25" ht="15" x14ac:dyDescent="0.25">
      <c r="A90">
        <v>1.33</v>
      </c>
      <c r="B90">
        <v>3.35</v>
      </c>
      <c r="C90" s="29">
        <f t="shared" si="17"/>
        <v>5.0387161934687397E-2</v>
      </c>
      <c r="D90" s="30">
        <f>IF(OR($A90="",$B90=""),"",A90*'MPTO_working_2-way'!$G89)</f>
        <v>1.3970149253731343</v>
      </c>
      <c r="E90" s="32">
        <f>IF(OR($A90="",$B90=""),"",B90*'MPTO_working_2-way'!$G89)</f>
        <v>3.518796992481203</v>
      </c>
      <c r="F90" s="30">
        <f>IF(OR($A90="",$B90=""),"",'MPTO_working_2-way'!D89)</f>
        <v>1.3761099528993901</v>
      </c>
      <c r="G90" s="32">
        <f>IF(OR($A90="",$B90=""),"",'MPTO_working_2-way'!E89)</f>
        <v>3.6587969616095255</v>
      </c>
      <c r="H90" s="30">
        <f>IF(OR($A90="",$B90=""),"",'OddsRatio_working_2-way'!M89)</f>
        <v>1.3747339481750938</v>
      </c>
      <c r="I90" s="30">
        <f>IF(OR($A90="",$B90=""),"",'OddsRatio_working_2-way'!N89)</f>
        <v>3.6685599339741493</v>
      </c>
      <c r="J90" s="30">
        <f>IF('Log_working_2-way'!$D89="","",A90^('Log_working_2-way'!$D89))</f>
        <v>1.3649870942704316</v>
      </c>
      <c r="K90" s="32">
        <f>IF('Log_working_2-way'!$D89="","",B90^('Log_working_2-way'!$D89))</f>
        <v>3.7398229024210616</v>
      </c>
      <c r="L90" s="37">
        <f t="shared" si="18"/>
        <v>0.71581196581196582</v>
      </c>
      <c r="M90" s="37">
        <f t="shared" si="19"/>
        <v>0.28418803418803418</v>
      </c>
      <c r="N90" s="38">
        <v>186</v>
      </c>
      <c r="O90" s="38">
        <f t="shared" si="20"/>
        <v>46.150375939849638</v>
      </c>
      <c r="P90" s="38">
        <f t="shared" si="21"/>
        <v>130.47761194029852</v>
      </c>
      <c r="Q90" s="38">
        <f t="shared" si="22"/>
        <v>55.522388059701484</v>
      </c>
      <c r="R90" s="38">
        <f t="shared" si="23"/>
        <v>139.84962406015038</v>
      </c>
      <c r="S90" s="39">
        <f t="shared" si="24"/>
        <v>-9.3720121198518456</v>
      </c>
      <c r="T90" s="39">
        <f t="shared" si="25"/>
        <v>-9.3720121198518598</v>
      </c>
      <c r="U90" t="s">
        <v>254</v>
      </c>
      <c r="V90" t="s">
        <v>246</v>
      </c>
      <c r="W90" t="s">
        <v>274</v>
      </c>
      <c r="X90" s="48" t="s">
        <v>450</v>
      </c>
      <c r="Y90" s="41"/>
    </row>
    <row r="91" spans="1:25" ht="15" x14ac:dyDescent="0.25">
      <c r="A91">
        <v>1.58</v>
      </c>
      <c r="B91">
        <v>2.46</v>
      </c>
      <c r="C91" s="29">
        <f t="shared" si="17"/>
        <v>3.9415457445713731E-2</v>
      </c>
      <c r="D91" s="30">
        <f>IF(OR($A91="",$B91=""),"",A91*'MPTO_working_2-way'!$G90)</f>
        <v>1.6422764227642277</v>
      </c>
      <c r="E91" s="32">
        <f>IF(OR($A91="",$B91=""),"",B91*'MPTO_working_2-way'!$G90)</f>
        <v>2.5569620253164556</v>
      </c>
      <c r="F91" s="30">
        <f>IF(OR($A91="",$B91=""),"",'MPTO_working_2-way'!D90)</f>
        <v>1.630779558613745</v>
      </c>
      <c r="G91" s="32">
        <f>IF(OR($A91="",$B91=""),"",'MPTO_working_2-way'!E90)</f>
        <v>2.5853398962352006</v>
      </c>
      <c r="H91" s="30">
        <f>IF(OR($A91="",$B91=""),"",'OddsRatio_working_2-way'!M90)</f>
        <v>1.6302858668672515</v>
      </c>
      <c r="I91" s="30">
        <f>IF(OR($A91="",$B91=""),"",'OddsRatio_working_2-way'!N90)</f>
        <v>2.5865816648727367</v>
      </c>
      <c r="J91" s="30">
        <f>IF('Log_working_2-way'!$D90="","",A91^('Log_working_2-way'!$D90))</f>
        <v>1.6250391371672495</v>
      </c>
      <c r="K91" s="32">
        <f>IF('Log_working_2-way'!$D90="","",B91^('Log_working_2-way'!$D90))</f>
        <v>2.599899815124826</v>
      </c>
      <c r="L91" s="37">
        <f t="shared" si="18"/>
        <v>0.6089108910891089</v>
      </c>
      <c r="M91" s="37">
        <f t="shared" si="19"/>
        <v>0.3910891089108911</v>
      </c>
      <c r="N91" s="38">
        <v>187</v>
      </c>
      <c r="O91" s="38">
        <f t="shared" si="20"/>
        <v>68.645569620253184</v>
      </c>
      <c r="P91" s="38">
        <f t="shared" si="21"/>
        <v>110.98373983739836</v>
      </c>
      <c r="Q91" s="38">
        <f t="shared" si="22"/>
        <v>76.016260162601625</v>
      </c>
      <c r="R91" s="38">
        <f t="shared" si="23"/>
        <v>118.35443037974682</v>
      </c>
      <c r="S91" s="39">
        <f t="shared" si="24"/>
        <v>-7.3706905423484415</v>
      </c>
      <c r="T91" s="39">
        <f t="shared" si="25"/>
        <v>-7.3706905423484557</v>
      </c>
      <c r="U91" t="s">
        <v>255</v>
      </c>
      <c r="V91" t="s">
        <v>421</v>
      </c>
      <c r="W91" t="s">
        <v>274</v>
      </c>
      <c r="X91" s="48" t="s">
        <v>450</v>
      </c>
      <c r="Y91" s="41"/>
    </row>
    <row r="92" spans="1:25" ht="15" x14ac:dyDescent="0.25">
      <c r="A92">
        <v>1.94</v>
      </c>
      <c r="B92">
        <v>1.94</v>
      </c>
      <c r="C92" s="29">
        <f t="shared" si="17"/>
        <v>3.0927835051546504E-2</v>
      </c>
      <c r="D92" s="30">
        <f>IF(OR($A92="",$B92=""),"",A92*'MPTO_working_2-way'!$G91)</f>
        <v>2</v>
      </c>
      <c r="E92" s="32">
        <f>IF(OR($A92="",$B92=""),"",B92*'MPTO_working_2-way'!$G91)</f>
        <v>2</v>
      </c>
      <c r="F92" s="30">
        <f>IF(OR($A92="",$B92=""),"",'MPTO_working_2-way'!D91)</f>
        <v>2.0000000000000004</v>
      </c>
      <c r="G92" s="32">
        <f>IF(OR($A92="",$B92=""),"",'MPTO_working_2-way'!E91)</f>
        <v>2.0000000000000004</v>
      </c>
      <c r="H92" s="30">
        <f>IF(OR($A92="",$B92=""),"",'OddsRatio_working_2-way'!M91)</f>
        <v>2.0000000000000004</v>
      </c>
      <c r="I92" s="30">
        <f>IF(OR($A92="",$B92=""),"",'OddsRatio_working_2-way'!N91)</f>
        <v>2.0000000000000004</v>
      </c>
      <c r="J92" s="30">
        <f>IF('Log_working_2-way'!$D91="","",A92^('Log_working_2-way'!$D91))</f>
        <v>1.9999999999999891</v>
      </c>
      <c r="K92" s="32">
        <f>IF('Log_working_2-way'!$D91="","",B92^('Log_working_2-way'!$D91))</f>
        <v>1.9999999999999891</v>
      </c>
      <c r="L92" s="37">
        <f t="shared" si="18"/>
        <v>0.5</v>
      </c>
      <c r="M92" s="37">
        <f t="shared" si="19"/>
        <v>0.5</v>
      </c>
      <c r="N92" s="38">
        <v>188</v>
      </c>
      <c r="O92" s="38">
        <f t="shared" si="20"/>
        <v>91.092783505154628</v>
      </c>
      <c r="P92" s="38">
        <f t="shared" si="21"/>
        <v>91.092783505154628</v>
      </c>
      <c r="Q92" s="38">
        <f t="shared" si="22"/>
        <v>96.907216494845372</v>
      </c>
      <c r="R92" s="38">
        <f t="shared" si="23"/>
        <v>96.907216494845372</v>
      </c>
      <c r="S92" s="39">
        <f t="shared" si="24"/>
        <v>-5.8144329896907436</v>
      </c>
      <c r="T92" s="39">
        <f t="shared" si="25"/>
        <v>-5.8144329896907436</v>
      </c>
      <c r="U92" t="s">
        <v>425</v>
      </c>
      <c r="V92" t="s">
        <v>296</v>
      </c>
      <c r="W92" t="s">
        <v>302</v>
      </c>
      <c r="X92" s="48" t="s">
        <v>450</v>
      </c>
      <c r="Y92" s="41"/>
    </row>
    <row r="93" spans="1:25" ht="15" x14ac:dyDescent="0.25">
      <c r="A93">
        <v>1.98</v>
      </c>
      <c r="B93">
        <v>1.91</v>
      </c>
      <c r="C93" s="29">
        <f t="shared" si="17"/>
        <v>2.861071447458885E-2</v>
      </c>
      <c r="D93" s="30">
        <f>IF(OR($A93="",$B93=""),"",A93*'MPTO_working_2-way'!$G92)</f>
        <v>2.0366492146596857</v>
      </c>
      <c r="E93" s="32">
        <f>IF(OR($A93="",$B93=""),"",B93*'MPTO_working_2-way'!$G92)</f>
        <v>1.9646464646464645</v>
      </c>
      <c r="F93" s="30">
        <f>IF(OR($A93="",$B93=""),"",'MPTO_working_2-way'!D92)</f>
        <v>2.0377175494369308</v>
      </c>
      <c r="G93" s="32">
        <f>IF(OR($A93="",$B93=""),"",'MPTO_working_2-way'!E92)</f>
        <v>1.9636533568721115</v>
      </c>
      <c r="H93" s="30">
        <f>IF(OR($A93="",$B93=""),"",'OddsRatio_working_2-way'!M92)</f>
        <v>2.0377490433255412</v>
      </c>
      <c r="I93" s="30">
        <f>IF(OR($A93="",$B93=""),"",'OddsRatio_working_2-way'!N92)</f>
        <v>1.9636241116594322</v>
      </c>
      <c r="J93" s="30">
        <f>IF('Log_working_2-way'!$D92="","",A93^('Log_working_2-way'!$D92))</f>
        <v>2.0382337672504618</v>
      </c>
      <c r="K93" s="32">
        <f>IF('Log_working_2-way'!$D92="","",B93^('Log_working_2-way'!$D92))</f>
        <v>1.9631742210121639</v>
      </c>
      <c r="L93" s="37">
        <f t="shared" si="18"/>
        <v>0.49100257069408743</v>
      </c>
      <c r="M93" s="37">
        <f t="shared" si="19"/>
        <v>0.50899742930591263</v>
      </c>
      <c r="N93" s="38">
        <v>189</v>
      </c>
      <c r="O93" s="38">
        <f t="shared" si="20"/>
        <v>93.545454545454533</v>
      </c>
      <c r="P93" s="38">
        <f t="shared" si="21"/>
        <v>90.047120418848166</v>
      </c>
      <c r="Q93" s="38">
        <f t="shared" si="22"/>
        <v>98.952879581151834</v>
      </c>
      <c r="R93" s="38">
        <f t="shared" si="23"/>
        <v>95.454545454545467</v>
      </c>
      <c r="S93" s="39">
        <f t="shared" si="24"/>
        <v>-5.407425035697301</v>
      </c>
      <c r="T93" s="39">
        <f t="shared" si="25"/>
        <v>-5.407425035697301</v>
      </c>
      <c r="U93" t="s">
        <v>384</v>
      </c>
      <c r="V93" t="s">
        <v>311</v>
      </c>
      <c r="W93" t="s">
        <v>302</v>
      </c>
      <c r="X93" s="48" t="s">
        <v>450</v>
      </c>
      <c r="Y93" s="41"/>
    </row>
    <row r="94" spans="1:25" ht="15" x14ac:dyDescent="0.25">
      <c r="A94">
        <v>2.0499999999999998</v>
      </c>
      <c r="B94">
        <v>1.85</v>
      </c>
      <c r="C94" s="29">
        <f t="shared" si="17"/>
        <v>2.8345418589321048E-2</v>
      </c>
      <c r="D94" s="30">
        <f>IF(OR($A94="",$B94=""),"",A94*'MPTO_working_2-way'!$G93)</f>
        <v>2.1081081081081079</v>
      </c>
      <c r="E94" s="32">
        <f>IF(OR($A94="",$B94=""),"",B94*'MPTO_working_2-way'!$G93)</f>
        <v>1.902439024390244</v>
      </c>
      <c r="F94" s="30">
        <f>IF(OR($A94="",$B94=""),"",'MPTO_working_2-way'!D93)</f>
        <v>2.1113430758524703</v>
      </c>
      <c r="G94" s="32">
        <f>IF(OR($A94="",$B94=""),"",'MPTO_working_2-way'!E93)</f>
        <v>1.8998121477770822</v>
      </c>
      <c r="H94" s="30">
        <f>IF(OR($A94="",$B94=""),"",'OddsRatio_working_2-way'!M93)</f>
        <v>2.1114378604524222</v>
      </c>
      <c r="I94" s="30">
        <f>IF(OR($A94="",$B94=""),"",'OddsRatio_working_2-way'!N93)</f>
        <v>1.8997354108424378</v>
      </c>
      <c r="J94" s="30">
        <f>IF('Log_working_2-way'!$D93="","",A94^('Log_working_2-way'!$D93))</f>
        <v>2.1129081281913611</v>
      </c>
      <c r="K94" s="32">
        <f>IF('Log_working_2-way'!$D93="","",B94^('Log_working_2-way'!$D93))</f>
        <v>1.8985467665018629</v>
      </c>
      <c r="L94" s="37">
        <f t="shared" si="18"/>
        <v>0.47435897435897439</v>
      </c>
      <c r="M94" s="37">
        <f t="shared" si="19"/>
        <v>0.52564102564102555</v>
      </c>
      <c r="N94" s="38">
        <v>190</v>
      </c>
      <c r="O94" s="38">
        <f t="shared" si="20"/>
        <v>97.317073170731689</v>
      </c>
      <c r="P94" s="38">
        <f t="shared" si="21"/>
        <v>87.297297297297291</v>
      </c>
      <c r="Q94" s="38">
        <f t="shared" si="22"/>
        <v>102.70270270270268</v>
      </c>
      <c r="R94" s="38">
        <f t="shared" si="23"/>
        <v>92.682926829268297</v>
      </c>
      <c r="S94" s="39">
        <f t="shared" si="24"/>
        <v>-5.3856295319709915</v>
      </c>
      <c r="T94" s="39">
        <f t="shared" si="25"/>
        <v>-5.3856295319710057</v>
      </c>
      <c r="U94" t="s">
        <v>380</v>
      </c>
      <c r="V94" t="s">
        <v>382</v>
      </c>
      <c r="W94" t="s">
        <v>302</v>
      </c>
      <c r="X94" s="48" t="s">
        <v>450</v>
      </c>
      <c r="Y94" s="41"/>
    </row>
    <row r="95" spans="1:25" ht="15" x14ac:dyDescent="0.25">
      <c r="A95">
        <v>2.1800000000000002</v>
      </c>
      <c r="B95">
        <v>1.74</v>
      </c>
      <c r="C95" s="29">
        <f t="shared" si="17"/>
        <v>3.3428240008436028E-2</v>
      </c>
      <c r="D95" s="30">
        <f>IF(OR($A95="",$B95=""),"",A95*'MPTO_working_2-way'!$G94)</f>
        <v>2.2528735632183907</v>
      </c>
      <c r="E95" s="32">
        <f>IF(OR($A95="",$B95=""),"",B95*'MPTO_working_2-way'!$G94)</f>
        <v>1.7981651376146788</v>
      </c>
      <c r="F95" s="30">
        <f>IF(OR($A95="",$B95=""),"",'MPTO_working_2-way'!D94)</f>
        <v>2.2624358821424311</v>
      </c>
      <c r="G95" s="32">
        <f>IF(OR($A95="",$B95=""),"",'MPTO_working_2-way'!E94)</f>
        <v>1.7921194368326561</v>
      </c>
      <c r="H95" s="30">
        <f>IF(OR($A95="",$B95=""),"",'OddsRatio_working_2-way'!M94)</f>
        <v>2.26277258229445</v>
      </c>
      <c r="I95" s="30">
        <f>IF(OR($A95="",$B95=""),"",'OddsRatio_working_2-way'!N94)</f>
        <v>1.7919082295744857</v>
      </c>
      <c r="J95" s="30">
        <f>IF('Log_working_2-way'!$D94="","",A95^('Log_working_2-way'!$D94))</f>
        <v>2.2671631499443738</v>
      </c>
      <c r="K95" s="32">
        <f>IF('Log_working_2-way'!$D94="","",B95^('Log_working_2-way'!$D94))</f>
        <v>1.7891643629660847</v>
      </c>
      <c r="L95" s="37">
        <f t="shared" si="18"/>
        <v>0.44387755102040816</v>
      </c>
      <c r="M95" s="37">
        <f t="shared" si="19"/>
        <v>0.55612244897959184</v>
      </c>
      <c r="N95" s="38">
        <v>191</v>
      </c>
      <c r="O95" s="38">
        <f t="shared" si="20"/>
        <v>103.38532110091745</v>
      </c>
      <c r="P95" s="38">
        <f t="shared" si="21"/>
        <v>81.22988505747125</v>
      </c>
      <c r="Q95" s="38">
        <f t="shared" si="22"/>
        <v>109.77011494252874</v>
      </c>
      <c r="R95" s="38">
        <f t="shared" si="23"/>
        <v>87.614678899082563</v>
      </c>
      <c r="S95" s="39">
        <f t="shared" si="24"/>
        <v>-6.3847938416112839</v>
      </c>
      <c r="T95" s="39">
        <f t="shared" si="25"/>
        <v>-6.3847938416113124</v>
      </c>
      <c r="U95" t="s">
        <v>378</v>
      </c>
      <c r="V95" t="s">
        <v>312</v>
      </c>
      <c r="W95" t="s">
        <v>302</v>
      </c>
      <c r="X95" s="48" t="s">
        <v>450</v>
      </c>
      <c r="Y95" s="41"/>
    </row>
    <row r="96" spans="1:25" ht="15" x14ac:dyDescent="0.25">
      <c r="A96">
        <v>2.16</v>
      </c>
      <c r="B96">
        <v>1.75</v>
      </c>
      <c r="C96" s="29">
        <f t="shared" si="17"/>
        <v>3.4391534391534417E-2</v>
      </c>
      <c r="D96" s="30">
        <f>IF(OR($A96="",$B96=""),"",A96*'MPTO_working_2-way'!$G95)</f>
        <v>2.2342857142857144</v>
      </c>
      <c r="E96" s="32">
        <f>IF(OR($A96="",$B96=""),"",B96*'MPTO_working_2-way'!$G95)</f>
        <v>1.8101851851851851</v>
      </c>
      <c r="F96" s="30">
        <f>IF(OR($A96="",$B96=""),"",'MPTO_working_2-way'!D95)</f>
        <v>2.2433234421364987</v>
      </c>
      <c r="G96" s="32">
        <f>IF(OR($A96="",$B96=""),"",'MPTO_working_2-way'!E95)</f>
        <v>1.8042959427207637</v>
      </c>
      <c r="H96" s="30">
        <f>IF(OR($A96="",$B96=""),"",'OddsRatio_working_2-way'!M95)</f>
        <v>2.2436505404118421</v>
      </c>
      <c r="I96" s="30">
        <f>IF(OR($A96="",$B96=""),"",'OddsRatio_working_2-way'!N95)</f>
        <v>1.8040844011283466</v>
      </c>
      <c r="J96" s="30">
        <f>IF('Log_working_2-way'!$D95="","",A96^('Log_working_2-way'!$D95))</f>
        <v>2.2478012615174499</v>
      </c>
      <c r="K96" s="32">
        <f>IF('Log_working_2-way'!$D95="","",B96^('Log_working_2-way'!$D95))</f>
        <v>1.8014096722292445</v>
      </c>
      <c r="L96" s="37">
        <f t="shared" si="18"/>
        <v>0.4475703324808184</v>
      </c>
      <c r="M96" s="37">
        <f t="shared" si="19"/>
        <v>0.55242966751918166</v>
      </c>
      <c r="N96" s="38">
        <v>192</v>
      </c>
      <c r="O96" s="38">
        <f t="shared" si="20"/>
        <v>103.11111111111111</v>
      </c>
      <c r="P96" s="38">
        <f t="shared" si="21"/>
        <v>82.285714285714278</v>
      </c>
      <c r="Q96" s="38">
        <f t="shared" si="22"/>
        <v>109.71428571428571</v>
      </c>
      <c r="R96" s="38">
        <f t="shared" si="23"/>
        <v>88.888888888888886</v>
      </c>
      <c r="S96" s="39">
        <f t="shared" si="24"/>
        <v>-6.6031746031745939</v>
      </c>
      <c r="T96" s="39">
        <f t="shared" si="25"/>
        <v>-6.6031746031746081</v>
      </c>
      <c r="U96" t="s">
        <v>297</v>
      </c>
      <c r="V96" t="s">
        <v>383</v>
      </c>
      <c r="W96" t="s">
        <v>302</v>
      </c>
      <c r="X96" s="48" t="s">
        <v>450</v>
      </c>
      <c r="Y96" s="41"/>
    </row>
    <row r="97" spans="1:25" ht="15" x14ac:dyDescent="0.25">
      <c r="A97">
        <v>2.06</v>
      </c>
      <c r="B97">
        <v>1.84</v>
      </c>
      <c r="C97" s="29">
        <f t="shared" si="17"/>
        <v>2.891515407344869E-2</v>
      </c>
      <c r="D97" s="30">
        <f>IF(OR($A97="",$B97=""),"",A97*'MPTO_working_2-way'!$G96)</f>
        <v>2.1195652173913042</v>
      </c>
      <c r="E97" s="32">
        <f>IF(OR($A97="",$B97=""),"",B97*'MPTO_working_2-way'!$G96)</f>
        <v>1.8932038834951457</v>
      </c>
      <c r="F97" s="30">
        <f>IF(OR($A97="",$B97=""),"",'MPTO_working_2-way'!D96)</f>
        <v>2.1232354918216445</v>
      </c>
      <c r="G97" s="32">
        <f>IF(OR($A97="",$B97=""),"",'MPTO_working_2-way'!E96)</f>
        <v>1.8902852583283463</v>
      </c>
      <c r="H97" s="30">
        <f>IF(OR($A97="",$B97=""),"",'OddsRatio_working_2-way'!M96)</f>
        <v>2.123345344008138</v>
      </c>
      <c r="I97" s="30">
        <f>IF(OR($A97="",$B97=""),"",'OddsRatio_working_2-way'!N96)</f>
        <v>1.8901981971385247</v>
      </c>
      <c r="J97" s="30">
        <f>IF('Log_working_2-way'!$D96="","",A97^('Log_working_2-way'!$D96))</f>
        <v>2.1250149218724146</v>
      </c>
      <c r="K97" s="32">
        <f>IF('Log_working_2-way'!$D96="","",B97^('Log_working_2-way'!$D96))</f>
        <v>1.8888770989238437</v>
      </c>
      <c r="L97" s="37">
        <f t="shared" si="18"/>
        <v>0.47179487179487184</v>
      </c>
      <c r="M97" s="37">
        <f t="shared" si="19"/>
        <v>0.52820512820512822</v>
      </c>
      <c r="N97" s="38">
        <v>193</v>
      </c>
      <c r="O97" s="38">
        <f t="shared" si="20"/>
        <v>99.310679611650485</v>
      </c>
      <c r="P97" s="38">
        <f t="shared" si="21"/>
        <v>88.108695652173907</v>
      </c>
      <c r="Q97" s="38">
        <f t="shared" si="22"/>
        <v>104.89130434782608</v>
      </c>
      <c r="R97" s="38">
        <f t="shared" si="23"/>
        <v>93.689320388349515</v>
      </c>
      <c r="S97" s="39">
        <f t="shared" si="24"/>
        <v>-5.5806247361755936</v>
      </c>
      <c r="T97" s="39">
        <f t="shared" si="25"/>
        <v>-5.5806247361756078</v>
      </c>
      <c r="U97" t="s">
        <v>424</v>
      </c>
      <c r="V97" t="s">
        <v>385</v>
      </c>
      <c r="W97" t="s">
        <v>302</v>
      </c>
      <c r="X97" s="48" t="s">
        <v>450</v>
      </c>
      <c r="Y97" s="41"/>
    </row>
    <row r="98" spans="1:25" ht="15" x14ac:dyDescent="0.25">
      <c r="A98">
        <v>2.15</v>
      </c>
      <c r="B98">
        <v>1.76</v>
      </c>
      <c r="C98" s="29">
        <f t="shared" si="17"/>
        <v>3.3298097251585723E-2</v>
      </c>
      <c r="D98" s="30">
        <f>IF(OR($A98="",$B98=""),"",A98*'MPTO_working_2-way'!$G97)</f>
        <v>2.2215909090909092</v>
      </c>
      <c r="E98" s="32">
        <f>IF(OR($A98="",$B98=""),"",B98*'MPTO_working_2-way'!$G97)</f>
        <v>1.8186046511627909</v>
      </c>
      <c r="F98" s="30">
        <f>IF(OR($A98="",$B98=""),"",'MPTO_working_2-way'!D97)</f>
        <v>2.2298173246906305</v>
      </c>
      <c r="G98" s="32">
        <f>IF(OR($A98="",$B98=""),"",'MPTO_working_2-way'!E97)</f>
        <v>1.8131288931480596</v>
      </c>
      <c r="H98" s="30">
        <f>IF(OR($A98="",$B98=""),"",'OddsRatio_working_2-way'!M97)</f>
        <v>2.2301048307916052</v>
      </c>
      <c r="I98" s="30">
        <f>IF(OR($A98="",$B98=""),"",'OddsRatio_working_2-way'!N97)</f>
        <v>1.8129388446970602</v>
      </c>
      <c r="J98" s="30">
        <f>IF('Log_working_2-way'!$D97="","",A98^('Log_working_2-way'!$D97))</f>
        <v>2.2338767288490446</v>
      </c>
      <c r="K98" s="32">
        <f>IF('Log_working_2-way'!$D97="","",B98^('Log_working_2-way'!$D97))</f>
        <v>1.8104537322239227</v>
      </c>
      <c r="L98" s="37">
        <f t="shared" si="18"/>
        <v>0.45012787723785164</v>
      </c>
      <c r="M98" s="37">
        <f t="shared" si="19"/>
        <v>0.54987212276214825</v>
      </c>
      <c r="N98" s="38">
        <v>194</v>
      </c>
      <c r="O98" s="38">
        <f t="shared" si="20"/>
        <v>103.7674418604651</v>
      </c>
      <c r="P98" s="38">
        <f t="shared" si="21"/>
        <v>83.77272727272728</v>
      </c>
      <c r="Q98" s="38">
        <f t="shared" si="22"/>
        <v>110.22727272727273</v>
      </c>
      <c r="R98" s="38">
        <f t="shared" si="23"/>
        <v>90.232558139534888</v>
      </c>
      <c r="S98" s="39">
        <f t="shared" si="24"/>
        <v>-6.4598308668076356</v>
      </c>
      <c r="T98" s="39">
        <f t="shared" si="25"/>
        <v>-6.4598308668076072</v>
      </c>
      <c r="U98" t="s">
        <v>422</v>
      </c>
      <c r="V98" t="s">
        <v>423</v>
      </c>
      <c r="W98" t="s">
        <v>302</v>
      </c>
      <c r="X98" s="48" t="s">
        <v>450</v>
      </c>
      <c r="Y98" s="41"/>
    </row>
    <row r="99" spans="1:25" ht="15" x14ac:dyDescent="0.25">
      <c r="A99">
        <v>1.96</v>
      </c>
      <c r="B99">
        <v>1.93</v>
      </c>
      <c r="C99" s="29">
        <f t="shared" si="17"/>
        <v>2.8338796658559762E-2</v>
      </c>
      <c r="D99" s="30">
        <f>IF(OR($A99="",$B99=""),"",A99*'MPTO_working_2-way'!$G98)</f>
        <v>2.0155440414507773</v>
      </c>
      <c r="E99" s="32">
        <f>IF(OR($A99="",$B99=""),"",B99*'MPTO_working_2-way'!$G98)</f>
        <v>1.9846938775510203</v>
      </c>
      <c r="F99" s="30">
        <f>IF(OR($A99="",$B99=""),"",'MPTO_working_2-way'!D98)</f>
        <v>2.0159880622468553</v>
      </c>
      <c r="G99" s="32">
        <f>IF(OR($A99="",$B99=""),"",'MPTO_working_2-way'!E98)</f>
        <v>1.9842635333613092</v>
      </c>
      <c r="H99" s="30">
        <f>IF(OR($A99="",$B99=""),"",'OddsRatio_working_2-way'!M98)</f>
        <v>2.0160010160015238</v>
      </c>
      <c r="I99" s="30">
        <f>IF(OR($A99="",$B99=""),"",'OddsRatio_working_2-way'!N98)</f>
        <v>1.9842509842514759</v>
      </c>
      <c r="J99" s="30">
        <f>IF('Log_working_2-way'!$D98="","",A99^('Log_working_2-way'!$D98))</f>
        <v>2.0162023284286739</v>
      </c>
      <c r="K99" s="32">
        <f>IF('Log_working_2-way'!$D98="","",B99^('Log_working_2-way'!$D98))</f>
        <v>1.9840560014719333</v>
      </c>
      <c r="L99" s="37">
        <f t="shared" si="18"/>
        <v>0.49614395886889456</v>
      </c>
      <c r="M99" s="37">
        <f t="shared" si="19"/>
        <v>0.50385604113110538</v>
      </c>
      <c r="N99" s="38">
        <v>195</v>
      </c>
      <c r="O99" s="38">
        <f t="shared" si="20"/>
        <v>95.510204081632651</v>
      </c>
      <c r="P99" s="38">
        <f t="shared" si="21"/>
        <v>93.963730569948183</v>
      </c>
      <c r="Q99" s="38">
        <f t="shared" si="22"/>
        <v>101.03626943005183</v>
      </c>
      <c r="R99" s="38">
        <f t="shared" si="23"/>
        <v>99.489795918367349</v>
      </c>
      <c r="S99" s="39">
        <f t="shared" si="24"/>
        <v>-5.5260653484191806</v>
      </c>
      <c r="T99" s="39">
        <f t="shared" si="25"/>
        <v>-5.5260653484191664</v>
      </c>
      <c r="U99" t="s">
        <v>390</v>
      </c>
      <c r="V99" t="s">
        <v>430</v>
      </c>
      <c r="W99" t="s">
        <v>437</v>
      </c>
      <c r="X99" s="48" t="s">
        <v>450</v>
      </c>
      <c r="Y99" s="41"/>
    </row>
    <row r="100" spans="1:25" ht="15" x14ac:dyDescent="0.25">
      <c r="A100">
        <v>1.44</v>
      </c>
      <c r="B100">
        <v>2.89</v>
      </c>
      <c r="C100" s="29">
        <f t="shared" si="17"/>
        <v>4.0465205690119133E-2</v>
      </c>
      <c r="D100" s="30">
        <f>IF(OR($A100="",$B100=""),"",A100*'MPTO_working_2-way'!$G99)</f>
        <v>1.4982698961937715</v>
      </c>
      <c r="E100" s="32">
        <f>IF(OR($A100="",$B100=""),"",B100*'MPTO_working_2-way'!$G99)</f>
        <v>3.0069444444444446</v>
      </c>
      <c r="F100" s="30">
        <f>IF(OR($A100="",$B100=""),"",'MPTO_working_2-way'!D99)</f>
        <v>1.4832133437878678</v>
      </c>
      <c r="G100" s="32">
        <f>IF(OR($A100="",$B100=""),"",'MPTO_working_2-way'!E99)</f>
        <v>3.0694792742292374</v>
      </c>
      <c r="H100" s="30">
        <f>IF(OR($A100="",$B100=""),"",'OddsRatio_working_2-way'!M99)</f>
        <v>1.4824979096371642</v>
      </c>
      <c r="I100" s="30">
        <f>IF(OR($A100="",$B100=""),"",'OddsRatio_working_2-way'!N99)</f>
        <v>3.0725478391232723</v>
      </c>
      <c r="J100" s="30">
        <f>IF('Log_working_2-way'!$D99="","",A100^('Log_working_2-way'!$D99))</f>
        <v>1.4755734518168881</v>
      </c>
      <c r="K100" s="32">
        <f>IF('Log_working_2-way'!$D99="","",B100^('Log_working_2-way'!$D99))</f>
        <v>3.1027246078987192</v>
      </c>
      <c r="L100" s="37">
        <f t="shared" si="18"/>
        <v>0.66743648960739033</v>
      </c>
      <c r="M100" s="37">
        <f t="shared" si="19"/>
        <v>0.33256351039260967</v>
      </c>
      <c r="N100" s="38">
        <v>196</v>
      </c>
      <c r="O100" s="38">
        <f t="shared" si="20"/>
        <v>59.888888888888893</v>
      </c>
      <c r="P100" s="38">
        <f t="shared" si="21"/>
        <v>128.17993079584775</v>
      </c>
      <c r="Q100" s="38">
        <f t="shared" si="22"/>
        <v>67.820069204152247</v>
      </c>
      <c r="R100" s="38">
        <f t="shared" si="23"/>
        <v>136.11111111111111</v>
      </c>
      <c r="S100" s="39">
        <f t="shared" si="24"/>
        <v>-7.9311803152633544</v>
      </c>
      <c r="T100" s="39">
        <f t="shared" si="25"/>
        <v>-7.9311803152633615</v>
      </c>
      <c r="U100" t="s">
        <v>433</v>
      </c>
      <c r="V100" t="s">
        <v>428</v>
      </c>
      <c r="W100" t="s">
        <v>437</v>
      </c>
      <c r="X100" s="48" t="s">
        <v>450</v>
      </c>
      <c r="Y100" s="41"/>
    </row>
    <row r="101" spans="1:25" s="35" customFormat="1" ht="15" x14ac:dyDescent="0.25">
      <c r="A101">
        <v>1.93</v>
      </c>
      <c r="B101">
        <v>1.96</v>
      </c>
      <c r="C101" s="29">
        <f t="shared" si="17"/>
        <v>2.8338796658559762E-2</v>
      </c>
      <c r="D101" s="30">
        <f>IF(OR($A101="",$B101=""),"",A101*'MPTO_working_2-way'!$G100)</f>
        <v>1.9846938775510203</v>
      </c>
      <c r="E101" s="32">
        <f>IF(OR($A101="",$B101=""),"",B101*'MPTO_working_2-way'!$G100)</f>
        <v>2.0155440414507773</v>
      </c>
      <c r="F101" s="30">
        <f>IF(OR($A101="",$B101=""),"",'MPTO_working_2-way'!D100)</f>
        <v>1.9842635333613092</v>
      </c>
      <c r="G101" s="32">
        <f>IF(OR($A101="",$B101=""),"",'MPTO_working_2-way'!E100)</f>
        <v>2.0159880622468553</v>
      </c>
      <c r="H101" s="30">
        <f>IF(OR($A101="",$B101=""),"",'OddsRatio_working_2-way'!M100)</f>
        <v>1.9842509842514759</v>
      </c>
      <c r="I101" s="30">
        <f>IF(OR($A101="",$B101=""),"",'OddsRatio_working_2-way'!N100)</f>
        <v>2.0160010160015238</v>
      </c>
      <c r="J101" s="30">
        <f>IF('Log_working_2-way'!$D100="","",A101^('Log_working_2-way'!$D100))</f>
        <v>1.9840560014719333</v>
      </c>
      <c r="K101" s="32">
        <f>IF('Log_working_2-way'!$D100="","",B101^('Log_working_2-way'!$D100))</f>
        <v>2.0162023284286739</v>
      </c>
      <c r="L101" s="37">
        <f t="shared" si="18"/>
        <v>0.50385604113110538</v>
      </c>
      <c r="M101" s="37">
        <f t="shared" si="19"/>
        <v>0.49614395886889456</v>
      </c>
      <c r="N101" s="38">
        <v>197</v>
      </c>
      <c r="O101" s="38">
        <f t="shared" si="20"/>
        <v>94.92746113989638</v>
      </c>
      <c r="P101" s="38">
        <f t="shared" si="21"/>
        <v>96.489795918367349</v>
      </c>
      <c r="Q101" s="38">
        <f t="shared" si="22"/>
        <v>100.51020408163265</v>
      </c>
      <c r="R101" s="38">
        <f t="shared" si="23"/>
        <v>102.07253886010363</v>
      </c>
      <c r="S101" s="39">
        <f t="shared" si="24"/>
        <v>-5.5827429417362708</v>
      </c>
      <c r="T101" s="39">
        <f t="shared" si="25"/>
        <v>-5.582742941736285</v>
      </c>
      <c r="U101" t="s">
        <v>392</v>
      </c>
      <c r="V101" t="s">
        <v>313</v>
      </c>
      <c r="W101" t="s">
        <v>437</v>
      </c>
      <c r="X101" s="48" t="s">
        <v>450</v>
      </c>
      <c r="Y101" s="41"/>
    </row>
    <row r="102" spans="1:25" ht="15" x14ac:dyDescent="0.25">
      <c r="A102">
        <v>1.96</v>
      </c>
      <c r="B102">
        <v>1.93</v>
      </c>
      <c r="C102" s="29">
        <f t="shared" si="17"/>
        <v>2.8338796658559762E-2</v>
      </c>
      <c r="D102" s="30">
        <f>IF(OR($A102="",$B102=""),"",A102*'MPTO_working_2-way'!$G101)</f>
        <v>2.0155440414507773</v>
      </c>
      <c r="E102" s="32">
        <f>IF(OR($A102="",$B102=""),"",B102*'MPTO_working_2-way'!$G101)</f>
        <v>1.9846938775510203</v>
      </c>
      <c r="F102" s="30">
        <f>IF(OR($A102="",$B102=""),"",'MPTO_working_2-way'!D101)</f>
        <v>2.0159880622468553</v>
      </c>
      <c r="G102" s="32">
        <f>IF(OR($A102="",$B102=""),"",'MPTO_working_2-way'!E101)</f>
        <v>1.9842635333613092</v>
      </c>
      <c r="H102" s="30">
        <f>IF(OR($A102="",$B102=""),"",'OddsRatio_working_2-way'!M101)</f>
        <v>2.0160010160015238</v>
      </c>
      <c r="I102" s="30">
        <f>IF(OR($A102="",$B102=""),"",'OddsRatio_working_2-way'!N101)</f>
        <v>1.9842509842514759</v>
      </c>
      <c r="J102" s="30">
        <f>IF('Log_working_2-way'!$D101="","",A102^('Log_working_2-way'!$D101))</f>
        <v>2.0162023284286739</v>
      </c>
      <c r="K102" s="32">
        <f>IF('Log_working_2-way'!$D101="","",B102^('Log_working_2-way'!$D101))</f>
        <v>1.9840560014719333</v>
      </c>
      <c r="L102" s="37">
        <f t="shared" si="18"/>
        <v>0.49614395886889456</v>
      </c>
      <c r="M102" s="37">
        <f t="shared" si="19"/>
        <v>0.50385604113110538</v>
      </c>
      <c r="N102" s="38">
        <v>198</v>
      </c>
      <c r="O102" s="38">
        <f t="shared" si="20"/>
        <v>96.979591836734684</v>
      </c>
      <c r="P102" s="38">
        <f t="shared" si="21"/>
        <v>95.409326424870471</v>
      </c>
      <c r="Q102" s="38">
        <f t="shared" si="22"/>
        <v>102.59067357512954</v>
      </c>
      <c r="R102" s="38">
        <f t="shared" si="23"/>
        <v>101.0204081632653</v>
      </c>
      <c r="S102" s="39">
        <f t="shared" si="24"/>
        <v>-5.6110817383948586</v>
      </c>
      <c r="T102" s="39">
        <f t="shared" si="25"/>
        <v>-5.6110817383948302</v>
      </c>
      <c r="U102" t="s">
        <v>314</v>
      </c>
      <c r="V102" t="s">
        <v>391</v>
      </c>
      <c r="W102" t="s">
        <v>437</v>
      </c>
      <c r="X102" s="48" t="s">
        <v>450</v>
      </c>
      <c r="Y102" s="41"/>
    </row>
    <row r="103" spans="1:25" ht="15" x14ac:dyDescent="0.25">
      <c r="A103">
        <v>2.25</v>
      </c>
      <c r="B103">
        <v>1.7</v>
      </c>
      <c r="C103" s="29">
        <f t="shared" si="17"/>
        <v>3.2679738562091387E-2</v>
      </c>
      <c r="D103" s="30">
        <f>IF(OR($A103="",$B103=""),"",A103*'MPTO_working_2-way'!$G102)</f>
        <v>2.3235294117647056</v>
      </c>
      <c r="E103" s="32">
        <f>IF(OR($A103="",$B103=""),"",B103*'MPTO_working_2-way'!$G102)</f>
        <v>1.7555555555555553</v>
      </c>
      <c r="F103" s="30">
        <f>IF(OR($A103="",$B103=""),"",'MPTO_working_2-way'!D102)</f>
        <v>2.3358778625954195</v>
      </c>
      <c r="G103" s="32">
        <f>IF(OR($A103="",$B103=""),"",'MPTO_working_2-way'!E102)</f>
        <v>1.7485714285714284</v>
      </c>
      <c r="H103" s="30">
        <f>IF(OR($A103="",$B103=""),"",'OddsRatio_working_2-way'!M102)</f>
        <v>2.3363062095621219</v>
      </c>
      <c r="I103" s="30">
        <f>IF(OR($A103="",$B103=""),"",'OddsRatio_working_2-way'!N102)</f>
        <v>1.7483314773547878</v>
      </c>
      <c r="J103" s="30">
        <f>IF('Log_working_2-way'!$D102="","",A103^('Log_working_2-way'!$D102))</f>
        <v>2.3419883892799152</v>
      </c>
      <c r="K103" s="32">
        <f>IF('Log_working_2-way'!$D102="","",B103^('Log_working_2-way'!$D102))</f>
        <v>1.7451629298644922</v>
      </c>
      <c r="L103" s="37">
        <f t="shared" si="18"/>
        <v>0.43037974683544311</v>
      </c>
      <c r="M103" s="37">
        <f t="shared" si="19"/>
        <v>0.569620253164557</v>
      </c>
      <c r="N103" s="38">
        <v>199</v>
      </c>
      <c r="O103" s="38">
        <f t="shared" si="20"/>
        <v>110.55555555555554</v>
      </c>
      <c r="P103" s="38">
        <f t="shared" si="21"/>
        <v>81.941176470588246</v>
      </c>
      <c r="Q103" s="38">
        <f t="shared" si="22"/>
        <v>117.05882352941177</v>
      </c>
      <c r="R103" s="38">
        <f t="shared" si="23"/>
        <v>88.444444444444443</v>
      </c>
      <c r="S103" s="39">
        <f t="shared" si="24"/>
        <v>-6.5032679738562251</v>
      </c>
      <c r="T103" s="39">
        <f t="shared" si="25"/>
        <v>-6.5032679738561967</v>
      </c>
      <c r="U103" t="s">
        <v>98</v>
      </c>
      <c r="V103" t="s">
        <v>114</v>
      </c>
      <c r="W103" t="s">
        <v>119</v>
      </c>
      <c r="X103" s="48" t="s">
        <v>450</v>
      </c>
      <c r="Y103" s="41"/>
    </row>
    <row r="104" spans="1:25" ht="15" x14ac:dyDescent="0.25">
      <c r="A104">
        <v>2.06</v>
      </c>
      <c r="B104">
        <v>1.83</v>
      </c>
      <c r="C104" s="29">
        <f t="shared" si="17"/>
        <v>3.1884980635577431E-2</v>
      </c>
      <c r="D104" s="30">
        <f>IF(OR($A104="",$B104=""),"",A104*'MPTO_working_2-way'!$G103)</f>
        <v>2.1256830601092895</v>
      </c>
      <c r="E104" s="32">
        <f>IF(OR($A104="",$B104=""),"",B104*'MPTO_working_2-way'!$G103)</f>
        <v>1.8883495145631068</v>
      </c>
      <c r="F104" s="30">
        <f>IF(OR($A104="",$B104=""),"",'MPTO_working_2-way'!D103)</f>
        <v>2.1299508446804905</v>
      </c>
      <c r="G104" s="32">
        <f>IF(OR($A104="",$B104=""),"",'MPTO_working_2-way'!E103)</f>
        <v>1.8849942497124856</v>
      </c>
      <c r="H104" s="30">
        <f>IF(OR($A104="",$B104=""),"",'OddsRatio_working_2-way'!M103)</f>
        <v>2.1300922235529893</v>
      </c>
      <c r="I104" s="30">
        <f>IF(OR($A104="",$B104=""),"",'OddsRatio_working_2-way'!N103)</f>
        <v>1.8848835335367746</v>
      </c>
      <c r="J104" s="30">
        <f>IF('Log_working_2-way'!$D103="","",A104^('Log_working_2-way'!$D103))</f>
        <v>2.1320394516231058</v>
      </c>
      <c r="K104" s="32">
        <f>IF('Log_working_2-way'!$D103="","",B104^('Log_working_2-way'!$D103))</f>
        <v>1.8833614398916756</v>
      </c>
      <c r="L104" s="37">
        <f t="shared" si="18"/>
        <v>0.47043701799485865</v>
      </c>
      <c r="M104" s="37">
        <f t="shared" si="19"/>
        <v>0.5295629820051414</v>
      </c>
      <c r="N104" s="38">
        <v>200</v>
      </c>
      <c r="O104" s="38">
        <f t="shared" si="20"/>
        <v>102.91262135922331</v>
      </c>
      <c r="P104" s="38">
        <f t="shared" si="21"/>
        <v>90.710382513661187</v>
      </c>
      <c r="Q104" s="38">
        <f t="shared" si="22"/>
        <v>109.28961748633878</v>
      </c>
      <c r="R104" s="38">
        <f t="shared" si="23"/>
        <v>97.087378640776706</v>
      </c>
      <c r="S104" s="39">
        <f t="shared" si="24"/>
        <v>-6.3769961271154756</v>
      </c>
      <c r="T104" s="39">
        <f t="shared" si="25"/>
        <v>-6.3769961271155182</v>
      </c>
      <c r="U104" t="s">
        <v>94</v>
      </c>
      <c r="V104" t="s">
        <v>97</v>
      </c>
      <c r="W104" t="s">
        <v>119</v>
      </c>
      <c r="X104" s="48" t="s">
        <v>450</v>
      </c>
      <c r="Y104" s="41"/>
    </row>
    <row r="105" spans="1:25" ht="15" x14ac:dyDescent="0.25">
      <c r="A105">
        <v>1.9</v>
      </c>
      <c r="B105">
        <v>1.98</v>
      </c>
      <c r="C105" s="29">
        <f t="shared" si="17"/>
        <v>3.1366294524189264E-2</v>
      </c>
      <c r="D105" s="30">
        <f>IF(OR($A105="",$B105=""),"",A105*'MPTO_working_2-way'!$G104)</f>
        <v>1.9595959595959596</v>
      </c>
      <c r="E105" s="32">
        <f>IF(OR($A105="",$B105=""),"",B105*'MPTO_working_2-way'!$G104)</f>
        <v>2.0421052631578949</v>
      </c>
      <c r="F105" s="30">
        <f>IF(OR($A105="",$B105=""),"",'MPTO_working_2-way'!D104)</f>
        <v>1.9583550234252993</v>
      </c>
      <c r="G105" s="32">
        <f>IF(OR($A105="",$B105=""),"",'MPTO_working_2-way'!E104)</f>
        <v>2.0434546442151005</v>
      </c>
      <c r="H105" s="30">
        <f>IF(OR($A105="",$B105=""),"",'OddsRatio_working_2-way'!M104)</f>
        <v>1.9583148474999099</v>
      </c>
      <c r="I105" s="30">
        <f>IF(OR($A105="",$B105=""),"",'OddsRatio_working_2-way'!N104)</f>
        <v>2.0434983894999017</v>
      </c>
      <c r="J105" s="30">
        <f>IF('Log_working_2-way'!$D104="","",A105^('Log_working_2-way'!$D104))</f>
        <v>1.9577514726651566</v>
      </c>
      <c r="K105" s="32">
        <f>IF('Log_working_2-way'!$D104="","",B105^('Log_working_2-way'!$D104))</f>
        <v>2.0441122029468173</v>
      </c>
      <c r="L105" s="37">
        <f t="shared" si="18"/>
        <v>0.51030927835051543</v>
      </c>
      <c r="M105" s="37">
        <f t="shared" si="19"/>
        <v>0.48969072164948452</v>
      </c>
      <c r="N105" s="38">
        <v>201</v>
      </c>
      <c r="O105" s="38">
        <f t="shared" si="20"/>
        <v>95.210526315789451</v>
      </c>
      <c r="P105" s="38">
        <f t="shared" si="21"/>
        <v>99.484848484848499</v>
      </c>
      <c r="Q105" s="38">
        <f t="shared" si="22"/>
        <v>101.51515151515152</v>
      </c>
      <c r="R105" s="38">
        <f t="shared" si="23"/>
        <v>105.78947368421052</v>
      </c>
      <c r="S105" s="39">
        <f t="shared" si="24"/>
        <v>-6.3046251993620643</v>
      </c>
      <c r="T105" s="39">
        <f t="shared" si="25"/>
        <v>-6.3046251993620217</v>
      </c>
      <c r="U105" t="s">
        <v>110</v>
      </c>
      <c r="V105" t="s">
        <v>116</v>
      </c>
      <c r="W105" t="s">
        <v>119</v>
      </c>
      <c r="X105" s="48" t="s">
        <v>450</v>
      </c>
      <c r="Y105" s="41"/>
    </row>
    <row r="106" spans="1:25" ht="15" x14ac:dyDescent="0.25">
      <c r="A106">
        <v>2.23</v>
      </c>
      <c r="B106">
        <v>1.65</v>
      </c>
      <c r="C106" s="29">
        <f t="shared" si="17"/>
        <v>5.4491099334148752E-2</v>
      </c>
      <c r="D106" s="30">
        <f>IF(OR($A106="",$B106=""),"",A106*'MPTO_working_2-way'!$G105)</f>
        <v>2.3515151515151516</v>
      </c>
      <c r="E106" s="32">
        <f>IF(OR($A106="",$B106=""),"",B106*'MPTO_working_2-way'!$G105)</f>
        <v>1.7399103139013454</v>
      </c>
      <c r="F106" s="30">
        <f>IF(OR($A106="",$B106=""),"",'MPTO_working_2-way'!D105)</f>
        <v>2.374253911921278</v>
      </c>
      <c r="G106" s="32">
        <f>IF(OR($A106="",$B106=""),"",'MPTO_working_2-way'!E105)</f>
        <v>1.7276675666158001</v>
      </c>
      <c r="H106" s="30">
        <f>IF(OR($A106="",$B106=""),"",'OddsRatio_working_2-way'!M105)</f>
        <v>2.3756117520244189</v>
      </c>
      <c r="I106" s="30">
        <f>IF(OR($A106="",$B106=""),"",'OddsRatio_working_2-way'!N105)</f>
        <v>1.7269492998503024</v>
      </c>
      <c r="J106" s="30">
        <f>IF('Log_working_2-way'!$D105="","",A106^('Log_working_2-way'!$D105))</f>
        <v>2.3863559903447866</v>
      </c>
      <c r="K106" s="32">
        <f>IF('Log_working_2-way'!$D105="","",B106^('Log_working_2-way'!$D105))</f>
        <v>1.7213154535788251</v>
      </c>
      <c r="L106" s="37">
        <f t="shared" si="18"/>
        <v>0.42525773195876287</v>
      </c>
      <c r="M106" s="37">
        <f t="shared" si="19"/>
        <v>0.57474226804123707</v>
      </c>
      <c r="N106" s="38">
        <v>202</v>
      </c>
      <c r="O106" s="38">
        <f t="shared" si="20"/>
        <v>111.41704035874439</v>
      </c>
      <c r="P106" s="38">
        <f t="shared" si="21"/>
        <v>79.575757575757549</v>
      </c>
      <c r="Q106" s="38">
        <f t="shared" si="22"/>
        <v>122.42424242424242</v>
      </c>
      <c r="R106" s="38">
        <f t="shared" si="23"/>
        <v>90.582959641255613</v>
      </c>
      <c r="S106" s="39">
        <f t="shared" si="24"/>
        <v>-11.007202065498035</v>
      </c>
      <c r="T106" s="39">
        <f t="shared" si="25"/>
        <v>-11.007202065498063</v>
      </c>
      <c r="U106" t="s">
        <v>84</v>
      </c>
      <c r="V106" t="s">
        <v>112</v>
      </c>
      <c r="W106" t="s">
        <v>90</v>
      </c>
      <c r="X106" s="48" t="s">
        <v>450</v>
      </c>
      <c r="Y106" s="41"/>
    </row>
    <row r="107" spans="1:25" ht="15" x14ac:dyDescent="0.25">
      <c r="A107">
        <v>1.89</v>
      </c>
      <c r="B107">
        <v>1.93</v>
      </c>
      <c r="C107" s="29">
        <f t="shared" si="17"/>
        <v>4.7235244126436093E-2</v>
      </c>
      <c r="D107" s="30">
        <f>IF(OR($A107="",$B107=""),"",A107*'MPTO_working_2-way'!$G106)</f>
        <v>1.9792746113989641</v>
      </c>
      <c r="E107" s="32">
        <f>IF(OR($A107="",$B107=""),"",B107*'MPTO_working_2-way'!$G106)</f>
        <v>2.0211640211640214</v>
      </c>
      <c r="F107" s="30">
        <f>IF(OR($A107="",$B107=""),"",'MPTO_working_2-way'!D106)</f>
        <v>1.9783062613553166</v>
      </c>
      <c r="G107" s="32">
        <f>IF(OR($A107="",$B107=""),"",'MPTO_working_2-way'!E106)</f>
        <v>2.0221747928042801</v>
      </c>
      <c r="H107" s="30">
        <f>IF(OR($A107="",$B107=""),"",'OddsRatio_working_2-way'!M106)</f>
        <v>1.9782582722940953</v>
      </c>
      <c r="I107" s="30">
        <f>IF(OR($A107="",$B107=""),"",'OddsRatio_working_2-way'!N106)</f>
        <v>2.0222249362174249</v>
      </c>
      <c r="J107" s="30">
        <f>IF('Log_working_2-way'!$D106="","",A107^('Log_working_2-way'!$D106))</f>
        <v>1.9778125435355127</v>
      </c>
      <c r="K107" s="32">
        <f>IF('Log_working_2-way'!$D106="","",B107^('Log_working_2-way'!$D106))</f>
        <v>2.0226909100425914</v>
      </c>
      <c r="L107" s="37">
        <f t="shared" si="18"/>
        <v>0.50523560209424079</v>
      </c>
      <c r="M107" s="37">
        <f t="shared" si="19"/>
        <v>0.4947643979057591</v>
      </c>
      <c r="N107" s="38">
        <v>203</v>
      </c>
      <c r="O107" s="38">
        <f t="shared" si="20"/>
        <v>95.592592592592581</v>
      </c>
      <c r="P107" s="38">
        <f t="shared" si="21"/>
        <v>97.818652849740928</v>
      </c>
      <c r="Q107" s="38">
        <f t="shared" si="22"/>
        <v>105.18134715025909</v>
      </c>
      <c r="R107" s="38">
        <f t="shared" si="23"/>
        <v>107.40740740740742</v>
      </c>
      <c r="S107" s="39">
        <f t="shared" si="24"/>
        <v>-9.5887545576665048</v>
      </c>
      <c r="T107" s="39">
        <f t="shared" si="25"/>
        <v>-9.5887545576664905</v>
      </c>
      <c r="U107" t="s">
        <v>134</v>
      </c>
      <c r="V107" t="s">
        <v>85</v>
      </c>
      <c r="W107" t="s">
        <v>68</v>
      </c>
      <c r="X107" s="48" t="s">
        <v>450</v>
      </c>
      <c r="Y107" s="41"/>
    </row>
    <row r="108" spans="1:25" ht="15" x14ac:dyDescent="0.25">
      <c r="A108">
        <v>1.78</v>
      </c>
      <c r="B108">
        <v>2.0299999999999998</v>
      </c>
      <c r="C108" s="29">
        <f t="shared" si="17"/>
        <v>5.4408590247412514E-2</v>
      </c>
      <c r="D108" s="30">
        <f>IF(OR($A108="",$B108=""),"",A108*'MPTO_working_2-way'!$G107)</f>
        <v>1.8768472906403944</v>
      </c>
      <c r="E108" s="32">
        <f>IF(OR($A108="",$B108=""),"",B108*'MPTO_working_2-way'!$G107)</f>
        <v>2.1404494382022472</v>
      </c>
      <c r="F108" s="30">
        <f>IF(OR($A108="",$B108=""),"",'MPTO_working_2-way'!D107)</f>
        <v>1.8705803178547395</v>
      </c>
      <c r="G108" s="32">
        <f>IF(OR($A108="",$B108=""),"",'MPTO_working_2-way'!E107)</f>
        <v>2.1486590949634299</v>
      </c>
      <c r="H108" s="30">
        <f>IF(OR($A108="",$B108=""),"",'OddsRatio_working_2-way'!M107)</f>
        <v>1.8702192559338466</v>
      </c>
      <c r="I108" s="30">
        <f>IF(OR($A108="",$B108=""),"",'OddsRatio_working_2-way'!N107)</f>
        <v>2.149135684117772</v>
      </c>
      <c r="J108" s="30">
        <f>IF('Log_working_2-way'!$D107="","",A108^('Log_working_2-way'!$D107))</f>
        <v>1.8673274535737974</v>
      </c>
      <c r="K108" s="32">
        <f>IF('Log_working_2-way'!$D107="","",B108^('Log_working_2-way'!$D107))</f>
        <v>2.1529670782097097</v>
      </c>
      <c r="L108" s="37">
        <f t="shared" si="18"/>
        <v>0.53280839895013121</v>
      </c>
      <c r="M108" s="37">
        <f t="shared" si="19"/>
        <v>0.46719160104986879</v>
      </c>
      <c r="N108" s="38">
        <v>204</v>
      </c>
      <c r="O108" s="38">
        <f t="shared" si="20"/>
        <v>89.393258426966298</v>
      </c>
      <c r="P108" s="38">
        <f t="shared" si="21"/>
        <v>103.50738916256157</v>
      </c>
      <c r="Q108" s="38">
        <f t="shared" si="22"/>
        <v>100.49261083743843</v>
      </c>
      <c r="R108" s="38">
        <f t="shared" si="23"/>
        <v>114.60674157303372</v>
      </c>
      <c r="S108" s="39">
        <f t="shared" si="24"/>
        <v>-11.099352410472136</v>
      </c>
      <c r="T108" s="39">
        <f t="shared" si="25"/>
        <v>-11.09935241047215</v>
      </c>
      <c r="U108" t="s">
        <v>135</v>
      </c>
      <c r="V108" t="s">
        <v>133</v>
      </c>
      <c r="W108" t="s">
        <v>68</v>
      </c>
      <c r="X108" s="48" t="s">
        <v>450</v>
      </c>
      <c r="Y108" s="41"/>
    </row>
    <row r="109" spans="1:25" ht="15" x14ac:dyDescent="0.25">
      <c r="A109">
        <v>2.0099999999999998</v>
      </c>
      <c r="B109">
        <v>1.82</v>
      </c>
      <c r="C109" s="29">
        <f t="shared" si="17"/>
        <v>4.6962987261494726E-2</v>
      </c>
      <c r="D109" s="30">
        <f>IF(OR($A109="",$B109=""),"",A109*'MPTO_working_2-way'!$G108)</f>
        <v>2.104395604395604</v>
      </c>
      <c r="E109" s="32">
        <f>IF(OR($A109="",$B109=""),"",B109*'MPTO_working_2-way'!$G108)</f>
        <v>1.9054726368159205</v>
      </c>
      <c r="F109" s="30">
        <f>IF(OR($A109="",$B109=""),"",'MPTO_working_2-way'!D108)</f>
        <v>2.1095669223228186</v>
      </c>
      <c r="G109" s="32">
        <f>IF(OR($A109="",$B109=""),"",'MPTO_working_2-way'!E108)</f>
        <v>1.9012525336520971</v>
      </c>
      <c r="H109" s="30">
        <f>IF(OR($A109="",$B109=""),"",'OddsRatio_working_2-way'!M108)</f>
        <v>2.109823101702776</v>
      </c>
      <c r="I109" s="30">
        <f>IF(OR($A109="",$B109=""),"",'OddsRatio_working_2-way'!N108)</f>
        <v>1.9010444984121553</v>
      </c>
      <c r="J109" s="30">
        <f>IF('Log_working_2-way'!$D108="","",A109^('Log_working_2-way'!$D108))</f>
        <v>2.112214798332626</v>
      </c>
      <c r="K109" s="32">
        <f>IF('Log_working_2-way'!$D108="","",B109^('Log_working_2-way'!$D108))</f>
        <v>1.8991069004823022</v>
      </c>
      <c r="L109" s="37">
        <f t="shared" si="18"/>
        <v>0.47519582245430819</v>
      </c>
      <c r="M109" s="37">
        <f t="shared" si="19"/>
        <v>0.52480417754569186</v>
      </c>
      <c r="N109" s="38">
        <v>205</v>
      </c>
      <c r="O109" s="38">
        <f t="shared" si="20"/>
        <v>103.00995024875621</v>
      </c>
      <c r="P109" s="38">
        <f t="shared" si="21"/>
        <v>92.362637362637358</v>
      </c>
      <c r="Q109" s="38">
        <f t="shared" si="22"/>
        <v>112.63736263736263</v>
      </c>
      <c r="R109" s="38">
        <f t="shared" si="23"/>
        <v>101.99004975124379</v>
      </c>
      <c r="S109" s="39">
        <f t="shared" si="24"/>
        <v>-9.627412388606416</v>
      </c>
      <c r="T109" s="39">
        <f t="shared" si="25"/>
        <v>-9.6274123886064302</v>
      </c>
      <c r="U109" t="s">
        <v>136</v>
      </c>
      <c r="V109" t="s">
        <v>137</v>
      </c>
      <c r="W109" t="s">
        <v>180</v>
      </c>
      <c r="X109" s="48" t="s">
        <v>450</v>
      </c>
      <c r="Y109" s="41"/>
    </row>
    <row r="110" spans="1:25" ht="15" x14ac:dyDescent="0.25">
      <c r="A110">
        <v>2.14</v>
      </c>
      <c r="B110">
        <v>1.75</v>
      </c>
      <c r="C110" s="29">
        <f t="shared" si="17"/>
        <v>3.8718291054739673E-2</v>
      </c>
      <c r="D110" s="30">
        <f>IF(OR($A110="",$B110=""),"",A110*'MPTO_working_2-way'!$G109)</f>
        <v>2.2228571428571429</v>
      </c>
      <c r="E110" s="32">
        <f>IF(OR($A110="",$B110=""),"",B110*'MPTO_working_2-way'!$G109)</f>
        <v>1.8177570093457944</v>
      </c>
      <c r="F110" s="30">
        <f>IF(OR($A110="",$B110=""),"",'MPTO_working_2-way'!D109)</f>
        <v>2.2324888226527575</v>
      </c>
      <c r="G110" s="32">
        <f>IF(OR($A110="",$B110=""),"",'MPTO_working_2-way'!E109)</f>
        <v>1.81136638452237</v>
      </c>
      <c r="H110" s="30">
        <f>IF(OR($A110="",$B110=""),"",'OddsRatio_working_2-way'!M109)</f>
        <v>2.2328828005937953</v>
      </c>
      <c r="I110" s="30">
        <f>IF(OR($A110="",$B110=""),"",'OddsRatio_working_2-way'!N109)</f>
        <v>1.8111071056538131</v>
      </c>
      <c r="J110" s="30">
        <f>IF('Log_working_2-way'!$D109="","",A110^('Log_working_2-way'!$D109))</f>
        <v>2.2373241322265098</v>
      </c>
      <c r="K110" s="32">
        <f>IF('Log_working_2-way'!$D109="","",B110^('Log_working_2-way'!$D109))</f>
        <v>1.8081956651086979</v>
      </c>
      <c r="L110" s="37">
        <f t="shared" si="18"/>
        <v>0.44987146529562982</v>
      </c>
      <c r="M110" s="37">
        <f t="shared" si="19"/>
        <v>0.55012853470437018</v>
      </c>
      <c r="N110" s="38">
        <v>206</v>
      </c>
      <c r="O110" s="38">
        <f t="shared" si="20"/>
        <v>109.73831775700936</v>
      </c>
      <c r="P110" s="38">
        <f t="shared" si="21"/>
        <v>88.285714285714278</v>
      </c>
      <c r="Q110" s="38">
        <f t="shared" si="22"/>
        <v>117.71428571428571</v>
      </c>
      <c r="R110" s="38">
        <f t="shared" si="23"/>
        <v>96.261682242990659</v>
      </c>
      <c r="S110" s="39">
        <f t="shared" si="24"/>
        <v>-7.9759679572763531</v>
      </c>
      <c r="T110" s="39">
        <f t="shared" si="25"/>
        <v>-7.9759679572763815</v>
      </c>
      <c r="U110" t="s">
        <v>165</v>
      </c>
      <c r="V110" t="s">
        <v>168</v>
      </c>
      <c r="W110" t="s">
        <v>181</v>
      </c>
      <c r="X110" s="48" t="s">
        <v>450</v>
      </c>
      <c r="Y110" s="41"/>
    </row>
    <row r="111" spans="1:25" ht="15" x14ac:dyDescent="0.25">
      <c r="A111">
        <v>1.81</v>
      </c>
      <c r="B111">
        <v>2.06</v>
      </c>
      <c r="C111" s="29">
        <f t="shared" si="17"/>
        <v>3.7923081049187513E-2</v>
      </c>
      <c r="D111" s="30">
        <f>IF(OR($A111="",$B111=""),"",A111*'MPTO_working_2-way'!$G110)</f>
        <v>1.8786407766990294</v>
      </c>
      <c r="E111" s="32">
        <f>IF(OR($A111="",$B111=""),"",B111*'MPTO_working_2-way'!$G110)</f>
        <v>2.1381215469613264</v>
      </c>
      <c r="F111" s="30">
        <f>IF(OR($A111="",$B111=""),"",'MPTO_working_2-way'!D110)</f>
        <v>1.8743276529432467</v>
      </c>
      <c r="G111" s="32">
        <f>IF(OR($A111="",$B111=""),"",'MPTO_working_2-way'!E110)</f>
        <v>2.1437359857413907</v>
      </c>
      <c r="H111" s="30">
        <f>IF(OR($A111="",$B111=""),"",'OddsRatio_working_2-way'!M110)</f>
        <v>1.8741572761215382</v>
      </c>
      <c r="I111" s="30">
        <f>IF(OR($A111="",$B111=""),"",'OddsRatio_working_2-way'!N110)</f>
        <v>2.1439589045541121</v>
      </c>
      <c r="J111" s="30">
        <f>IF('Log_working_2-way'!$D110="","",A111^('Log_working_2-way'!$D110))</f>
        <v>1.8721919326638379</v>
      </c>
      <c r="K111" s="32">
        <f>IF('Log_working_2-way'!$D110="","",B111^('Log_working_2-way'!$D110))</f>
        <v>2.1465366309290381</v>
      </c>
      <c r="L111" s="37">
        <f t="shared" si="18"/>
        <v>0.53229974160206706</v>
      </c>
      <c r="M111" s="37">
        <f t="shared" si="19"/>
        <v>0.46770025839793272</v>
      </c>
      <c r="N111" s="38">
        <v>207</v>
      </c>
      <c r="O111" s="38">
        <f t="shared" si="20"/>
        <v>92.635359116022116</v>
      </c>
      <c r="P111" s="38">
        <f t="shared" si="21"/>
        <v>106.51456310679613</v>
      </c>
      <c r="Q111" s="38">
        <f t="shared" si="22"/>
        <v>100.48543689320388</v>
      </c>
      <c r="R111" s="38">
        <f t="shared" si="23"/>
        <v>114.36464088397791</v>
      </c>
      <c r="S111" s="39">
        <f t="shared" si="24"/>
        <v>-7.8500777771817667</v>
      </c>
      <c r="T111" s="39">
        <f t="shared" si="25"/>
        <v>-7.8500777771817809</v>
      </c>
      <c r="U111" t="s">
        <v>164</v>
      </c>
      <c r="V111" t="s">
        <v>148</v>
      </c>
      <c r="W111" t="s">
        <v>181</v>
      </c>
      <c r="X111" s="48" t="s">
        <v>450</v>
      </c>
      <c r="Y111" s="41"/>
    </row>
    <row r="112" spans="1:25" ht="15" x14ac:dyDescent="0.25">
      <c r="A112">
        <v>2.29</v>
      </c>
      <c r="B112">
        <v>1.67</v>
      </c>
      <c r="C112" s="29">
        <f t="shared" si="17"/>
        <v>3.5483617917004384E-2</v>
      </c>
      <c r="D112" s="30">
        <f>IF(OR($A112="",$B112=""),"",A112*'MPTO_working_2-way'!$G111)</f>
        <v>2.3712574850299402</v>
      </c>
      <c r="E112" s="32">
        <f>IF(OR($A112="",$B112=""),"",B112*'MPTO_working_2-way'!$G111)</f>
        <v>1.7292576419213972</v>
      </c>
      <c r="F112" s="30">
        <f>IF(OR($A112="",$B112=""),"",'MPTO_working_2-way'!D111)</f>
        <v>2.3869799956308713</v>
      </c>
      <c r="G112" s="32">
        <f>IF(OR($A112="",$B112=""),"",'MPTO_working_2-way'!E111)</f>
        <v>1.7209909322052965</v>
      </c>
      <c r="H112" s="30">
        <f>IF(OR($A112="",$B112=""),"",'OddsRatio_working_2-way'!M111)</f>
        <v>2.3875781543136072</v>
      </c>
      <c r="I112" s="30">
        <f>IF(OR($A112="",$B112=""),"",'OddsRatio_working_2-way'!N111)</f>
        <v>1.7206801266590057</v>
      </c>
      <c r="J112" s="30">
        <f>IF('Log_working_2-way'!$D111="","",A112^('Log_working_2-way'!$D111))</f>
        <v>2.394851636566246</v>
      </c>
      <c r="K112" s="32">
        <f>IF('Log_working_2-way'!$D111="","",B112^('Log_working_2-way'!$D111))</f>
        <v>1.7169221254682223</v>
      </c>
      <c r="L112" s="37">
        <f t="shared" si="18"/>
        <v>0.42171717171717171</v>
      </c>
      <c r="M112" s="37">
        <f t="shared" si="19"/>
        <v>0.5782828282828284</v>
      </c>
      <c r="N112" s="38">
        <v>208</v>
      </c>
      <c r="O112" s="38">
        <f t="shared" si="20"/>
        <v>117.1703056768559</v>
      </c>
      <c r="P112" s="38">
        <f t="shared" si="21"/>
        <v>83.449101796407206</v>
      </c>
      <c r="Q112" s="38">
        <f t="shared" si="22"/>
        <v>124.55089820359282</v>
      </c>
      <c r="R112" s="38">
        <f t="shared" si="23"/>
        <v>90.829694323144111</v>
      </c>
      <c r="S112" s="39">
        <f t="shared" si="24"/>
        <v>-7.380592526736919</v>
      </c>
      <c r="T112" s="39">
        <f t="shared" si="25"/>
        <v>-7.3805925267369048</v>
      </c>
      <c r="U112" t="s">
        <v>169</v>
      </c>
      <c r="V112" t="s">
        <v>147</v>
      </c>
      <c r="W112" t="s">
        <v>181</v>
      </c>
      <c r="X112" s="48" t="s">
        <v>450</v>
      </c>
      <c r="Y112" s="41"/>
    </row>
    <row r="113" spans="1:25" s="35" customFormat="1" ht="15" x14ac:dyDescent="0.25">
      <c r="A113">
        <v>1.96</v>
      </c>
      <c r="B113">
        <v>1.91</v>
      </c>
      <c r="C113" s="29">
        <f t="shared" si="17"/>
        <v>3.3764291056736839E-2</v>
      </c>
      <c r="D113" s="30">
        <f>IF(OR($A113="",$B113=""),"",A113*'MPTO_working_2-way'!$G112)</f>
        <v>2.0261780104712042</v>
      </c>
      <c r="E113" s="32">
        <f>IF(OR($A113="",$B113=""),"",B113*'MPTO_working_2-way'!$G112)</f>
        <v>1.9744897959183674</v>
      </c>
      <c r="F113" s="30">
        <f>IF(OR($A113="",$B113=""),"",'MPTO_working_2-way'!D112)</f>
        <v>2.0270738574832143</v>
      </c>
      <c r="G113" s="32">
        <f>IF(OR($A113="",$B113=""),"",'MPTO_working_2-way'!E112)</f>
        <v>1.9736398144242935</v>
      </c>
      <c r="H113" s="30">
        <f>IF(OR($A113="",$B113=""),"",'OddsRatio_working_2-way'!M112)</f>
        <v>2.0271051820261912</v>
      </c>
      <c r="I113" s="30">
        <f>IF(OR($A113="",$B113=""),"",'OddsRatio_working_2-way'!N112)</f>
        <v>1.9736101204623264</v>
      </c>
      <c r="J113" s="30">
        <f>IF('Log_working_2-way'!$D112="","",A113^('Log_working_2-way'!$D112))</f>
        <v>2.0275133700590602</v>
      </c>
      <c r="K113" s="32">
        <f>IF('Log_working_2-way'!$D112="","",B113^('Log_working_2-way'!$D112))</f>
        <v>1.9732233459331785</v>
      </c>
      <c r="L113" s="37">
        <f t="shared" si="18"/>
        <v>0.49354005167958659</v>
      </c>
      <c r="M113" s="37">
        <f t="shared" si="19"/>
        <v>0.50645994832041341</v>
      </c>
      <c r="N113" s="38">
        <v>209</v>
      </c>
      <c r="O113" s="38">
        <f t="shared" si="20"/>
        <v>102.36734693877551</v>
      </c>
      <c r="P113" s="38">
        <f t="shared" si="21"/>
        <v>99.575916230366488</v>
      </c>
      <c r="Q113" s="38">
        <f t="shared" si="22"/>
        <v>109.42408376963351</v>
      </c>
      <c r="R113" s="38">
        <f t="shared" si="23"/>
        <v>106.63265306122449</v>
      </c>
      <c r="S113" s="39">
        <f t="shared" si="24"/>
        <v>-7.0567368308580001</v>
      </c>
      <c r="T113" s="39">
        <f t="shared" si="25"/>
        <v>-7.0567368308580001</v>
      </c>
      <c r="U113" t="s">
        <v>140</v>
      </c>
      <c r="V113" t="s">
        <v>172</v>
      </c>
      <c r="W113" t="s">
        <v>181</v>
      </c>
      <c r="X113" s="48" t="s">
        <v>450</v>
      </c>
      <c r="Y113" s="41"/>
    </row>
    <row r="114" spans="1:25" ht="15" x14ac:dyDescent="0.25">
      <c r="A114">
        <v>2.2400000000000002</v>
      </c>
      <c r="B114">
        <v>1.68</v>
      </c>
      <c r="C114" s="29">
        <f t="shared" si="17"/>
        <v>4.1666666666666519E-2</v>
      </c>
      <c r="D114" s="30">
        <f>IF(OR($A114="",$B114=""),"",A114*'MPTO_working_2-way'!$G113)</f>
        <v>2.333333333333333</v>
      </c>
      <c r="E114" s="32">
        <f>IF(OR($A114="",$B114=""),"",B114*'MPTO_working_2-way'!$G113)</f>
        <v>1.7499999999999998</v>
      </c>
      <c r="F114" s="30">
        <f>IF(OR($A114="",$B114=""),"",'MPTO_working_2-way'!D113)</f>
        <v>2.3496503496503496</v>
      </c>
      <c r="G114" s="32">
        <f>IF(OR($A114="",$B114=""),"",'MPTO_working_2-way'!E113)</f>
        <v>1.7409326424870464</v>
      </c>
      <c r="H114" s="30">
        <f>IF(OR($A114="",$B114=""),"",'OddsRatio_working_2-way'!M113)</f>
        <v>2.3503812097939996</v>
      </c>
      <c r="I114" s="30">
        <f>IF(OR($A114="",$B114=""),"",'OddsRatio_working_2-way'!N113)</f>
        <v>1.7405316311773544</v>
      </c>
      <c r="J114" s="30">
        <f>IF('Log_working_2-way'!$D113="","",A114^('Log_working_2-way'!$D113))</f>
        <v>2.357969334439959</v>
      </c>
      <c r="K114" s="32">
        <f>IF('Log_working_2-way'!$D113="","",B114^('Log_working_2-way'!$D113))</f>
        <v>1.7363936538464513</v>
      </c>
      <c r="L114" s="37">
        <f t="shared" si="18"/>
        <v>0.4285714285714286</v>
      </c>
      <c r="M114" s="37">
        <f t="shared" si="19"/>
        <v>0.57142857142857151</v>
      </c>
      <c r="N114" s="38">
        <v>210</v>
      </c>
      <c r="O114" s="38">
        <f t="shared" si="20"/>
        <v>116.25</v>
      </c>
      <c r="P114" s="38">
        <f t="shared" si="21"/>
        <v>85</v>
      </c>
      <c r="Q114" s="38">
        <f t="shared" si="22"/>
        <v>125</v>
      </c>
      <c r="R114" s="38">
        <f t="shared" si="23"/>
        <v>93.75</v>
      </c>
      <c r="S114" s="39">
        <f t="shared" si="24"/>
        <v>-8.75</v>
      </c>
      <c r="T114" s="39">
        <f t="shared" si="25"/>
        <v>-8.75</v>
      </c>
      <c r="U114" t="s">
        <v>159</v>
      </c>
      <c r="V114" t="s">
        <v>152</v>
      </c>
      <c r="W114" t="s">
        <v>182</v>
      </c>
      <c r="X114" s="48" t="s">
        <v>450</v>
      </c>
      <c r="Y114" s="41"/>
    </row>
    <row r="115" spans="1:25" ht="15" x14ac:dyDescent="0.25">
      <c r="A115">
        <v>2.5099999999999998</v>
      </c>
      <c r="B115">
        <v>1.55</v>
      </c>
      <c r="C115" s="29">
        <f t="shared" si="17"/>
        <v>4.3567664824572638E-2</v>
      </c>
      <c r="D115" s="30">
        <f>IF(OR($A115="",$B115=""),"",A115*'MPTO_working_2-way'!$G114)</f>
        <v>2.6193548387096772</v>
      </c>
      <c r="E115" s="32">
        <f>IF(OR($A115="",$B115=""),"",B115*'MPTO_working_2-way'!$G114)</f>
        <v>1.6175298804780875</v>
      </c>
      <c r="F115" s="30">
        <f>IF(OR($A115="",$B115=""),"",'MPTO_working_2-way'!D114)</f>
        <v>2.655178297218904</v>
      </c>
      <c r="G115" s="32">
        <f>IF(OR($A115="",$B115=""),"",'MPTO_working_2-way'!E114)</f>
        <v>1.60416451912174</v>
      </c>
      <c r="H115" s="30">
        <f>IF(OR($A115="",$B115=""),"",'OddsRatio_working_2-way'!M114)</f>
        <v>2.6569413222726217</v>
      </c>
      <c r="I115" s="30">
        <f>IF(OR($A115="",$B115=""),"",'OddsRatio_working_2-way'!N114)</f>
        <v>1.6035216736754583</v>
      </c>
      <c r="J115" s="30">
        <f>IF('Log_working_2-way'!$D114="","",A115^('Log_working_2-way'!$D114))</f>
        <v>2.6739089919955719</v>
      </c>
      <c r="K115" s="32">
        <f>IF('Log_working_2-way'!$D114="","",B115^('Log_working_2-way'!$D114))</f>
        <v>1.5974040433386876</v>
      </c>
      <c r="L115" s="37">
        <f t="shared" si="18"/>
        <v>0.38177339901477836</v>
      </c>
      <c r="M115" s="37">
        <f t="shared" si="19"/>
        <v>0.61822660098522175</v>
      </c>
      <c r="N115" s="38">
        <v>211</v>
      </c>
      <c r="O115" s="38">
        <f t="shared" si="20"/>
        <v>126.93625498007965</v>
      </c>
      <c r="P115" s="38">
        <f t="shared" si="21"/>
        <v>74.870967741935488</v>
      </c>
      <c r="Q115" s="38">
        <f t="shared" si="22"/>
        <v>136.12903225806451</v>
      </c>
      <c r="R115" s="38">
        <f t="shared" si="23"/>
        <v>84.063745019920333</v>
      </c>
      <c r="S115" s="39">
        <f t="shared" si="24"/>
        <v>-9.1927772779848596</v>
      </c>
      <c r="T115" s="39">
        <f t="shared" si="25"/>
        <v>-9.1927772779848453</v>
      </c>
      <c r="U115" t="s">
        <v>160</v>
      </c>
      <c r="V115" t="s">
        <v>163</v>
      </c>
      <c r="W115" t="s">
        <v>182</v>
      </c>
      <c r="X115" s="48" t="s">
        <v>450</v>
      </c>
      <c r="Y115" s="41"/>
    </row>
    <row r="116" spans="1:25" ht="15" x14ac:dyDescent="0.25">
      <c r="A116">
        <v>2.34</v>
      </c>
      <c r="B116">
        <v>1.63</v>
      </c>
      <c r="C116" s="29">
        <f t="shared" si="17"/>
        <v>4.0847359865764821E-2</v>
      </c>
      <c r="D116" s="30">
        <f>IF(OR($A116="",$B116=""),"",A116*'MPTO_working_2-way'!$G115)</f>
        <v>2.4355828220858897</v>
      </c>
      <c r="E116" s="32">
        <f>IF(OR($A116="",$B116=""),"",B116*'MPTO_working_2-way'!$G115)</f>
        <v>1.6965811965811965</v>
      </c>
      <c r="F116" s="30">
        <f>IF(OR($A116="",$B116=""),"",'MPTO_working_2-way'!D115)</f>
        <v>2.4574447522711167</v>
      </c>
      <c r="G116" s="32">
        <f>IF(OR($A116="",$B116=""),"",'MPTO_working_2-way'!E115)</f>
        <v>1.6861323548914724</v>
      </c>
      <c r="H116" s="30">
        <f>IF(OR($A116="",$B116=""),"",'OddsRatio_working_2-way'!M115)</f>
        <v>2.4584183648679576</v>
      </c>
      <c r="I116" s="30">
        <f>IF(OR($A116="",$B116=""),"",'OddsRatio_working_2-way'!N115)</f>
        <v>1.6856743058707564</v>
      </c>
      <c r="J116" s="30">
        <f>IF('Log_working_2-way'!$D115="","",A116^('Log_working_2-way'!$D115))</f>
        <v>2.4686297213280377</v>
      </c>
      <c r="K116" s="32">
        <f>IF('Log_working_2-way'!$D115="","",B116^('Log_working_2-way'!$D115))</f>
        <v>1.6809068245571044</v>
      </c>
      <c r="L116" s="37">
        <f t="shared" si="18"/>
        <v>0.41057934508816119</v>
      </c>
      <c r="M116" s="37">
        <f t="shared" si="19"/>
        <v>0.58942065491183881</v>
      </c>
      <c r="N116" s="38">
        <v>212</v>
      </c>
      <c r="O116" s="38">
        <f t="shared" si="20"/>
        <v>121.40170940170941</v>
      </c>
      <c r="P116" s="38">
        <f t="shared" si="21"/>
        <v>81.938650306748471</v>
      </c>
      <c r="Q116" s="38">
        <f t="shared" si="22"/>
        <v>130.06134969325154</v>
      </c>
      <c r="R116" s="38">
        <f t="shared" si="23"/>
        <v>90.598290598290603</v>
      </c>
      <c r="S116" s="39">
        <f t="shared" si="24"/>
        <v>-8.6596402915421322</v>
      </c>
      <c r="T116" s="39">
        <f t="shared" si="25"/>
        <v>-8.6596402915421322</v>
      </c>
      <c r="U116" t="s">
        <v>171</v>
      </c>
      <c r="V116" t="s">
        <v>161</v>
      </c>
      <c r="W116" t="s">
        <v>182</v>
      </c>
      <c r="X116" s="48" t="s">
        <v>450</v>
      </c>
      <c r="Y116" s="41"/>
    </row>
    <row r="117" spans="1:25" ht="15" x14ac:dyDescent="0.25">
      <c r="A117">
        <v>1.73</v>
      </c>
      <c r="B117">
        <v>2.2000000000000002</v>
      </c>
      <c r="C117" s="29">
        <f t="shared" si="17"/>
        <v>3.2580136626379375E-2</v>
      </c>
      <c r="D117" s="30">
        <f>IF(OR($A117="",$B117=""),"",A117*'MPTO_working_2-way'!$G116)</f>
        <v>1.7863636363636364</v>
      </c>
      <c r="E117" s="32">
        <f>IF(OR($A117="",$B117=""),"",B117*'MPTO_working_2-way'!$G116)</f>
        <v>2.2716763005780347</v>
      </c>
      <c r="F117" s="30">
        <f>IF(OR($A117="",$B117=""),"",'MPTO_working_2-way'!D116)</f>
        <v>1.7801683816651075</v>
      </c>
      <c r="G117" s="32">
        <f>IF(OR($A117="",$B117=""),"",'MPTO_working_2-way'!E116)</f>
        <v>2.2817745803357314</v>
      </c>
      <c r="H117" s="30">
        <f>IF(OR($A117="",$B117=""),"",'OddsRatio_working_2-way'!M116)</f>
        <v>1.7799572637865058</v>
      </c>
      <c r="I117" s="30">
        <f>IF(OR($A117="",$B117=""),"",'OddsRatio_working_2-way'!N116)</f>
        <v>2.2821215295120645</v>
      </c>
      <c r="J117" s="30">
        <f>IF('Log_working_2-way'!$D116="","",A117^('Log_working_2-way'!$D116))</f>
        <v>1.7771471488652957</v>
      </c>
      <c r="K117" s="32">
        <f>IF('Log_working_2-way'!$D116="","",B117^('Log_working_2-way'!$D116))</f>
        <v>2.2867575998445693</v>
      </c>
      <c r="L117" s="37">
        <f t="shared" si="18"/>
        <v>0.55979643765903309</v>
      </c>
      <c r="M117" s="37">
        <f t="shared" si="19"/>
        <v>0.44020356234096691</v>
      </c>
      <c r="N117" s="38">
        <v>213</v>
      </c>
      <c r="O117" s="38">
        <f t="shared" si="20"/>
        <v>89.878612716763016</v>
      </c>
      <c r="P117" s="38">
        <f t="shared" si="21"/>
        <v>116.18181818181819</v>
      </c>
      <c r="Q117" s="38">
        <f t="shared" si="22"/>
        <v>96.818181818181813</v>
      </c>
      <c r="R117" s="38">
        <f t="shared" si="23"/>
        <v>123.121387283237</v>
      </c>
      <c r="S117" s="39">
        <f t="shared" si="24"/>
        <v>-6.9395691014187975</v>
      </c>
      <c r="T117" s="39">
        <f t="shared" si="25"/>
        <v>-6.9395691014188117</v>
      </c>
      <c r="U117" t="s">
        <v>188</v>
      </c>
      <c r="V117" t="s">
        <v>265</v>
      </c>
      <c r="W117" t="s">
        <v>271</v>
      </c>
      <c r="X117" s="48" t="s">
        <v>450</v>
      </c>
      <c r="Y117" s="41"/>
    </row>
    <row r="118" spans="1:25" ht="15" x14ac:dyDescent="0.25">
      <c r="A118">
        <v>1.89</v>
      </c>
      <c r="B118">
        <v>2</v>
      </c>
      <c r="C118" s="29">
        <f t="shared" si="17"/>
        <v>2.9100529100529293E-2</v>
      </c>
      <c r="D118" s="30">
        <f>IF(OR($A118="",$B118=""),"",A118*'MPTO_working_2-way'!$G117)</f>
        <v>1.9450000000000003</v>
      </c>
      <c r="E118" s="32">
        <f>IF(OR($A118="",$B118=""),"",B118*'MPTO_working_2-way'!$G117)</f>
        <v>2.0582010582010586</v>
      </c>
      <c r="F118" s="30">
        <f>IF(OR($A118="",$B118=""),"",'MPTO_working_2-way'!D117)</f>
        <v>1.9434447300771212</v>
      </c>
      <c r="G118" s="32">
        <f>IF(OR($A118="",$B118=""),"",'MPTO_working_2-way'!E117)</f>
        <v>2.0599455040871937</v>
      </c>
      <c r="H118" s="30">
        <f>IF(OR($A118="",$B118=""),"",'OddsRatio_working_2-way'!M117)</f>
        <v>1.9433981132056606</v>
      </c>
      <c r="I118" s="30">
        <f>IF(OR($A118="",$B118=""),"",'OddsRatio_working_2-way'!N117)</f>
        <v>2.0599978800063603</v>
      </c>
      <c r="J118" s="30">
        <f>IF('Log_working_2-way'!$D117="","",A118^('Log_working_2-way'!$D117))</f>
        <v>1.9426935194379702</v>
      </c>
      <c r="K118" s="32">
        <f>IF('Log_working_2-way'!$D117="","",B118^('Log_working_2-way'!$D117))</f>
        <v>2.0607901501181232</v>
      </c>
      <c r="L118" s="37">
        <f t="shared" si="18"/>
        <v>0.51413881748071977</v>
      </c>
      <c r="M118" s="37">
        <f t="shared" si="19"/>
        <v>0.48586118251928012</v>
      </c>
      <c r="N118" s="38">
        <v>214</v>
      </c>
      <c r="O118" s="38">
        <f t="shared" si="20"/>
        <v>100.77248677248677</v>
      </c>
      <c r="P118" s="38">
        <f t="shared" si="21"/>
        <v>107</v>
      </c>
      <c r="Q118" s="38">
        <f t="shared" si="22"/>
        <v>107</v>
      </c>
      <c r="R118" s="38">
        <f t="shared" si="23"/>
        <v>113.22751322751324</v>
      </c>
      <c r="S118" s="39">
        <f t="shared" si="24"/>
        <v>-6.2275132275132279</v>
      </c>
      <c r="T118" s="39">
        <f t="shared" si="25"/>
        <v>-6.2275132275132421</v>
      </c>
      <c r="U118" t="s">
        <v>268</v>
      </c>
      <c r="V118" t="s">
        <v>215</v>
      </c>
      <c r="W118" t="s">
        <v>271</v>
      </c>
      <c r="X118" s="48" t="s">
        <v>450</v>
      </c>
      <c r="Y118" s="41"/>
    </row>
    <row r="119" spans="1:25" ht="15" x14ac:dyDescent="0.25">
      <c r="A119">
        <v>2.19</v>
      </c>
      <c r="B119">
        <v>1.74</v>
      </c>
      <c r="C119" s="29">
        <f t="shared" si="17"/>
        <v>3.1333648244370904E-2</v>
      </c>
      <c r="D119" s="30">
        <f>IF(OR($A119="",$B119=""),"",A119*'MPTO_working_2-way'!$G118)</f>
        <v>2.2586206896551722</v>
      </c>
      <c r="E119" s="32">
        <f>IF(OR($A119="",$B119=""),"",B119*'MPTO_working_2-way'!$G118)</f>
        <v>1.7945205479452053</v>
      </c>
      <c r="F119" s="30">
        <f>IF(OR($A119="",$B119=""),"",'MPTO_working_2-way'!D118)</f>
        <v>2.2678093197643276</v>
      </c>
      <c r="G119" s="32">
        <f>IF(OR($A119="",$B119=""),"",'MPTO_working_2-way'!E118)</f>
        <v>1.7887621461765948</v>
      </c>
      <c r="H119" s="30">
        <f>IF(OR($A119="",$B119=""),"",'OddsRatio_working_2-way'!M118)</f>
        <v>2.2681120250624973</v>
      </c>
      <c r="I119" s="30">
        <f>IF(OR($A119="",$B119=""),"",'OddsRatio_working_2-way'!N118)</f>
        <v>1.7885738643245783</v>
      </c>
      <c r="J119" s="30">
        <f>IF('Log_working_2-way'!$D118="","",A119^('Log_working_2-way'!$D118))</f>
        <v>2.2723226675973618</v>
      </c>
      <c r="K119" s="32">
        <f>IF('Log_working_2-way'!$D118="","",B119^('Log_working_2-way'!$D118))</f>
        <v>1.7859641468844982</v>
      </c>
      <c r="L119" s="37">
        <f t="shared" si="18"/>
        <v>0.44274809160305351</v>
      </c>
      <c r="M119" s="37">
        <f t="shared" si="19"/>
        <v>0.5572519083969466</v>
      </c>
      <c r="N119" s="38">
        <v>215</v>
      </c>
      <c r="O119" s="38">
        <f t="shared" si="20"/>
        <v>116.82648401826484</v>
      </c>
      <c r="P119" s="38">
        <f t="shared" si="21"/>
        <v>91.436781609195407</v>
      </c>
      <c r="Q119" s="38">
        <f t="shared" si="22"/>
        <v>123.56321839080459</v>
      </c>
      <c r="R119" s="38">
        <f t="shared" si="23"/>
        <v>98.173515981735164</v>
      </c>
      <c r="S119" s="39">
        <f t="shared" si="24"/>
        <v>-6.7367343725397575</v>
      </c>
      <c r="T119" s="39">
        <f t="shared" si="25"/>
        <v>-6.7367343725397575</v>
      </c>
      <c r="U119" t="s">
        <v>259</v>
      </c>
      <c r="V119" t="s">
        <v>267</v>
      </c>
      <c r="W119" t="s">
        <v>271</v>
      </c>
      <c r="X119" s="48" t="s">
        <v>450</v>
      </c>
      <c r="Y119" s="41"/>
    </row>
    <row r="120" spans="1:25" ht="15" x14ac:dyDescent="0.25">
      <c r="A120">
        <v>2</v>
      </c>
      <c r="B120">
        <v>1.89</v>
      </c>
      <c r="C120" s="29">
        <f t="shared" si="17"/>
        <v>2.9100529100529293E-2</v>
      </c>
      <c r="D120" s="30">
        <f>IF(OR($A120="",$B120=""),"",A120*'MPTO_working_2-way'!$G119)</f>
        <v>2.0582010582010586</v>
      </c>
      <c r="E120" s="32">
        <f>IF(OR($A120="",$B120=""),"",B120*'MPTO_working_2-way'!$G119)</f>
        <v>1.9450000000000003</v>
      </c>
      <c r="F120" s="30">
        <f>IF(OR($A120="",$B120=""),"",'MPTO_working_2-way'!D119)</f>
        <v>2.0599455040871937</v>
      </c>
      <c r="G120" s="32">
        <f>IF(OR($A120="",$B120=""),"",'MPTO_working_2-way'!E119)</f>
        <v>1.9434447300771212</v>
      </c>
      <c r="H120" s="30">
        <f>IF(OR($A120="",$B120=""),"",'OddsRatio_working_2-way'!M119)</f>
        <v>2.0599978800063603</v>
      </c>
      <c r="I120" s="30">
        <f>IF(OR($A120="",$B120=""),"",'OddsRatio_working_2-way'!N119)</f>
        <v>1.9433981132056606</v>
      </c>
      <c r="J120" s="30">
        <f>IF('Log_working_2-way'!$D119="","",A120^('Log_working_2-way'!$D119))</f>
        <v>2.0607901501181232</v>
      </c>
      <c r="K120" s="32">
        <f>IF('Log_working_2-way'!$D119="","",B120^('Log_working_2-way'!$D119))</f>
        <v>1.9426935194379702</v>
      </c>
      <c r="L120" s="37">
        <f t="shared" si="18"/>
        <v>0.48586118251928012</v>
      </c>
      <c r="M120" s="37">
        <f t="shared" si="19"/>
        <v>0.51413881748071977</v>
      </c>
      <c r="N120" s="38">
        <v>216</v>
      </c>
      <c r="O120" s="38">
        <f t="shared" si="20"/>
        <v>108</v>
      </c>
      <c r="P120" s="38">
        <f t="shared" si="21"/>
        <v>101.71428571428571</v>
      </c>
      <c r="Q120" s="38">
        <f t="shared" si="22"/>
        <v>114.28571428571431</v>
      </c>
      <c r="R120" s="38">
        <f t="shared" si="23"/>
        <v>108</v>
      </c>
      <c r="S120" s="39">
        <f t="shared" si="24"/>
        <v>-6.285714285714306</v>
      </c>
      <c r="T120" s="39">
        <f t="shared" si="25"/>
        <v>-6.2857142857142918</v>
      </c>
      <c r="U120" t="s">
        <v>217</v>
      </c>
      <c r="V120" t="s">
        <v>260</v>
      </c>
      <c r="W120" t="s">
        <v>271</v>
      </c>
      <c r="X120" s="48" t="s">
        <v>450</v>
      </c>
      <c r="Y120" s="41"/>
    </row>
    <row r="121" spans="1:25" ht="15" x14ac:dyDescent="0.25">
      <c r="A121">
        <v>1.69</v>
      </c>
      <c r="B121">
        <v>2.19</v>
      </c>
      <c r="C121" s="29">
        <f t="shared" si="17"/>
        <v>4.8336980897571102E-2</v>
      </c>
      <c r="D121" s="30">
        <f>IF(OR($A121="",$B121=""),"",A121*'MPTO_working_2-way'!$G120)</f>
        <v>1.7716894977168951</v>
      </c>
      <c r="E121" s="32">
        <f>IF(OR($A121="",$B121=""),"",B121*'MPTO_working_2-way'!$G120)</f>
        <v>2.2958579881656807</v>
      </c>
      <c r="F121" s="30">
        <f>IF(OR($A121="",$B121=""),"",'MPTO_working_2-way'!D120)</f>
        <v>1.7619671038537528</v>
      </c>
      <c r="G121" s="32">
        <f>IF(OR($A121="",$B121=""),"",'MPTO_working_2-way'!E120)</f>
        <v>2.3123926150385805</v>
      </c>
      <c r="H121" s="30">
        <f>IF(OR($A121="",$B121=""),"",'OddsRatio_working_2-way'!M120)</f>
        <v>1.761466961051567</v>
      </c>
      <c r="I121" s="30">
        <f>IF(OR($A121="",$B121=""),"",'OddsRatio_working_2-way'!N120)</f>
        <v>2.3132546139874859</v>
      </c>
      <c r="J121" s="30">
        <f>IF('Log_working_2-way'!$D120="","",A121^('Log_working_2-way'!$D120))</f>
        <v>1.7570098765015589</v>
      </c>
      <c r="K121" s="32">
        <f>IF('Log_working_2-way'!$D120="","",B121^('Log_working_2-way'!$D120))</f>
        <v>2.3209867282319023</v>
      </c>
      <c r="L121" s="37">
        <f t="shared" si="18"/>
        <v>0.56443298969072164</v>
      </c>
      <c r="M121" s="37">
        <f t="shared" si="19"/>
        <v>0.4355670103092783</v>
      </c>
      <c r="N121" s="38">
        <v>217</v>
      </c>
      <c r="O121" s="38">
        <f t="shared" si="20"/>
        <v>88.597633136094657</v>
      </c>
      <c r="P121" s="38">
        <f t="shared" si="21"/>
        <v>117.9132420091324</v>
      </c>
      <c r="Q121" s="38">
        <f t="shared" si="22"/>
        <v>99.086757990867582</v>
      </c>
      <c r="R121" s="38">
        <f t="shared" si="23"/>
        <v>128.40236686390534</v>
      </c>
      <c r="S121" s="39">
        <f t="shared" si="24"/>
        <v>-10.489124854772925</v>
      </c>
      <c r="T121" s="39">
        <f t="shared" si="25"/>
        <v>-10.489124854772939</v>
      </c>
      <c r="U121" t="s">
        <v>400</v>
      </c>
      <c r="V121" t="s">
        <v>319</v>
      </c>
      <c r="W121" t="s">
        <v>435</v>
      </c>
      <c r="X121" s="48" t="s">
        <v>451</v>
      </c>
      <c r="Y121" s="41"/>
    </row>
    <row r="122" spans="1:25" ht="15" x14ac:dyDescent="0.25">
      <c r="A122">
        <v>1.6</v>
      </c>
      <c r="B122">
        <v>2.37</v>
      </c>
      <c r="C122" s="29">
        <f t="shared" si="17"/>
        <v>4.6940928270042148E-2</v>
      </c>
      <c r="D122" s="30">
        <f>IF(OR($A122="",$B122=""),"",A122*'MPTO_working_2-way'!$G121)</f>
        <v>1.6751054852320675</v>
      </c>
      <c r="E122" s="32">
        <f>IF(OR($A122="",$B122=""),"",B122*'MPTO_working_2-way'!$G121)</f>
        <v>2.4812500000000002</v>
      </c>
      <c r="F122" s="30">
        <f>IF(OR($A122="",$B122=""),"",'MPTO_working_2-way'!D121)</f>
        <v>1.6624287593160894</v>
      </c>
      <c r="G122" s="32">
        <f>IF(OR($A122="",$B122=""),"",'MPTO_working_2-way'!E121)</f>
        <v>2.5095962938451355</v>
      </c>
      <c r="H122" s="30">
        <f>IF(OR($A122="",$B122=""),"",'OddsRatio_working_2-way'!M121)</f>
        <v>1.6617825960083583</v>
      </c>
      <c r="I122" s="30">
        <f>IF(OR($A122="",$B122=""),"",'OddsRatio_working_2-way'!N121)</f>
        <v>2.5110702608857518</v>
      </c>
      <c r="J122" s="30">
        <f>IF('Log_working_2-way'!$D121="","",A122^('Log_working_2-way'!$D121))</f>
        <v>1.6559759798683542</v>
      </c>
      <c r="K122" s="32">
        <f>IF('Log_working_2-way'!$D121="","",B122^('Log_working_2-way'!$D121))</f>
        <v>2.524446063100616</v>
      </c>
      <c r="L122" s="37">
        <f t="shared" si="18"/>
        <v>0.59697732997481112</v>
      </c>
      <c r="M122" s="37">
        <f t="shared" si="19"/>
        <v>0.40302267002518888</v>
      </c>
      <c r="N122" s="38">
        <v>218</v>
      </c>
      <c r="O122" s="38">
        <f t="shared" si="20"/>
        <v>81.75</v>
      </c>
      <c r="P122" s="38">
        <f t="shared" si="21"/>
        <v>126.01687763713078</v>
      </c>
      <c r="Q122" s="38">
        <f t="shared" si="22"/>
        <v>91.983122362869182</v>
      </c>
      <c r="R122" s="38">
        <f t="shared" si="23"/>
        <v>136.25</v>
      </c>
      <c r="S122" s="39">
        <f t="shared" si="24"/>
        <v>-10.233122362869182</v>
      </c>
      <c r="T122" s="39">
        <f t="shared" si="25"/>
        <v>-10.233122362869224</v>
      </c>
      <c r="U122" t="s">
        <v>318</v>
      </c>
      <c r="V122" t="s">
        <v>401</v>
      </c>
      <c r="W122" t="s">
        <v>435</v>
      </c>
      <c r="X122" s="48" t="s">
        <v>451</v>
      </c>
      <c r="Y122" s="41"/>
    </row>
    <row r="123" spans="1:25" ht="15" x14ac:dyDescent="0.25">
      <c r="A123">
        <v>1.57</v>
      </c>
      <c r="B123">
        <v>2.4300000000000002</v>
      </c>
      <c r="C123" s="29">
        <f t="shared" si="17"/>
        <v>4.846530890409162E-2</v>
      </c>
      <c r="D123" s="30">
        <f>IF(OR($A123="",$B123=""),"",A123*'MPTO_working_2-way'!$G122)</f>
        <v>1.6460905349794239</v>
      </c>
      <c r="E123" s="32">
        <f>IF(OR($A123="",$B123=""),"",B123*'MPTO_working_2-way'!$G122)</f>
        <v>2.547770700636943</v>
      </c>
      <c r="F123" s="30">
        <f>IF(OR($A123="",$B123=""),"",'MPTO_working_2-way'!D122)</f>
        <v>1.6320934311565529</v>
      </c>
      <c r="G123" s="32">
        <f>IF(OR($A123="",$B123=""),"",'MPTO_working_2-way'!E122)</f>
        <v>2.5820446008595312</v>
      </c>
      <c r="H123" s="30">
        <f>IF(OR($A123="",$B123=""),"",'OddsRatio_working_2-way'!M122)</f>
        <v>1.6313488723371565</v>
      </c>
      <c r="I123" s="30">
        <f>IF(OR($A123="",$B123=""),"",'OddsRatio_working_2-way'!N122)</f>
        <v>2.5839103288458478</v>
      </c>
      <c r="J123" s="30">
        <f>IF('Log_working_2-way'!$D122="","",A123^('Log_working_2-way'!$D122))</f>
        <v>1.6249291038371019</v>
      </c>
      <c r="K123" s="32">
        <f>IF('Log_working_2-way'!$D122="","",B123^('Log_working_2-way'!$D122))</f>
        <v>2.6001815147642611</v>
      </c>
      <c r="L123" s="37">
        <f t="shared" si="18"/>
        <v>0.60749999999999993</v>
      </c>
      <c r="M123" s="37">
        <f t="shared" si="19"/>
        <v>0.39249999999999996</v>
      </c>
      <c r="N123" s="38">
        <v>219</v>
      </c>
      <c r="O123" s="38">
        <f t="shared" si="20"/>
        <v>79.509554140127406</v>
      </c>
      <c r="P123" s="38">
        <f t="shared" si="21"/>
        <v>128.87654320987656</v>
      </c>
      <c r="Q123" s="38">
        <f t="shared" si="22"/>
        <v>90.123456790123441</v>
      </c>
      <c r="R123" s="38">
        <f t="shared" si="23"/>
        <v>139.49044585987261</v>
      </c>
      <c r="S123" s="39">
        <f t="shared" si="24"/>
        <v>-10.613902649996035</v>
      </c>
      <c r="T123" s="39">
        <f t="shared" si="25"/>
        <v>-10.613902649996049</v>
      </c>
      <c r="U123" t="s">
        <v>316</v>
      </c>
      <c r="V123" t="s">
        <v>399</v>
      </c>
      <c r="W123" t="s">
        <v>435</v>
      </c>
      <c r="X123" s="48" t="s">
        <v>451</v>
      </c>
      <c r="Y123" s="41"/>
    </row>
    <row r="124" spans="1:25" ht="15" x14ac:dyDescent="0.25">
      <c r="A124">
        <v>1.65</v>
      </c>
      <c r="B124">
        <v>2.27</v>
      </c>
      <c r="C124" s="29">
        <f t="shared" si="17"/>
        <v>4.658924042183954E-2</v>
      </c>
      <c r="D124" s="30">
        <f>IF(OR($A124="",$B124=""),"",A124*'MPTO_working_2-way'!$G123)</f>
        <v>1.7268722466960351</v>
      </c>
      <c r="E124" s="32">
        <f>IF(OR($A124="",$B124=""),"",B124*'MPTO_working_2-way'!$G123)</f>
        <v>2.375757575757576</v>
      </c>
      <c r="F124" s="30">
        <f>IF(OR($A124="",$B124=""),"",'MPTO_working_2-way'!D123)</f>
        <v>1.7159546443706333</v>
      </c>
      <c r="G124" s="32">
        <f>IF(OR($A124="",$B124=""),"",'MPTO_working_2-way'!E123)</f>
        <v>2.3967365221564547</v>
      </c>
      <c r="H124" s="30">
        <f>IF(OR($A124="",$B124=""),"",'OddsRatio_working_2-way'!M123)</f>
        <v>1.715409689354322</v>
      </c>
      <c r="I124" s="30">
        <f>IF(OR($A124="",$B124=""),"",'OddsRatio_working_2-way'!N123)</f>
        <v>2.3978004699692139</v>
      </c>
      <c r="J124" s="30">
        <f>IF('Log_working_2-way'!$D123="","",A124^('Log_working_2-way'!$D123))</f>
        <v>1.71041144302911</v>
      </c>
      <c r="K124" s="32">
        <f>IF('Log_working_2-way'!$D123="","",B124^('Log_working_2-way'!$D123))</f>
        <v>2.4076349836585891</v>
      </c>
      <c r="L124" s="37">
        <f t="shared" si="18"/>
        <v>0.57908163265306123</v>
      </c>
      <c r="M124" s="37">
        <f t="shared" si="19"/>
        <v>0.42091836734693872</v>
      </c>
      <c r="N124" s="38">
        <v>220</v>
      </c>
      <c r="O124" s="38">
        <f t="shared" si="20"/>
        <v>86.666666666666671</v>
      </c>
      <c r="P124" s="38">
        <f t="shared" si="21"/>
        <v>123.08370044052862</v>
      </c>
      <c r="Q124" s="38">
        <f t="shared" si="22"/>
        <v>96.916299559471355</v>
      </c>
      <c r="R124" s="38">
        <f t="shared" si="23"/>
        <v>133.33333333333334</v>
      </c>
      <c r="S124" s="39">
        <f t="shared" si="24"/>
        <v>-10.249632892804684</v>
      </c>
      <c r="T124" s="39">
        <f t="shared" si="25"/>
        <v>-10.249632892804726</v>
      </c>
      <c r="U124" t="s">
        <v>398</v>
      </c>
      <c r="V124" t="s">
        <v>445</v>
      </c>
      <c r="W124" t="s">
        <v>435</v>
      </c>
      <c r="X124" s="48" t="s">
        <v>451</v>
      </c>
      <c r="Y124" s="41"/>
    </row>
    <row r="125" spans="1:25" ht="15" x14ac:dyDescent="0.25">
      <c r="A125">
        <v>1.72</v>
      </c>
      <c r="B125">
        <v>2.1800000000000002</v>
      </c>
      <c r="C125" s="29">
        <f t="shared" si="17"/>
        <v>4.0110945167484591E-2</v>
      </c>
      <c r="D125" s="30">
        <f>IF(OR($A125="",$B125=""),"",A125*'MPTO_working_2-way'!$G124)</f>
        <v>1.7889908256880735</v>
      </c>
      <c r="E125" s="32">
        <f>IF(OR($A125="",$B125=""),"",B125*'MPTO_working_2-way'!$G124)</f>
        <v>2.2674418604651168</v>
      </c>
      <c r="F125" s="30">
        <f>IF(OR($A125="",$B125=""),"",'MPTO_working_2-way'!D124)</f>
        <v>1.7814519194222731</v>
      </c>
      <c r="G125" s="32">
        <f>IF(OR($A125="",$B125=""),"",'MPTO_working_2-way'!E124)</f>
        <v>2.2796692607003894</v>
      </c>
      <c r="H125" s="30">
        <f>IF(OR($A125="",$B125=""),"",'OddsRatio_working_2-way'!M124)</f>
        <v>1.7811334658849434</v>
      </c>
      <c r="I125" s="30">
        <f>IF(OR($A125="",$B125=""),"",'OddsRatio_working_2-way'!N124)</f>
        <v>2.2801909579781015</v>
      </c>
      <c r="J125" s="30">
        <f>IF('Log_working_2-way'!$D124="","",A125^('Log_working_2-way'!$D124))</f>
        <v>1.7776962484765699</v>
      </c>
      <c r="K125" s="32">
        <f>IF('Log_working_2-way'!$D124="","",B125^('Log_working_2-way'!$D124))</f>
        <v>2.2858490727693308</v>
      </c>
      <c r="L125" s="37">
        <f t="shared" si="18"/>
        <v>0.55897435897435888</v>
      </c>
      <c r="M125" s="37">
        <f t="shared" si="19"/>
        <v>0.44102564102564096</v>
      </c>
      <c r="N125" s="38">
        <v>221</v>
      </c>
      <c r="O125" s="38">
        <f t="shared" si="20"/>
        <v>92.511627906976756</v>
      </c>
      <c r="P125" s="38">
        <f t="shared" si="21"/>
        <v>119.62385321100918</v>
      </c>
      <c r="Q125" s="38">
        <f t="shared" si="22"/>
        <v>101.37614678899082</v>
      </c>
      <c r="R125" s="38">
        <f t="shared" si="23"/>
        <v>128.48837209302326</v>
      </c>
      <c r="S125" s="39">
        <f t="shared" si="24"/>
        <v>-8.8645188820140675</v>
      </c>
      <c r="T125" s="39">
        <f t="shared" si="25"/>
        <v>-8.8645188820140817</v>
      </c>
      <c r="U125" t="s">
        <v>197</v>
      </c>
      <c r="V125" t="s">
        <v>225</v>
      </c>
      <c r="W125" t="s">
        <v>269</v>
      </c>
      <c r="X125" s="48" t="s">
        <v>451</v>
      </c>
      <c r="Y125" s="41"/>
    </row>
    <row r="126" spans="1:25" ht="15" x14ac:dyDescent="0.25">
      <c r="A126">
        <v>1.37</v>
      </c>
      <c r="B126">
        <v>3.13</v>
      </c>
      <c r="C126" s="29">
        <f t="shared" si="17"/>
        <v>4.9415825190643803E-2</v>
      </c>
      <c r="D126" s="30">
        <f>IF(OR($A126="",$B126=""),"",A126*'MPTO_working_2-way'!$G125)</f>
        <v>1.4376996805111821</v>
      </c>
      <c r="E126" s="32">
        <f>IF(OR($A126="",$B126=""),"",B126*'MPTO_working_2-way'!$G125)</f>
        <v>3.2846715328467151</v>
      </c>
      <c r="F126" s="30">
        <f>IF(OR($A126="",$B126=""),"",'MPTO_working_2-way'!D125)</f>
        <v>1.4179990410211472</v>
      </c>
      <c r="G126" s="32">
        <f>IF(OR($A126="",$B126=""),"",'MPTO_working_2-way'!E125)</f>
        <v>3.3923499861556108</v>
      </c>
      <c r="H126" s="30">
        <f>IF(OR($A126="",$B126=""),"",'OddsRatio_working_2-way'!M125)</f>
        <v>1.4167840210322289</v>
      </c>
      <c r="I126" s="30">
        <f>IF(OR($A126="",$B126=""),"",'OddsRatio_working_2-way'!N125)</f>
        <v>3.3993242291855337</v>
      </c>
      <c r="J126" s="30">
        <f>IF('Log_working_2-way'!$D125="","",A126^('Log_working_2-way'!$D125))</f>
        <v>1.4076433636862202</v>
      </c>
      <c r="K126" s="32">
        <f>IF('Log_working_2-way'!$D125="","",B126^('Log_working_2-way'!$D125))</f>
        <v>3.4531246895415397</v>
      </c>
      <c r="L126" s="37">
        <f t="shared" si="18"/>
        <v>0.69555555555555559</v>
      </c>
      <c r="M126" s="37">
        <f t="shared" si="19"/>
        <v>0.30444444444444446</v>
      </c>
      <c r="N126" s="38">
        <v>222</v>
      </c>
      <c r="O126" s="38">
        <f t="shared" si="20"/>
        <v>59.956204379562074</v>
      </c>
      <c r="P126" s="38">
        <f t="shared" si="21"/>
        <v>151.07348242811503</v>
      </c>
      <c r="Q126" s="38">
        <f t="shared" si="22"/>
        <v>70.926517571884986</v>
      </c>
      <c r="R126" s="38">
        <f t="shared" si="23"/>
        <v>162.04379562043795</v>
      </c>
      <c r="S126" s="39">
        <f t="shared" si="24"/>
        <v>-10.970313192322912</v>
      </c>
      <c r="T126" s="39">
        <f t="shared" si="25"/>
        <v>-10.970313192322919</v>
      </c>
      <c r="U126" t="s">
        <v>222</v>
      </c>
      <c r="V126" t="s">
        <v>183</v>
      </c>
      <c r="W126" t="s">
        <v>269</v>
      </c>
      <c r="X126" s="48" t="s">
        <v>451</v>
      </c>
      <c r="Y126" s="41"/>
    </row>
    <row r="127" spans="1:25" ht="15" x14ac:dyDescent="0.25">
      <c r="A127">
        <v>2.04</v>
      </c>
      <c r="B127">
        <v>1.86</v>
      </c>
      <c r="C127" s="29">
        <f t="shared" si="17"/>
        <v>2.7830487033523088E-2</v>
      </c>
      <c r="D127" s="30">
        <f>IF(OR($A127="",$B127=""),"",A127*'MPTO_working_2-way'!$G126)</f>
        <v>2.096774193548387</v>
      </c>
      <c r="E127" s="32">
        <f>IF(OR($A127="",$B127=""),"",B127*'MPTO_working_2-way'!$G126)</f>
        <v>1.911764705882353</v>
      </c>
      <c r="F127" s="30">
        <f>IF(OR($A127="",$B127=""),"",'MPTO_working_2-way'!D126)</f>
        <v>2.0996015936254984</v>
      </c>
      <c r="G127" s="32">
        <f>IF(OR($A127="",$B127=""),"",'MPTO_working_2-way'!E126)</f>
        <v>1.9094202898550725</v>
      </c>
      <c r="H127" s="30">
        <f>IF(OR($A127="",$B127=""),"",'OddsRatio_working_2-way'!M126)</f>
        <v>2.0996828295383159</v>
      </c>
      <c r="I127" s="30">
        <f>IF(OR($A127="",$B127=""),"",'OddsRatio_working_2-way'!N126)</f>
        <v>1.9093531090412992</v>
      </c>
      <c r="J127" s="30">
        <f>IF('Log_working_2-way'!$D126="","",A127^('Log_working_2-way'!$D126))</f>
        <v>2.1009668261031296</v>
      </c>
      <c r="K127" s="32">
        <f>IF('Log_working_2-way'!$D126="","",B127^('Log_working_2-way'!$D126))</f>
        <v>1.9082925809304243</v>
      </c>
      <c r="L127" s="37">
        <f t="shared" si="18"/>
        <v>0.47692307692307695</v>
      </c>
      <c r="M127" s="37">
        <f t="shared" si="19"/>
        <v>0.52307692307692311</v>
      </c>
      <c r="N127" s="38">
        <v>223</v>
      </c>
      <c r="O127" s="38">
        <f t="shared" si="20"/>
        <v>113.68627450980392</v>
      </c>
      <c r="P127" s="38">
        <f t="shared" si="21"/>
        <v>103.10752688172045</v>
      </c>
      <c r="Q127" s="38">
        <f t="shared" si="22"/>
        <v>119.89247311827957</v>
      </c>
      <c r="R127" s="38">
        <f t="shared" si="23"/>
        <v>109.31372549019608</v>
      </c>
      <c r="S127" s="39">
        <f t="shared" si="24"/>
        <v>-6.2061986084756455</v>
      </c>
      <c r="T127" s="39">
        <f t="shared" si="25"/>
        <v>-6.2061986084756313</v>
      </c>
      <c r="U127" t="s">
        <v>308</v>
      </c>
      <c r="V127" t="s">
        <v>305</v>
      </c>
      <c r="W127" t="s">
        <v>436</v>
      </c>
      <c r="X127" s="48" t="s">
        <v>451</v>
      </c>
      <c r="Y127" s="41"/>
    </row>
    <row r="128" spans="1:25" ht="15" x14ac:dyDescent="0.25">
      <c r="A128">
        <v>1.65</v>
      </c>
      <c r="B128">
        <v>2.23</v>
      </c>
      <c r="C128" s="29">
        <f t="shared" si="17"/>
        <v>5.4491099334148752E-2</v>
      </c>
      <c r="D128" s="30">
        <f>IF(OR($A128="",$B128=""),"",A128*'MPTO_working_2-way'!$G127)</f>
        <v>1.7399103139013454</v>
      </c>
      <c r="E128" s="32">
        <f>IF(OR($A128="",$B128=""),"",B128*'MPTO_working_2-way'!$G127)</f>
        <v>2.3515151515151516</v>
      </c>
      <c r="F128" s="30">
        <f>IF(OR($A128="",$B128=""),"",'MPTO_working_2-way'!D127)</f>
        <v>1.7276675666158001</v>
      </c>
      <c r="G128" s="32">
        <f>IF(OR($A128="",$B128=""),"",'MPTO_working_2-way'!E127)</f>
        <v>2.374253911921278</v>
      </c>
      <c r="H128" s="30">
        <f>IF(OR($A128="",$B128=""),"",'OddsRatio_working_2-way'!M127)</f>
        <v>1.7269492998503024</v>
      </c>
      <c r="I128" s="30">
        <f>IF(OR($A128="",$B128=""),"",'OddsRatio_working_2-way'!N127)</f>
        <v>2.3756117520244189</v>
      </c>
      <c r="J128" s="30">
        <f>IF('Log_working_2-way'!$D127="","",A128^('Log_working_2-way'!$D127))</f>
        <v>1.7213154535788251</v>
      </c>
      <c r="K128" s="32">
        <f>IF('Log_working_2-way'!$D127="","",B128^('Log_working_2-way'!$D127))</f>
        <v>2.3863559903447866</v>
      </c>
      <c r="L128" s="37">
        <f t="shared" si="18"/>
        <v>0.57474226804123707</v>
      </c>
      <c r="M128" s="37">
        <f t="shared" si="19"/>
        <v>0.42525773195876287</v>
      </c>
      <c r="N128" s="38">
        <v>224</v>
      </c>
      <c r="O128" s="38">
        <f t="shared" si="20"/>
        <v>88.242424242424221</v>
      </c>
      <c r="P128" s="38">
        <f t="shared" si="21"/>
        <v>123.55156950672645</v>
      </c>
      <c r="Q128" s="38">
        <f t="shared" si="22"/>
        <v>100.44843049327355</v>
      </c>
      <c r="R128" s="38">
        <f t="shared" si="23"/>
        <v>135.75757575757575</v>
      </c>
      <c r="S128" s="39">
        <f t="shared" si="24"/>
        <v>-12.206006250849327</v>
      </c>
      <c r="T128" s="39">
        <f t="shared" si="25"/>
        <v>-12.206006250849299</v>
      </c>
      <c r="U128" t="s">
        <v>328</v>
      </c>
      <c r="V128" t="s">
        <v>405</v>
      </c>
      <c r="W128" t="s">
        <v>436</v>
      </c>
      <c r="X128" s="48" t="s">
        <v>451</v>
      </c>
      <c r="Y128" s="41"/>
    </row>
    <row r="129" spans="1:25" s="35" customFormat="1" ht="15" x14ac:dyDescent="0.25">
      <c r="A129">
        <v>1.72</v>
      </c>
      <c r="B129">
        <v>2.21</v>
      </c>
      <c r="C129" s="29">
        <f t="shared" si="17"/>
        <v>3.3884036620014824E-2</v>
      </c>
      <c r="D129" s="30">
        <f>IF(OR($A129="",$B129=""),"",A129*'MPTO_working_2-way'!$G128)</f>
        <v>1.7782805429864255</v>
      </c>
      <c r="E129" s="32">
        <f>IF(OR($A129="",$B129=""),"",B129*'MPTO_working_2-way'!$G128)</f>
        <v>2.2848837209302326</v>
      </c>
      <c r="F129" s="30">
        <f>IF(OR($A129="",$B129=""),"",'MPTO_working_2-way'!D128)</f>
        <v>1.7716256524981358</v>
      </c>
      <c r="G129" s="32">
        <f>IF(OR($A129="",$B129=""),"",'MPTO_working_2-way'!E128)</f>
        <v>2.2959652089876781</v>
      </c>
      <c r="H129" s="30">
        <f>IF(OR($A129="",$B129=""),"",'OddsRatio_working_2-way'!M128)</f>
        <v>1.7713892158398703</v>
      </c>
      <c r="I129" s="30">
        <f>IF(OR($A129="",$B129=""),"",'OddsRatio_working_2-way'!N128)</f>
        <v>2.2963624321753371</v>
      </c>
      <c r="J129" s="30">
        <f>IF('Log_working_2-way'!$D128="","",A129^('Log_working_2-way'!$D128))</f>
        <v>1.7683679149287428</v>
      </c>
      <c r="K129" s="32">
        <f>IF('Log_working_2-way'!$D128="","",B129^('Log_working_2-way'!$D128))</f>
        <v>2.3014598613122459</v>
      </c>
      <c r="L129" s="37">
        <f t="shared" si="18"/>
        <v>0.56234096692111957</v>
      </c>
      <c r="M129" s="37">
        <f t="shared" si="19"/>
        <v>0.43765903307888038</v>
      </c>
      <c r="N129" s="38">
        <v>225</v>
      </c>
      <c r="O129" s="38">
        <f t="shared" si="20"/>
        <v>94.186046511627907</v>
      </c>
      <c r="P129" s="38">
        <f t="shared" si="21"/>
        <v>123.19004524886878</v>
      </c>
      <c r="Q129" s="38">
        <f t="shared" si="22"/>
        <v>101.80995475113122</v>
      </c>
      <c r="R129" s="38">
        <f t="shared" si="23"/>
        <v>130.81395348837211</v>
      </c>
      <c r="S129" s="39">
        <f t="shared" si="24"/>
        <v>-7.623908239503308</v>
      </c>
      <c r="T129" s="39">
        <f t="shared" si="25"/>
        <v>-7.6239082395033222</v>
      </c>
      <c r="U129" t="s">
        <v>406</v>
      </c>
      <c r="V129" t="s">
        <v>408</v>
      </c>
      <c r="W129" t="s">
        <v>436</v>
      </c>
      <c r="X129" s="48" t="s">
        <v>451</v>
      </c>
      <c r="Y129" s="41"/>
    </row>
    <row r="130" spans="1:25" ht="15" x14ac:dyDescent="0.25">
      <c r="A130">
        <v>1.78</v>
      </c>
      <c r="B130">
        <v>2.1</v>
      </c>
      <c r="C130" s="29">
        <f t="shared" si="17"/>
        <v>3.7988228999465079E-2</v>
      </c>
      <c r="D130" s="30">
        <f>IF(OR($A130="",$B130=""),"",A130*'MPTO_working_2-way'!$G129)</f>
        <v>1.8476190476190479</v>
      </c>
      <c r="E130" s="32">
        <f>IF(OR($A130="",$B130=""),"",B130*'MPTO_working_2-way'!$G129)</f>
        <v>2.1797752808988768</v>
      </c>
      <c r="F130" s="30">
        <f>IF(OR($A130="",$B130=""),"",'MPTO_working_2-way'!D129)</f>
        <v>1.8422868408082802</v>
      </c>
      <c r="G130" s="32">
        <f>IF(OR($A130="",$B130=""),"",'MPTO_working_2-way'!E129)</f>
        <v>2.1872440023405506</v>
      </c>
      <c r="H130" s="30">
        <f>IF(OR($A130="",$B130=""),"",'OddsRatio_working_2-way'!M129)</f>
        <v>1.8420753583206844</v>
      </c>
      <c r="I130" s="30">
        <f>IF(OR($A130="",$B130=""),"",'OddsRatio_working_2-way'!N129)</f>
        <v>2.1875421719907089</v>
      </c>
      <c r="J130" s="30">
        <f>IF('Log_working_2-way'!$D129="","",A130^('Log_working_2-way'!$D129))</f>
        <v>1.8396466235294411</v>
      </c>
      <c r="K130" s="32">
        <f>IF('Log_working_2-way'!$D129="","",B130^('Log_working_2-way'!$D129))</f>
        <v>2.1909772182449698</v>
      </c>
      <c r="L130" s="37">
        <f t="shared" si="18"/>
        <v>0.54123711340206171</v>
      </c>
      <c r="M130" s="37">
        <f t="shared" si="19"/>
        <v>0.45876288659793807</v>
      </c>
      <c r="N130" s="38">
        <v>226</v>
      </c>
      <c r="O130" s="38">
        <f t="shared" si="20"/>
        <v>99.033707865168566</v>
      </c>
      <c r="P130" s="38">
        <f t="shared" si="21"/>
        <v>118.38095238095238</v>
      </c>
      <c r="Q130" s="38">
        <f t="shared" si="22"/>
        <v>107.61904761904761</v>
      </c>
      <c r="R130" s="38">
        <f t="shared" si="23"/>
        <v>126.96629213483146</v>
      </c>
      <c r="S130" s="39">
        <f t="shared" si="24"/>
        <v>-8.5853397538790404</v>
      </c>
      <c r="T130" s="39">
        <f t="shared" si="25"/>
        <v>-8.585339753879083</v>
      </c>
      <c r="U130" t="s">
        <v>412</v>
      </c>
      <c r="V130" t="s">
        <v>446</v>
      </c>
      <c r="W130" t="s">
        <v>300</v>
      </c>
      <c r="X130" s="48" t="s">
        <v>451</v>
      </c>
      <c r="Y130" s="41"/>
    </row>
    <row r="131" spans="1:25" ht="15" x14ac:dyDescent="0.25">
      <c r="A131">
        <v>1.76</v>
      </c>
      <c r="B131">
        <v>2.13</v>
      </c>
      <c r="C131" s="29">
        <f t="shared" ref="C131:C182" si="26">IF(OR($A131="",$B131=""),"",(1/A131)+(1/B131)-1)</f>
        <v>3.7665386256935607E-2</v>
      </c>
      <c r="D131" s="30">
        <f>IF(OR($A131="",$B131=""),"",A131*'MPTO_working_2-way'!$G130)</f>
        <v>1.8262910798122067</v>
      </c>
      <c r="E131" s="32">
        <f>IF(OR($A131="",$B131=""),"",B131*'MPTO_working_2-way'!$G130)</f>
        <v>2.2102272727272729</v>
      </c>
      <c r="F131" s="30">
        <f>IF(OR($A131="",$B131=""),"",'MPTO_working_2-way'!D130)</f>
        <v>1.8203360202000585</v>
      </c>
      <c r="G131" s="32">
        <f>IF(OR($A131="",$B131=""),"",'MPTO_working_2-way'!E130)</f>
        <v>2.2190126672191313</v>
      </c>
      <c r="H131" s="30">
        <f>IF(OR($A131="",$B131=""),"",'OddsRatio_working_2-way'!M130)</f>
        <v>1.8201014398727853</v>
      </c>
      <c r="I131" s="30">
        <f>IF(OR($A131="",$B131=""),"",'OddsRatio_working_2-way'!N130)</f>
        <v>2.2193613513897996</v>
      </c>
      <c r="J131" s="30">
        <f>IF('Log_working_2-way'!$D130="","",A131^('Log_working_2-way'!$D130))</f>
        <v>1.8173902621748135</v>
      </c>
      <c r="K131" s="32">
        <f>IF('Log_working_2-way'!$D130="","",B131^('Log_working_2-way'!$D130))</f>
        <v>2.2234058151600675</v>
      </c>
      <c r="L131" s="37">
        <f t="shared" si="18"/>
        <v>0.54755784061696655</v>
      </c>
      <c r="M131" s="37">
        <f t="shared" si="19"/>
        <v>0.45244215938303339</v>
      </c>
      <c r="N131" s="38">
        <v>227</v>
      </c>
      <c r="O131" s="38">
        <f t="shared" si="20"/>
        <v>98.022727272727266</v>
      </c>
      <c r="P131" s="38">
        <f t="shared" si="21"/>
        <v>120.42723004694835</v>
      </c>
      <c r="Q131" s="38">
        <f t="shared" si="22"/>
        <v>106.57276995305165</v>
      </c>
      <c r="R131" s="38">
        <f t="shared" si="23"/>
        <v>128.97727272727275</v>
      </c>
      <c r="S131" s="39">
        <f t="shared" si="24"/>
        <v>-8.5500426803243812</v>
      </c>
      <c r="T131" s="39">
        <f t="shared" si="25"/>
        <v>-8.5500426803243954</v>
      </c>
      <c r="U131" t="s">
        <v>310</v>
      </c>
      <c r="V131" t="s">
        <v>409</v>
      </c>
      <c r="W131" t="s">
        <v>300</v>
      </c>
      <c r="X131" s="48" t="s">
        <v>451</v>
      </c>
      <c r="Y131" s="41"/>
    </row>
    <row r="132" spans="1:25" ht="15" x14ac:dyDescent="0.25">
      <c r="A132">
        <v>1.96</v>
      </c>
      <c r="B132">
        <v>1.91</v>
      </c>
      <c r="C132" s="29">
        <f t="shared" si="26"/>
        <v>3.3764291056736839E-2</v>
      </c>
      <c r="D132" s="30">
        <f>IF(OR($A132="",$B132=""),"",A132*'MPTO_working_2-way'!$G131)</f>
        <v>2.0261780104712042</v>
      </c>
      <c r="E132" s="32">
        <f>IF(OR($A132="",$B132=""),"",B132*'MPTO_working_2-way'!$G131)</f>
        <v>1.9744897959183674</v>
      </c>
      <c r="F132" s="30">
        <f>IF(OR($A132="",$B132=""),"",'MPTO_working_2-way'!D131)</f>
        <v>2.0270738574832143</v>
      </c>
      <c r="G132" s="32">
        <f>IF(OR($A132="",$B132=""),"",'MPTO_working_2-way'!E131)</f>
        <v>1.9736398144242935</v>
      </c>
      <c r="H132" s="30">
        <f>IF(OR($A132="",$B132=""),"",'OddsRatio_working_2-way'!M131)</f>
        <v>2.0271051820261912</v>
      </c>
      <c r="I132" s="30">
        <f>IF(OR($A132="",$B132=""),"",'OddsRatio_working_2-way'!N131)</f>
        <v>1.9736101204623264</v>
      </c>
      <c r="J132" s="30">
        <f>IF('Log_working_2-way'!$D131="","",A132^('Log_working_2-way'!$D131))</f>
        <v>2.0275133700590602</v>
      </c>
      <c r="K132" s="32">
        <f>IF('Log_working_2-way'!$D131="","",B132^('Log_working_2-way'!$D131))</f>
        <v>1.9732233459331785</v>
      </c>
      <c r="L132" s="37">
        <f t="shared" si="18"/>
        <v>0.49354005167958659</v>
      </c>
      <c r="M132" s="37">
        <f t="shared" si="19"/>
        <v>0.50645994832041341</v>
      </c>
      <c r="N132" s="38">
        <v>228</v>
      </c>
      <c r="O132" s="38">
        <f t="shared" si="20"/>
        <v>111.67346938775511</v>
      </c>
      <c r="P132" s="38">
        <f t="shared" si="21"/>
        <v>108.62827225130889</v>
      </c>
      <c r="Q132" s="38">
        <f t="shared" si="22"/>
        <v>119.3717277486911</v>
      </c>
      <c r="R132" s="38">
        <f t="shared" si="23"/>
        <v>116.32653061224489</v>
      </c>
      <c r="S132" s="39">
        <f t="shared" si="24"/>
        <v>-7.6982583609359949</v>
      </c>
      <c r="T132" s="39">
        <f t="shared" si="25"/>
        <v>-7.6982583609360091</v>
      </c>
      <c r="U132" t="s">
        <v>447</v>
      </c>
      <c r="V132" t="s">
        <v>309</v>
      </c>
      <c r="W132" t="s">
        <v>300</v>
      </c>
      <c r="X132" s="48" t="s">
        <v>451</v>
      </c>
      <c r="Y132" s="41"/>
    </row>
    <row r="133" spans="1:25" ht="15" x14ac:dyDescent="0.25">
      <c r="A133">
        <v>1.91</v>
      </c>
      <c r="B133">
        <v>1.96</v>
      </c>
      <c r="C133" s="29">
        <f t="shared" si="26"/>
        <v>3.3764291056736839E-2</v>
      </c>
      <c r="D133" s="30">
        <f>IF(OR($A133="",$B133=""),"",A133*'MPTO_working_2-way'!$G132)</f>
        <v>1.9744897959183674</v>
      </c>
      <c r="E133" s="32">
        <f>IF(OR($A133="",$B133=""),"",B133*'MPTO_working_2-way'!$G132)</f>
        <v>2.0261780104712042</v>
      </c>
      <c r="F133" s="30">
        <f>IF(OR($A133="",$B133=""),"",'MPTO_working_2-way'!D132)</f>
        <v>1.9736398144242935</v>
      </c>
      <c r="G133" s="32">
        <f>IF(OR($A133="",$B133=""),"",'MPTO_working_2-way'!E132)</f>
        <v>2.0270738574832143</v>
      </c>
      <c r="H133" s="30">
        <f>IF(OR($A133="",$B133=""),"",'OddsRatio_working_2-way'!M132)</f>
        <v>1.9736101204623264</v>
      </c>
      <c r="I133" s="30">
        <f>IF(OR($A133="",$B133=""),"",'OddsRatio_working_2-way'!N132)</f>
        <v>2.0271051820261912</v>
      </c>
      <c r="J133" s="30">
        <f>IF('Log_working_2-way'!$D132="","",A133^('Log_working_2-way'!$D132))</f>
        <v>1.9732233459331785</v>
      </c>
      <c r="K133" s="32">
        <f>IF('Log_working_2-way'!$D132="","",B133^('Log_working_2-way'!$D132))</f>
        <v>2.0275133700590602</v>
      </c>
      <c r="L133" s="37">
        <f t="shared" ref="L133:L182" si="27">(1/D133)</f>
        <v>0.50645994832041341</v>
      </c>
      <c r="M133" s="37">
        <f t="shared" ref="M133:M182" si="28">(1/E133)</f>
        <v>0.49354005167958659</v>
      </c>
      <c r="N133" s="38">
        <v>229</v>
      </c>
      <c r="O133" s="38">
        <f t="shared" ref="O133:O182" si="29">(1/A133)*((N133*A133)-N133)</f>
        <v>109.10471204188481</v>
      </c>
      <c r="P133" s="38">
        <f t="shared" ref="P133:P182" si="30">(1/B133)*((N133*B133)-N133)</f>
        <v>112.16326530612244</v>
      </c>
      <c r="Q133" s="38">
        <f t="shared" ref="Q133:Q182" si="31">(1/B133)*N133</f>
        <v>116.83673469387756</v>
      </c>
      <c r="R133" s="38">
        <f t="shared" ref="R133:R182" si="32">(1/A133)*N133</f>
        <v>119.89528795811518</v>
      </c>
      <c r="S133" s="39">
        <f t="shared" ref="S133:S182" si="33">O133-Q133</f>
        <v>-7.7320226519927502</v>
      </c>
      <c r="T133" s="39">
        <f t="shared" ref="T133:T182" si="34">P133-R133</f>
        <v>-7.732022651992736</v>
      </c>
      <c r="U133" t="s">
        <v>330</v>
      </c>
      <c r="V133" t="s">
        <v>411</v>
      </c>
      <c r="W133" t="s">
        <v>300</v>
      </c>
      <c r="X133" s="48" t="s">
        <v>451</v>
      </c>
      <c r="Y133" s="41"/>
    </row>
    <row r="134" spans="1:25" s="35" customFormat="1" ht="15" x14ac:dyDescent="0.25">
      <c r="A134">
        <v>1.81</v>
      </c>
      <c r="B134">
        <v>2.0499999999999998</v>
      </c>
      <c r="C134" s="29">
        <f t="shared" si="26"/>
        <v>4.0291065894084488E-2</v>
      </c>
      <c r="D134" s="30">
        <f>IF(OR($A134="",$B134=""),"",A134*'MPTO_working_2-way'!$G133)</f>
        <v>1.882926829268293</v>
      </c>
      <c r="E134" s="32">
        <f>IF(OR($A134="",$B134=""),"",B134*'MPTO_working_2-way'!$G133)</f>
        <v>2.132596685082873</v>
      </c>
      <c r="F134" s="30">
        <f>IF(OR($A134="",$B134=""),"",'MPTO_working_2-way'!D133)</f>
        <v>1.8784963928616634</v>
      </c>
      <c r="G134" s="32">
        <f>IF(OR($A134="",$B134=""),"",'MPTO_working_2-way'!E133)</f>
        <v>2.1383086010661287</v>
      </c>
      <c r="H134" s="30">
        <f>IF(OR($A134="",$B134=""),"",'OddsRatio_working_2-way'!M133)</f>
        <v>1.8783100656536802</v>
      </c>
      <c r="I134" s="30">
        <f>IF(OR($A134="",$B134=""),"",'OddsRatio_working_2-way'!N133)</f>
        <v>2.1385500851066221</v>
      </c>
      <c r="J134" s="30">
        <f>IF('Log_working_2-way'!$D133="","",A134^('Log_working_2-way'!$D133))</f>
        <v>1.8762874687184776</v>
      </c>
      <c r="K134" s="32">
        <f>IF('Log_working_2-way'!$D133="","",B134^('Log_working_2-way'!$D133))</f>
        <v>2.1411780217081708</v>
      </c>
      <c r="L134" s="37">
        <f t="shared" si="27"/>
        <v>0.53108808290155429</v>
      </c>
      <c r="M134" s="37">
        <f t="shared" si="28"/>
        <v>0.4689119170984456</v>
      </c>
      <c r="N134" s="38">
        <v>230</v>
      </c>
      <c r="O134" s="38">
        <f t="shared" si="29"/>
        <v>102.92817679558013</v>
      </c>
      <c r="P134" s="38">
        <f t="shared" si="30"/>
        <v>117.80487804878047</v>
      </c>
      <c r="Q134" s="38">
        <f t="shared" si="31"/>
        <v>112.19512195121952</v>
      </c>
      <c r="R134" s="38">
        <f t="shared" si="32"/>
        <v>127.0718232044199</v>
      </c>
      <c r="S134" s="39">
        <f t="shared" si="33"/>
        <v>-9.2669451556393909</v>
      </c>
      <c r="T134" s="39">
        <f t="shared" si="34"/>
        <v>-9.2669451556394336</v>
      </c>
      <c r="U134" t="s">
        <v>230</v>
      </c>
      <c r="V134" t="s">
        <v>227</v>
      </c>
      <c r="W134" t="s">
        <v>270</v>
      </c>
      <c r="X134" s="48" t="s">
        <v>451</v>
      </c>
      <c r="Y134" s="41"/>
    </row>
    <row r="135" spans="1:25" s="35" customFormat="1" ht="15" x14ac:dyDescent="0.25">
      <c r="A135">
        <v>2.41</v>
      </c>
      <c r="B135">
        <v>1.61</v>
      </c>
      <c r="C135" s="29">
        <f t="shared" si="26"/>
        <v>3.6055771758459754E-2</v>
      </c>
      <c r="D135" s="30">
        <f>IF(OR($A135="",$B135=""),"",A135*'MPTO_working_2-way'!$G134)</f>
        <v>2.4968944099378882</v>
      </c>
      <c r="E135" s="32">
        <f>IF(OR($A135="",$B135=""),"",B135*'MPTO_working_2-way'!$G134)</f>
        <v>1.6680497925311204</v>
      </c>
      <c r="F135" s="30">
        <f>IF(OR($A135="",$B135=""),"",'MPTO_working_2-way'!D134)</f>
        <v>2.5194636537774748</v>
      </c>
      <c r="G135" s="32">
        <f>IF(OR($A135="",$B135=""),"",'MPTO_working_2-way'!E134)</f>
        <v>1.6581269630990791</v>
      </c>
      <c r="H135" s="30">
        <f>IF(OR($A135="",$B135=""),"",'OddsRatio_working_2-way'!M134)</f>
        <v>2.5203537120802069</v>
      </c>
      <c r="I135" s="30">
        <f>IF(OR($A135="",$B135=""),"",'OddsRatio_working_2-way'!N134)</f>
        <v>1.6577416768573945</v>
      </c>
      <c r="J135" s="30">
        <f>IF('Log_working_2-way'!$D134="","",A135^('Log_working_2-way'!$D134))</f>
        <v>2.5308665033437969</v>
      </c>
      <c r="K135" s="32">
        <f>IF('Log_working_2-way'!$D134="","",B135^('Log_working_2-way'!$D134))</f>
        <v>1.6532248225535031</v>
      </c>
      <c r="L135" s="37">
        <f t="shared" si="27"/>
        <v>0.40049751243781095</v>
      </c>
      <c r="M135" s="37">
        <f t="shared" si="28"/>
        <v>0.59950248756218905</v>
      </c>
      <c r="N135" s="38">
        <v>231</v>
      </c>
      <c r="O135" s="38">
        <f t="shared" si="29"/>
        <v>135.14937759336101</v>
      </c>
      <c r="P135" s="38">
        <f t="shared" si="30"/>
        <v>87.521739130434796</v>
      </c>
      <c r="Q135" s="38">
        <f t="shared" si="31"/>
        <v>143.47826086956522</v>
      </c>
      <c r="R135" s="38">
        <f t="shared" si="32"/>
        <v>95.85062240663899</v>
      </c>
      <c r="S135" s="39">
        <f t="shared" si="33"/>
        <v>-8.3288832762042091</v>
      </c>
      <c r="T135" s="39">
        <f t="shared" si="34"/>
        <v>-8.3288832762041949</v>
      </c>
      <c r="U135" t="s">
        <v>416</v>
      </c>
      <c r="V135" t="s">
        <v>418</v>
      </c>
      <c r="W135" t="s">
        <v>270</v>
      </c>
      <c r="X135" s="48" t="s">
        <v>451</v>
      </c>
      <c r="Y135" s="41"/>
    </row>
    <row r="136" spans="1:25" ht="15" x14ac:dyDescent="0.25">
      <c r="A136">
        <v>1.68</v>
      </c>
      <c r="B136">
        <v>2.25</v>
      </c>
      <c r="C136" s="29">
        <f t="shared" si="26"/>
        <v>3.9682539682539542E-2</v>
      </c>
      <c r="D136" s="30">
        <f>IF(OR($A136="",$B136=""),"",A136*'MPTO_working_2-way'!$G135)</f>
        <v>1.7466666666666664</v>
      </c>
      <c r="E136" s="32">
        <f>IF(OR($A136="",$B136=""),"",B136*'MPTO_working_2-way'!$G135)</f>
        <v>2.339285714285714</v>
      </c>
      <c r="F136" s="30">
        <f>IF(OR($A136="",$B136=""),"",'MPTO_working_2-way'!D135)</f>
        <v>1.7379310344827583</v>
      </c>
      <c r="G136" s="32">
        <f>IF(OR($A136="",$B136=""),"",'MPTO_working_2-way'!E135)</f>
        <v>2.3551401869158877</v>
      </c>
      <c r="H136" s="30">
        <f>IF(OR($A136="",$B136=""),"",'OddsRatio_working_2-way'!M135)</f>
        <v>1.7375635565834309</v>
      </c>
      <c r="I136" s="30">
        <f>IF(OR($A136="",$B136=""),"",'OddsRatio_working_2-way'!N135)</f>
        <v>2.3558153613666013</v>
      </c>
      <c r="J136" s="30">
        <f>IF('Log_working_2-way'!$D135="","",A136^('Log_working_2-way'!$D135))</f>
        <v>1.733582099100242</v>
      </c>
      <c r="K136" s="32">
        <f>IF('Log_working_2-way'!$D135="","",B136^('Log_working_2-way'!$D135))</f>
        <v>2.3631739395308338</v>
      </c>
      <c r="L136" s="37">
        <f t="shared" si="27"/>
        <v>0.57251908396946571</v>
      </c>
      <c r="M136" s="37">
        <f t="shared" si="28"/>
        <v>0.4274809160305344</v>
      </c>
      <c r="N136" s="38">
        <v>232</v>
      </c>
      <c r="O136" s="38">
        <f t="shared" si="29"/>
        <v>93.904761904761898</v>
      </c>
      <c r="P136" s="38">
        <f t="shared" si="30"/>
        <v>128.88888888888889</v>
      </c>
      <c r="Q136" s="38">
        <f t="shared" si="31"/>
        <v>103.1111111111111</v>
      </c>
      <c r="R136" s="38">
        <f t="shared" si="32"/>
        <v>138.0952380952381</v>
      </c>
      <c r="S136" s="39">
        <f t="shared" si="33"/>
        <v>-9.2063492063492021</v>
      </c>
      <c r="T136" s="39">
        <f t="shared" si="34"/>
        <v>-9.2063492063492163</v>
      </c>
      <c r="U136" t="s">
        <v>185</v>
      </c>
      <c r="V136" t="s">
        <v>231</v>
      </c>
      <c r="W136" t="s">
        <v>270</v>
      </c>
      <c r="X136" s="48" t="s">
        <v>451</v>
      </c>
      <c r="Y136" s="41"/>
    </row>
    <row r="137" spans="1:25" s="35" customFormat="1" ht="15" x14ac:dyDescent="0.25">
      <c r="A137">
        <v>1.89</v>
      </c>
      <c r="B137">
        <v>1.98</v>
      </c>
      <c r="C137" s="29">
        <f t="shared" si="26"/>
        <v>3.4151034151034265E-2</v>
      </c>
      <c r="D137" s="30">
        <f>IF(OR($A137="",$B137=""),"",A137*'MPTO_working_2-way'!$G136)</f>
        <v>1.9545454545454546</v>
      </c>
      <c r="E137" s="32">
        <f>IF(OR($A137="",$B137=""),"",B137*'MPTO_working_2-way'!$G136)</f>
        <v>2.0476190476190479</v>
      </c>
      <c r="F137" s="30">
        <f>IF(OR($A137="",$B137=""),"",'MPTO_working_2-way'!D136)</f>
        <v>1.9530295913574449</v>
      </c>
      <c r="G137" s="32">
        <f>IF(OR($A137="",$B137=""),"",'MPTO_working_2-way'!E136)</f>
        <v>2.0492853622474128</v>
      </c>
      <c r="H137" s="30">
        <f>IF(OR($A137="",$B137=""),"",'OddsRatio_working_2-way'!M136)</f>
        <v>1.9529760045804527</v>
      </c>
      <c r="I137" s="30">
        <f>IF(OR($A137="",$B137=""),"",'OddsRatio_working_2-way'!N136)</f>
        <v>2.0493443645942064</v>
      </c>
      <c r="J137" s="30">
        <f>IF('Log_working_2-way'!$D136="","",A137^('Log_working_2-way'!$D136))</f>
        <v>1.9522863194945297</v>
      </c>
      <c r="K137" s="32">
        <f>IF('Log_working_2-way'!$D136="","",B137^('Log_working_2-way'!$D136))</f>
        <v>2.0501043431252364</v>
      </c>
      <c r="L137" s="37">
        <f t="shared" si="27"/>
        <v>0.51162790697674421</v>
      </c>
      <c r="M137" s="37">
        <f t="shared" si="28"/>
        <v>0.48837209302325574</v>
      </c>
      <c r="N137" s="38">
        <v>233</v>
      </c>
      <c r="O137" s="38">
        <f t="shared" si="29"/>
        <v>109.71957671957674</v>
      </c>
      <c r="P137" s="38">
        <f t="shared" si="30"/>
        <v>115.32323232323232</v>
      </c>
      <c r="Q137" s="38">
        <f t="shared" si="31"/>
        <v>117.67676767676768</v>
      </c>
      <c r="R137" s="38">
        <f t="shared" si="32"/>
        <v>123.28042328042329</v>
      </c>
      <c r="S137" s="39">
        <f t="shared" si="33"/>
        <v>-7.9571909571909458</v>
      </c>
      <c r="T137" s="39">
        <f t="shared" si="34"/>
        <v>-7.9571909571909742</v>
      </c>
      <c r="U137" t="s">
        <v>228</v>
      </c>
      <c r="V137" t="s">
        <v>203</v>
      </c>
      <c r="W137" t="s">
        <v>270</v>
      </c>
      <c r="X137" s="48" t="s">
        <v>451</v>
      </c>
      <c r="Y137" s="41"/>
    </row>
    <row r="138" spans="1:25" ht="15" x14ac:dyDescent="0.25">
      <c r="A138">
        <v>2.42</v>
      </c>
      <c r="B138">
        <v>1.6</v>
      </c>
      <c r="C138" s="29">
        <f t="shared" si="26"/>
        <v>3.8223140495867725E-2</v>
      </c>
      <c r="D138" s="30">
        <f>IF(OR($A138="",$B138=""),"",A138*'MPTO_working_2-way'!$G137)</f>
        <v>2.5124999999999997</v>
      </c>
      <c r="E138" s="32">
        <f>IF(OR($A138="",$B138=""),"",B138*'MPTO_working_2-way'!$G137)</f>
        <v>1.6611570247933884</v>
      </c>
      <c r="F138" s="30">
        <f>IF(OR($A138="",$B138=""),"",'MPTO_working_2-way'!D137)</f>
        <v>2.5373525557011791</v>
      </c>
      <c r="G138" s="32">
        <f>IF(OR($A138="",$B138=""),"",'MPTO_working_2-way'!E137)</f>
        <v>1.6504688832054561</v>
      </c>
      <c r="H138" s="30">
        <f>IF(OR($A138="",$B138=""),"",'OddsRatio_working_2-way'!M137)</f>
        <v>2.5383974345619098</v>
      </c>
      <c r="I138" s="30">
        <f>IF(OR($A138="",$B138=""),"",'OddsRatio_working_2-way'!N137)</f>
        <v>1.6500270850261594</v>
      </c>
      <c r="J138" s="30">
        <f>IF('Log_working_2-way'!$D137="","",A138^('Log_working_2-way'!$D137))</f>
        <v>2.5500151185411704</v>
      </c>
      <c r="K138" s="32">
        <f>IF('Log_working_2-way'!$D137="","",B138^('Log_working_2-way'!$D137))</f>
        <v>1.6451549975466908</v>
      </c>
      <c r="L138" s="37">
        <f t="shared" si="27"/>
        <v>0.39800995024875624</v>
      </c>
      <c r="M138" s="37">
        <f t="shared" si="28"/>
        <v>0.60199004975124382</v>
      </c>
      <c r="N138" s="38">
        <v>234</v>
      </c>
      <c r="O138" s="38">
        <f t="shared" si="29"/>
        <v>137.30578512396693</v>
      </c>
      <c r="P138" s="38">
        <f t="shared" si="30"/>
        <v>87.750000000000028</v>
      </c>
      <c r="Q138" s="38">
        <f t="shared" si="31"/>
        <v>146.25</v>
      </c>
      <c r="R138" s="38">
        <f t="shared" si="32"/>
        <v>96.694214876033058</v>
      </c>
      <c r="S138" s="39">
        <f t="shared" si="33"/>
        <v>-8.9442148760330724</v>
      </c>
      <c r="T138" s="39">
        <f t="shared" si="34"/>
        <v>-8.9442148760330298</v>
      </c>
      <c r="U138" t="s">
        <v>232</v>
      </c>
      <c r="V138" t="s">
        <v>415</v>
      </c>
      <c r="W138" t="s">
        <v>270</v>
      </c>
      <c r="X138" s="48" t="s">
        <v>451</v>
      </c>
      <c r="Y138" s="41"/>
    </row>
    <row r="139" spans="1:25" ht="15" x14ac:dyDescent="0.25">
      <c r="A139">
        <v>1.93</v>
      </c>
      <c r="B139">
        <v>1.94</v>
      </c>
      <c r="C139" s="29">
        <f t="shared" si="26"/>
        <v>3.3598632551679941E-2</v>
      </c>
      <c r="D139" s="30">
        <f>IF(OR($A139="",$B139=""),"",A139*'MPTO_working_2-way'!$G138)</f>
        <v>1.9948453608247423</v>
      </c>
      <c r="E139" s="32">
        <f>IF(OR($A139="",$B139=""),"",B139*'MPTO_working_2-way'!$G138)</f>
        <v>2.0051813471502591</v>
      </c>
      <c r="F139" s="30">
        <f>IF(OR($A139="",$B139=""),"",'MPTO_working_2-way'!D138)</f>
        <v>1.9946726333173512</v>
      </c>
      <c r="G139" s="32">
        <f>IF(OR($A139="",$B139=""),"",'MPTO_working_2-way'!E138)</f>
        <v>2.0053558995233249</v>
      </c>
      <c r="H139" s="30">
        <f>IF(OR($A139="",$B139=""),"",'OddsRatio_working_2-way'!M138)</f>
        <v>1.9946666286387909</v>
      </c>
      <c r="I139" s="30">
        <f>IF(OR($A139="",$B139=""),"",'OddsRatio_working_2-way'!N138)</f>
        <v>2.0053619687316817</v>
      </c>
      <c r="J139" s="30">
        <f>IF('Log_working_2-way'!$D138="","",A139^('Log_working_2-way'!$D138))</f>
        <v>1.9945880029745278</v>
      </c>
      <c r="K139" s="32">
        <f>IF('Log_working_2-way'!$D138="","",B139^('Log_working_2-way'!$D138))</f>
        <v>2.0054414461156225</v>
      </c>
      <c r="L139" s="37">
        <f t="shared" si="27"/>
        <v>0.50129198966408273</v>
      </c>
      <c r="M139" s="37">
        <f t="shared" si="28"/>
        <v>0.49870801033591733</v>
      </c>
      <c r="N139" s="38">
        <v>235</v>
      </c>
      <c r="O139" s="38">
        <f t="shared" si="29"/>
        <v>113.23834196891194</v>
      </c>
      <c r="P139" s="38">
        <f t="shared" si="30"/>
        <v>113.8659793814433</v>
      </c>
      <c r="Q139" s="38">
        <f t="shared" si="31"/>
        <v>121.13402061855672</v>
      </c>
      <c r="R139" s="38">
        <f t="shared" si="32"/>
        <v>121.7616580310881</v>
      </c>
      <c r="S139" s="39">
        <f t="shared" si="33"/>
        <v>-7.8956786496447791</v>
      </c>
      <c r="T139" s="39">
        <f t="shared" si="34"/>
        <v>-7.8956786496448075</v>
      </c>
      <c r="U139" t="s">
        <v>417</v>
      </c>
      <c r="V139" t="s">
        <v>233</v>
      </c>
      <c r="W139" t="s">
        <v>270</v>
      </c>
      <c r="X139" s="48" t="s">
        <v>451</v>
      </c>
      <c r="Y139" s="41"/>
    </row>
    <row r="140" spans="1:25" ht="15" x14ac:dyDescent="0.25">
      <c r="A140">
        <v>1.58</v>
      </c>
      <c r="B140">
        <v>2.4300000000000002</v>
      </c>
      <c r="C140" s="29">
        <f t="shared" si="26"/>
        <v>4.4434026149919204E-2</v>
      </c>
      <c r="D140" s="30">
        <f>IF(OR($A140="",$B140=""),"",A140*'MPTO_working_2-way'!$G139)</f>
        <v>1.6502057613168724</v>
      </c>
      <c r="E140" s="32">
        <f>IF(OR($A140="",$B140=""),"",B140*'MPTO_working_2-way'!$G139)</f>
        <v>2.537974683544304</v>
      </c>
      <c r="F140" s="30">
        <f>IF(OR($A140="",$B140=""),"",'MPTO_working_2-way'!D139)</f>
        <v>1.6374802746620036</v>
      </c>
      <c r="G140" s="32">
        <f>IF(OR($A140="",$B140=""),"",'MPTO_working_2-way'!E139)</f>
        <v>2.5686759884926742</v>
      </c>
      <c r="H140" s="30">
        <f>IF(OR($A140="",$B140=""),"",'OddsRatio_working_2-way'!M139)</f>
        <v>1.636862940980558</v>
      </c>
      <c r="I140" s="30">
        <f>IF(OR($A140="",$B140=""),"",'OddsRatio_working_2-way'!N139)</f>
        <v>2.5701965613830993</v>
      </c>
      <c r="J140" s="30">
        <f>IF('Log_working_2-way'!$D139="","",A140^('Log_working_2-way'!$D139))</f>
        <v>1.6310401587990264</v>
      </c>
      <c r="K140" s="32">
        <f>IF('Log_working_2-way'!$D139="","",B140^('Log_working_2-way'!$D139))</f>
        <v>2.5846851995954396</v>
      </c>
      <c r="L140" s="37">
        <f t="shared" si="27"/>
        <v>0.6059850374064838</v>
      </c>
      <c r="M140" s="37">
        <f t="shared" si="28"/>
        <v>0.3940149625935162</v>
      </c>
      <c r="N140" s="38">
        <v>236</v>
      </c>
      <c r="O140" s="38">
        <f t="shared" si="29"/>
        <v>86.632911392405049</v>
      </c>
      <c r="P140" s="38">
        <f t="shared" si="30"/>
        <v>138.88065843621399</v>
      </c>
      <c r="Q140" s="38">
        <f t="shared" si="31"/>
        <v>97.119341563785994</v>
      </c>
      <c r="R140" s="38">
        <f t="shared" si="32"/>
        <v>149.36708860759492</v>
      </c>
      <c r="S140" s="39">
        <f t="shared" si="33"/>
        <v>-10.486430171380945</v>
      </c>
      <c r="T140" s="39">
        <f t="shared" si="34"/>
        <v>-10.486430171380931</v>
      </c>
      <c r="U140" t="s">
        <v>235</v>
      </c>
      <c r="V140" t="s">
        <v>229</v>
      </c>
      <c r="W140" t="s">
        <v>270</v>
      </c>
      <c r="X140" s="48" t="s">
        <v>451</v>
      </c>
      <c r="Y140" s="41"/>
    </row>
    <row r="141" spans="1:25" ht="15" x14ac:dyDescent="0.25">
      <c r="A141">
        <v>2.46</v>
      </c>
      <c r="B141">
        <v>1.54</v>
      </c>
      <c r="C141" s="29">
        <f t="shared" si="26"/>
        <v>5.5854714391299742E-2</v>
      </c>
      <c r="D141" s="30">
        <f>IF(OR($A141="",$B141=""),"",A141*'MPTO_working_2-way'!$G140)</f>
        <v>2.5974025974025974</v>
      </c>
      <c r="E141" s="32">
        <f>IF(OR($A141="",$B141=""),"",B141*'MPTO_working_2-way'!$G140)</f>
        <v>1.6260162601626016</v>
      </c>
      <c r="F141" s="30">
        <f>IF(OR($A141="",$B141=""),"",'MPTO_working_2-way'!D140)</f>
        <v>2.6414725979640217</v>
      </c>
      <c r="G141" s="32">
        <f>IF(OR($A141="",$B141=""),"",'MPTO_working_2-way'!E140)</f>
        <v>1.609209073145867</v>
      </c>
      <c r="H141" s="30">
        <f>IF(OR($A141="",$B141=""),"",'OddsRatio_working_2-way'!M140)</f>
        <v>2.6442942874387492</v>
      </c>
      <c r="I141" s="30">
        <f>IF(OR($A141="",$B141=""),"",'OddsRatio_working_2-way'!N140)</f>
        <v>1.6081636405595374</v>
      </c>
      <c r="J141" s="30">
        <f>IF('Log_working_2-way'!$D140="","",A141^('Log_working_2-way'!$D140))</f>
        <v>2.6654990387499304</v>
      </c>
      <c r="K141" s="32">
        <f>IF('Log_working_2-way'!$D140="","",B141^('Log_working_2-way'!$D140))</f>
        <v>1.6004206407376949</v>
      </c>
      <c r="L141" s="37">
        <f t="shared" si="27"/>
        <v>0.38500000000000001</v>
      </c>
      <c r="M141" s="37">
        <f t="shared" si="28"/>
        <v>0.61499999999999999</v>
      </c>
      <c r="N141" s="38">
        <v>237</v>
      </c>
      <c r="O141" s="38">
        <f t="shared" si="29"/>
        <v>140.65853658536585</v>
      </c>
      <c r="P141" s="38">
        <f t="shared" si="30"/>
        <v>83.103896103896119</v>
      </c>
      <c r="Q141" s="38">
        <f t="shared" si="31"/>
        <v>153.89610389610388</v>
      </c>
      <c r="R141" s="38">
        <f t="shared" si="32"/>
        <v>96.341463414634148</v>
      </c>
      <c r="S141" s="39">
        <f t="shared" si="33"/>
        <v>-13.237567310738029</v>
      </c>
      <c r="T141" s="39">
        <f t="shared" si="34"/>
        <v>-13.237567310738029</v>
      </c>
      <c r="U141" t="s">
        <v>374</v>
      </c>
      <c r="V141" t="s">
        <v>373</v>
      </c>
      <c r="W141" t="s">
        <v>273</v>
      </c>
      <c r="X141" s="48" t="s">
        <v>451</v>
      </c>
      <c r="Y141" s="41"/>
    </row>
    <row r="142" spans="1:25" ht="15" x14ac:dyDescent="0.25">
      <c r="A142">
        <v>2.0299999999999998</v>
      </c>
      <c r="B142">
        <v>1.79</v>
      </c>
      <c r="C142" s="29">
        <f t="shared" si="26"/>
        <v>5.1270055315518537E-2</v>
      </c>
      <c r="D142" s="30">
        <f>IF(OR($A142="",$B142=""),"",A142*'MPTO_working_2-way'!$G141)</f>
        <v>2.1340782122905022</v>
      </c>
      <c r="E142" s="32">
        <f>IF(OR($A142="",$B142=""),"",B142*'MPTO_working_2-way'!$G141)</f>
        <v>1.8817733990147782</v>
      </c>
      <c r="F142" s="30">
        <f>IF(OR($A142="",$B142=""),"",'MPTO_working_2-way'!D141)</f>
        <v>2.1414385478975744</v>
      </c>
      <c r="G142" s="32">
        <f>IF(OR($A142="",$B142=""),"",'MPTO_working_2-way'!E141)</f>
        <v>1.8760874616000205</v>
      </c>
      <c r="H142" s="30">
        <f>IF(OR($A142="",$B142=""),"",'OddsRatio_working_2-way'!M141)</f>
        <v>2.1418395107695432</v>
      </c>
      <c r="I142" s="30">
        <f>IF(OR($A142="",$B142=""),"",'OddsRatio_working_2-way'!N141)</f>
        <v>1.8757798189397472</v>
      </c>
      <c r="J142" s="30">
        <f>IF('Log_working_2-way'!$D141="","",A142^('Log_working_2-way'!$D141))</f>
        <v>2.1452627032418197</v>
      </c>
      <c r="K142" s="32">
        <f>IF('Log_working_2-way'!$D141="","",B142^('Log_working_2-way'!$D141))</f>
        <v>1.8731621113375483</v>
      </c>
      <c r="L142" s="37">
        <f t="shared" si="27"/>
        <v>0.46858638743455511</v>
      </c>
      <c r="M142" s="37">
        <f t="shared" si="28"/>
        <v>0.53141361256544506</v>
      </c>
      <c r="N142" s="38">
        <v>238</v>
      </c>
      <c r="O142" s="38">
        <f t="shared" si="29"/>
        <v>120.75862068965516</v>
      </c>
      <c r="P142" s="38">
        <f t="shared" si="30"/>
        <v>105.03910614525138</v>
      </c>
      <c r="Q142" s="38">
        <f t="shared" si="31"/>
        <v>132.9608938547486</v>
      </c>
      <c r="R142" s="38">
        <f t="shared" si="32"/>
        <v>117.24137931034484</v>
      </c>
      <c r="S142" s="39">
        <f t="shared" si="33"/>
        <v>-12.202273165093445</v>
      </c>
      <c r="T142" s="39">
        <f t="shared" si="34"/>
        <v>-12.202273165093459</v>
      </c>
      <c r="U142" t="s">
        <v>420</v>
      </c>
      <c r="V142" t="s">
        <v>240</v>
      </c>
      <c r="W142" t="s">
        <v>273</v>
      </c>
      <c r="X142" s="48" t="s">
        <v>451</v>
      </c>
      <c r="Y142" s="41"/>
    </row>
    <row r="143" spans="1:25" ht="15" x14ac:dyDescent="0.25">
      <c r="A143">
        <v>1.84</v>
      </c>
      <c r="B143">
        <v>1.96</v>
      </c>
      <c r="C143" s="29">
        <f t="shared" si="26"/>
        <v>5.3682342502218372E-2</v>
      </c>
      <c r="D143" s="30">
        <f>IF(OR($A143="",$B143=""),"",A143*'MPTO_working_2-way'!$G142)</f>
        <v>1.9387755102040818</v>
      </c>
      <c r="E143" s="32">
        <f>IF(OR($A143="",$B143=""),"",B143*'MPTO_working_2-way'!$G142)</f>
        <v>2.0652173913043481</v>
      </c>
      <c r="F143" s="30">
        <f>IF(OR($A143="",$B143=""),"",'MPTO_working_2-way'!D142)</f>
        <v>1.9355946758265352</v>
      </c>
      <c r="G143" s="32">
        <f>IF(OR($A143="",$B143=""),"",'MPTO_working_2-way'!E142)</f>
        <v>2.0688389169343737</v>
      </c>
      <c r="H143" s="30">
        <f>IF(OR($A143="",$B143=""),"",'OddsRatio_working_2-way'!M142)</f>
        <v>1.9354143466934854</v>
      </c>
      <c r="I143" s="30">
        <f>IF(OR($A143="",$B143=""),"",'OddsRatio_working_2-way'!N142)</f>
        <v>2.0690449676496976</v>
      </c>
      <c r="J143" s="30">
        <f>IF('Log_working_2-way'!$D142="","",A143^('Log_working_2-way'!$D142))</f>
        <v>1.9339444082463377</v>
      </c>
      <c r="K143" s="32">
        <f>IF('Log_working_2-way'!$D142="","",B143^('Log_working_2-way'!$D142))</f>
        <v>2.0707275413491004</v>
      </c>
      <c r="L143" s="37">
        <f t="shared" si="27"/>
        <v>0.51578947368421046</v>
      </c>
      <c r="M143" s="37">
        <f t="shared" si="28"/>
        <v>0.48421052631578942</v>
      </c>
      <c r="N143" s="38">
        <v>239</v>
      </c>
      <c r="O143" s="38">
        <f t="shared" si="29"/>
        <v>109.10869565217391</v>
      </c>
      <c r="P143" s="38">
        <f t="shared" si="30"/>
        <v>117.06122448979592</v>
      </c>
      <c r="Q143" s="38">
        <f t="shared" si="31"/>
        <v>121.93877551020408</v>
      </c>
      <c r="R143" s="38">
        <f t="shared" si="32"/>
        <v>129.89130434782609</v>
      </c>
      <c r="S143" s="39">
        <f t="shared" si="33"/>
        <v>-12.830079858030174</v>
      </c>
      <c r="T143" s="39">
        <f t="shared" si="34"/>
        <v>-12.830079858030174</v>
      </c>
      <c r="U143" t="s">
        <v>238</v>
      </c>
      <c r="V143" t="s">
        <v>241</v>
      </c>
      <c r="W143" t="s">
        <v>273</v>
      </c>
      <c r="X143" s="48" t="s">
        <v>451</v>
      </c>
      <c r="Y143" s="41"/>
    </row>
    <row r="144" spans="1:25" ht="15" x14ac:dyDescent="0.25">
      <c r="A144">
        <v>1.94</v>
      </c>
      <c r="B144">
        <v>1.86</v>
      </c>
      <c r="C144" s="29">
        <f t="shared" si="26"/>
        <v>5.3098326127923645E-2</v>
      </c>
      <c r="D144" s="30">
        <f>IF(OR($A144="",$B144=""),"",A144*'MPTO_working_2-way'!$G143)</f>
        <v>2.043010752688172</v>
      </c>
      <c r="E144" s="32">
        <f>IF(OR($A144="",$B144=""),"",B144*'MPTO_working_2-way'!$G143)</f>
        <v>1.9587628865979381</v>
      </c>
      <c r="F144" s="30">
        <f>IF(OR($A144="",$B144=""),"",'MPTO_working_2-way'!D143)</f>
        <v>2.0453463326153494</v>
      </c>
      <c r="G144" s="32">
        <f>IF(OR($A144="",$B144=""),"",'MPTO_working_2-way'!E143)</f>
        <v>1.9566207569677909</v>
      </c>
      <c r="H144" s="30">
        <f>IF(OR($A144="",$B144=""),"",'OddsRatio_working_2-way'!M143)</f>
        <v>2.0454775252553028</v>
      </c>
      <c r="I144" s="30">
        <f>IF(OR($A144="",$B144=""),"",'OddsRatio_working_2-way'!N143)</f>
        <v>1.9565007145952771</v>
      </c>
      <c r="J144" s="30">
        <f>IF('Log_working_2-way'!$D143="","",A144^('Log_working_2-way'!$D143))</f>
        <v>2.0465609413834396</v>
      </c>
      <c r="K144" s="32">
        <f>IF('Log_working_2-way'!$D143="","",B144^('Log_working_2-way'!$D143))</f>
        <v>1.9555105302101192</v>
      </c>
      <c r="L144" s="37">
        <f t="shared" si="27"/>
        <v>0.48947368421052634</v>
      </c>
      <c r="M144" s="37">
        <f t="shared" si="28"/>
        <v>0.51052631578947372</v>
      </c>
      <c r="N144" s="38">
        <v>240</v>
      </c>
      <c r="O144" s="38">
        <f t="shared" si="29"/>
        <v>116.28865979381443</v>
      </c>
      <c r="P144" s="38">
        <f t="shared" si="30"/>
        <v>110.96774193548389</v>
      </c>
      <c r="Q144" s="38">
        <f t="shared" si="31"/>
        <v>129.03225806451613</v>
      </c>
      <c r="R144" s="38">
        <f t="shared" si="32"/>
        <v>123.71134020618558</v>
      </c>
      <c r="S144" s="39">
        <f t="shared" si="33"/>
        <v>-12.743598270701696</v>
      </c>
      <c r="T144" s="39">
        <f t="shared" si="34"/>
        <v>-12.743598270701696</v>
      </c>
      <c r="U144" t="s">
        <v>242</v>
      </c>
      <c r="V144" t="s">
        <v>213</v>
      </c>
      <c r="W144" t="s">
        <v>273</v>
      </c>
      <c r="X144" s="48" t="s">
        <v>451</v>
      </c>
      <c r="Y144" s="41"/>
    </row>
    <row r="145" spans="1:25" ht="15" x14ac:dyDescent="0.25">
      <c r="A145">
        <v>1.76</v>
      </c>
      <c r="B145">
        <v>2.13</v>
      </c>
      <c r="C145" s="29">
        <f t="shared" si="26"/>
        <v>3.7665386256935607E-2</v>
      </c>
      <c r="D145" s="30">
        <f>IF(OR($A145="",$B145=""),"",A145*'MPTO_working_2-way'!$G144)</f>
        <v>1.8262910798122067</v>
      </c>
      <c r="E145" s="32">
        <f>IF(OR($A145="",$B145=""),"",B145*'MPTO_working_2-way'!$G144)</f>
        <v>2.2102272727272729</v>
      </c>
      <c r="F145" s="30">
        <f>IF(OR($A145="",$B145=""),"",'MPTO_working_2-way'!D144)</f>
        <v>1.8203360202000585</v>
      </c>
      <c r="G145" s="32">
        <f>IF(OR($A145="",$B145=""),"",'MPTO_working_2-way'!E144)</f>
        <v>2.2190126672191313</v>
      </c>
      <c r="H145" s="30">
        <f>IF(OR($A145="",$B145=""),"",'OddsRatio_working_2-way'!M144)</f>
        <v>1.8201014398727853</v>
      </c>
      <c r="I145" s="30">
        <f>IF(OR($A145="",$B145=""),"",'OddsRatio_working_2-way'!N144)</f>
        <v>2.2193613513897996</v>
      </c>
      <c r="J145" s="30">
        <f>IF('Log_working_2-way'!$D144="","",A145^('Log_working_2-way'!$D144))</f>
        <v>1.8173902621748135</v>
      </c>
      <c r="K145" s="32">
        <f>IF('Log_working_2-way'!$D144="","",B145^('Log_working_2-way'!$D144))</f>
        <v>2.2234058151600675</v>
      </c>
      <c r="L145" s="37">
        <f t="shared" si="27"/>
        <v>0.54755784061696655</v>
      </c>
      <c r="M145" s="37">
        <f t="shared" si="28"/>
        <v>0.45244215938303339</v>
      </c>
      <c r="N145" s="38">
        <v>241</v>
      </c>
      <c r="O145" s="38">
        <f t="shared" si="29"/>
        <v>104.06818181818184</v>
      </c>
      <c r="P145" s="38">
        <f t="shared" si="30"/>
        <v>127.85446009389668</v>
      </c>
      <c r="Q145" s="38">
        <f t="shared" si="31"/>
        <v>113.14553990610328</v>
      </c>
      <c r="R145" s="38">
        <f t="shared" si="32"/>
        <v>136.93181818181819</v>
      </c>
      <c r="S145" s="39">
        <f t="shared" si="33"/>
        <v>-9.0773580879214393</v>
      </c>
      <c r="T145" s="39">
        <f t="shared" si="34"/>
        <v>-9.0773580879215103</v>
      </c>
      <c r="U145" t="s">
        <v>289</v>
      </c>
      <c r="V145" t="s">
        <v>434</v>
      </c>
      <c r="W145" t="s">
        <v>274</v>
      </c>
      <c r="X145" s="48" t="s">
        <v>451</v>
      </c>
      <c r="Y145" s="41"/>
    </row>
    <row r="146" spans="1:25" s="35" customFormat="1" ht="15" x14ac:dyDescent="0.25">
      <c r="A146">
        <v>1.39</v>
      </c>
      <c r="B146">
        <v>3.04</v>
      </c>
      <c r="C146" s="29">
        <f t="shared" si="26"/>
        <v>4.8371828852707299E-2</v>
      </c>
      <c r="D146" s="30">
        <f>IF(OR($A146="",$B146=""),"",A146*'MPTO_working_2-way'!$G145)</f>
        <v>1.4572368421052631</v>
      </c>
      <c r="E146" s="32">
        <f>IF(OR($A146="",$B146=""),"",B146*'MPTO_working_2-way'!$G145)</f>
        <v>3.1870503597122304</v>
      </c>
      <c r="F146" s="30">
        <f>IF(OR($A146="",$B146=""),"",'MPTO_working_2-way'!D145)</f>
        <v>1.4383552318061132</v>
      </c>
      <c r="G146" s="32">
        <f>IF(OR($A146="",$B146=""),"",'MPTO_working_2-way'!E145)</f>
        <v>3.2812548532380803</v>
      </c>
      <c r="H146" s="30">
        <f>IF(OR($A146="",$B146=""),"",'OddsRatio_working_2-way'!M145)</f>
        <v>1.4372373160976029</v>
      </c>
      <c r="I146" s="30">
        <f>IF(OR($A146="",$B146=""),"",'OddsRatio_working_2-way'!N145)</f>
        <v>3.2870874995874626</v>
      </c>
      <c r="J146" s="30">
        <f>IF('Log_working_2-way'!$D145="","",A146^('Log_working_2-way'!$D145))</f>
        <v>1.4284962441876936</v>
      </c>
      <c r="K146" s="32">
        <f>IF('Log_working_2-way'!$D145="","",B146^('Log_working_2-way'!$D145))</f>
        <v>3.3337427423359083</v>
      </c>
      <c r="L146" s="37">
        <f t="shared" si="27"/>
        <v>0.68623024830699775</v>
      </c>
      <c r="M146" s="37">
        <f t="shared" si="28"/>
        <v>0.31376975169300225</v>
      </c>
      <c r="N146" s="38">
        <v>242</v>
      </c>
      <c r="O146" s="38">
        <f t="shared" si="29"/>
        <v>67.899280575539578</v>
      </c>
      <c r="P146" s="38">
        <f t="shared" si="30"/>
        <v>162.39473684210529</v>
      </c>
      <c r="Q146" s="38">
        <f t="shared" si="31"/>
        <v>79.60526315789474</v>
      </c>
      <c r="R146" s="38">
        <f t="shared" si="32"/>
        <v>174.10071942446046</v>
      </c>
      <c r="S146" s="39">
        <f t="shared" si="33"/>
        <v>-11.705982582355162</v>
      </c>
      <c r="T146" s="39">
        <f t="shared" si="34"/>
        <v>-11.705982582355176</v>
      </c>
      <c r="U146" t="s">
        <v>248</v>
      </c>
      <c r="V146" t="s">
        <v>257</v>
      </c>
      <c r="W146" t="s">
        <v>274</v>
      </c>
      <c r="X146" s="48" t="s">
        <v>451</v>
      </c>
      <c r="Y146" s="41"/>
    </row>
    <row r="147" spans="1:25" ht="15" x14ac:dyDescent="0.25">
      <c r="A147">
        <v>1.89</v>
      </c>
      <c r="B147">
        <v>1.97</v>
      </c>
      <c r="C147" s="29">
        <f t="shared" si="26"/>
        <v>3.6714742298498582E-2</v>
      </c>
      <c r="D147" s="30">
        <f>IF(OR($A147="",$B147=""),"",A147*'MPTO_working_2-way'!$G146)</f>
        <v>1.9593908629441623</v>
      </c>
      <c r="E147" s="32">
        <f>IF(OR($A147="",$B147=""),"",B147*'MPTO_working_2-way'!$G146)</f>
        <v>2.0423280423280423</v>
      </c>
      <c r="F147" s="30">
        <f>IF(OR($A147="",$B147=""),"",'MPTO_working_2-way'!D146)</f>
        <v>1.9579312702127099</v>
      </c>
      <c r="G147" s="32">
        <f>IF(OR($A147="",$B147=""),"",'MPTO_working_2-way'!E146)</f>
        <v>2.0439162297916722</v>
      </c>
      <c r="H147" s="30">
        <f>IF(OR($A147="",$B147=""),"",'OddsRatio_working_2-way'!M146)</f>
        <v>1.9578756564376583</v>
      </c>
      <c r="I147" s="30">
        <f>IF(OR($A147="",$B147=""),"",'OddsRatio_working_2-way'!N146)</f>
        <v>2.0439768390387969</v>
      </c>
      <c r="J147" s="30">
        <f>IF('Log_working_2-way'!$D146="","",A147^('Log_working_2-way'!$D146))</f>
        <v>1.9572101003603855</v>
      </c>
      <c r="K147" s="32">
        <f>IF('Log_working_2-way'!$D146="","",B147^('Log_working_2-way'!$D146))</f>
        <v>2.0447027247449845</v>
      </c>
      <c r="L147" s="37">
        <f t="shared" si="27"/>
        <v>0.51036269430051817</v>
      </c>
      <c r="M147" s="37">
        <f t="shared" si="28"/>
        <v>0.48963730569948188</v>
      </c>
      <c r="N147" s="38">
        <v>243</v>
      </c>
      <c r="O147" s="38">
        <f t="shared" si="29"/>
        <v>114.42857142857143</v>
      </c>
      <c r="P147" s="38">
        <f t="shared" si="30"/>
        <v>119.64974619289339</v>
      </c>
      <c r="Q147" s="38">
        <f t="shared" si="31"/>
        <v>123.3502538071066</v>
      </c>
      <c r="R147" s="38">
        <f t="shared" si="32"/>
        <v>128.57142857142858</v>
      </c>
      <c r="S147" s="39">
        <f t="shared" si="33"/>
        <v>-8.9216823785351664</v>
      </c>
      <c r="T147" s="39">
        <f t="shared" si="34"/>
        <v>-8.9216823785351949</v>
      </c>
      <c r="U147" t="s">
        <v>251</v>
      </c>
      <c r="V147" t="s">
        <v>249</v>
      </c>
      <c r="W147" t="s">
        <v>274</v>
      </c>
      <c r="X147" s="48" t="s">
        <v>451</v>
      </c>
      <c r="Y147" s="41"/>
    </row>
    <row r="148" spans="1:25" ht="15" x14ac:dyDescent="0.25">
      <c r="A148">
        <v>1.63</v>
      </c>
      <c r="B148">
        <v>2.36</v>
      </c>
      <c r="C148" s="29">
        <f t="shared" si="26"/>
        <v>3.7225746074659449E-2</v>
      </c>
      <c r="D148" s="30">
        <f>IF(OR($A148="",$B148=""),"",A148*'MPTO_working_2-way'!$G147)</f>
        <v>1.6906779661016949</v>
      </c>
      <c r="E148" s="32">
        <f>IF(OR($A148="",$B148=""),"",B148*'MPTO_working_2-way'!$G147)</f>
        <v>2.447852760736196</v>
      </c>
      <c r="F148" s="30">
        <f>IF(OR($A148="",$B148=""),"",'MPTO_working_2-way'!D147)</f>
        <v>1.6809998252053835</v>
      </c>
      <c r="G148" s="32">
        <f>IF(OR($A148="",$B148=""),"",'MPTO_working_2-way'!E147)</f>
        <v>2.4684291581108826</v>
      </c>
      <c r="H148" s="30">
        <f>IF(OR($A148="",$B148=""),"",'OddsRatio_working_2-way'!M147)</f>
        <v>1.6806139097297725</v>
      </c>
      <c r="I148" s="30">
        <f>IF(OR($A148="",$B148=""),"",'OddsRatio_working_2-way'!N147)</f>
        <v>2.4692617733849058</v>
      </c>
      <c r="J148" s="30">
        <f>IF('Log_working_2-way'!$D147="","",A148^('Log_working_2-way'!$D147))</f>
        <v>1.6762073529161199</v>
      </c>
      <c r="K148" s="32">
        <f>IF('Log_working_2-way'!$D147="","",B148^('Log_working_2-way'!$D147))</f>
        <v>2.4788363298437481</v>
      </c>
      <c r="L148" s="37">
        <f t="shared" si="27"/>
        <v>0.5914786967418546</v>
      </c>
      <c r="M148" s="37">
        <f t="shared" si="28"/>
        <v>0.40852130325814545</v>
      </c>
      <c r="N148" s="38">
        <v>244</v>
      </c>
      <c r="O148" s="38">
        <f t="shared" si="29"/>
        <v>94.306748466257659</v>
      </c>
      <c r="P148" s="38">
        <f t="shared" si="30"/>
        <v>140.6101694915254</v>
      </c>
      <c r="Q148" s="38">
        <f t="shared" si="31"/>
        <v>103.38983050847459</v>
      </c>
      <c r="R148" s="38">
        <f t="shared" si="32"/>
        <v>149.69325153374234</v>
      </c>
      <c r="S148" s="39">
        <f t="shared" si="33"/>
        <v>-9.0830820422169296</v>
      </c>
      <c r="T148" s="39">
        <f t="shared" si="34"/>
        <v>-9.0830820422169438</v>
      </c>
      <c r="U148" t="s">
        <v>375</v>
      </c>
      <c r="V148" t="s">
        <v>245</v>
      </c>
      <c r="W148" t="s">
        <v>274</v>
      </c>
      <c r="X148" s="48" t="s">
        <v>451</v>
      </c>
      <c r="Y148" s="41"/>
    </row>
    <row r="149" spans="1:25" ht="15" x14ac:dyDescent="0.25">
      <c r="A149">
        <v>1.5</v>
      </c>
      <c r="B149">
        <v>2.67</v>
      </c>
      <c r="C149" s="29">
        <f t="shared" si="26"/>
        <v>4.1198501872659055E-2</v>
      </c>
      <c r="D149" s="30">
        <f>IF(OR($A149="",$B149=""),"",A149*'MPTO_working_2-way'!$G148)</f>
        <v>1.5617977528089886</v>
      </c>
      <c r="E149" s="32">
        <f>IF(OR($A149="",$B149=""),"",B149*'MPTO_working_2-way'!$G148)</f>
        <v>2.78</v>
      </c>
      <c r="F149" s="30">
        <f>IF(OR($A149="",$B149=""),"",'MPTO_working_2-way'!D148)</f>
        <v>1.5478260869565217</v>
      </c>
      <c r="G149" s="32">
        <f>IF(OR($A149="",$B149=""),"",'MPTO_working_2-way'!E148)</f>
        <v>2.8253968253968247</v>
      </c>
      <c r="H149" s="30">
        <f>IF(OR($A149="",$B149=""),"",'OddsRatio_working_2-way'!M148)</f>
        <v>1.547175655164583</v>
      </c>
      <c r="I149" s="30">
        <f>IF(OR($A149="",$B149=""),"",'OddsRatio_working_2-way'!N148)</f>
        <v>2.8275666882497057</v>
      </c>
      <c r="J149" s="30">
        <f>IF('Log_working_2-way'!$D148="","",A149^('Log_working_2-way'!$D148))</f>
        <v>1.5407739873024775</v>
      </c>
      <c r="K149" s="32">
        <f>IF('Log_working_2-way'!$D148="","",B149^('Log_working_2-way'!$D148))</f>
        <v>2.8492013733638273</v>
      </c>
      <c r="L149" s="37">
        <f t="shared" si="27"/>
        <v>0.64028776978417279</v>
      </c>
      <c r="M149" s="37">
        <f t="shared" si="28"/>
        <v>0.35971223021582738</v>
      </c>
      <c r="N149" s="38">
        <v>245</v>
      </c>
      <c r="O149" s="38">
        <f t="shared" si="29"/>
        <v>81.666666666666657</v>
      </c>
      <c r="P149" s="38">
        <f t="shared" si="30"/>
        <v>153.23970037453185</v>
      </c>
      <c r="Q149" s="38">
        <f t="shared" si="31"/>
        <v>91.760299625468178</v>
      </c>
      <c r="R149" s="38">
        <f t="shared" si="32"/>
        <v>163.33333333333331</v>
      </c>
      <c r="S149" s="39">
        <f t="shared" si="33"/>
        <v>-10.093632958801521</v>
      </c>
      <c r="T149" s="39">
        <f t="shared" si="34"/>
        <v>-10.093632958801464</v>
      </c>
      <c r="U149" t="s">
        <v>244</v>
      </c>
      <c r="V149" t="s">
        <v>252</v>
      </c>
      <c r="W149" t="s">
        <v>274</v>
      </c>
      <c r="X149" s="48" t="s">
        <v>451</v>
      </c>
      <c r="Y149" s="41"/>
    </row>
    <row r="150" spans="1:25" ht="15" x14ac:dyDescent="0.25">
      <c r="A150">
        <v>1.96</v>
      </c>
      <c r="B150">
        <v>1.91</v>
      </c>
      <c r="C150" s="29">
        <f t="shared" si="26"/>
        <v>3.3764291056736839E-2</v>
      </c>
      <c r="D150" s="30">
        <f>IF(OR($A150="",$B150=""),"",A150*'MPTO_working_2-way'!$G149)</f>
        <v>2.0261780104712042</v>
      </c>
      <c r="E150" s="32">
        <f>IF(OR($A150="",$B150=""),"",B150*'MPTO_working_2-way'!$G149)</f>
        <v>1.9744897959183674</v>
      </c>
      <c r="F150" s="30">
        <f>IF(OR($A150="",$B150=""),"",'MPTO_working_2-way'!D149)</f>
        <v>2.0270738574832143</v>
      </c>
      <c r="G150" s="32">
        <f>IF(OR($A150="",$B150=""),"",'MPTO_working_2-way'!E149)</f>
        <v>1.9736398144242935</v>
      </c>
      <c r="H150" s="30">
        <f>IF(OR($A150="",$B150=""),"",'OddsRatio_working_2-way'!M149)</f>
        <v>2.0271051820261912</v>
      </c>
      <c r="I150" s="30">
        <f>IF(OR($A150="",$B150=""),"",'OddsRatio_working_2-way'!N149)</f>
        <v>1.9736101204623264</v>
      </c>
      <c r="J150" s="30">
        <f>IF('Log_working_2-way'!$D149="","",A150^('Log_working_2-way'!$D149))</f>
        <v>2.0275133700590602</v>
      </c>
      <c r="K150" s="32">
        <f>IF('Log_working_2-way'!$D149="","",B150^('Log_working_2-way'!$D149))</f>
        <v>1.9732233459331785</v>
      </c>
      <c r="L150" s="37">
        <f t="shared" si="27"/>
        <v>0.49354005167958659</v>
      </c>
      <c r="M150" s="37">
        <f t="shared" si="28"/>
        <v>0.50645994832041341</v>
      </c>
      <c r="N150" s="38">
        <v>246</v>
      </c>
      <c r="O150" s="38">
        <f t="shared" si="29"/>
        <v>120.48979591836734</v>
      </c>
      <c r="P150" s="38">
        <f t="shared" si="30"/>
        <v>117.20418848167537</v>
      </c>
      <c r="Q150" s="38">
        <f t="shared" si="31"/>
        <v>128.7958115183246</v>
      </c>
      <c r="R150" s="38">
        <f t="shared" si="32"/>
        <v>125.51020408163265</v>
      </c>
      <c r="S150" s="39">
        <f t="shared" si="33"/>
        <v>-8.3060155999572629</v>
      </c>
      <c r="T150" s="39">
        <f t="shared" si="34"/>
        <v>-8.3060155999572771</v>
      </c>
      <c r="U150" t="s">
        <v>247</v>
      </c>
      <c r="V150" t="s">
        <v>253</v>
      </c>
      <c r="W150" t="s">
        <v>274</v>
      </c>
      <c r="X150" s="48" t="s">
        <v>451</v>
      </c>
      <c r="Y150" s="41"/>
    </row>
    <row r="151" spans="1:25" ht="15" x14ac:dyDescent="0.25">
      <c r="A151">
        <v>2.16</v>
      </c>
      <c r="B151">
        <v>1.74</v>
      </c>
      <c r="C151" s="29">
        <f t="shared" si="26"/>
        <v>3.7675606641123682E-2</v>
      </c>
      <c r="D151" s="30">
        <f>IF(OR($A151="",$B151=""),"",A151*'MPTO_working_2-way'!$G150)</f>
        <v>2.2413793103448274</v>
      </c>
      <c r="E151" s="32">
        <f>IF(OR($A151="",$B151=""),"",B151*'MPTO_working_2-way'!$G150)</f>
        <v>1.8055555555555551</v>
      </c>
      <c r="F151" s="30">
        <f>IF(OR($A151="",$B151=""),"",'MPTO_working_2-way'!D150)</f>
        <v>2.2516175413371671</v>
      </c>
      <c r="G151" s="32">
        <f>IF(OR($A151="",$B151=""),"",'MPTO_working_2-way'!E150)</f>
        <v>1.7989661114302122</v>
      </c>
      <c r="H151" s="30">
        <f>IF(OR($A151="",$B151=""),"",'OddsRatio_working_2-way'!M150)</f>
        <v>2.2520253861514017</v>
      </c>
      <c r="I151" s="30">
        <f>IF(OR($A151="",$B151=""),"",'OddsRatio_working_2-way'!N150)</f>
        <v>1.7987058497862392</v>
      </c>
      <c r="J151" s="30">
        <f>IF('Log_working_2-way'!$D150="","",A151^('Log_working_2-way'!$D150))</f>
        <v>2.2567451068476951</v>
      </c>
      <c r="K151" s="32">
        <f>IF('Log_working_2-way'!$D150="","",B151^('Log_working_2-way'!$D150))</f>
        <v>1.7957063007853538</v>
      </c>
      <c r="L151" s="37">
        <f t="shared" si="27"/>
        <v>0.44615384615384618</v>
      </c>
      <c r="M151" s="37">
        <f t="shared" si="28"/>
        <v>0.55384615384615399</v>
      </c>
      <c r="N151" s="38">
        <v>247</v>
      </c>
      <c r="O151" s="38">
        <f t="shared" si="29"/>
        <v>132.64814814814812</v>
      </c>
      <c r="P151" s="38">
        <f t="shared" si="30"/>
        <v>105.04597701149423</v>
      </c>
      <c r="Q151" s="38">
        <f t="shared" si="31"/>
        <v>141.95402298850573</v>
      </c>
      <c r="R151" s="38">
        <f t="shared" si="32"/>
        <v>114.35185185185183</v>
      </c>
      <c r="S151" s="39">
        <f t="shared" si="33"/>
        <v>-9.3058748403576033</v>
      </c>
      <c r="T151" s="39">
        <f t="shared" si="34"/>
        <v>-9.3058748403576033</v>
      </c>
      <c r="U151" t="s">
        <v>299</v>
      </c>
      <c r="V151" t="s">
        <v>377</v>
      </c>
      <c r="W151" t="s">
        <v>302</v>
      </c>
      <c r="X151" s="48" t="s">
        <v>451</v>
      </c>
      <c r="Y151" s="41"/>
    </row>
    <row r="152" spans="1:25" ht="15" x14ac:dyDescent="0.25">
      <c r="A152">
        <v>2.0299999999999998</v>
      </c>
      <c r="B152">
        <v>1.86</v>
      </c>
      <c r="C152" s="29">
        <f t="shared" si="26"/>
        <v>3.0245246040574214E-2</v>
      </c>
      <c r="D152" s="30">
        <f>IF(OR($A152="",$B152=""),"",A152*'MPTO_working_2-way'!$G151)</f>
        <v>2.0913978494623655</v>
      </c>
      <c r="E152" s="32">
        <f>IF(OR($A152="",$B152=""),"",B152*'MPTO_working_2-way'!$G151)</f>
        <v>1.9162561576354682</v>
      </c>
      <c r="F152" s="30">
        <f>IF(OR($A152="",$B152=""),"",'MPTO_working_2-way'!D151)</f>
        <v>2.0942925287037548</v>
      </c>
      <c r="G152" s="32">
        <f>IF(OR($A152="",$B152=""),"",'MPTO_working_2-way'!E151)</f>
        <v>1.9138324294186226</v>
      </c>
      <c r="H152" s="30">
        <f>IF(OR($A152="",$B152=""),"",'OddsRatio_working_2-way'!M151)</f>
        <v>2.0943831224048783</v>
      </c>
      <c r="I152" s="30">
        <f>IF(OR($A152="",$B152=""),"",'OddsRatio_working_2-way'!N151)</f>
        <v>1.9137567818137824</v>
      </c>
      <c r="J152" s="30">
        <f>IF('Log_working_2-way'!$D151="","",A152^('Log_working_2-way'!$D151))</f>
        <v>2.0957003958101184</v>
      </c>
      <c r="K152" s="32">
        <f>IF('Log_working_2-way'!$D151="","",B152^('Log_working_2-way'!$D151))</f>
        <v>1.9126582447390832</v>
      </c>
      <c r="L152" s="37">
        <f t="shared" si="27"/>
        <v>0.47814910025706941</v>
      </c>
      <c r="M152" s="37">
        <f t="shared" si="28"/>
        <v>0.52185089974293053</v>
      </c>
      <c r="N152" s="38">
        <v>248</v>
      </c>
      <c r="O152" s="38">
        <f t="shared" si="29"/>
        <v>125.83251231527092</v>
      </c>
      <c r="P152" s="38">
        <f t="shared" si="30"/>
        <v>114.66666666666667</v>
      </c>
      <c r="Q152" s="38">
        <f t="shared" si="31"/>
        <v>133.33333333333331</v>
      </c>
      <c r="R152" s="38">
        <f t="shared" si="32"/>
        <v>122.16748768472908</v>
      </c>
      <c r="S152" s="39">
        <f t="shared" si="33"/>
        <v>-7.5008210180623962</v>
      </c>
      <c r="T152" s="39">
        <f t="shared" si="34"/>
        <v>-7.5008210180624104</v>
      </c>
      <c r="U152" t="s">
        <v>298</v>
      </c>
      <c r="V152" t="s">
        <v>379</v>
      </c>
      <c r="W152" t="s">
        <v>302</v>
      </c>
      <c r="X152" s="48" t="s">
        <v>451</v>
      </c>
      <c r="Y152" s="41"/>
    </row>
    <row r="153" spans="1:25" ht="15" x14ac:dyDescent="0.25">
      <c r="A153">
        <v>1.65</v>
      </c>
      <c r="B153">
        <v>2.35</v>
      </c>
      <c r="C153" s="29">
        <f t="shared" si="26"/>
        <v>3.1592520954223158E-2</v>
      </c>
      <c r="D153" s="30">
        <f>IF(OR($A153="",$B153=""),"",A153*'MPTO_working_2-way'!$G152)</f>
        <v>1.7021276595744681</v>
      </c>
      <c r="E153" s="32">
        <f>IF(OR($A153="",$B153=""),"",B153*'MPTO_working_2-way'!$G152)</f>
        <v>2.4242424242424243</v>
      </c>
      <c r="F153" s="30">
        <f>IF(OR($A153="",$B153=""),"",'MPTO_working_2-way'!D152)</f>
        <v>1.6941561987984708</v>
      </c>
      <c r="G153" s="32">
        <f>IF(OR($A153="",$B153=""),"",'MPTO_working_2-way'!E152)</f>
        <v>2.4405979543666407</v>
      </c>
      <c r="H153" s="30">
        <f>IF(OR($A153="",$B153=""),"",'OddsRatio_working_2-way'!M152)</f>
        <v>1.6938886664887112</v>
      </c>
      <c r="I153" s="30">
        <f>IF(OR($A153="",$B153=""),"",'OddsRatio_working_2-way'!N152)</f>
        <v>2.4411533842457849</v>
      </c>
      <c r="J153" s="30">
        <f>IF('Log_working_2-way'!$D152="","",A153^('Log_working_2-way'!$D152))</f>
        <v>1.6902722385674813</v>
      </c>
      <c r="K153" s="32">
        <f>IF('Log_working_2-way'!$D152="","",B153^('Log_working_2-way'!$D152))</f>
        <v>2.4487037782009757</v>
      </c>
      <c r="L153" s="37">
        <f t="shared" si="27"/>
        <v>0.58750000000000002</v>
      </c>
      <c r="M153" s="37">
        <f t="shared" si="28"/>
        <v>0.41249999999999998</v>
      </c>
      <c r="N153" s="38">
        <v>249</v>
      </c>
      <c r="O153" s="38">
        <f t="shared" si="29"/>
        <v>98.090909090909079</v>
      </c>
      <c r="P153" s="38">
        <f t="shared" si="30"/>
        <v>143.04255319148936</v>
      </c>
      <c r="Q153" s="38">
        <f t="shared" si="31"/>
        <v>105.95744680851064</v>
      </c>
      <c r="R153" s="38">
        <f t="shared" si="32"/>
        <v>150.90909090909091</v>
      </c>
      <c r="S153" s="39">
        <f t="shared" si="33"/>
        <v>-7.8665377176015596</v>
      </c>
      <c r="T153" s="39">
        <f t="shared" si="34"/>
        <v>-7.8665377176015454</v>
      </c>
      <c r="U153" t="s">
        <v>387</v>
      </c>
      <c r="V153" t="s">
        <v>389</v>
      </c>
      <c r="W153" t="s">
        <v>437</v>
      </c>
      <c r="X153" s="48" t="s">
        <v>451</v>
      </c>
      <c r="Y153" s="41"/>
    </row>
    <row r="154" spans="1:25" s="35" customFormat="1" ht="15" x14ac:dyDescent="0.25">
      <c r="A154">
        <v>1.95</v>
      </c>
      <c r="B154">
        <v>1.93</v>
      </c>
      <c r="C154" s="29">
        <f t="shared" si="26"/>
        <v>3.0955227846419575E-2</v>
      </c>
      <c r="D154" s="30">
        <f>IF(OR($A154="",$B154=""),"",A154*'MPTO_working_2-way'!$G153)</f>
        <v>2.0103626943005182</v>
      </c>
      <c r="E154" s="32">
        <f>IF(OR($A154="",$B154=""),"",B154*'MPTO_working_2-way'!$G153)</f>
        <v>1.9897435897435898</v>
      </c>
      <c r="F154" s="30">
        <f>IF(OR($A154="",$B154=""),"",'MPTO_working_2-way'!D153)</f>
        <v>2.0106851876586083</v>
      </c>
      <c r="G154" s="32">
        <f>IF(OR($A154="",$B154=""),"",'MPTO_working_2-way'!E153)</f>
        <v>1.9894277785119598</v>
      </c>
      <c r="H154" s="30">
        <f>IF(OR($A154="",$B154=""),"",'OddsRatio_working_2-way'!M153)</f>
        <v>2.0106954914038573</v>
      </c>
      <c r="I154" s="30">
        <f>IF(OR($A154="",$B154=""),"",'OddsRatio_working_2-way'!N153)</f>
        <v>1.9894176915848294</v>
      </c>
      <c r="J154" s="30">
        <f>IF('Log_working_2-way'!$D153="","",A154^('Log_working_2-way'!$D153))</f>
        <v>2.0108420160403986</v>
      </c>
      <c r="K154" s="32">
        <f>IF('Log_working_2-way'!$D153="","",B154^('Log_working_2-way'!$D153))</f>
        <v>1.9892742724695103</v>
      </c>
      <c r="L154" s="37">
        <f t="shared" si="27"/>
        <v>0.49742268041237114</v>
      </c>
      <c r="M154" s="37">
        <f t="shared" si="28"/>
        <v>0.50257731958762886</v>
      </c>
      <c r="N154" s="38">
        <v>250</v>
      </c>
      <c r="O154" s="38">
        <f t="shared" si="29"/>
        <v>121.79487179487181</v>
      </c>
      <c r="P154" s="38">
        <f t="shared" si="30"/>
        <v>120.46632124352332</v>
      </c>
      <c r="Q154" s="38">
        <f t="shared" si="31"/>
        <v>129.53367875647669</v>
      </c>
      <c r="R154" s="38">
        <f t="shared" si="32"/>
        <v>128.20512820512823</v>
      </c>
      <c r="S154" s="39">
        <f t="shared" si="33"/>
        <v>-7.7388069616048796</v>
      </c>
      <c r="T154" s="39">
        <f t="shared" si="34"/>
        <v>-7.738806961604908</v>
      </c>
      <c r="U154" t="s">
        <v>388</v>
      </c>
      <c r="V154" t="s">
        <v>393</v>
      </c>
      <c r="W154" t="s">
        <v>437</v>
      </c>
      <c r="X154" s="48" t="s">
        <v>451</v>
      </c>
      <c r="Y154" s="41"/>
    </row>
    <row r="155" spans="1:25" ht="15" x14ac:dyDescent="0.25">
      <c r="A155">
        <v>1.7</v>
      </c>
      <c r="B155">
        <v>2.25</v>
      </c>
      <c r="C155" s="29">
        <f t="shared" si="26"/>
        <v>3.2679738562091387E-2</v>
      </c>
      <c r="D155" s="30">
        <f>IF(OR($A155="",$B155=""),"",A155*'MPTO_working_2-way'!$G154)</f>
        <v>1.7555555555555553</v>
      </c>
      <c r="E155" s="32">
        <f>IF(OR($A155="",$B155=""),"",B155*'MPTO_working_2-way'!$G154)</f>
        <v>2.3235294117647056</v>
      </c>
      <c r="F155" s="30">
        <f>IF(OR($A155="",$B155=""),"",'MPTO_working_2-way'!D154)</f>
        <v>1.7485714285714284</v>
      </c>
      <c r="G155" s="32">
        <f>IF(OR($A155="",$B155=""),"",'MPTO_working_2-way'!E154)</f>
        <v>2.3358778625954195</v>
      </c>
      <c r="H155" s="30">
        <f>IF(OR($A155="",$B155=""),"",'OddsRatio_working_2-way'!M154)</f>
        <v>1.7483314773547878</v>
      </c>
      <c r="I155" s="30">
        <f>IF(OR($A155="",$B155=""),"",'OddsRatio_working_2-way'!N154)</f>
        <v>2.3363062095621219</v>
      </c>
      <c r="J155" s="30">
        <f>IF('Log_working_2-way'!$D154="","",A155^('Log_working_2-way'!$D154))</f>
        <v>1.7451629298644922</v>
      </c>
      <c r="K155" s="32">
        <f>IF('Log_working_2-way'!$D154="","",B155^('Log_working_2-way'!$D154))</f>
        <v>2.3419883892799152</v>
      </c>
      <c r="L155" s="37">
        <f t="shared" si="27"/>
        <v>0.569620253164557</v>
      </c>
      <c r="M155" s="37">
        <f t="shared" si="28"/>
        <v>0.43037974683544311</v>
      </c>
      <c r="N155" s="38">
        <v>251</v>
      </c>
      <c r="O155" s="38">
        <f t="shared" si="29"/>
        <v>103.35294117647058</v>
      </c>
      <c r="P155" s="38">
        <f t="shared" si="30"/>
        <v>139.44444444444443</v>
      </c>
      <c r="Q155" s="38">
        <f t="shared" si="31"/>
        <v>111.55555555555554</v>
      </c>
      <c r="R155" s="38">
        <f t="shared" si="32"/>
        <v>147.64705882352942</v>
      </c>
      <c r="S155" s="39">
        <f t="shared" si="33"/>
        <v>-8.202614379084963</v>
      </c>
      <c r="T155" s="39">
        <f t="shared" si="34"/>
        <v>-8.2026143790849915</v>
      </c>
      <c r="U155" t="s">
        <v>431</v>
      </c>
      <c r="V155" t="s">
        <v>427</v>
      </c>
      <c r="W155" t="s">
        <v>437</v>
      </c>
      <c r="X155" s="48" t="s">
        <v>451</v>
      </c>
      <c r="Y155" s="41"/>
    </row>
    <row r="156" spans="1:25" ht="15" x14ac:dyDescent="0.25">
      <c r="A156">
        <v>1.9</v>
      </c>
      <c r="B156">
        <v>1.98</v>
      </c>
      <c r="C156" s="29">
        <f t="shared" si="26"/>
        <v>3.1366294524189264E-2</v>
      </c>
      <c r="D156" s="30">
        <f>IF(OR($A156="",$B156=""),"",A156*'MPTO_working_2-way'!$G155)</f>
        <v>1.9595959595959596</v>
      </c>
      <c r="E156" s="32">
        <f>IF(OR($A156="",$B156=""),"",B156*'MPTO_working_2-way'!$G155)</f>
        <v>2.0421052631578949</v>
      </c>
      <c r="F156" s="30">
        <f>IF(OR($A156="",$B156=""),"",'MPTO_working_2-way'!D155)</f>
        <v>1.9583550234252993</v>
      </c>
      <c r="G156" s="32">
        <f>IF(OR($A156="",$B156=""),"",'MPTO_working_2-way'!E155)</f>
        <v>2.0434546442151005</v>
      </c>
      <c r="H156" s="30">
        <f>IF(OR($A156="",$B156=""),"",'OddsRatio_working_2-way'!M155)</f>
        <v>1.9583148474999099</v>
      </c>
      <c r="I156" s="30">
        <f>IF(OR($A156="",$B156=""),"",'OddsRatio_working_2-way'!N155)</f>
        <v>2.0434983894999017</v>
      </c>
      <c r="J156" s="30">
        <f>IF('Log_working_2-way'!$D155="","",A156^('Log_working_2-way'!$D155))</f>
        <v>1.9577514726651566</v>
      </c>
      <c r="K156" s="32">
        <f>IF('Log_working_2-way'!$D155="","",B156^('Log_working_2-way'!$D155))</f>
        <v>2.0441122029468173</v>
      </c>
      <c r="L156" s="37">
        <f t="shared" si="27"/>
        <v>0.51030927835051543</v>
      </c>
      <c r="M156" s="37">
        <f t="shared" si="28"/>
        <v>0.48969072164948452</v>
      </c>
      <c r="N156" s="38">
        <v>252</v>
      </c>
      <c r="O156" s="38">
        <f t="shared" si="29"/>
        <v>119.36842105263155</v>
      </c>
      <c r="P156" s="38">
        <f t="shared" si="30"/>
        <v>124.72727272727272</v>
      </c>
      <c r="Q156" s="38">
        <f t="shared" si="31"/>
        <v>127.27272727272728</v>
      </c>
      <c r="R156" s="38">
        <f t="shared" si="32"/>
        <v>132.63157894736841</v>
      </c>
      <c r="S156" s="39">
        <f t="shared" si="33"/>
        <v>-7.9043062200957337</v>
      </c>
      <c r="T156" s="39">
        <f t="shared" si="34"/>
        <v>-7.9043062200956911</v>
      </c>
      <c r="U156" t="s">
        <v>429</v>
      </c>
      <c r="V156" t="s">
        <v>426</v>
      </c>
      <c r="W156" t="s">
        <v>437</v>
      </c>
      <c r="X156" s="48" t="s">
        <v>451</v>
      </c>
      <c r="Y156" s="41"/>
    </row>
    <row r="157" spans="1:25" ht="15" x14ac:dyDescent="0.25">
      <c r="A157">
        <v>1.88</v>
      </c>
      <c r="B157">
        <v>2.0099999999999998</v>
      </c>
      <c r="C157" s="29">
        <f t="shared" si="26"/>
        <v>2.9427331427966497E-2</v>
      </c>
      <c r="D157" s="30">
        <f>IF(OR($A157="",$B157=""),"",A157*'MPTO_working_2-way'!$G156)</f>
        <v>1.9353233830845769</v>
      </c>
      <c r="E157" s="32">
        <f>IF(OR($A157="",$B157=""),"",B157*'MPTO_working_2-way'!$G156)</f>
        <v>2.0691489361702122</v>
      </c>
      <c r="F157" s="30">
        <f>IF(OR($A157="",$B157=""),"",'MPTO_working_2-way'!D156)</f>
        <v>1.9334834220221038</v>
      </c>
      <c r="G157" s="32">
        <f>IF(OR($A157="",$B157=""),"",'MPTO_working_2-way'!E156)</f>
        <v>2.0712563034422273</v>
      </c>
      <c r="H157" s="30">
        <f>IF(OR($A157="",$B157=""),"",'OddsRatio_working_2-way'!M156)</f>
        <v>1.9334276237142709</v>
      </c>
      <c r="I157" s="30">
        <f>IF(OR($A157="",$B157=""),"",'OddsRatio_working_2-way'!N156)</f>
        <v>2.0713203408538785</v>
      </c>
      <c r="J157" s="30">
        <f>IF('Log_working_2-way'!$D156="","",A157^('Log_working_2-way'!$D156))</f>
        <v>1.9325939690668699</v>
      </c>
      <c r="K157" s="32">
        <f>IF('Log_working_2-way'!$D156="","",B157^('Log_working_2-way'!$D156))</f>
        <v>2.0722780043286777</v>
      </c>
      <c r="L157" s="37">
        <f t="shared" si="27"/>
        <v>0.5167095115681235</v>
      </c>
      <c r="M157" s="37">
        <f t="shared" si="28"/>
        <v>0.48329048843187672</v>
      </c>
      <c r="N157" s="38">
        <v>253</v>
      </c>
      <c r="O157" s="38">
        <f t="shared" si="29"/>
        <v>118.42553191489361</v>
      </c>
      <c r="P157" s="38">
        <f t="shared" si="30"/>
        <v>127.12935323383086</v>
      </c>
      <c r="Q157" s="38">
        <f t="shared" si="31"/>
        <v>125.87064676616917</v>
      </c>
      <c r="R157" s="38">
        <f t="shared" si="32"/>
        <v>134.57446808510639</v>
      </c>
      <c r="S157" s="39">
        <f t="shared" si="33"/>
        <v>-7.4451148512755623</v>
      </c>
      <c r="T157" s="39">
        <f t="shared" si="34"/>
        <v>-7.4451148512755339</v>
      </c>
      <c r="U157" t="s">
        <v>394</v>
      </c>
      <c r="V157" t="s">
        <v>432</v>
      </c>
      <c r="W157" t="s">
        <v>437</v>
      </c>
      <c r="X157" s="48" t="s">
        <v>451</v>
      </c>
      <c r="Y157" s="41"/>
    </row>
    <row r="158" spans="1:25" ht="15" x14ac:dyDescent="0.25">
      <c r="A158">
        <v>2.09</v>
      </c>
      <c r="B158">
        <v>1.79</v>
      </c>
      <c r="C158" s="29">
        <f t="shared" si="26"/>
        <v>3.7128117398625982E-2</v>
      </c>
      <c r="D158" s="30">
        <f>IF(OR($A158="",$B158=""),"",A158*'MPTO_working_2-way'!$G157)</f>
        <v>2.1675977653631282</v>
      </c>
      <c r="E158" s="32">
        <f>IF(OR($A158="",$B158=""),"",B158*'MPTO_working_2-way'!$G157)</f>
        <v>1.8564593301435406</v>
      </c>
      <c r="F158" s="30">
        <f>IF(OR($A158="",$B158=""),"",'MPTO_working_2-way'!D157)</f>
        <v>2.1743628490889537</v>
      </c>
      <c r="G158" s="32">
        <f>IF(OR($A158="",$B158=""),"",'MPTO_working_2-way'!E157)</f>
        <v>1.8515255747197545</v>
      </c>
      <c r="H158" s="30">
        <f>IF(OR($A158="",$B158=""),"",'OddsRatio_working_2-way'!M157)</f>
        <v>2.1746262535134471</v>
      </c>
      <c r="I158" s="30">
        <f>IF(OR($A158="",$B158=""),"",'OddsRatio_working_2-way'!N157)</f>
        <v>1.8513346241060764</v>
      </c>
      <c r="J158" s="30">
        <f>IF('Log_working_2-way'!$D157="","",A158^('Log_working_2-way'!$D157))</f>
        <v>2.177733465070919</v>
      </c>
      <c r="K158" s="32">
        <f>IF('Log_working_2-way'!$D157="","",B158^('Log_working_2-way'!$D157))</f>
        <v>1.8490885498780329</v>
      </c>
      <c r="L158" s="37">
        <f t="shared" si="27"/>
        <v>0.46134020618556709</v>
      </c>
      <c r="M158" s="37">
        <f t="shared" si="28"/>
        <v>0.53865979381443296</v>
      </c>
      <c r="N158" s="38">
        <v>254</v>
      </c>
      <c r="O158" s="38">
        <f t="shared" si="29"/>
        <v>132.46889952153111</v>
      </c>
      <c r="P158" s="38">
        <f t="shared" si="30"/>
        <v>112.10055865921788</v>
      </c>
      <c r="Q158" s="38">
        <f t="shared" si="31"/>
        <v>141.89944134078212</v>
      </c>
      <c r="R158" s="38">
        <f t="shared" si="32"/>
        <v>121.53110047846891</v>
      </c>
      <c r="S158" s="39">
        <f t="shared" si="33"/>
        <v>-9.4305418192510047</v>
      </c>
      <c r="T158" s="39">
        <f t="shared" si="34"/>
        <v>-9.4305418192510331</v>
      </c>
      <c r="U158" t="s">
        <v>108</v>
      </c>
      <c r="V158" t="s">
        <v>99</v>
      </c>
      <c r="W158" t="s">
        <v>119</v>
      </c>
      <c r="X158" s="48" t="s">
        <v>451</v>
      </c>
      <c r="Y158" s="41"/>
    </row>
    <row r="159" spans="1:25" ht="15" x14ac:dyDescent="0.25">
      <c r="A159">
        <v>2.33</v>
      </c>
      <c r="B159">
        <v>1.65</v>
      </c>
      <c r="C159" s="29">
        <f t="shared" si="26"/>
        <v>3.5245155416829377E-2</v>
      </c>
      <c r="D159" s="30">
        <f>IF(OR($A159="",$B159=""),"",A159*'MPTO_working_2-way'!$G158)</f>
        <v>2.4121212121212126</v>
      </c>
      <c r="E159" s="32">
        <f>IF(OR($A159="",$B159=""),"",B159*'MPTO_working_2-way'!$G158)</f>
        <v>1.7081545064377683</v>
      </c>
      <c r="F159" s="30">
        <f>IF(OR($A159="",$B159=""),"",'MPTO_working_2-way'!D158)</f>
        <v>2.4297677358192451</v>
      </c>
      <c r="G159" s="32">
        <f>IF(OR($A159="",$B159=""),"",'MPTO_working_2-way'!E158)</f>
        <v>1.6994142999226434</v>
      </c>
      <c r="H159" s="30">
        <f>IF(OR($A159="",$B159=""),"",'OddsRatio_working_2-way'!M158)</f>
        <v>2.4304383405634256</v>
      </c>
      <c r="I159" s="30">
        <f>IF(OR($A159="",$B159=""),"",'OddsRatio_working_2-way'!N158)</f>
        <v>1.6990864070422753</v>
      </c>
      <c r="J159" s="30">
        <f>IF('Log_working_2-way'!$D158="","",A159^('Log_working_2-way'!$D158))</f>
        <v>2.4386155296037653</v>
      </c>
      <c r="K159" s="32">
        <f>IF('Log_working_2-way'!$D158="","",B159^('Log_working_2-way'!$D158))</f>
        <v>1.6951127521022427</v>
      </c>
      <c r="L159" s="37">
        <f t="shared" si="27"/>
        <v>0.41457286432160795</v>
      </c>
      <c r="M159" s="37">
        <f t="shared" si="28"/>
        <v>0.58542713567839189</v>
      </c>
      <c r="N159" s="38">
        <v>255</v>
      </c>
      <c r="O159" s="38">
        <f t="shared" si="29"/>
        <v>145.55793991416309</v>
      </c>
      <c r="P159" s="38">
        <f t="shared" si="30"/>
        <v>100.45454545454545</v>
      </c>
      <c r="Q159" s="38">
        <f t="shared" si="31"/>
        <v>154.54545454545456</v>
      </c>
      <c r="R159" s="38">
        <f t="shared" si="32"/>
        <v>109.44206008583691</v>
      </c>
      <c r="S159" s="39">
        <f t="shared" si="33"/>
        <v>-8.9875146312914751</v>
      </c>
      <c r="T159" s="39">
        <f t="shared" si="34"/>
        <v>-8.9875146312914609</v>
      </c>
      <c r="U159" t="s">
        <v>96</v>
      </c>
      <c r="V159" t="s">
        <v>107</v>
      </c>
      <c r="W159" t="s">
        <v>119</v>
      </c>
      <c r="X159" s="48" t="s">
        <v>451</v>
      </c>
      <c r="Y159" s="41"/>
    </row>
    <row r="160" spans="1:25" ht="15" x14ac:dyDescent="0.25">
      <c r="A160">
        <v>2.35</v>
      </c>
      <c r="B160">
        <v>1.65</v>
      </c>
      <c r="C160" s="29">
        <f t="shared" si="26"/>
        <v>3.1592520954223158E-2</v>
      </c>
      <c r="D160" s="30">
        <f>IF(OR($A160="",$B160=""),"",A160*'MPTO_working_2-way'!$G159)</f>
        <v>2.4242424242424243</v>
      </c>
      <c r="E160" s="32">
        <f>IF(OR($A160="",$B160=""),"",B160*'MPTO_working_2-way'!$G159)</f>
        <v>1.7021276595744681</v>
      </c>
      <c r="F160" s="30">
        <f>IF(OR($A160="",$B160=""),"",'MPTO_working_2-way'!D159)</f>
        <v>2.4405979543666407</v>
      </c>
      <c r="G160" s="32">
        <f>IF(OR($A160="",$B160=""),"",'MPTO_working_2-way'!E159)</f>
        <v>1.6941561987984708</v>
      </c>
      <c r="H160" s="30">
        <f>IF(OR($A160="",$B160=""),"",'OddsRatio_working_2-way'!M159)</f>
        <v>2.4411533842457849</v>
      </c>
      <c r="I160" s="30">
        <f>IF(OR($A160="",$B160=""),"",'OddsRatio_working_2-way'!N159)</f>
        <v>1.6938886664887112</v>
      </c>
      <c r="J160" s="30">
        <f>IF('Log_working_2-way'!$D159="","",A160^('Log_working_2-way'!$D159))</f>
        <v>2.4487037782009757</v>
      </c>
      <c r="K160" s="32">
        <f>IF('Log_working_2-way'!$D159="","",B160^('Log_working_2-way'!$D159))</f>
        <v>1.6902722385674813</v>
      </c>
      <c r="L160" s="37">
        <f t="shared" si="27"/>
        <v>0.41249999999999998</v>
      </c>
      <c r="M160" s="37">
        <f t="shared" si="28"/>
        <v>0.58750000000000002</v>
      </c>
      <c r="N160" s="38">
        <v>256</v>
      </c>
      <c r="O160" s="38">
        <f t="shared" si="29"/>
        <v>147.06382978723406</v>
      </c>
      <c r="P160" s="38">
        <f t="shared" si="30"/>
        <v>100.84848484848484</v>
      </c>
      <c r="Q160" s="38">
        <f t="shared" si="31"/>
        <v>155.15151515151516</v>
      </c>
      <c r="R160" s="38">
        <f t="shared" si="32"/>
        <v>108.93617021276596</v>
      </c>
      <c r="S160" s="39">
        <f t="shared" si="33"/>
        <v>-8.0876853642811</v>
      </c>
      <c r="T160" s="39">
        <f t="shared" si="34"/>
        <v>-8.0876853642811142</v>
      </c>
      <c r="U160" t="s">
        <v>95</v>
      </c>
      <c r="V160" t="s">
        <v>111</v>
      </c>
      <c r="W160" t="s">
        <v>119</v>
      </c>
      <c r="X160" s="48" t="s">
        <v>451</v>
      </c>
      <c r="Y160" s="41"/>
    </row>
    <row r="161" spans="1:25" ht="15" x14ac:dyDescent="0.25">
      <c r="A161">
        <v>1.55</v>
      </c>
      <c r="B161">
        <v>2.52</v>
      </c>
      <c r="C161" s="29">
        <f t="shared" si="26"/>
        <v>4.1986687147977486E-2</v>
      </c>
      <c r="D161" s="30">
        <f>IF(OR($A161="",$B161=""),"",A161*'MPTO_working_2-way'!$G160)</f>
        <v>1.6150793650793651</v>
      </c>
      <c r="E161" s="32">
        <f>IF(OR($A161="",$B161=""),"",B161*'MPTO_working_2-way'!$G160)</f>
        <v>2.6258064516129034</v>
      </c>
      <c r="F161" s="30">
        <f>IF(OR($A161="",$B161=""),"",'MPTO_working_2-way'!D160)</f>
        <v>1.6021328958162429</v>
      </c>
      <c r="G161" s="32">
        <f>IF(OR($A161="",$B161=""),"",'MPTO_working_2-way'!E160)</f>
        <v>2.6607629427792916</v>
      </c>
      <c r="H161" s="30">
        <f>IF(OR($A161="",$B161=""),"",'OddsRatio_working_2-way'!M160)</f>
        <v>1.6015331289822348</v>
      </c>
      <c r="I161" s="30">
        <f>IF(OR($A161="",$B161=""),"",'OddsRatio_working_2-way'!N160)</f>
        <v>2.662418829187267</v>
      </c>
      <c r="J161" s="30">
        <f>IF('Log_working_2-way'!$D160="","",A161^('Log_working_2-way'!$D160))</f>
        <v>1.5956118051078381</v>
      </c>
      <c r="K161" s="32">
        <f>IF('Log_working_2-way'!$D160="","",B161^('Log_working_2-way'!$D160))</f>
        <v>2.6789459030589455</v>
      </c>
      <c r="L161" s="37">
        <f t="shared" si="27"/>
        <v>0.61916461916461918</v>
      </c>
      <c r="M161" s="37">
        <f t="shared" si="28"/>
        <v>0.38083538083538082</v>
      </c>
      <c r="N161" s="38">
        <v>257</v>
      </c>
      <c r="O161" s="38">
        <f t="shared" si="29"/>
        <v>91.193548387096783</v>
      </c>
      <c r="P161" s="38">
        <f t="shared" si="30"/>
        <v>155.01587301587301</v>
      </c>
      <c r="Q161" s="38">
        <f t="shared" si="31"/>
        <v>101.98412698412697</v>
      </c>
      <c r="R161" s="38">
        <f t="shared" si="32"/>
        <v>165.80645161290323</v>
      </c>
      <c r="S161" s="39">
        <f t="shared" si="33"/>
        <v>-10.790578597030191</v>
      </c>
      <c r="T161" s="39">
        <f t="shared" si="34"/>
        <v>-10.790578597030219</v>
      </c>
      <c r="U161" t="s">
        <v>117</v>
      </c>
      <c r="V161" t="s">
        <v>106</v>
      </c>
      <c r="W161" t="s">
        <v>119</v>
      </c>
      <c r="X161" s="48" t="s">
        <v>451</v>
      </c>
      <c r="Y161" s="41"/>
    </row>
    <row r="162" spans="1:25" ht="15" x14ac:dyDescent="0.25">
      <c r="A162">
        <v>2.34</v>
      </c>
      <c r="B162">
        <v>1.64</v>
      </c>
      <c r="C162" s="29">
        <f t="shared" si="26"/>
        <v>3.7106524911402872E-2</v>
      </c>
      <c r="D162" s="30">
        <f>IF(OR($A162="",$B162=""),"",A162*'MPTO_working_2-way'!$G161)</f>
        <v>2.4268292682926824</v>
      </c>
      <c r="E162" s="32">
        <f>IF(OR($A162="",$B162=""),"",B162*'MPTO_working_2-way'!$G161)</f>
        <v>1.7008547008547006</v>
      </c>
      <c r="F162" s="30">
        <f>IF(OR($A162="",$B162=""),"",'MPTO_working_2-way'!D161)</f>
        <v>2.4462009178990307</v>
      </c>
      <c r="G162" s="32">
        <f>IF(OR($A162="",$B162=""),"",'MPTO_working_2-way'!E161)</f>
        <v>1.6914668547249645</v>
      </c>
      <c r="H162" s="30">
        <f>IF(OR($A162="",$B162=""),"",'OddsRatio_working_2-way'!M161)</f>
        <v>2.4469796128487777</v>
      </c>
      <c r="I162" s="30">
        <f>IF(OR($A162="",$B162=""),"",'OddsRatio_working_2-way'!N161)</f>
        <v>1.6910947404650878</v>
      </c>
      <c r="J162" s="30">
        <f>IF('Log_working_2-way'!$D161="","",A162^('Log_working_2-way'!$D161))</f>
        <v>2.4559827297707368</v>
      </c>
      <c r="K162" s="32">
        <f>IF('Log_working_2-way'!$D161="","",B162^('Log_working_2-way'!$D161))</f>
        <v>1.6868213334902025</v>
      </c>
      <c r="L162" s="37">
        <f t="shared" si="27"/>
        <v>0.41206030150753775</v>
      </c>
      <c r="M162" s="37">
        <f t="shared" si="28"/>
        <v>0.58793969849246241</v>
      </c>
      <c r="N162" s="38">
        <v>258</v>
      </c>
      <c r="O162" s="38">
        <f t="shared" si="29"/>
        <v>147.74358974358972</v>
      </c>
      <c r="P162" s="38">
        <f t="shared" si="30"/>
        <v>100.68292682926825</v>
      </c>
      <c r="Q162" s="38">
        <f t="shared" si="31"/>
        <v>157.3170731707317</v>
      </c>
      <c r="R162" s="38">
        <f t="shared" si="32"/>
        <v>110.25641025641026</v>
      </c>
      <c r="S162" s="39">
        <f t="shared" si="33"/>
        <v>-9.57348342714198</v>
      </c>
      <c r="T162" s="39">
        <f t="shared" si="34"/>
        <v>-9.5734834271420084</v>
      </c>
      <c r="U162" t="s">
        <v>143</v>
      </c>
      <c r="V162" t="s">
        <v>166</v>
      </c>
      <c r="W162" t="s">
        <v>181</v>
      </c>
      <c r="X162" s="48" t="s">
        <v>451</v>
      </c>
      <c r="Y162" s="41"/>
    </row>
    <row r="163" spans="1:25" ht="15" x14ac:dyDescent="0.25">
      <c r="A163">
        <v>1.51</v>
      </c>
      <c r="B163">
        <v>2.59</v>
      </c>
      <c r="C163" s="29">
        <f t="shared" si="26"/>
        <v>4.8352041729525119E-2</v>
      </c>
      <c r="D163" s="30">
        <f>IF(OR($A163="",$B163=""),"",A163*'MPTO_working_2-way'!$G162)</f>
        <v>1.583011583011583</v>
      </c>
      <c r="E163" s="32">
        <f>IF(OR($A163="",$B163=""),"",B163*'MPTO_working_2-way'!$G162)</f>
        <v>2.7152317880794699</v>
      </c>
      <c r="F163" s="30">
        <f>IF(OR($A163="",$B163=""),"",'MPTO_working_2-way'!D162)</f>
        <v>1.56721232643411</v>
      </c>
      <c r="G163" s="32">
        <f>IF(OR($A163="",$B163=""),"",'MPTO_working_2-way'!E162)</f>
        <v>2.7630082305980426</v>
      </c>
      <c r="H163" s="30">
        <f>IF(OR($A163="",$B163=""),"",'OddsRatio_working_2-way'!M162)</f>
        <v>1.566352113954854</v>
      </c>
      <c r="I163" s="30">
        <f>IF(OR($A163="",$B163=""),"",'OddsRatio_working_2-way'!N162)</f>
        <v>2.7656860023298391</v>
      </c>
      <c r="J163" s="30">
        <f>IF('Log_working_2-way'!$D162="","",A163^('Log_working_2-way'!$D162))</f>
        <v>1.5590940652059142</v>
      </c>
      <c r="K163" s="32">
        <f>IF('Log_working_2-way'!$D162="","",B163^('Log_working_2-way'!$D162))</f>
        <v>2.7886077893336521</v>
      </c>
      <c r="L163" s="37">
        <f t="shared" si="27"/>
        <v>0.63170731707317074</v>
      </c>
      <c r="M163" s="37">
        <f t="shared" si="28"/>
        <v>0.36829268292682932</v>
      </c>
      <c r="N163" s="38">
        <v>259</v>
      </c>
      <c r="O163" s="38">
        <f t="shared" si="29"/>
        <v>87.476821192052967</v>
      </c>
      <c r="P163" s="38">
        <f t="shared" si="30"/>
        <v>158.99999999999997</v>
      </c>
      <c r="Q163" s="38">
        <f t="shared" si="31"/>
        <v>100</v>
      </c>
      <c r="R163" s="38">
        <f t="shared" si="32"/>
        <v>171.52317880794703</v>
      </c>
      <c r="S163" s="39">
        <f t="shared" si="33"/>
        <v>-12.523178807947033</v>
      </c>
      <c r="T163" s="39">
        <f t="shared" si="34"/>
        <v>-12.523178807947062</v>
      </c>
      <c r="U163" t="s">
        <v>139</v>
      </c>
      <c r="V163" t="s">
        <v>142</v>
      </c>
      <c r="W163" t="s">
        <v>181</v>
      </c>
      <c r="X163" s="48" t="s">
        <v>451</v>
      </c>
      <c r="Y163" s="41"/>
    </row>
    <row r="164" spans="1:25" ht="15" x14ac:dyDescent="0.25">
      <c r="A164">
        <v>2.48</v>
      </c>
      <c r="B164">
        <v>1.57</v>
      </c>
      <c r="C164" s="29">
        <f t="shared" si="26"/>
        <v>4.0168481610848517E-2</v>
      </c>
      <c r="D164" s="30">
        <f>IF(OR($A164="",$B164=""),"",A164*'MPTO_working_2-way'!$G163)</f>
        <v>2.5796178343949041</v>
      </c>
      <c r="E164" s="32">
        <f>IF(OR($A164="",$B164=""),"",B164*'MPTO_working_2-way'!$G163)</f>
        <v>1.6330645161290323</v>
      </c>
      <c r="F164" s="30">
        <f>IF(OR($A164="",$B164=""),"",'MPTO_working_2-way'!D163)</f>
        <v>2.6100013406622868</v>
      </c>
      <c r="G164" s="32">
        <f>IF(OR($A164="",$B164=""),"",'MPTO_working_2-way'!E163)</f>
        <v>1.6211174952119245</v>
      </c>
      <c r="H164" s="30">
        <f>IF(OR($A164="",$B164=""),"",'OddsRatio_working_2-way'!M163)</f>
        <v>2.6113631583445658</v>
      </c>
      <c r="I164" s="30">
        <f>IF(OR($A164="",$B164=""),"",'OddsRatio_working_2-way'!N163)</f>
        <v>1.6205925677408124</v>
      </c>
      <c r="J164" s="30">
        <f>IF('Log_working_2-way'!$D163="","",A164^('Log_working_2-way'!$D163))</f>
        <v>2.625654823076816</v>
      </c>
      <c r="K164" s="32">
        <f>IF('Log_working_2-way'!$D163="","",B164^('Log_working_2-way'!$D163))</f>
        <v>1.6151367349354802</v>
      </c>
      <c r="L164" s="37">
        <f t="shared" si="27"/>
        <v>0.3876543209876544</v>
      </c>
      <c r="M164" s="37">
        <f t="shared" si="28"/>
        <v>0.61234567901234571</v>
      </c>
      <c r="N164" s="38">
        <v>260</v>
      </c>
      <c r="O164" s="38">
        <f t="shared" si="29"/>
        <v>155.16129032258064</v>
      </c>
      <c r="P164" s="38">
        <f t="shared" si="30"/>
        <v>94.394904458598717</v>
      </c>
      <c r="Q164" s="38">
        <f t="shared" si="31"/>
        <v>165.60509554140125</v>
      </c>
      <c r="R164" s="38">
        <f t="shared" si="32"/>
        <v>104.83870967741936</v>
      </c>
      <c r="S164" s="39">
        <f t="shared" si="33"/>
        <v>-10.443805218820614</v>
      </c>
      <c r="T164" s="39">
        <f t="shared" si="34"/>
        <v>-10.443805218820643</v>
      </c>
      <c r="U164" t="s">
        <v>145</v>
      </c>
      <c r="V164" t="s">
        <v>138</v>
      </c>
      <c r="W164" t="s">
        <v>181</v>
      </c>
      <c r="X164" s="48" t="s">
        <v>451</v>
      </c>
      <c r="Y164" s="41"/>
    </row>
    <row r="165" spans="1:25" ht="15" x14ac:dyDescent="0.25">
      <c r="A165">
        <v>2.4700000000000002</v>
      </c>
      <c r="B165">
        <v>1.58</v>
      </c>
      <c r="C165" s="29">
        <f t="shared" si="26"/>
        <v>3.7769692000204858E-2</v>
      </c>
      <c r="D165" s="30">
        <f>IF(OR($A165="",$B165=""),"",A165*'MPTO_working_2-way'!$G164)</f>
        <v>2.5632911392405062</v>
      </c>
      <c r="E165" s="32">
        <f>IF(OR($A165="",$B165=""),"",B165*'MPTO_working_2-way'!$G164)</f>
        <v>1.6396761133603237</v>
      </c>
      <c r="F165" s="30">
        <f>IF(OR($A165="",$B165=""),"",'MPTO_working_2-way'!D164)</f>
        <v>2.5908517559583082</v>
      </c>
      <c r="G165" s="32">
        <f>IF(OR($A165="",$B165=""),"",'MPTO_working_2-way'!E164)</f>
        <v>1.6285940825439218</v>
      </c>
      <c r="H165" s="30">
        <f>IF(OR($A165="",$B165=""),"",'OddsRatio_working_2-way'!M164)</f>
        <v>2.5920058915156967</v>
      </c>
      <c r="I165" s="30">
        <f>IF(OR($A165="",$B165=""),"",'OddsRatio_working_2-way'!N164)</f>
        <v>1.6281383789653769</v>
      </c>
      <c r="J165" s="30">
        <f>IF('Log_working_2-way'!$D164="","",A165^('Log_working_2-way'!$D164))</f>
        <v>2.6049168603231139</v>
      </c>
      <c r="K165" s="32">
        <f>IF('Log_working_2-way'!$D164="","",B165^('Log_working_2-way'!$D164))</f>
        <v>1.6230852355793859</v>
      </c>
      <c r="L165" s="37">
        <f t="shared" si="27"/>
        <v>0.39012345679012345</v>
      </c>
      <c r="M165" s="37">
        <f t="shared" si="28"/>
        <v>0.60987654320987661</v>
      </c>
      <c r="N165" s="38">
        <v>261</v>
      </c>
      <c r="O165" s="38">
        <f t="shared" si="29"/>
        <v>155.33198380566805</v>
      </c>
      <c r="P165" s="38">
        <f t="shared" si="30"/>
        <v>95.810126582278471</v>
      </c>
      <c r="Q165" s="38">
        <f t="shared" si="31"/>
        <v>165.18987341772151</v>
      </c>
      <c r="R165" s="38">
        <f t="shared" si="32"/>
        <v>105.66801619433198</v>
      </c>
      <c r="S165" s="39">
        <f t="shared" si="33"/>
        <v>-9.8578896120534694</v>
      </c>
      <c r="T165" s="39">
        <f t="shared" si="34"/>
        <v>-9.857889612053512</v>
      </c>
      <c r="U165" t="s">
        <v>141</v>
      </c>
      <c r="V165" t="s">
        <v>167</v>
      </c>
      <c r="W165" t="s">
        <v>181</v>
      </c>
      <c r="X165" s="48" t="s">
        <v>451</v>
      </c>
      <c r="Y165" s="41"/>
    </row>
    <row r="166" spans="1:25" ht="15" x14ac:dyDescent="0.25">
      <c r="A166">
        <v>1.75</v>
      </c>
      <c r="B166">
        <v>2.14</v>
      </c>
      <c r="C166" s="29">
        <f t="shared" si="26"/>
        <v>3.8718291054739673E-2</v>
      </c>
      <c r="D166" s="30">
        <f>IF(OR($A166="",$B166=""),"",A166*'MPTO_working_2-way'!$G165)</f>
        <v>1.8177570093457944</v>
      </c>
      <c r="E166" s="32">
        <f>IF(OR($A166="",$B166=""),"",B166*'MPTO_working_2-way'!$G165)</f>
        <v>2.2228571428571429</v>
      </c>
      <c r="F166" s="30">
        <f>IF(OR($A166="",$B166=""),"",'MPTO_working_2-way'!D165)</f>
        <v>1.81136638452237</v>
      </c>
      <c r="G166" s="32">
        <f>IF(OR($A166="",$B166=""),"",'MPTO_working_2-way'!E165)</f>
        <v>2.2324888226527575</v>
      </c>
      <c r="H166" s="30">
        <f>IF(OR($A166="",$B166=""),"",'OddsRatio_working_2-way'!M165)</f>
        <v>1.8111071056538131</v>
      </c>
      <c r="I166" s="30">
        <f>IF(OR($A166="",$B166=""),"",'OddsRatio_working_2-way'!N165)</f>
        <v>2.2328828005937953</v>
      </c>
      <c r="J166" s="30">
        <f>IF('Log_working_2-way'!$D165="","",A166^('Log_working_2-way'!$D165))</f>
        <v>1.8081956651086979</v>
      </c>
      <c r="K166" s="32">
        <f>IF('Log_working_2-way'!$D165="","",B166^('Log_working_2-way'!$D165))</f>
        <v>2.2373241322265098</v>
      </c>
      <c r="L166" s="37">
        <f t="shared" si="27"/>
        <v>0.55012853470437018</v>
      </c>
      <c r="M166" s="37">
        <f t="shared" si="28"/>
        <v>0.44987146529562982</v>
      </c>
      <c r="N166" s="38">
        <v>262</v>
      </c>
      <c r="O166" s="38">
        <f t="shared" si="29"/>
        <v>112.28571428571428</v>
      </c>
      <c r="P166" s="38">
        <f t="shared" si="30"/>
        <v>139.57009345794395</v>
      </c>
      <c r="Q166" s="38">
        <f t="shared" si="31"/>
        <v>122.42990654205607</v>
      </c>
      <c r="R166" s="38">
        <f t="shared" si="32"/>
        <v>149.71428571428569</v>
      </c>
      <c r="S166" s="39">
        <f t="shared" si="33"/>
        <v>-10.144192256341796</v>
      </c>
      <c r="T166" s="39">
        <f t="shared" si="34"/>
        <v>-10.144192256341739</v>
      </c>
      <c r="U166" t="s">
        <v>144</v>
      </c>
      <c r="V166" t="s">
        <v>149</v>
      </c>
      <c r="W166" t="s">
        <v>181</v>
      </c>
      <c r="X166" s="48" t="s">
        <v>451</v>
      </c>
      <c r="Y166" s="41"/>
    </row>
    <row r="167" spans="1:25" s="35" customFormat="1" ht="15" x14ac:dyDescent="0.25">
      <c r="A167">
        <v>2.39</v>
      </c>
      <c r="B167">
        <v>1.6</v>
      </c>
      <c r="C167" s="29">
        <f t="shared" si="26"/>
        <v>4.3410041841004166E-2</v>
      </c>
      <c r="D167" s="30">
        <f>IF(OR($A167="",$B167=""),"",A167*'MPTO_working_2-way'!$G166)</f>
        <v>2.4937499999999999</v>
      </c>
      <c r="E167" s="32">
        <f>IF(OR($A167="",$B167=""),"",B167*'MPTO_working_2-way'!$G166)</f>
        <v>1.6694560669456067</v>
      </c>
      <c r="F167" s="30">
        <f>IF(OR($A167="",$B167=""),"",'MPTO_working_2-way'!D166)</f>
        <v>2.5207646671061306</v>
      </c>
      <c r="G167" s="32">
        <f>IF(OR($A167="",$B167=""),"",'MPTO_working_2-way'!E166)</f>
        <v>1.6575639358474208</v>
      </c>
      <c r="H167" s="30">
        <f>IF(OR($A167="",$B167=""),"",'OddsRatio_working_2-way'!M166)</f>
        <v>2.52206000757745</v>
      </c>
      <c r="I167" s="30">
        <f>IF(OR($A167="",$B167=""),"",'OddsRatio_working_2-way'!N166)</f>
        <v>1.6570043198176039</v>
      </c>
      <c r="J167" s="30">
        <f>IF('Log_working_2-way'!$D166="","",A167^('Log_working_2-way'!$D166))</f>
        <v>2.5347593326332167</v>
      </c>
      <c r="K167" s="32">
        <f>IF('Log_working_2-way'!$D166="","",B167^('Log_working_2-way'!$D166))</f>
        <v>1.6515679551422944</v>
      </c>
      <c r="L167" s="37">
        <f t="shared" si="27"/>
        <v>0.40100250626566419</v>
      </c>
      <c r="M167" s="37">
        <f t="shared" si="28"/>
        <v>0.59899749373433586</v>
      </c>
      <c r="N167" s="38">
        <v>263</v>
      </c>
      <c r="O167" s="38">
        <f t="shared" si="29"/>
        <v>152.95815899581592</v>
      </c>
      <c r="P167" s="38">
        <f t="shared" si="30"/>
        <v>98.625</v>
      </c>
      <c r="Q167" s="38">
        <f t="shared" si="31"/>
        <v>164.375</v>
      </c>
      <c r="R167" s="38">
        <f t="shared" si="32"/>
        <v>110.04184100418409</v>
      </c>
      <c r="S167" s="39">
        <f t="shared" si="33"/>
        <v>-11.416841004184079</v>
      </c>
      <c r="T167" s="39">
        <f t="shared" si="34"/>
        <v>-11.416841004184093</v>
      </c>
      <c r="U167" t="s">
        <v>176</v>
      </c>
      <c r="V167" t="s">
        <v>153</v>
      </c>
      <c r="W167" t="s">
        <v>182</v>
      </c>
      <c r="X167" s="48" t="s">
        <v>451</v>
      </c>
      <c r="Y167" s="41"/>
    </row>
    <row r="168" spans="1:25" ht="15" x14ac:dyDescent="0.25">
      <c r="A168">
        <v>2.2599999999999998</v>
      </c>
      <c r="B168">
        <v>1.66</v>
      </c>
      <c r="C168" s="29">
        <f t="shared" si="26"/>
        <v>4.4887514660411743E-2</v>
      </c>
      <c r="D168" s="30">
        <f>IF(OR($A168="",$B168=""),"",A168*'MPTO_working_2-way'!$G167)</f>
        <v>2.3614457831325302</v>
      </c>
      <c r="E168" s="32">
        <f>IF(OR($A168="",$B168=""),"",B168*'MPTO_working_2-way'!$G167)</f>
        <v>1.7345132743362834</v>
      </c>
      <c r="F168" s="30">
        <f>IF(OR($A168="",$B168=""),"",'MPTO_working_2-way'!D167)</f>
        <v>2.3807589795659352</v>
      </c>
      <c r="G168" s="32">
        <f>IF(OR($A168="",$B168=""),"",'MPTO_working_2-way'!E167)</f>
        <v>1.7242393602353159</v>
      </c>
      <c r="H168" s="30">
        <f>IF(OR($A168="",$B168=""),"",'OddsRatio_working_2-way'!M167)</f>
        <v>2.3816985594155153</v>
      </c>
      <c r="I168" s="30">
        <f>IF(OR($A168="",$B168=""),"",'OddsRatio_working_2-way'!N167)</f>
        <v>1.7237468644557461</v>
      </c>
      <c r="J168" s="30">
        <f>IF('Log_working_2-way'!$D167="","",A168^('Log_working_2-way'!$D167))</f>
        <v>2.3907268876280061</v>
      </c>
      <c r="K168" s="32">
        <f>IF('Log_working_2-way'!$D167="","",B168^('Log_working_2-way'!$D167))</f>
        <v>1.7190484407078408</v>
      </c>
      <c r="L168" s="37">
        <f t="shared" si="27"/>
        <v>0.42346938775510201</v>
      </c>
      <c r="M168" s="37">
        <f t="shared" si="28"/>
        <v>0.57653061224489788</v>
      </c>
      <c r="N168" s="38">
        <v>264</v>
      </c>
      <c r="O168" s="38">
        <f t="shared" si="29"/>
        <v>147.18584070796462</v>
      </c>
      <c r="P168" s="38">
        <f t="shared" si="30"/>
        <v>104.96385542168673</v>
      </c>
      <c r="Q168" s="38">
        <f t="shared" si="31"/>
        <v>159.03614457831327</v>
      </c>
      <c r="R168" s="38">
        <f t="shared" si="32"/>
        <v>116.8141592920354</v>
      </c>
      <c r="S168" s="39">
        <f t="shared" si="33"/>
        <v>-11.850303870348654</v>
      </c>
      <c r="T168" s="39">
        <f t="shared" si="34"/>
        <v>-11.850303870348668</v>
      </c>
      <c r="U168" t="s">
        <v>154</v>
      </c>
      <c r="V168" t="s">
        <v>177</v>
      </c>
      <c r="W168" t="s">
        <v>182</v>
      </c>
      <c r="X168" s="48" t="s">
        <v>451</v>
      </c>
      <c r="Y168" s="41"/>
    </row>
    <row r="169" spans="1:25" ht="15" x14ac:dyDescent="0.25">
      <c r="A169">
        <v>2.16</v>
      </c>
      <c r="B169">
        <v>1.72</v>
      </c>
      <c r="C169" s="29">
        <f t="shared" si="26"/>
        <v>4.4358311800172245E-2</v>
      </c>
      <c r="D169" s="30">
        <f>IF(OR($A169="",$B169=""),"",A169*'MPTO_working_2-way'!$G168)</f>
        <v>2.2558139534883721</v>
      </c>
      <c r="E169" s="32">
        <f>IF(OR($A169="",$B169=""),"",B169*'MPTO_working_2-way'!$G168)</f>
        <v>1.7962962962962963</v>
      </c>
      <c r="F169" s="30">
        <f>IF(OR($A169="",$B169=""),"",'MPTO_working_2-way'!D168)</f>
        <v>2.2686858817782118</v>
      </c>
      <c r="G169" s="32">
        <f>IF(OR($A169="",$B169=""),"",'MPTO_working_2-way'!E168)</f>
        <v>1.7882171736619177</v>
      </c>
      <c r="H169" s="30">
        <f>IF(OR($A169="",$B169=""),"",'OddsRatio_working_2-way'!M168)</f>
        <v>2.2692955176439846</v>
      </c>
      <c r="I169" s="30">
        <f>IF(OR($A169="",$B169=""),"",'OddsRatio_working_2-way'!N168)</f>
        <v>1.7878385971583355</v>
      </c>
      <c r="J169" s="30">
        <f>IF('Log_working_2-way'!$D168="","",A169^('Log_working_2-way'!$D168))</f>
        <v>2.2752758866273552</v>
      </c>
      <c r="K169" s="32">
        <f>IF('Log_working_2-way'!$D168="","",B169^('Log_working_2-way'!$D168))</f>
        <v>1.7841440510917015</v>
      </c>
      <c r="L169" s="37">
        <f t="shared" si="27"/>
        <v>0.44329896907216493</v>
      </c>
      <c r="M169" s="37">
        <f t="shared" si="28"/>
        <v>0.55670103092783507</v>
      </c>
      <c r="N169" s="38">
        <v>265</v>
      </c>
      <c r="O169" s="38">
        <f t="shared" si="29"/>
        <v>142.31481481481484</v>
      </c>
      <c r="P169" s="38">
        <f t="shared" si="30"/>
        <v>110.93023255813955</v>
      </c>
      <c r="Q169" s="38">
        <f t="shared" si="31"/>
        <v>154.06976744186048</v>
      </c>
      <c r="R169" s="38">
        <f t="shared" si="32"/>
        <v>122.68518518518518</v>
      </c>
      <c r="S169" s="39">
        <f t="shared" si="33"/>
        <v>-11.75495262704564</v>
      </c>
      <c r="T169" s="39">
        <f t="shared" si="34"/>
        <v>-11.754952627045625</v>
      </c>
      <c r="U169" t="s">
        <v>157</v>
      </c>
      <c r="V169" t="s">
        <v>155</v>
      </c>
      <c r="W169" t="s">
        <v>182</v>
      </c>
      <c r="X169" s="48" t="s">
        <v>451</v>
      </c>
      <c r="Y169" s="41"/>
    </row>
    <row r="170" spans="1:25" ht="15" x14ac:dyDescent="0.25">
      <c r="A170">
        <v>2.48</v>
      </c>
      <c r="B170">
        <v>1.56</v>
      </c>
      <c r="C170" s="29">
        <f t="shared" si="26"/>
        <v>4.4251447477253958E-2</v>
      </c>
      <c r="D170" s="30">
        <f>IF(OR($A170="",$B170=""),"",A170*'MPTO_working_2-way'!$G169)</f>
        <v>2.5897435897435899</v>
      </c>
      <c r="E170" s="32">
        <f>IF(OR($A170="",$B170=""),"",B170*'MPTO_working_2-way'!$G169)</f>
        <v>1.6290322580645162</v>
      </c>
      <c r="F170" s="30">
        <f>IF(OR($A170="",$B170=""),"",'MPTO_working_2-way'!D169)</f>
        <v>2.6239826370048833</v>
      </c>
      <c r="G170" s="32">
        <f>IF(OR($A170="",$B170=""),"",'MPTO_working_2-way'!E169)</f>
        <v>1.6157701303040428</v>
      </c>
      <c r="H170" s="30">
        <f>IF(OR($A170="",$B170=""),"",'OddsRatio_working_2-way'!M169)</f>
        <v>2.6256866681058635</v>
      </c>
      <c r="I170" s="30">
        <f>IF(OR($A170="",$B170=""),"",'OddsRatio_working_2-way'!N169)</f>
        <v>1.6151246852292456</v>
      </c>
      <c r="J170" s="30">
        <f>IF('Log_working_2-way'!$D169="","",A170^('Log_working_2-way'!$D169))</f>
        <v>2.6418905094818519</v>
      </c>
      <c r="K170" s="32">
        <f>IF('Log_working_2-way'!$D169="","",B170^('Log_working_2-way'!$D169))</f>
        <v>1.6090540107419686</v>
      </c>
      <c r="L170" s="37">
        <f t="shared" si="27"/>
        <v>0.38613861386138609</v>
      </c>
      <c r="M170" s="37">
        <f t="shared" si="28"/>
        <v>0.61386138613861385</v>
      </c>
      <c r="N170" s="38">
        <v>266</v>
      </c>
      <c r="O170" s="38">
        <f t="shared" si="29"/>
        <v>158.74193548387095</v>
      </c>
      <c r="P170" s="38">
        <f t="shared" si="30"/>
        <v>95.487179487179503</v>
      </c>
      <c r="Q170" s="38">
        <f t="shared" si="31"/>
        <v>170.5128205128205</v>
      </c>
      <c r="R170" s="38">
        <f t="shared" si="32"/>
        <v>107.25806451612904</v>
      </c>
      <c r="S170" s="39">
        <f t="shared" si="33"/>
        <v>-11.77088502894955</v>
      </c>
      <c r="T170" s="39">
        <f t="shared" si="34"/>
        <v>-11.770885028949536</v>
      </c>
      <c r="U170" t="s">
        <v>156</v>
      </c>
      <c r="V170" t="s">
        <v>175</v>
      </c>
      <c r="W170" t="s">
        <v>182</v>
      </c>
      <c r="X170" s="48" t="s">
        <v>451</v>
      </c>
      <c r="Y170" s="41"/>
    </row>
    <row r="171" spans="1:25" ht="15" x14ac:dyDescent="0.25">
      <c r="A171">
        <v>2.27</v>
      </c>
      <c r="B171">
        <v>1.66</v>
      </c>
      <c r="C171" s="29">
        <f t="shared" si="26"/>
        <v>4.2938272915450382E-2</v>
      </c>
      <c r="D171" s="30">
        <f>IF(OR($A171="",$B171=""),"",A171*'MPTO_working_2-way'!$G170)</f>
        <v>2.3674698795180724</v>
      </c>
      <c r="E171" s="32">
        <f>IF(OR($A171="",$B171=""),"",B171*'MPTO_working_2-way'!$G170)</f>
        <v>1.7312775330396475</v>
      </c>
      <c r="F171" s="30">
        <f>IF(OR($A171="",$B171=""),"",'MPTO_working_2-way'!D170)</f>
        <v>2.3862959913874993</v>
      </c>
      <c r="G171" s="32">
        <f>IF(OR($A171="",$B171=""),"",'MPTO_working_2-way'!E170)</f>
        <v>1.7213466721483714</v>
      </c>
      <c r="H171" s="30">
        <f>IF(OR($A171="",$B171=""),"",'OddsRatio_working_2-way'!M170)</f>
        <v>2.387170654332921</v>
      </c>
      <c r="I171" s="30">
        <f>IF(OR($A171="",$B171=""),"",'OddsRatio_working_2-way'!N170)</f>
        <v>1.7208918361100216</v>
      </c>
      <c r="J171" s="30">
        <f>IF('Log_working_2-way'!$D170="","",A171^('Log_working_2-way'!$D170))</f>
        <v>2.3959540887220943</v>
      </c>
      <c r="K171" s="32">
        <f>IF('Log_working_2-way'!$D170="","",B171^('Log_working_2-way'!$D170))</f>
        <v>1.7163559375473425</v>
      </c>
      <c r="L171" s="37">
        <f t="shared" si="27"/>
        <v>0.42239185750636132</v>
      </c>
      <c r="M171" s="37">
        <f t="shared" si="28"/>
        <v>0.57760814249363868</v>
      </c>
      <c r="N171" s="38">
        <v>267</v>
      </c>
      <c r="O171" s="38">
        <f t="shared" si="29"/>
        <v>149.37885462555067</v>
      </c>
      <c r="P171" s="38">
        <f t="shared" si="30"/>
        <v>106.15662650602408</v>
      </c>
      <c r="Q171" s="38">
        <f t="shared" si="31"/>
        <v>160.84337349397592</v>
      </c>
      <c r="R171" s="38">
        <f t="shared" si="32"/>
        <v>117.62114537444934</v>
      </c>
      <c r="S171" s="39">
        <f t="shared" si="33"/>
        <v>-11.464518868425245</v>
      </c>
      <c r="T171" s="39">
        <f t="shared" si="34"/>
        <v>-11.464518868425259</v>
      </c>
      <c r="U171" t="s">
        <v>170</v>
      </c>
      <c r="V171" t="s">
        <v>158</v>
      </c>
      <c r="W171" t="s">
        <v>182</v>
      </c>
      <c r="X171" s="48" t="s">
        <v>451</v>
      </c>
      <c r="Y171" s="41"/>
    </row>
    <row r="172" spans="1:25" ht="15" x14ac:dyDescent="0.25">
      <c r="A172">
        <v>1.78</v>
      </c>
      <c r="B172">
        <v>2.12</v>
      </c>
      <c r="C172" s="29">
        <f t="shared" si="26"/>
        <v>3.3495866016535869E-2</v>
      </c>
      <c r="D172" s="30">
        <f>IF(OR($A172="",$B172=""),"",A172*'MPTO_working_2-way'!$G171)</f>
        <v>1.8396226415094339</v>
      </c>
      <c r="E172" s="32">
        <f>IF(OR($A172="",$B172=""),"",B172*'MPTO_working_2-way'!$G171)</f>
        <v>2.191011235955056</v>
      </c>
      <c r="F172" s="30">
        <f>IF(OR($A172="",$B172=""),"",'MPTO_working_2-way'!D171)</f>
        <v>1.8346946713341112</v>
      </c>
      <c r="G172" s="32">
        <f>IF(OR($A172="",$B172=""),"",'MPTO_working_2-way'!E171)</f>
        <v>2.1980428704566637</v>
      </c>
      <c r="H172" s="30">
        <f>IF(OR($A172="",$B172=""),"",'OddsRatio_working_2-way'!M171)</f>
        <v>1.83452296039628</v>
      </c>
      <c r="I172" s="30">
        <f>IF(OR($A172="",$B172=""),"",'OddsRatio_working_2-way'!N171)</f>
        <v>2.1982893790305562</v>
      </c>
      <c r="J172" s="30">
        <f>IF('Log_working_2-way'!$D171="","",A172^('Log_working_2-way'!$D171))</f>
        <v>1.8322858584832242</v>
      </c>
      <c r="K172" s="32">
        <f>IF('Log_working_2-way'!$D171="","",B172^('Log_working_2-way'!$D171))</f>
        <v>2.2015102621380289</v>
      </c>
      <c r="L172" s="37">
        <f t="shared" si="27"/>
        <v>0.54358974358974366</v>
      </c>
      <c r="M172" s="37">
        <f t="shared" si="28"/>
        <v>0.45641025641025645</v>
      </c>
      <c r="N172" s="38">
        <v>268</v>
      </c>
      <c r="O172" s="38">
        <f t="shared" si="29"/>
        <v>117.43820224719103</v>
      </c>
      <c r="P172" s="38">
        <f t="shared" si="30"/>
        <v>141.58490566037739</v>
      </c>
      <c r="Q172" s="38">
        <f t="shared" si="31"/>
        <v>126.41509433962263</v>
      </c>
      <c r="R172" s="38">
        <f t="shared" si="32"/>
        <v>150.56179775280901</v>
      </c>
      <c r="S172" s="39">
        <f t="shared" si="33"/>
        <v>-8.9768920924315978</v>
      </c>
      <c r="T172" s="39">
        <f t="shared" si="34"/>
        <v>-8.9768920924316262</v>
      </c>
      <c r="U172" t="s">
        <v>219</v>
      </c>
      <c r="V172" t="s">
        <v>264</v>
      </c>
      <c r="W172" t="s">
        <v>271</v>
      </c>
      <c r="X172" s="48" t="s">
        <v>451</v>
      </c>
      <c r="Y172" s="41"/>
    </row>
    <row r="173" spans="1:25" ht="15" x14ac:dyDescent="0.25">
      <c r="A173">
        <v>1.86</v>
      </c>
      <c r="B173">
        <v>2.0299999999999998</v>
      </c>
      <c r="C173" s="29">
        <f t="shared" si="26"/>
        <v>3.0245246040574214E-2</v>
      </c>
      <c r="D173" s="30">
        <f>IF(OR($A173="",$B173=""),"",A173*'MPTO_working_2-way'!$G172)</f>
        <v>1.9162561576354682</v>
      </c>
      <c r="E173" s="32">
        <f>IF(OR($A173="",$B173=""),"",B173*'MPTO_working_2-way'!$G172)</f>
        <v>2.0913978494623655</v>
      </c>
      <c r="F173" s="30">
        <f>IF(OR($A173="",$B173=""),"",'MPTO_working_2-way'!D172)</f>
        <v>1.9138324294186226</v>
      </c>
      <c r="G173" s="32">
        <f>IF(OR($A173="",$B173=""),"",'MPTO_working_2-way'!E172)</f>
        <v>2.0942925287037548</v>
      </c>
      <c r="H173" s="30">
        <f>IF(OR($A173="",$B173=""),"",'OddsRatio_working_2-way'!M172)</f>
        <v>1.9137567818137824</v>
      </c>
      <c r="I173" s="30">
        <f>IF(OR($A173="",$B173=""),"",'OddsRatio_working_2-way'!N172)</f>
        <v>2.0943831224048783</v>
      </c>
      <c r="J173" s="30">
        <f>IF('Log_working_2-way'!$D172="","",A173^('Log_working_2-way'!$D172))</f>
        <v>1.9126582447390832</v>
      </c>
      <c r="K173" s="32">
        <f>IF('Log_working_2-way'!$D172="","",B173^('Log_working_2-way'!$D172))</f>
        <v>2.0957003958101184</v>
      </c>
      <c r="L173" s="37">
        <f t="shared" si="27"/>
        <v>0.52185089974293053</v>
      </c>
      <c r="M173" s="37">
        <f t="shared" si="28"/>
        <v>0.47814910025706941</v>
      </c>
      <c r="N173" s="38">
        <v>269</v>
      </c>
      <c r="O173" s="38">
        <f t="shared" si="29"/>
        <v>124.37634408602152</v>
      </c>
      <c r="P173" s="38">
        <f t="shared" si="30"/>
        <v>136.48768472906403</v>
      </c>
      <c r="Q173" s="38">
        <f t="shared" si="31"/>
        <v>132.51231527093597</v>
      </c>
      <c r="R173" s="38">
        <f t="shared" si="32"/>
        <v>144.6236559139785</v>
      </c>
      <c r="S173" s="39">
        <f t="shared" si="33"/>
        <v>-8.1359711849144531</v>
      </c>
      <c r="T173" s="39">
        <f t="shared" si="34"/>
        <v>-8.1359711849144674</v>
      </c>
      <c r="U173" t="s">
        <v>218</v>
      </c>
      <c r="V173" t="s">
        <v>262</v>
      </c>
      <c r="W173" t="s">
        <v>271</v>
      </c>
      <c r="X173" s="48" t="s">
        <v>451</v>
      </c>
      <c r="Y173" s="41"/>
    </row>
    <row r="174" spans="1:25" ht="15" x14ac:dyDescent="0.25">
      <c r="A174">
        <v>1.92</v>
      </c>
      <c r="B174">
        <v>1.97</v>
      </c>
      <c r="C174" s="29">
        <f t="shared" si="26"/>
        <v>2.844754653130277E-2</v>
      </c>
      <c r="D174" s="30">
        <f>IF(OR($A174="",$B174=""),"",A174*'MPTO_working_2-way'!$G173)</f>
        <v>1.9746192893401013</v>
      </c>
      <c r="E174" s="32">
        <f>IF(OR($A174="",$B174=""),"",B174*'MPTO_working_2-way'!$G173)</f>
        <v>2.0260416666666665</v>
      </c>
      <c r="F174" s="30">
        <f>IF(OR($A174="",$B174=""),"",'MPTO_working_2-way'!D173)</f>
        <v>1.9739066903246005</v>
      </c>
      <c r="G174" s="32">
        <f>IF(OR($A174="",$B174=""),"",'MPTO_working_2-way'!E173)</f>
        <v>2.0267924123888115</v>
      </c>
      <c r="H174" s="30">
        <f>IF(OR($A174="",$B174=""),"",'OddsRatio_working_2-way'!M173)</f>
        <v>1.9738858291644976</v>
      </c>
      <c r="I174" s="30">
        <f>IF(OR($A174="",$B174=""),"",'OddsRatio_working_2-way'!N173)</f>
        <v>2.0268144068364817</v>
      </c>
      <c r="J174" s="30">
        <f>IF('Log_working_2-way'!$D173="","",A174^('Log_working_2-way'!$D173))</f>
        <v>1.9735629954505829</v>
      </c>
      <c r="K174" s="32">
        <f>IF('Log_working_2-way'!$D173="","",B174^('Log_working_2-way'!$D173))</f>
        <v>2.0271548987306875</v>
      </c>
      <c r="L174" s="37">
        <f t="shared" si="27"/>
        <v>0.50642673521850901</v>
      </c>
      <c r="M174" s="37">
        <f t="shared" si="28"/>
        <v>0.49357326478149105</v>
      </c>
      <c r="N174" s="38">
        <v>270</v>
      </c>
      <c r="O174" s="38">
        <f t="shared" si="29"/>
        <v>129.375</v>
      </c>
      <c r="P174" s="38">
        <f t="shared" si="30"/>
        <v>132.9441624365482</v>
      </c>
      <c r="Q174" s="38">
        <f t="shared" si="31"/>
        <v>137.05583756345177</v>
      </c>
      <c r="R174" s="38">
        <f t="shared" si="32"/>
        <v>140.625</v>
      </c>
      <c r="S174" s="39">
        <f t="shared" si="33"/>
        <v>-7.6808375634517745</v>
      </c>
      <c r="T174" s="39">
        <f t="shared" si="34"/>
        <v>-7.6808375634518029</v>
      </c>
      <c r="U174" t="s">
        <v>263</v>
      </c>
      <c r="V174" t="s">
        <v>258</v>
      </c>
      <c r="W174" t="s">
        <v>271</v>
      </c>
      <c r="X174" s="48" t="s">
        <v>451</v>
      </c>
      <c r="Y174" s="41"/>
    </row>
    <row r="175" spans="1:25" ht="15" x14ac:dyDescent="0.25">
      <c r="A175">
        <v>2.04</v>
      </c>
      <c r="B175">
        <v>1.85</v>
      </c>
      <c r="C175" s="29">
        <f t="shared" si="26"/>
        <v>3.0736618971912932E-2</v>
      </c>
      <c r="D175" s="30">
        <f>IF(OR($A175="",$B175=""),"",A175*'MPTO_working_2-way'!$G174)</f>
        <v>2.1027027027027025</v>
      </c>
      <c r="E175" s="32">
        <f>IF(OR($A175="",$B175=""),"",B175*'MPTO_working_2-way'!$G174)</f>
        <v>1.9068627450980391</v>
      </c>
      <c r="F175" s="30">
        <f>IF(OR($A175="",$B175=""),"",'MPTO_working_2-way'!D174)</f>
        <v>2.1060267857142851</v>
      </c>
      <c r="G175" s="32">
        <f>IF(OR($A175="",$B175=""),"",'MPTO_working_2-way'!E174)</f>
        <v>1.9041372351160444</v>
      </c>
      <c r="H175" s="30">
        <f>IF(OR($A175="",$B175=""),"",'OddsRatio_working_2-way'!M174)</f>
        <v>2.1061326375099441</v>
      </c>
      <c r="I175" s="30">
        <f>IF(OR($A175="",$B175=""),"",'OddsRatio_working_2-way'!N174)</f>
        <v>1.904050713349474</v>
      </c>
      <c r="J175" s="30">
        <f>IF('Log_working_2-way'!$D174="","",A175^('Log_working_2-way'!$D174))</f>
        <v>2.1076465292124213</v>
      </c>
      <c r="K175" s="32">
        <f>IF('Log_working_2-way'!$D174="","",B175^('Log_working_2-way'!$D174))</f>
        <v>1.9028150891340896</v>
      </c>
      <c r="L175" s="37">
        <f t="shared" si="27"/>
        <v>0.47557840616966585</v>
      </c>
      <c r="M175" s="37">
        <f t="shared" si="28"/>
        <v>0.52442159383033427</v>
      </c>
      <c r="N175" s="38">
        <v>271</v>
      </c>
      <c r="O175" s="38">
        <f t="shared" si="29"/>
        <v>138.15686274509804</v>
      </c>
      <c r="P175" s="38">
        <f t="shared" si="30"/>
        <v>124.5135135135135</v>
      </c>
      <c r="Q175" s="38">
        <f t="shared" si="31"/>
        <v>146.48648648648646</v>
      </c>
      <c r="R175" s="38">
        <f t="shared" si="32"/>
        <v>132.84313725490196</v>
      </c>
      <c r="S175" s="39">
        <f t="shared" si="33"/>
        <v>-8.3296237413884171</v>
      </c>
      <c r="T175" s="39">
        <f t="shared" si="34"/>
        <v>-8.3296237413884597</v>
      </c>
      <c r="U175" t="s">
        <v>261</v>
      </c>
      <c r="V175" t="s">
        <v>214</v>
      </c>
      <c r="W175" t="s">
        <v>271</v>
      </c>
      <c r="X175" s="48" t="s">
        <v>451</v>
      </c>
      <c r="Y175" s="41"/>
    </row>
    <row r="176" spans="1:25" ht="15" x14ac:dyDescent="0.25">
      <c r="A176">
        <v>2.12</v>
      </c>
      <c r="B176">
        <v>1.78</v>
      </c>
      <c r="C176" s="29">
        <f t="shared" si="26"/>
        <v>3.3495866016535869E-2</v>
      </c>
      <c r="D176" s="30">
        <f>IF(OR($A176="",$B176=""),"",A176*'MPTO_working_2-way'!$G175)</f>
        <v>2.191011235955056</v>
      </c>
      <c r="E176" s="32">
        <f>IF(OR($A176="",$B176=""),"",B176*'MPTO_working_2-way'!$G175)</f>
        <v>1.8396226415094339</v>
      </c>
      <c r="F176" s="30">
        <f>IF(OR($A176="",$B176=""),"",'MPTO_working_2-way'!D175)</f>
        <v>2.1980428704566637</v>
      </c>
      <c r="G176" s="32">
        <f>IF(OR($A176="",$B176=""),"",'MPTO_working_2-way'!E175)</f>
        <v>1.8346946713341112</v>
      </c>
      <c r="H176" s="30">
        <f>IF(OR($A176="",$B176=""),"",'OddsRatio_working_2-way'!M175)</f>
        <v>2.1982893790305562</v>
      </c>
      <c r="I176" s="30">
        <f>IF(OR($A176="",$B176=""),"",'OddsRatio_working_2-way'!N175)</f>
        <v>1.83452296039628</v>
      </c>
      <c r="J176" s="30">
        <f>IF('Log_working_2-way'!$D175="","",A176^('Log_working_2-way'!$D175))</f>
        <v>2.2015102621380289</v>
      </c>
      <c r="K176" s="32">
        <f>IF('Log_working_2-way'!$D175="","",B176^('Log_working_2-way'!$D175))</f>
        <v>1.8322858584832242</v>
      </c>
      <c r="L176" s="37">
        <f t="shared" si="27"/>
        <v>0.45641025641025645</v>
      </c>
      <c r="M176" s="37">
        <f t="shared" si="28"/>
        <v>0.54358974358974366</v>
      </c>
      <c r="N176" s="38">
        <v>272</v>
      </c>
      <c r="O176" s="38">
        <f t="shared" si="29"/>
        <v>143.69811320754715</v>
      </c>
      <c r="P176" s="38">
        <f t="shared" si="30"/>
        <v>119.19101123595507</v>
      </c>
      <c r="Q176" s="38">
        <f t="shared" si="31"/>
        <v>152.80898876404495</v>
      </c>
      <c r="R176" s="38">
        <f t="shared" si="32"/>
        <v>128.30188679245282</v>
      </c>
      <c r="S176" s="39">
        <f t="shared" si="33"/>
        <v>-9.1108755564978026</v>
      </c>
      <c r="T176" s="39">
        <f t="shared" si="34"/>
        <v>-9.1108755564977457</v>
      </c>
      <c r="U176" t="s">
        <v>221</v>
      </c>
      <c r="V176" t="s">
        <v>216</v>
      </c>
      <c r="W176" t="s">
        <v>271</v>
      </c>
      <c r="X176" s="48" t="s">
        <v>451</v>
      </c>
      <c r="Y176" s="41"/>
    </row>
    <row r="177" spans="1:25" ht="15" x14ac:dyDescent="0.25">
      <c r="A177">
        <v>2.0099999999999998</v>
      </c>
      <c r="B177">
        <v>1.88</v>
      </c>
      <c r="C177" s="29">
        <f t="shared" si="26"/>
        <v>2.9427331427966497E-2</v>
      </c>
      <c r="D177" s="30">
        <f>IF(OR($A177="",$B177=""),"",A177*'MPTO_working_2-way'!$G176)</f>
        <v>2.0691489361702122</v>
      </c>
      <c r="E177" s="32">
        <f>IF(OR($A177="",$B177=""),"",B177*'MPTO_working_2-way'!$G176)</f>
        <v>1.9353233830845769</v>
      </c>
      <c r="F177" s="30">
        <f>IF(OR($A177="",$B177=""),"",'MPTO_working_2-way'!D176)</f>
        <v>2.0712563034422273</v>
      </c>
      <c r="G177" s="32">
        <f>IF(OR($A177="",$B177=""),"",'MPTO_working_2-way'!E176)</f>
        <v>1.9334834220221038</v>
      </c>
      <c r="H177" s="30">
        <f>IF(OR($A177="",$B177=""),"",'OddsRatio_working_2-way'!M176)</f>
        <v>2.0713203408538785</v>
      </c>
      <c r="I177" s="30">
        <f>IF(OR($A177="",$B177=""),"",'OddsRatio_working_2-way'!N176)</f>
        <v>1.9334276237142709</v>
      </c>
      <c r="J177" s="30">
        <f>IF('Log_working_2-way'!$D176="","",A177^('Log_working_2-way'!$D176))</f>
        <v>2.0722780043286777</v>
      </c>
      <c r="K177" s="32">
        <f>IF('Log_working_2-way'!$D176="","",B177^('Log_working_2-way'!$D176))</f>
        <v>1.9325939690668699</v>
      </c>
      <c r="L177" s="37">
        <f t="shared" si="27"/>
        <v>0.48329048843187672</v>
      </c>
      <c r="M177" s="37">
        <f t="shared" si="28"/>
        <v>0.5167095115681235</v>
      </c>
      <c r="N177" s="38">
        <v>273</v>
      </c>
      <c r="O177" s="38">
        <f t="shared" si="29"/>
        <v>137.1791044776119</v>
      </c>
      <c r="P177" s="38">
        <f t="shared" si="30"/>
        <v>127.78723404255319</v>
      </c>
      <c r="Q177" s="38">
        <f t="shared" si="31"/>
        <v>145.21276595744681</v>
      </c>
      <c r="R177" s="38">
        <f t="shared" si="32"/>
        <v>135.82089552238807</v>
      </c>
      <c r="S177" s="39">
        <f t="shared" si="33"/>
        <v>-8.0336614798349046</v>
      </c>
      <c r="T177" s="39">
        <f t="shared" si="34"/>
        <v>-8.0336614798348762</v>
      </c>
      <c r="U177" t="s">
        <v>220</v>
      </c>
      <c r="V177" t="s">
        <v>187</v>
      </c>
      <c r="W177" t="s">
        <v>271</v>
      </c>
      <c r="X177" s="48" t="s">
        <v>451</v>
      </c>
      <c r="Y177" s="41"/>
    </row>
    <row r="178" spans="1:25" s="35" customFormat="1" ht="15" x14ac:dyDescent="0.25">
      <c r="A178">
        <v>2.34</v>
      </c>
      <c r="B178">
        <v>1.64</v>
      </c>
      <c r="C178" s="29">
        <f t="shared" si="26"/>
        <v>3.7106524911402872E-2</v>
      </c>
      <c r="D178" s="30">
        <f>IF(OR($A178="",$B178=""),"",A178*'MPTO_working_2-way'!$G177)</f>
        <v>2.4268292682926824</v>
      </c>
      <c r="E178" s="32">
        <f>IF(OR($A178="",$B178=""),"",B178*'MPTO_working_2-way'!$G177)</f>
        <v>1.7008547008547006</v>
      </c>
      <c r="F178" s="30">
        <f>IF(OR($A178="",$B178=""),"",'MPTO_working_2-way'!D177)</f>
        <v>2.4462009178990307</v>
      </c>
      <c r="G178" s="32">
        <f>IF(OR($A178="",$B178=""),"",'MPTO_working_2-way'!E177)</f>
        <v>1.6914668547249645</v>
      </c>
      <c r="H178" s="30">
        <f>IF(OR($A178="",$B178=""),"",'OddsRatio_working_2-way'!M177)</f>
        <v>2.4469796128487777</v>
      </c>
      <c r="I178" s="30">
        <f>IF(OR($A178="",$B178=""),"",'OddsRatio_working_2-way'!N177)</f>
        <v>1.6910947404650878</v>
      </c>
      <c r="J178" s="30">
        <f>IF('Log_working_2-way'!$D177="","",A178^('Log_working_2-way'!$D177))</f>
        <v>2.4559827297707368</v>
      </c>
      <c r="K178" s="32">
        <f>IF('Log_working_2-way'!$D177="","",B178^('Log_working_2-way'!$D177))</f>
        <v>1.6868213334902025</v>
      </c>
      <c r="L178" s="37">
        <f t="shared" si="27"/>
        <v>0.41206030150753775</v>
      </c>
      <c r="M178" s="37">
        <f t="shared" si="28"/>
        <v>0.58793969849246241</v>
      </c>
      <c r="N178" s="38">
        <v>274</v>
      </c>
      <c r="O178" s="38">
        <f t="shared" si="29"/>
        <v>156.90598290598291</v>
      </c>
      <c r="P178" s="38">
        <f t="shared" si="30"/>
        <v>106.92682926829265</v>
      </c>
      <c r="Q178" s="38">
        <f t="shared" si="31"/>
        <v>167.07317073170731</v>
      </c>
      <c r="R178" s="38">
        <f t="shared" si="32"/>
        <v>117.0940170940171</v>
      </c>
      <c r="S178" s="39">
        <f t="shared" si="33"/>
        <v>-10.167187825724397</v>
      </c>
      <c r="T178" s="39">
        <f t="shared" si="34"/>
        <v>-10.167187825724454</v>
      </c>
      <c r="U178" t="s">
        <v>338</v>
      </c>
      <c r="V178" t="s">
        <v>346</v>
      </c>
      <c r="W178" t="s">
        <v>301</v>
      </c>
      <c r="X178" s="48" t="s">
        <v>452</v>
      </c>
      <c r="Y178" s="41"/>
    </row>
    <row r="179" spans="1:25" ht="15" x14ac:dyDescent="0.25">
      <c r="A179">
        <v>2.73</v>
      </c>
      <c r="B179">
        <v>1.47</v>
      </c>
      <c r="C179" s="29">
        <f t="shared" si="26"/>
        <v>4.6572475143903613E-2</v>
      </c>
      <c r="D179" s="30">
        <f>IF(OR($A179="",$B179=""),"",A179*'MPTO_working_2-way'!$G178)</f>
        <v>2.8571428571428568</v>
      </c>
      <c r="E179" s="32">
        <f>IF(OR($A179="",$B179=""),"",B179*'MPTO_working_2-way'!$G178)</f>
        <v>1.5384615384615383</v>
      </c>
      <c r="F179" s="30">
        <f>IF(OR($A179="",$B179=""),"",'MPTO_working_2-way'!D178)</f>
        <v>2.9153318077803196</v>
      </c>
      <c r="G179" s="32">
        <f>IF(OR($A179="",$B179=""),"",'MPTO_working_2-way'!E178)</f>
        <v>1.5221027479091993</v>
      </c>
      <c r="H179" s="30">
        <f>IF(OR($A179="",$B179=""),"",'OddsRatio_working_2-way'!M178)</f>
        <v>2.9185544203461595</v>
      </c>
      <c r="I179" s="30">
        <f>IF(OR($A179="",$B179=""),"",'OddsRatio_working_2-way'!N178)</f>
        <v>1.5212257673772802</v>
      </c>
      <c r="J179" s="30">
        <f>IF('Log_working_2-way'!$D178="","",A179^('Log_working_2-way'!$D178))</f>
        <v>2.9466537568625872</v>
      </c>
      <c r="K179" s="32">
        <f>IF('Log_working_2-way'!$D178="","",B179^('Log_working_2-way'!$D178))</f>
        <v>1.5137020368784142</v>
      </c>
      <c r="L179" s="37">
        <f t="shared" si="27"/>
        <v>0.35000000000000003</v>
      </c>
      <c r="M179" s="37">
        <f t="shared" si="28"/>
        <v>0.65</v>
      </c>
      <c r="N179" s="38">
        <v>275</v>
      </c>
      <c r="O179" s="38">
        <f t="shared" si="29"/>
        <v>174.26739926739924</v>
      </c>
      <c r="P179" s="38">
        <f t="shared" si="30"/>
        <v>87.925170068027214</v>
      </c>
      <c r="Q179" s="38">
        <f t="shared" si="31"/>
        <v>187.07482993197277</v>
      </c>
      <c r="R179" s="38">
        <f t="shared" si="32"/>
        <v>100.73260073260073</v>
      </c>
      <c r="S179" s="39">
        <f t="shared" si="33"/>
        <v>-12.807430664573531</v>
      </c>
      <c r="T179" s="39">
        <f t="shared" si="34"/>
        <v>-12.807430664573516</v>
      </c>
      <c r="U179" t="s">
        <v>372</v>
      </c>
      <c r="V179" t="s">
        <v>448</v>
      </c>
      <c r="W179" t="s">
        <v>272</v>
      </c>
      <c r="X179" s="48" t="s">
        <v>452</v>
      </c>
      <c r="Y179" s="41"/>
    </row>
    <row r="180" spans="1:25" ht="15" x14ac:dyDescent="0.25">
      <c r="A180">
        <v>2.2200000000000002</v>
      </c>
      <c r="B180">
        <v>1.65</v>
      </c>
      <c r="C180" s="29">
        <f t="shared" si="26"/>
        <v>5.6511056511056479E-2</v>
      </c>
      <c r="D180" s="30">
        <f>IF(OR($A180="",$B180=""),"",A180*'MPTO_working_2-way'!$G179)</f>
        <v>2.3454545454545457</v>
      </c>
      <c r="E180" s="32">
        <f>IF(OR($A180="",$B180=""),"",B180*'MPTO_working_2-way'!$G179)</f>
        <v>1.7432432432432432</v>
      </c>
      <c r="F180" s="30">
        <f>IF(OR($A180="",$B180=""),"",'MPTO_working_2-way'!D179)</f>
        <v>2.3685741998060137</v>
      </c>
      <c r="G180" s="32">
        <f>IF(OR($A180="",$B180=""),"",'MPTO_working_2-way'!E179)</f>
        <v>1.7306874557051735</v>
      </c>
      <c r="H180" s="30">
        <f>IF(OR($A180="",$B180=""),"",'OddsRatio_working_2-way'!M179)</f>
        <v>2.3700084222088118</v>
      </c>
      <c r="I180" s="30">
        <f>IF(OR($A180="",$B180=""),"",'OddsRatio_working_2-way'!N179)</f>
        <v>1.7299225200292849</v>
      </c>
      <c r="J180" s="30">
        <f>IF('Log_working_2-way'!$D179="","",A180^('Log_working_2-way'!$D179))</f>
        <v>2.3809545794515921</v>
      </c>
      <c r="K180" s="32">
        <f>IF('Log_working_2-way'!$D179="","",B180^('Log_working_2-way'!$D179))</f>
        <v>1.7241367781940686</v>
      </c>
      <c r="L180" s="37">
        <f t="shared" si="27"/>
        <v>0.4263565891472868</v>
      </c>
      <c r="M180" s="37">
        <f t="shared" si="28"/>
        <v>0.5736434108527132</v>
      </c>
      <c r="N180" s="38">
        <v>276</v>
      </c>
      <c r="O180" s="38">
        <f t="shared" si="29"/>
        <v>151.67567567567568</v>
      </c>
      <c r="P180" s="38">
        <f t="shared" si="30"/>
        <v>108.72727272727272</v>
      </c>
      <c r="Q180" s="38">
        <f t="shared" si="31"/>
        <v>167.27272727272728</v>
      </c>
      <c r="R180" s="38">
        <f t="shared" si="32"/>
        <v>124.32432432432431</v>
      </c>
      <c r="S180" s="39">
        <f t="shared" si="33"/>
        <v>-15.597051597051603</v>
      </c>
      <c r="T180" s="39">
        <f t="shared" si="34"/>
        <v>-15.597051597051589</v>
      </c>
      <c r="U180" t="s">
        <v>243</v>
      </c>
      <c r="V180" t="s">
        <v>237</v>
      </c>
      <c r="W180" t="s">
        <v>273</v>
      </c>
      <c r="X180" s="48" t="s">
        <v>452</v>
      </c>
      <c r="Y180" s="41"/>
    </row>
    <row r="181" spans="1:25" s="35" customFormat="1" ht="15" x14ac:dyDescent="0.25">
      <c r="A181">
        <v>2.23</v>
      </c>
      <c r="B181">
        <v>1.68</v>
      </c>
      <c r="C181" s="29">
        <f t="shared" si="26"/>
        <v>4.3668588511637907E-2</v>
      </c>
      <c r="D181" s="30">
        <f>IF(OR($A181="",$B181=""),"",A181*'MPTO_working_2-way'!$G180)</f>
        <v>2.3273809523809526</v>
      </c>
      <c r="E181" s="32">
        <f>IF(OR($A181="",$B181=""),"",B181*'MPTO_working_2-way'!$G180)</f>
        <v>1.7533632286995515</v>
      </c>
      <c r="F181" s="30">
        <f>IF(OR($A181="",$B181=""),"",'MPTO_working_2-way'!D180)</f>
        <v>2.3441371542985863</v>
      </c>
      <c r="G181" s="32">
        <f>IF(OR($A181="",$B181=""),"",'MPTO_working_2-way'!E180)</f>
        <v>1.7439716972348942</v>
      </c>
      <c r="H181" s="30">
        <f>IF(OR($A181="",$B181=""),"",'OddsRatio_working_2-way'!M180)</f>
        <v>2.3449251017851385</v>
      </c>
      <c r="I181" s="30">
        <f>IF(OR($A181="",$B181=""),"",'OddsRatio_working_2-way'!N180)</f>
        <v>1.743535828629182</v>
      </c>
      <c r="J181" s="30">
        <f>IF('Log_working_2-way'!$D180="","",A181^('Log_working_2-way'!$D180))</f>
        <v>2.3527328444015367</v>
      </c>
      <c r="K181" s="32">
        <f>IF('Log_working_2-way'!$D180="","",B181^('Log_working_2-way'!$D180))</f>
        <v>1.7392442669948964</v>
      </c>
      <c r="L181" s="37">
        <f t="shared" si="27"/>
        <v>0.42966751918158563</v>
      </c>
      <c r="M181" s="37">
        <f t="shared" si="28"/>
        <v>0.57033248081841437</v>
      </c>
      <c r="N181" s="38">
        <v>277</v>
      </c>
      <c r="O181" s="38">
        <f t="shared" si="29"/>
        <v>152.78475336322873</v>
      </c>
      <c r="P181" s="38">
        <f t="shared" si="30"/>
        <v>112.11904761904759</v>
      </c>
      <c r="Q181" s="38">
        <f t="shared" si="31"/>
        <v>164.88095238095238</v>
      </c>
      <c r="R181" s="38">
        <f t="shared" si="32"/>
        <v>124.21524663677131</v>
      </c>
      <c r="S181" s="39">
        <f t="shared" si="33"/>
        <v>-12.096199017723649</v>
      </c>
      <c r="T181" s="39">
        <f t="shared" si="34"/>
        <v>-12.09619901772372</v>
      </c>
      <c r="U181" t="s">
        <v>150</v>
      </c>
      <c r="V181" t="s">
        <v>178</v>
      </c>
      <c r="W181" t="s">
        <v>182</v>
      </c>
      <c r="X181" s="48" t="s">
        <v>452</v>
      </c>
      <c r="Y181" s="41"/>
    </row>
    <row r="182" spans="1:25" ht="15" x14ac:dyDescent="0.25">
      <c r="A182">
        <v>2.12</v>
      </c>
      <c r="B182">
        <v>1.75</v>
      </c>
      <c r="C182" s="29">
        <f t="shared" si="26"/>
        <v>4.3126684636118462E-2</v>
      </c>
      <c r="D182" s="30">
        <f>IF(OR($A182="",$B182=""),"",A182*'MPTO_working_2-way'!$G181)</f>
        <v>2.2114285714285713</v>
      </c>
      <c r="E182" s="32">
        <f>IF(OR($A182="",$B182=""),"",B182*'MPTO_working_2-way'!$G181)</f>
        <v>1.8254716981132073</v>
      </c>
      <c r="F182" s="30">
        <f>IF(OR($A182="",$B182=""),"",'MPTO_working_2-way'!D181)</f>
        <v>2.2215568862275448</v>
      </c>
      <c r="G182" s="32">
        <f>IF(OR($A182="",$B182=""),"",'MPTO_working_2-way'!E181)</f>
        <v>1.8186274509803919</v>
      </c>
      <c r="H182" s="30">
        <f>IF(OR($A182="",$B182=""),"",'OddsRatio_working_2-way'!M181)</f>
        <v>2.2220201853215569</v>
      </c>
      <c r="I182" s="30">
        <f>IF(OR($A182="",$B182=""),"",'OddsRatio_working_2-way'!N181)</f>
        <v>1.8183170883849711</v>
      </c>
      <c r="J182" s="30">
        <f>IF('Log_working_2-way'!$D181="","",A182^('Log_working_2-way'!$D181))</f>
        <v>2.2267095575120122</v>
      </c>
      <c r="K182" s="32">
        <f>IF('Log_working_2-way'!$D181="","",B182^('Log_working_2-way'!$D181))</f>
        <v>1.8151888879286393</v>
      </c>
      <c r="L182" s="37">
        <f t="shared" si="27"/>
        <v>0.45219638242894061</v>
      </c>
      <c r="M182" s="37">
        <f t="shared" si="28"/>
        <v>0.54780361757105955</v>
      </c>
      <c r="N182" s="38">
        <v>278</v>
      </c>
      <c r="O182" s="38">
        <f t="shared" si="29"/>
        <v>146.86792452830187</v>
      </c>
      <c r="P182" s="38">
        <f t="shared" si="30"/>
        <v>119.14285714285714</v>
      </c>
      <c r="Q182" s="38">
        <f t="shared" si="31"/>
        <v>158.85714285714286</v>
      </c>
      <c r="R182" s="38">
        <f t="shared" si="32"/>
        <v>131.1320754716981</v>
      </c>
      <c r="S182" s="39">
        <f t="shared" si="33"/>
        <v>-11.989218328840991</v>
      </c>
      <c r="T182" s="39">
        <f t="shared" si="34"/>
        <v>-11.989218328840963</v>
      </c>
      <c r="U182" t="s">
        <v>179</v>
      </c>
      <c r="V182" t="s">
        <v>151</v>
      </c>
      <c r="W182" t="s">
        <v>182</v>
      </c>
      <c r="X182" s="48" t="s">
        <v>452</v>
      </c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 s="48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 s="48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 s="48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 s="48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 s="48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 s="4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 s="48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 s="48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 s="48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 s="48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 s="48"/>
      <c r="Y193" s="41"/>
    </row>
    <row r="194" spans="1:25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 s="48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48"/>
      <c r="Y195" s="41"/>
    </row>
    <row r="196" spans="1:25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48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48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4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 s="48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 s="48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 s="48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 s="48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 s="48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 s="48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 s="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 s="48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 s="48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 s="48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 s="48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 s="48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 s="48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 s="48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 s="48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 s="48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 s="4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 s="48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 s="48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 s="48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35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35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35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35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35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35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35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35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35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35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35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35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35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35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35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35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35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35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35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35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35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35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35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35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35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35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35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35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35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35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35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35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35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35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35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35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35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35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35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35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35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35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35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35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35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35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35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35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35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35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35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35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35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35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35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35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35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35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35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35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35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36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36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36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36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36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36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36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36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36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36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36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36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36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36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36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36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36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36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36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36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36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36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36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36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36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36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36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36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36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36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36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36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36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36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36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36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36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36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36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36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36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36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36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36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36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36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36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36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36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36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36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36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36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36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36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36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36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36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36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36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36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36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36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36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37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37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37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37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37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37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37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37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37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37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37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37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37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37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37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37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37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37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37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37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37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37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37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37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37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37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37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37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37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37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37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37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37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37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37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37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37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37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37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37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37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37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37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37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37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37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37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37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37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37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37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37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37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37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37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37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37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37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37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37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37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37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37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37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38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38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38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38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38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38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38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38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38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38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38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38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38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38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38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38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38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38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38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38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38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38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38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38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38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38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38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38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38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38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38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38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38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38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38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38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38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38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38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38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38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38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38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38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38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38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38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38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38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38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38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38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38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38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38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38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38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38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38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38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38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38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38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38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39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39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39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39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39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39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39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39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39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39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39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39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39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39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39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39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39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39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39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39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39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39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39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39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39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39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39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39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39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39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39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39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39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39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39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39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39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39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39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39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39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39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39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39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39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39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39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39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39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39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39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39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39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39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39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39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39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39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39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0" zoomScaleNormal="80" workbookViewId="0">
      <pane ySplit="2" topLeftCell="A157" activePane="bottomLeft" state="frozen"/>
      <selection pane="bottomLeft" activeCell="S3" sqref="S3:S182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2" t="s">
        <v>9</v>
      </c>
      <c r="B1" s="52"/>
      <c r="C1" s="53"/>
      <c r="D1" s="18"/>
      <c r="E1" s="54" t="s">
        <v>25</v>
      </c>
      <c r="F1" s="52"/>
      <c r="G1" s="53"/>
      <c r="H1" s="54" t="s">
        <v>23</v>
      </c>
      <c r="I1" s="52"/>
      <c r="J1" s="53"/>
      <c r="K1" s="54" t="s">
        <v>11</v>
      </c>
      <c r="L1" s="52"/>
      <c r="M1" s="53"/>
      <c r="N1" s="54" t="s">
        <v>35</v>
      </c>
      <c r="O1" s="52"/>
      <c r="P1" s="52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3.76</v>
      </c>
      <c r="B3">
        <v>3.99</v>
      </c>
      <c r="C3">
        <v>1.93</v>
      </c>
      <c r="D3" s="20">
        <f>IF(OR($A3="",$B3="",$C3=""),"",(1/A3)+(1/B3)+(1/C3)-1)</f>
        <v>3.471872825045752E-2</v>
      </c>
      <c r="E3" s="17">
        <f>IF(OR($A3="",$B3="",$C3=""),"",A3*'MPTO_working_3-way'!$I2)</f>
        <v>3.8905424182217199</v>
      </c>
      <c r="F3" s="21">
        <f>IF(OR($A3="",$B3="",$C3=""),"",B3*'MPTO_working_3-way'!$I2)</f>
        <v>4.1285277257193256</v>
      </c>
      <c r="G3" s="22">
        <f>IF(OR($A3="",$B3="",$C3=""),"",C3*'MPTO_working_3-way'!$I2)</f>
        <v>1.9970071455233829</v>
      </c>
      <c r="H3" s="17">
        <f>IF(OR($A3="",$B3="",$C3=""),"",'MPTO_working_3-way'!E2)</f>
        <v>3.9310565424039061</v>
      </c>
      <c r="I3" s="21">
        <f>IF(OR($A3="",$B3="",$C3=""),"",'MPTO_working_3-way'!F2)</f>
        <v>4.1831612724638596</v>
      </c>
      <c r="J3" s="22">
        <f>IF(OR($A3="",$B3="",$C3=""),"",'MPTO_working_3-way'!G2)</f>
        <v>1.9740927739263812</v>
      </c>
      <c r="K3" s="17">
        <f>IF(OR($A3="",$B3="",$C3=""),"",'OddsRatio_working_3-way'!H2)</f>
        <v>3.9169462941882793</v>
      </c>
      <c r="L3" s="21">
        <f>IF(OR($A3="",$B3="",$C3=""),"",'OddsRatio_working_3-way'!I2)</f>
        <v>4.1600251520373019</v>
      </c>
      <c r="M3" s="22">
        <f>IF(OR($A3="",$B3="",$C3=""),"",'OddsRatio_working_3-way'!J2)</f>
        <v>1.9828840773895287</v>
      </c>
      <c r="N3" s="23">
        <f>(1/E3)* 100</f>
        <v>25.703356820283112</v>
      </c>
      <c r="O3" s="24">
        <f>(1/F3)* 100</f>
        <v>24.221709685279322</v>
      </c>
      <c r="P3" s="24">
        <f>(1/G3)* 100</f>
        <v>50.074933494437566</v>
      </c>
      <c r="Q3" t="s">
        <v>438</v>
      </c>
      <c r="R3" t="s">
        <v>395</v>
      </c>
      <c r="S3" s="48" t="s">
        <v>449</v>
      </c>
      <c r="T3" s="35">
        <v>100</v>
      </c>
      <c r="U3" s="35">
        <f>(1/A4)*((T3*A4)-T3)</f>
        <v>44.444444444444443</v>
      </c>
      <c r="V3" s="35">
        <f>(1/B4)*((T3*B4)-T3)</f>
        <v>71.751412429378533</v>
      </c>
      <c r="W3" s="35">
        <f>(1/C4)*((T3*C4)-T3)</f>
        <v>80.276134122287957</v>
      </c>
      <c r="X3" s="35">
        <f>((1/B4)+(1/C4))*T3</f>
        <v>47.972453448333496</v>
      </c>
      <c r="Y3" s="35">
        <f>((1/A4)+(1/C4))*T3</f>
        <v>75.279421433267586</v>
      </c>
      <c r="Z3" s="35">
        <f>((1/A4)+(1/B4))*T3</f>
        <v>83.804143126177038</v>
      </c>
      <c r="AA3" s="35">
        <f t="shared" ref="AA3" si="0">U3-X3</f>
        <v>-3.5280090038890535</v>
      </c>
      <c r="AB3" s="35">
        <f t="shared" ref="AB3" si="1">V3-Y3</f>
        <v>-3.5280090038890535</v>
      </c>
      <c r="AC3" s="35">
        <f t="shared" ref="AC3" si="2">W3-Z3</f>
        <v>-3.5280090038890819</v>
      </c>
      <c r="AD3" s="27"/>
      <c r="AE3" s="27"/>
      <c r="AF3">
        <v>1.74</v>
      </c>
      <c r="AG3">
        <v>2.16</v>
      </c>
      <c r="AH3" s="41"/>
      <c r="AI3" s="27"/>
      <c r="AJ3" t="s">
        <v>435</v>
      </c>
    </row>
    <row r="4" spans="1:36" ht="15" x14ac:dyDescent="0.25">
      <c r="A4">
        <v>1.8</v>
      </c>
      <c r="B4">
        <v>3.54</v>
      </c>
      <c r="C4">
        <v>5.07</v>
      </c>
      <c r="D4" s="20">
        <f t="shared" ref="D4:D67" si="3">IF(OR($A4="",$B4="",$C4=""),"",(1/A4)+(1/B4)+(1/C4)-1)</f>
        <v>3.5280090038890544E-2</v>
      </c>
      <c r="E4" s="17">
        <f>IF(OR($A4="",$B4="",$C4=""),"",A4*'MPTO_working_3-way'!$I3)</f>
        <v>1.863504162070003</v>
      </c>
      <c r="F4" s="21">
        <f>IF(OR($A4="",$B4="",$C4=""),"",B4*'MPTO_working_3-way'!$I3)</f>
        <v>3.6648915187376727</v>
      </c>
      <c r="G4" s="22">
        <f>IF(OR($A4="",$B4="",$C4=""),"",C4*'MPTO_working_3-way'!$I3)</f>
        <v>5.2488700564971751</v>
      </c>
      <c r="H4" s="17">
        <f>IF(OR($A4="",$B4="",$C4=""),"",'MPTO_working_3-way'!E3)</f>
        <v>1.8389264953995588</v>
      </c>
      <c r="I4" s="21">
        <f>IF(OR($A4="",$B4="",$C4=""),"",'MPTO_working_3-way'!F3)</f>
        <v>3.693773667746008</v>
      </c>
      <c r="J4" s="22">
        <f>IF(OR($A4="",$B4="",$C4=""),"",'MPTO_working_3-way'!G3)</f>
        <v>5.3914567228741941</v>
      </c>
      <c r="K4" s="17">
        <f>IF(OR($A4="",$B4="",$C4=""),"",'OddsRatio_working_3-way'!H3)</f>
        <v>1.848180209248242</v>
      </c>
      <c r="L4" s="21">
        <f>IF(OR($A4="",$B4="",$C4=""),"",'OddsRatio_working_3-way'!I3)</f>
        <v>3.6929721643631686</v>
      </c>
      <c r="M4" s="22">
        <f>IF(OR($A4="",$B4="",$C4=""),"",'OddsRatio_working_3-way'!J3)</f>
        <v>5.3151168145504313</v>
      </c>
      <c r="N4" s="23">
        <f t="shared" ref="N4" si="4">(1/E4)* 100</f>
        <v>53.662343253861465</v>
      </c>
      <c r="O4" s="24">
        <f t="shared" ref="O4" si="5">(1/F4)* 100</f>
        <v>27.285937247726171</v>
      </c>
      <c r="P4" s="24">
        <f t="shared" ref="P4" si="6">(1/G4)* 100</f>
        <v>19.051719498412357</v>
      </c>
      <c r="Q4" t="s">
        <v>199</v>
      </c>
      <c r="R4" t="s">
        <v>190</v>
      </c>
      <c r="S4" s="48" t="s">
        <v>449</v>
      </c>
      <c r="T4" s="35">
        <v>100</v>
      </c>
      <c r="U4" s="35">
        <f t="shared" ref="U4" si="7">(1/A5)*((T4*A5)-T4)</f>
        <v>59.514170040485837</v>
      </c>
      <c r="V4" s="35">
        <f t="shared" ref="V4" si="8">(1/B5)*((T4*B5)-T4)</f>
        <v>70.760233918128648</v>
      </c>
      <c r="W4" s="35">
        <f t="shared" ref="W4" si="9">(1/C5)*((T4*C5)-T4)</f>
        <v>66.88741721854305</v>
      </c>
      <c r="X4" s="35">
        <f t="shared" ref="X4" si="10">((1/B5)+(1/C5))*T4</f>
        <v>62.352348863328302</v>
      </c>
      <c r="Y4" s="35">
        <f t="shared" ref="Y4" si="11">((1/A5)+(1/C5))*T4</f>
        <v>73.598412740971114</v>
      </c>
      <c r="Z4" s="35">
        <f t="shared" ref="Z4" si="12">((1/A5)+(1/B5))*T4</f>
        <v>69.725596041385501</v>
      </c>
      <c r="AA4" s="35">
        <f t="shared" ref="AA4" si="13">U4-X4</f>
        <v>-2.8381788228424654</v>
      </c>
      <c r="AB4" s="35">
        <f t="shared" ref="AB4" si="14">V4-Y4</f>
        <v>-2.8381788228424654</v>
      </c>
      <c r="AC4" s="35">
        <f t="shared" ref="AC4" si="15">W4-Z4</f>
        <v>-2.8381788228424512</v>
      </c>
      <c r="AD4" s="4"/>
      <c r="AE4" s="4"/>
      <c r="AF4">
        <v>1.84</v>
      </c>
      <c r="AG4">
        <v>2.04</v>
      </c>
      <c r="AH4" s="4"/>
      <c r="AI4" s="4"/>
      <c r="AJ4" t="s">
        <v>269</v>
      </c>
    </row>
    <row r="5" spans="1:36" s="12" customFormat="1" ht="15" x14ac:dyDescent="0.25">
      <c r="A5">
        <v>2.4700000000000002</v>
      </c>
      <c r="B5">
        <v>3.42</v>
      </c>
      <c r="C5">
        <v>3.02</v>
      </c>
      <c r="D5" s="20">
        <f t="shared" si="3"/>
        <v>2.8381788228424742E-2</v>
      </c>
      <c r="E5" s="17">
        <f>IF(OR($A5="",$B5="",$C5=""),"",A5*'MPTO_working_3-way'!$I4)</f>
        <v>2.5401030169242094</v>
      </c>
      <c r="F5" s="21">
        <f>IF(OR($A5="",$B5="",$C5=""),"",B5*'MPTO_working_3-way'!$I4)</f>
        <v>3.5170657157412126</v>
      </c>
      <c r="G5" s="22">
        <f>IF(OR($A5="",$B5="",$C5=""),"",C5*'MPTO_working_3-way'!$I4)</f>
        <v>3.1057130004498426</v>
      </c>
      <c r="H5" s="17">
        <f>IF(OR($A5="",$B5="",$C5=""),"",'MPTO_working_3-way'!E4)</f>
        <v>2.5290991604151967</v>
      </c>
      <c r="I5" s="21">
        <f>IF(OR($A5="",$B5="",$C5=""),"",'MPTO_working_3-way'!F4)</f>
        <v>3.5343548958841513</v>
      </c>
      <c r="J5" s="22">
        <f>IF(OR($A5="",$B5="",$C5=""),"",'MPTO_working_3-way'!G4)</f>
        <v>3.108822158352448</v>
      </c>
      <c r="K5" s="17">
        <f>IF(OR($A5="",$B5="",$C5=""),"",'OddsRatio_working_3-way'!H4)</f>
        <v>2.5341112289159518</v>
      </c>
      <c r="L5" s="21">
        <f>IF(OR($A5="",$B5="",$C5=""),"",'OddsRatio_working_3-way'!I4)</f>
        <v>3.5255436557663971</v>
      </c>
      <c r="M5" s="22">
        <f>IF(OR($A5="",$B5="",$C5=""),"",'OddsRatio_working_3-way'!J4)</f>
        <v>3.1080984234083142</v>
      </c>
      <c r="N5" s="23">
        <f t="shared" ref="N5:N68" si="16">(1/E5)* 100</f>
        <v>39.368482039397449</v>
      </c>
      <c r="O5" s="24">
        <f t="shared" ref="O5:O68" si="17">(1/F5)* 100</f>
        <v>28.43279258400927</v>
      </c>
      <c r="P5" s="24">
        <f t="shared" ref="P5:P68" si="18">(1/G5)* 100</f>
        <v>32.198725376593281</v>
      </c>
      <c r="Q5" t="s">
        <v>326</v>
      </c>
      <c r="R5" t="s">
        <v>321</v>
      </c>
      <c r="S5" s="48" t="s">
        <v>449</v>
      </c>
      <c r="T5" s="35">
        <v>100</v>
      </c>
      <c r="U5" s="35">
        <f t="shared" ref="U5:U68" si="19">(1/A6)*((T5*A6)-T5)</f>
        <v>56.140350877192972</v>
      </c>
      <c r="V5" s="35">
        <f t="shared" ref="V5:V68" si="20">(1/B6)*((T5*B6)-T5)</f>
        <v>72.067039106145245</v>
      </c>
      <c r="W5" s="35">
        <f t="shared" ref="W5:W68" si="21">(1/C6)*((T5*C6)-T5)</f>
        <v>68.847352024922117</v>
      </c>
      <c r="X5" s="35">
        <f t="shared" ref="X5:X68" si="22">((1/B6)+(1/C6))*T5</f>
        <v>59.085608868932624</v>
      </c>
      <c r="Y5" s="35">
        <f t="shared" ref="Y5:Y68" si="23">((1/A6)+(1/C6))*T5</f>
        <v>75.012297097884911</v>
      </c>
      <c r="Z5" s="35">
        <f t="shared" ref="Z5:Z68" si="24">((1/A6)+(1/B6))*T5</f>
        <v>71.792610016661769</v>
      </c>
      <c r="AA5" s="35">
        <f t="shared" ref="AA5:AA68" si="25">U5-X5</f>
        <v>-2.945257991739652</v>
      </c>
      <c r="AB5" s="35">
        <f t="shared" ref="AB5:AB68" si="26">V5-Y5</f>
        <v>-2.9452579917396662</v>
      </c>
      <c r="AC5" s="35">
        <f t="shared" ref="AC5:AC68" si="27">W5-Z5</f>
        <v>-2.945257991739652</v>
      </c>
      <c r="AD5" s="27"/>
      <c r="AE5" s="27"/>
      <c r="AF5">
        <v>1.9</v>
      </c>
      <c r="AG5">
        <v>1.99</v>
      </c>
      <c r="AH5" s="36"/>
      <c r="AI5" s="27"/>
      <c r="AJ5" t="s">
        <v>436</v>
      </c>
    </row>
    <row r="6" spans="1:36" s="12" customFormat="1" ht="15" x14ac:dyDescent="0.25">
      <c r="A6">
        <v>2.2799999999999998</v>
      </c>
      <c r="B6">
        <v>3.58</v>
      </c>
      <c r="C6">
        <v>3.21</v>
      </c>
      <c r="D6" s="20">
        <f t="shared" si="3"/>
        <v>2.9452579917396582E-2</v>
      </c>
      <c r="E6" s="17">
        <f>IF(OR($A6="",$B6="",$C6=""),"",A6*'MPTO_working_3-way'!$I5)</f>
        <v>2.3471518822116639</v>
      </c>
      <c r="F6" s="21">
        <f>IF(OR($A6="",$B6="",$C6=""),"",B6*'MPTO_working_3-way'!$I5)</f>
        <v>3.68544023610428</v>
      </c>
      <c r="G6" s="22">
        <f>IF(OR($A6="",$B6="",$C6=""),"",C6*'MPTO_working_3-way'!$I5)</f>
        <v>3.3045427815348432</v>
      </c>
      <c r="H6" s="17">
        <f>IF(OR($A6="",$B6="",$C6=""),"",'MPTO_working_3-way'!E5)</f>
        <v>2.3322039619146904</v>
      </c>
      <c r="I6" s="21">
        <f>IF(OR($A6="",$B6="",$C6=""),"",'MPTO_working_3-way'!F5)</f>
        <v>3.7104087930612586</v>
      </c>
      <c r="J6" s="22">
        <f>IF(OR($A6="",$B6="",$C6=""),"",'MPTO_working_3-way'!G5)</f>
        <v>3.3144525201741444</v>
      </c>
      <c r="K6" s="17">
        <f>IF(OR($A6="",$B6="",$C6=""),"",'OddsRatio_working_3-way'!H5)</f>
        <v>2.3386444940832156</v>
      </c>
      <c r="L6" s="21">
        <f>IF(OR($A6="",$B6="",$C6=""),"",'OddsRatio_working_3-way'!I5)</f>
        <v>3.6982053083864814</v>
      </c>
      <c r="M6" s="22">
        <f>IF(OR($A6="",$B6="",$C6=""),"",'OddsRatio_working_3-way'!J5)</f>
        <v>3.3112533843155525</v>
      </c>
      <c r="N6" s="23">
        <f t="shared" si="16"/>
        <v>42.604827049271492</v>
      </c>
      <c r="O6" s="24">
        <f t="shared" si="17"/>
        <v>27.133800467133796</v>
      </c>
      <c r="P6" s="24">
        <f t="shared" si="18"/>
        <v>30.261372483594702</v>
      </c>
      <c r="Q6" t="s">
        <v>306</v>
      </c>
      <c r="R6" t="s">
        <v>323</v>
      </c>
      <c r="S6" s="48" t="s">
        <v>449</v>
      </c>
      <c r="T6" s="35">
        <v>100</v>
      </c>
      <c r="U6" s="35">
        <f t="shared" si="19"/>
        <v>52.153110047846894</v>
      </c>
      <c r="V6" s="35">
        <f t="shared" si="20"/>
        <v>71.671388101982998</v>
      </c>
      <c r="W6" s="35">
        <f t="shared" si="21"/>
        <v>72.67759562841529</v>
      </c>
      <c r="X6" s="35">
        <f t="shared" si="22"/>
        <v>55.651016269601698</v>
      </c>
      <c r="Y6" s="35">
        <f t="shared" si="23"/>
        <v>75.169294323737816</v>
      </c>
      <c r="Z6" s="35">
        <f t="shared" si="24"/>
        <v>76.175501850170107</v>
      </c>
      <c r="AA6" s="35">
        <f t="shared" si="25"/>
        <v>-3.4979062217548034</v>
      </c>
      <c r="AB6" s="35">
        <f t="shared" si="26"/>
        <v>-3.4979062217548176</v>
      </c>
      <c r="AC6" s="35">
        <f t="shared" si="27"/>
        <v>-3.4979062217548176</v>
      </c>
      <c r="AD6" s="27"/>
      <c r="AE6" s="27"/>
      <c r="AF6">
        <v>1.64</v>
      </c>
      <c r="AG6">
        <v>2.36</v>
      </c>
      <c r="AH6" s="36"/>
      <c r="AI6" s="27"/>
      <c r="AJ6" t="s">
        <v>436</v>
      </c>
    </row>
    <row r="7" spans="1:36" s="12" customFormat="1" ht="15" x14ac:dyDescent="0.25">
      <c r="A7">
        <v>2.09</v>
      </c>
      <c r="B7">
        <v>3.53</v>
      </c>
      <c r="C7">
        <v>3.66</v>
      </c>
      <c r="D7" s="20">
        <f t="shared" si="3"/>
        <v>3.4979062217548096E-2</v>
      </c>
      <c r="E7" s="17">
        <f>IF(OR($A7="",$B7="",$C7=""),"",A7*'MPTO_working_3-way'!$I6)</f>
        <v>2.1631062400346752</v>
      </c>
      <c r="F7" s="21">
        <f>IF(OR($A7="",$B7="",$C7=""),"",B7*'MPTO_working_3-way'!$I6)</f>
        <v>3.6534760896279446</v>
      </c>
      <c r="G7" s="22">
        <f>IF(OR($A7="",$B7="",$C7=""),"",C7*'MPTO_working_3-way'!$I6)</f>
        <v>3.7880233677162263</v>
      </c>
      <c r="H7" s="17">
        <f>IF(OR($A7="",$B7="",$C7=""),"",'MPTO_working_3-way'!E6)</f>
        <v>2.1422027973008086</v>
      </c>
      <c r="I7" s="21">
        <f>IF(OR($A7="",$B7="",$C7=""),"",'MPTO_working_3-way'!F6)</f>
        <v>3.6815268462796364</v>
      </c>
      <c r="J7" s="22">
        <f>IF(OR($A7="",$B7="",$C7=""),"",'MPTO_working_3-way'!G6)</f>
        <v>3.8231508838109134</v>
      </c>
      <c r="K7" s="17">
        <f>IF(OR($A7="",$B7="",$C7=""),"",'OddsRatio_working_3-way'!H6)</f>
        <v>2.1506540069591695</v>
      </c>
      <c r="L7" s="21">
        <f>IF(OR($A7="",$B7="",$C7=""),"",'OddsRatio_working_3-way'!I6)</f>
        <v>3.6707840711988058</v>
      </c>
      <c r="M7" s="22">
        <f>IF(OR($A7="",$B7="",$C7=""),"",'OddsRatio_working_3-way'!J6)</f>
        <v>3.8080180353315529</v>
      </c>
      <c r="N7" s="23">
        <f t="shared" si="16"/>
        <v>46.229814398019101</v>
      </c>
      <c r="O7" s="24">
        <f t="shared" si="17"/>
        <v>27.371193227155789</v>
      </c>
      <c r="P7" s="24">
        <f t="shared" si="18"/>
        <v>26.398992374825113</v>
      </c>
      <c r="Q7" t="s">
        <v>332</v>
      </c>
      <c r="R7" t="s">
        <v>292</v>
      </c>
      <c r="S7" s="48" t="s">
        <v>449</v>
      </c>
      <c r="T7" s="35">
        <v>100</v>
      </c>
      <c r="U7" s="35">
        <f t="shared" si="19"/>
        <v>31.506849315068493</v>
      </c>
      <c r="V7" s="35">
        <f t="shared" si="20"/>
        <v>77.678571428571431</v>
      </c>
      <c r="W7" s="35">
        <f t="shared" si="21"/>
        <v>85.815602836879435</v>
      </c>
      <c r="X7" s="35">
        <f t="shared" si="22"/>
        <v>36.505825734549134</v>
      </c>
      <c r="Y7" s="35">
        <f t="shared" si="23"/>
        <v>82.677547848052072</v>
      </c>
      <c r="Z7" s="35">
        <f t="shared" si="24"/>
        <v>90.814579256360076</v>
      </c>
      <c r="AA7" s="35">
        <f t="shared" si="25"/>
        <v>-4.9989764194806412</v>
      </c>
      <c r="AB7" s="35">
        <f t="shared" si="26"/>
        <v>-4.9989764194806412</v>
      </c>
      <c r="AC7" s="35">
        <f t="shared" si="27"/>
        <v>-4.9989764194806412</v>
      </c>
      <c r="AD7" s="27"/>
      <c r="AE7" s="27"/>
      <c r="AF7">
        <v>1.93</v>
      </c>
      <c r="AG7">
        <v>1.94</v>
      </c>
      <c r="AH7" s="36"/>
      <c r="AI7" s="27"/>
      <c r="AJ7" t="s">
        <v>300</v>
      </c>
    </row>
    <row r="8" spans="1:36" ht="15" x14ac:dyDescent="0.25">
      <c r="A8">
        <v>1.46</v>
      </c>
      <c r="B8">
        <v>4.4800000000000004</v>
      </c>
      <c r="C8">
        <v>7.05</v>
      </c>
      <c r="D8" s="20">
        <f t="shared" si="3"/>
        <v>4.9989764194806385E-2</v>
      </c>
      <c r="E8" s="17">
        <f>IF(OR($A8="",$B8="",$C8=""),"",A8*'MPTO_working_3-way'!$I7)</f>
        <v>1.5329850557244173</v>
      </c>
      <c r="F8" s="21">
        <f>IF(OR($A8="",$B8="",$C8=""),"",B8*'MPTO_working_3-way'!$I7)</f>
        <v>4.7039541435927328</v>
      </c>
      <c r="G8" s="22">
        <f>IF(OR($A8="",$B8="",$C8=""),"",C8*'MPTO_working_3-way'!$I7)</f>
        <v>7.4024278375733852</v>
      </c>
      <c r="H8" s="17">
        <f>IF(OR($A8="",$B8="",$C8=""),"",'MPTO_working_3-way'!E7)</f>
        <v>1.4964050691186415</v>
      </c>
      <c r="I8" s="21">
        <f>IF(OR($A8="",$B8="",$C8=""),"",'MPTO_working_3-way'!F7)</f>
        <v>4.8414185842714881</v>
      </c>
      <c r="J8" s="22">
        <f>IF(OR($A8="",$B8="",$C8=""),"",'MPTO_working_3-way'!G7)</f>
        <v>7.9884508154879157</v>
      </c>
      <c r="K8" s="17">
        <f>IF(OR($A8="",$B8="",$C8=""),"",'OddsRatio_working_3-way'!H7)</f>
        <v>1.507791176425926</v>
      </c>
      <c r="L8" s="21">
        <f>IF(OR($A8="",$B8="",$C8=""),"",'OddsRatio_working_3-way'!I7)</f>
        <v>4.8415506390483101</v>
      </c>
      <c r="M8" s="22">
        <f>IF(OR($A8="",$B8="",$C8=""),"",'OddsRatio_working_3-way'!J7)</f>
        <v>7.6785578638627205</v>
      </c>
      <c r="N8" s="23">
        <f t="shared" si="16"/>
        <v>65.23220798962366</v>
      </c>
      <c r="O8" s="24">
        <f t="shared" si="17"/>
        <v>21.258710639475563</v>
      </c>
      <c r="P8" s="24">
        <f t="shared" si="18"/>
        <v>13.509081370900786</v>
      </c>
      <c r="Q8" t="s">
        <v>132</v>
      </c>
      <c r="R8" t="s">
        <v>129</v>
      </c>
      <c r="S8" s="48" t="s">
        <v>449</v>
      </c>
      <c r="T8" s="35">
        <v>100</v>
      </c>
      <c r="U8" s="35">
        <f t="shared" si="19"/>
        <v>28.571428571428573</v>
      </c>
      <c r="V8" s="35">
        <f t="shared" si="20"/>
        <v>80.732177263969163</v>
      </c>
      <c r="W8" s="35">
        <f t="shared" si="21"/>
        <v>86.789960369881101</v>
      </c>
      <c r="X8" s="35">
        <f t="shared" si="22"/>
        <v>32.477862366149715</v>
      </c>
      <c r="Y8" s="35">
        <f t="shared" si="23"/>
        <v>84.638611058690316</v>
      </c>
      <c r="Z8" s="35">
        <f t="shared" si="24"/>
        <v>90.696394164602253</v>
      </c>
      <c r="AA8" s="35">
        <f t="shared" si="25"/>
        <v>-3.906433794721142</v>
      </c>
      <c r="AB8" s="35">
        <f t="shared" si="26"/>
        <v>-3.9064337947211527</v>
      </c>
      <c r="AC8" s="35">
        <f t="shared" si="27"/>
        <v>-3.9064337947211527</v>
      </c>
      <c r="AF8">
        <v>1.82</v>
      </c>
      <c r="AG8">
        <v>2.0299999999999998</v>
      </c>
      <c r="AJ8" t="s">
        <v>89</v>
      </c>
    </row>
    <row r="9" spans="1:36" ht="15" x14ac:dyDescent="0.25">
      <c r="A9">
        <v>1.4</v>
      </c>
      <c r="B9">
        <v>5.19</v>
      </c>
      <c r="C9">
        <v>7.57</v>
      </c>
      <c r="D9" s="20">
        <f t="shared" si="3"/>
        <v>3.9064337947211536E-2</v>
      </c>
      <c r="E9" s="17">
        <f>IF(OR($A9="",$B9="",$C9=""),"",A9*'MPTO_working_3-way'!$I8)</f>
        <v>1.4546900731260961</v>
      </c>
      <c r="F9" s="21">
        <f>IF(OR($A9="",$B9="",$C9=""),"",B9*'MPTO_working_3-way'!$I8)</f>
        <v>5.3927439139460285</v>
      </c>
      <c r="G9" s="22">
        <f>IF(OR($A9="",$B9="",$C9=""),"",C9*'MPTO_working_3-way'!$I8)</f>
        <v>7.8657170382603914</v>
      </c>
      <c r="H9" s="17">
        <f>IF(OR($A9="",$B9="",$C9=""),"",'MPTO_working_3-way'!E8)</f>
        <v>1.4259959407592122</v>
      </c>
      <c r="I9" s="21">
        <f>IF(OR($A9="",$B9="",$C9=""),"",'MPTO_working_3-way'!F8)</f>
        <v>5.5661689602271132</v>
      </c>
      <c r="J9" s="22">
        <f>IF(OR($A9="",$B9="",$C9=""),"",'MPTO_working_3-way'!G8)</f>
        <v>8.397789847180464</v>
      </c>
      <c r="K9" s="17">
        <f>IF(OR($A9="",$B9="",$C9=""),"",'OddsRatio_working_3-way'!H8)</f>
        <v>1.4346328665446726</v>
      </c>
      <c r="L9" s="21">
        <f>IF(OR($A9="",$B9="",$C9=""),"",'OddsRatio_working_3-way'!I8)</f>
        <v>5.5527792770554436</v>
      </c>
      <c r="M9" s="22">
        <f>IF(OR($A9="",$B9="",$C9=""),"",'OddsRatio_working_3-way'!J8)</f>
        <v>8.1388448329962433</v>
      </c>
      <c r="N9" s="23">
        <f t="shared" si="16"/>
        <v>68.743165191952031</v>
      </c>
      <c r="O9" s="24">
        <f t="shared" si="17"/>
        <v>18.543435697251027</v>
      </c>
      <c r="P9" s="24">
        <f t="shared" si="18"/>
        <v>12.713399110796942</v>
      </c>
      <c r="Q9" t="s">
        <v>234</v>
      </c>
      <c r="R9" t="s">
        <v>370</v>
      </c>
      <c r="S9" s="48" t="s">
        <v>449</v>
      </c>
      <c r="T9" s="35">
        <v>100</v>
      </c>
      <c r="U9" s="35">
        <f t="shared" si="19"/>
        <v>48.979591836734699</v>
      </c>
      <c r="V9" s="35">
        <f t="shared" si="20"/>
        <v>72.972972972972968</v>
      </c>
      <c r="W9" s="35">
        <f t="shared" si="21"/>
        <v>74.554707379134854</v>
      </c>
      <c r="X9" s="35">
        <f t="shared" si="22"/>
        <v>52.472319647892164</v>
      </c>
      <c r="Y9" s="35">
        <f t="shared" si="23"/>
        <v>76.465700784130448</v>
      </c>
      <c r="Z9" s="35">
        <f t="shared" si="24"/>
        <v>78.047435190292333</v>
      </c>
      <c r="AA9" s="35">
        <f t="shared" si="25"/>
        <v>-3.4927278111574651</v>
      </c>
      <c r="AB9" s="35">
        <f t="shared" si="26"/>
        <v>-3.4927278111574793</v>
      </c>
      <c r="AC9" s="35">
        <f t="shared" si="27"/>
        <v>-3.4927278111574793</v>
      </c>
      <c r="AF9">
        <v>1.56</v>
      </c>
      <c r="AG9">
        <v>2.5299999999999998</v>
      </c>
      <c r="AJ9" t="s">
        <v>270</v>
      </c>
    </row>
    <row r="10" spans="1:36" ht="15" x14ac:dyDescent="0.25">
      <c r="A10">
        <v>1.96</v>
      </c>
      <c r="B10">
        <v>3.7</v>
      </c>
      <c r="C10">
        <v>3.93</v>
      </c>
      <c r="D10" s="20">
        <f t="shared" si="3"/>
        <v>3.4927278111574811E-2</v>
      </c>
      <c r="E10" s="17">
        <f>IF(OR($A10="",$B10="",$C10=""),"",A10*'MPTO_working_3-way'!$I9)</f>
        <v>2.0284574650986866</v>
      </c>
      <c r="F10" s="21">
        <f>IF(OR($A10="",$B10="",$C10=""),"",B10*'MPTO_working_3-way'!$I9)</f>
        <v>3.829230929012827</v>
      </c>
      <c r="G10" s="22">
        <f>IF(OR($A10="",$B10="",$C10=""),"",C10*'MPTO_working_3-way'!$I9)</f>
        <v>4.0672642029784889</v>
      </c>
      <c r="H10" s="17">
        <f>IF(OR($A10="",$B10="",$C10=""),"",'MPTO_working_3-way'!E9)</f>
        <v>2.0057699760436676</v>
      </c>
      <c r="I10" s="21">
        <f>IF(OR($A10="",$B10="",$C10=""),"",'MPTO_working_3-way'!F9)</f>
        <v>3.8665597007365826</v>
      </c>
      <c r="J10" s="22">
        <f>IF(OR($A10="",$B10="",$C10=""),"",'MPTO_working_3-way'!G9)</f>
        <v>4.1184380382802788</v>
      </c>
      <c r="K10" s="17">
        <f>IF(OR($A10="",$B10="",$C10=""),"",'OddsRatio_working_3-way'!H9)</f>
        <v>2.0145657582890726</v>
      </c>
      <c r="L10" s="21">
        <f>IF(OR($A10="",$B10="",$C10=""),"",'OddsRatio_working_3-way'!I9)</f>
        <v>3.853466195188016</v>
      </c>
      <c r="M10" s="22">
        <f>IF(OR($A10="",$B10="",$C10=""),"",'OddsRatio_working_3-way'!J9)</f>
        <v>4.0965392414447734</v>
      </c>
      <c r="N10" s="23">
        <f t="shared" si="16"/>
        <v>49.298544199513145</v>
      </c>
      <c r="O10" s="24">
        <f t="shared" si="17"/>
        <v>26.114904494877234</v>
      </c>
      <c r="P10" s="24">
        <f t="shared" si="18"/>
        <v>24.586551305609611</v>
      </c>
      <c r="Q10" t="s">
        <v>256</v>
      </c>
      <c r="R10" t="s">
        <v>290</v>
      </c>
      <c r="S10" s="48" t="s">
        <v>449</v>
      </c>
      <c r="T10" s="35">
        <v>100</v>
      </c>
      <c r="U10" s="35">
        <f t="shared" si="19"/>
        <v>63.898916967509031</v>
      </c>
      <c r="V10" s="35">
        <f t="shared" si="20"/>
        <v>67.637540453074436</v>
      </c>
      <c r="W10" s="35">
        <f t="shared" si="21"/>
        <v>65.753424657534239</v>
      </c>
      <c r="X10" s="35">
        <f t="shared" si="22"/>
        <v>66.60903488939131</v>
      </c>
      <c r="Y10" s="35">
        <f t="shared" si="23"/>
        <v>70.347658374956737</v>
      </c>
      <c r="Z10" s="35">
        <f t="shared" si="24"/>
        <v>68.463542579416554</v>
      </c>
      <c r="AA10" s="35">
        <f t="shared" si="25"/>
        <v>-2.7101179218822793</v>
      </c>
      <c r="AB10" s="35">
        <f t="shared" si="26"/>
        <v>-2.7101179218823006</v>
      </c>
      <c r="AC10" s="35">
        <f t="shared" si="27"/>
        <v>-2.7101179218823148</v>
      </c>
      <c r="AF10">
        <v>1.75</v>
      </c>
      <c r="AG10">
        <v>2.14</v>
      </c>
      <c r="AJ10" t="s">
        <v>274</v>
      </c>
    </row>
    <row r="11" spans="1:36" ht="15" x14ac:dyDescent="0.25">
      <c r="A11">
        <v>2.77</v>
      </c>
      <c r="B11">
        <v>3.09</v>
      </c>
      <c r="C11">
        <v>2.92</v>
      </c>
      <c r="D11" s="20">
        <f t="shared" si="3"/>
        <v>2.7101179218822935E-2</v>
      </c>
      <c r="E11" s="17">
        <f>IF(OR($A11="",$B11="",$C11=""),"",A11*'MPTO_working_3-way'!$I10)</f>
        <v>2.8450702664361396</v>
      </c>
      <c r="F11" s="21">
        <f>IF(OR($A11="",$B11="",$C11=""),"",B11*'MPTO_working_3-way'!$I10)</f>
        <v>3.1737426437861629</v>
      </c>
      <c r="G11" s="22">
        <f>IF(OR($A11="",$B11="",$C11=""),"",C11*'MPTO_working_3-way'!$I10)</f>
        <v>2.9991354433189628</v>
      </c>
      <c r="H11" s="17">
        <f>IF(OR($A11="",$B11="",$C11=""),"",'MPTO_working_3-way'!E10)</f>
        <v>2.8410938918094071</v>
      </c>
      <c r="I11" s="21">
        <f>IF(OR($A11="",$B11="",$C11=""),"",'MPTO_working_3-way'!F10)</f>
        <v>3.1787318016525115</v>
      </c>
      <c r="J11" s="22">
        <f>IF(OR($A11="",$B11="",$C11=""),"",'MPTO_working_3-way'!G10)</f>
        <v>2.9991120197486807</v>
      </c>
      <c r="K11" s="17">
        <f>IF(OR($A11="",$B11="",$C11=""),"",'OddsRatio_working_3-way'!H10)</f>
        <v>2.8430186256628773</v>
      </c>
      <c r="L11" s="21">
        <f>IF(OR($A11="",$B11="",$C11=""),"",'OddsRatio_working_3-way'!I10)</f>
        <v>3.1762197331273518</v>
      </c>
      <c r="M11" s="22">
        <f>IF(OR($A11="",$B11="",$C11=""),"",'OddsRatio_working_3-way'!J10)</f>
        <v>2.9992066447868506</v>
      </c>
      <c r="N11" s="23">
        <f t="shared" si="16"/>
        <v>35.148516779961433</v>
      </c>
      <c r="O11" s="24">
        <f t="shared" si="17"/>
        <v>31.508540932198436</v>
      </c>
      <c r="P11" s="24">
        <f t="shared" si="18"/>
        <v>33.342942287840131</v>
      </c>
      <c r="Q11" t="s">
        <v>381</v>
      </c>
      <c r="R11" t="s">
        <v>386</v>
      </c>
      <c r="S11" s="48" t="s">
        <v>449</v>
      </c>
      <c r="T11" s="35">
        <v>100</v>
      </c>
      <c r="U11" s="35">
        <f t="shared" si="19"/>
        <v>92.223950233281485</v>
      </c>
      <c r="V11" s="35">
        <f t="shared" si="20"/>
        <v>82.014388489208642</v>
      </c>
      <c r="W11" s="35">
        <f t="shared" si="21"/>
        <v>22.480620155038757</v>
      </c>
      <c r="X11" s="35">
        <f t="shared" si="22"/>
        <v>95.504991355752594</v>
      </c>
      <c r="Y11" s="35">
        <f t="shared" si="23"/>
        <v>85.295429611679737</v>
      </c>
      <c r="Z11" s="35">
        <f t="shared" si="24"/>
        <v>25.761661277509873</v>
      </c>
      <c r="AA11" s="35">
        <f t="shared" si="25"/>
        <v>-3.2810411224711089</v>
      </c>
      <c r="AB11" s="35">
        <f t="shared" si="26"/>
        <v>-3.2810411224710947</v>
      </c>
      <c r="AC11" s="35">
        <f t="shared" si="27"/>
        <v>-3.281041122471116</v>
      </c>
      <c r="AF11">
        <v>2.19</v>
      </c>
      <c r="AG11">
        <v>1.74</v>
      </c>
      <c r="AJ11" t="s">
        <v>302</v>
      </c>
    </row>
    <row r="12" spans="1:36" ht="15" x14ac:dyDescent="0.25">
      <c r="A12">
        <v>12.86</v>
      </c>
      <c r="B12">
        <v>5.56</v>
      </c>
      <c r="C12">
        <v>1.29</v>
      </c>
      <c r="D12" s="20">
        <f t="shared" si="3"/>
        <v>3.2810411224711178E-2</v>
      </c>
      <c r="E12" s="17">
        <f>IF(OR($A12="",$B12="",$C12=""),"",A12*'MPTO_working_3-way'!$I11)</f>
        <v>13.281941888349785</v>
      </c>
      <c r="F12" s="21">
        <f>IF(OR($A12="",$B12="",$C12=""),"",B12*'MPTO_working_3-way'!$I11)</f>
        <v>5.7424258864093938</v>
      </c>
      <c r="G12" s="22">
        <f>IF(OR($A12="",$B12="",$C12=""),"",C12*'MPTO_working_3-way'!$I11)</f>
        <v>1.3323254304798775</v>
      </c>
      <c r="H12" s="17">
        <f>IF(OR($A12="",$B12="",$C12=""),"",'MPTO_working_3-way'!E11)</f>
        <v>14.96475189044709</v>
      </c>
      <c r="I12" s="21">
        <f>IF(OR($A12="",$B12="",$C12=""),"",'MPTO_working_3-way'!F11)</f>
        <v>5.9199862461625408</v>
      </c>
      <c r="J12" s="22">
        <f>IF(OR($A12="",$B12="",$C12=""),"",'MPTO_working_3-way'!G11)</f>
        <v>1.3084603829920005</v>
      </c>
      <c r="K12" s="17">
        <f>IF(OR($A12="",$B12="",$C12=""),"",'OddsRatio_working_3-way'!H11)</f>
        <v>13.897980952622513</v>
      </c>
      <c r="L12" s="21">
        <f>IF(OR($A12="",$B12="",$C12=""),"",'OddsRatio_working_3-way'!I11)</f>
        <v>5.9590887979729041</v>
      </c>
      <c r="M12" s="22">
        <f>IF(OR($A12="",$B12="",$C12=""),"",'OddsRatio_working_3-way'!J11)</f>
        <v>1.3153806472395053</v>
      </c>
      <c r="N12" s="23">
        <f t="shared" si="16"/>
        <v>7.5290195395083526</v>
      </c>
      <c r="O12" s="24">
        <f t="shared" si="17"/>
        <v>17.414243035625436</v>
      </c>
      <c r="P12" s="24">
        <f t="shared" si="18"/>
        <v>75.056737424866199</v>
      </c>
      <c r="Q12" t="s">
        <v>115</v>
      </c>
      <c r="R12" t="s">
        <v>118</v>
      </c>
      <c r="S12" s="48" t="s">
        <v>449</v>
      </c>
      <c r="T12" s="35">
        <v>100</v>
      </c>
      <c r="U12" s="35">
        <f t="shared" si="19"/>
        <v>60.629921259842511</v>
      </c>
      <c r="V12" s="35">
        <f t="shared" si="20"/>
        <v>67.845659163987136</v>
      </c>
      <c r="W12" s="35">
        <f t="shared" si="21"/>
        <v>68.847352024922117</v>
      </c>
      <c r="X12" s="35">
        <f t="shared" si="22"/>
        <v>63.306988811090733</v>
      </c>
      <c r="Y12" s="35">
        <f t="shared" si="23"/>
        <v>70.522726715235365</v>
      </c>
      <c r="Z12" s="35">
        <f t="shared" si="24"/>
        <v>71.524419576170345</v>
      </c>
      <c r="AA12" s="35">
        <f t="shared" si="25"/>
        <v>-2.6770675512482214</v>
      </c>
      <c r="AB12" s="35">
        <f t="shared" si="26"/>
        <v>-2.6770675512482285</v>
      </c>
      <c r="AC12" s="35">
        <f t="shared" si="27"/>
        <v>-2.6770675512482285</v>
      </c>
      <c r="AF12">
        <v>1.67</v>
      </c>
      <c r="AG12">
        <v>2.2999999999999998</v>
      </c>
      <c r="AJ12" t="s">
        <v>119</v>
      </c>
    </row>
    <row r="13" spans="1:36" ht="15" x14ac:dyDescent="0.25">
      <c r="A13">
        <v>2.54</v>
      </c>
      <c r="B13">
        <v>3.11</v>
      </c>
      <c r="C13">
        <v>3.21</v>
      </c>
      <c r="D13" s="20">
        <f t="shared" si="3"/>
        <v>2.6770675512482134E-2</v>
      </c>
      <c r="E13" s="17">
        <f>IF(OR($A13="",$B13="",$C13=""),"",A13*'MPTO_working_3-way'!$I12)</f>
        <v>2.6079975158017046</v>
      </c>
      <c r="F13" s="21">
        <f>IF(OR($A13="",$B13="",$C13=""),"",B13*'MPTO_working_3-way'!$I12)</f>
        <v>3.1932568008438191</v>
      </c>
      <c r="G13" s="22">
        <f>IF(OR($A13="",$B13="",$C13=""),"",C13*'MPTO_working_3-way'!$I12)</f>
        <v>3.2959338683950676</v>
      </c>
      <c r="H13" s="17">
        <f>IF(OR($A13="",$B13="",$C13=""),"",'MPTO_working_3-way'!E12)</f>
        <v>2.5989063928380522</v>
      </c>
      <c r="I13" s="21">
        <f>IF(OR($A13="",$B13="",$C13=""),"",'MPTO_working_3-way'!F12)</f>
        <v>3.1987732079736011</v>
      </c>
      <c r="J13" s="22">
        <f>IF(OR($A13="",$B13="",$C13=""),"",'MPTO_working_3-way'!G12)</f>
        <v>3.3046607609746461</v>
      </c>
      <c r="K13" s="17">
        <f>IF(OR($A13="",$B13="",$C13=""),"",'OddsRatio_working_3-way'!H12)</f>
        <v>2.6030600284332643</v>
      </c>
      <c r="L13" s="21">
        <f>IF(OR($A13="",$B13="",$C13=""),"",'OddsRatio_working_3-way'!I12)</f>
        <v>3.1964004285676539</v>
      </c>
      <c r="M13" s="22">
        <f>IF(OR($A13="",$B13="",$C13=""),"",'OddsRatio_working_3-way'!J12)</f>
        <v>3.3004952356087758</v>
      </c>
      <c r="N13" s="23">
        <f t="shared" si="16"/>
        <v>38.343594805633764</v>
      </c>
      <c r="O13" s="24">
        <f t="shared" si="17"/>
        <v>31.315990612961343</v>
      </c>
      <c r="P13" s="24">
        <f t="shared" si="18"/>
        <v>30.340414581404911</v>
      </c>
      <c r="Q13" t="s">
        <v>113</v>
      </c>
      <c r="R13" t="s">
        <v>109</v>
      </c>
      <c r="S13" s="48" t="s">
        <v>449</v>
      </c>
      <c r="T13" s="35">
        <v>100</v>
      </c>
      <c r="U13" s="35">
        <f t="shared" si="19"/>
        <v>68.847352024922117</v>
      </c>
      <c r="V13" s="35">
        <f t="shared" si="20"/>
        <v>70.414201183431956</v>
      </c>
      <c r="W13" s="35">
        <f t="shared" si="21"/>
        <v>57.446808510638299</v>
      </c>
      <c r="X13" s="35">
        <f t="shared" si="22"/>
        <v>72.138990305929752</v>
      </c>
      <c r="Y13" s="35">
        <f t="shared" si="23"/>
        <v>73.705839464439578</v>
      </c>
      <c r="Z13" s="35">
        <f t="shared" si="24"/>
        <v>60.738446791645927</v>
      </c>
      <c r="AA13" s="35">
        <f t="shared" si="25"/>
        <v>-3.2916382810076357</v>
      </c>
      <c r="AB13" s="35">
        <f t="shared" si="26"/>
        <v>-3.2916382810076215</v>
      </c>
      <c r="AC13" s="35">
        <f t="shared" si="27"/>
        <v>-3.2916382810076286</v>
      </c>
      <c r="AF13">
        <v>2.42</v>
      </c>
      <c r="AG13">
        <v>1.61</v>
      </c>
      <c r="AJ13" t="s">
        <v>119</v>
      </c>
    </row>
    <row r="14" spans="1:36" ht="15" x14ac:dyDescent="0.25">
      <c r="A14">
        <v>3.21</v>
      </c>
      <c r="B14">
        <v>3.38</v>
      </c>
      <c r="C14">
        <v>2.35</v>
      </c>
      <c r="D14" s="20">
        <f t="shared" si="3"/>
        <v>3.291638281007625E-2</v>
      </c>
      <c r="E14" s="17">
        <f>IF(OR($A14="",$B14="",$C14=""),"",A14*'MPTO_working_3-way'!$I13)</f>
        <v>3.3156615888203449</v>
      </c>
      <c r="F14" s="21">
        <f>IF(OR($A14="",$B14="",$C14=""),"",B14*'MPTO_working_3-way'!$I13)</f>
        <v>3.4912573738980575</v>
      </c>
      <c r="G14" s="22">
        <f>IF(OR($A14="",$B14="",$C14=""),"",C14*'MPTO_working_3-way'!$I13)</f>
        <v>2.4273534996036794</v>
      </c>
      <c r="H14" s="17">
        <f>IF(OR($A14="",$B14="",$C14=""),"",'MPTO_working_3-way'!E13)</f>
        <v>3.3271852257508021</v>
      </c>
      <c r="I14" s="21">
        <f>IF(OR($A14="",$B14="",$C14=""),"",'MPTO_working_3-way'!F13)</f>
        <v>3.5101777182839147</v>
      </c>
      <c r="J14" s="22">
        <f>IF(OR($A14="",$B14="",$C14=""),"",'MPTO_working_3-way'!G13)</f>
        <v>2.4121973009886748</v>
      </c>
      <c r="K14" s="17">
        <f>IF(OR($A14="",$B14="",$C14=""),"",'OddsRatio_working_3-way'!H13)</f>
        <v>3.3226408211070342</v>
      </c>
      <c r="L14" s="21">
        <f>IF(OR($A14="",$B14="",$C14=""),"",'OddsRatio_working_3-way'!I13)</f>
        <v>3.5013054996537276</v>
      </c>
      <c r="M14" s="22">
        <f>IF(OR($A14="",$B14="",$C14=""),"",'OddsRatio_working_3-way'!J13)</f>
        <v>2.418807741400224</v>
      </c>
      <c r="N14" s="23">
        <f t="shared" si="16"/>
        <v>30.159893379100328</v>
      </c>
      <c r="O14" s="24">
        <f t="shared" si="17"/>
        <v>28.642975664766883</v>
      </c>
      <c r="P14" s="24">
        <f t="shared" si="18"/>
        <v>41.197130956132789</v>
      </c>
      <c r="Q14" t="s">
        <v>173</v>
      </c>
      <c r="R14" t="s">
        <v>146</v>
      </c>
      <c r="S14" s="48" t="s">
        <v>449</v>
      </c>
      <c r="T14" s="35">
        <v>100</v>
      </c>
      <c r="U14" s="35">
        <f t="shared" si="19"/>
        <v>54.128440366972484</v>
      </c>
      <c r="V14" s="35">
        <f t="shared" si="20"/>
        <v>66.555183946488299</v>
      </c>
      <c r="W14" s="35">
        <f t="shared" si="21"/>
        <v>76.359338061465735</v>
      </c>
      <c r="X14" s="35">
        <f t="shared" si="22"/>
        <v>57.085477992045988</v>
      </c>
      <c r="Y14" s="35">
        <f t="shared" si="23"/>
        <v>69.512221571561795</v>
      </c>
      <c r="Z14" s="35">
        <f t="shared" si="24"/>
        <v>79.316375686539217</v>
      </c>
      <c r="AA14" s="35">
        <f t="shared" si="25"/>
        <v>-2.9570376250735038</v>
      </c>
      <c r="AB14" s="35">
        <f t="shared" si="26"/>
        <v>-2.9570376250734967</v>
      </c>
      <c r="AC14" s="35">
        <f t="shared" si="27"/>
        <v>-2.9570376250734824</v>
      </c>
      <c r="AF14">
        <v>1.84</v>
      </c>
      <c r="AG14">
        <v>2.04</v>
      </c>
      <c r="AJ14" t="s">
        <v>181</v>
      </c>
    </row>
    <row r="15" spans="1:36" ht="15" x14ac:dyDescent="0.25">
      <c r="A15">
        <v>2.1800000000000002</v>
      </c>
      <c r="B15">
        <v>2.99</v>
      </c>
      <c r="C15">
        <v>4.2300000000000004</v>
      </c>
      <c r="D15" s="20">
        <f t="shared" si="3"/>
        <v>2.9570376250734887E-2</v>
      </c>
      <c r="E15" s="17">
        <f>IF(OR($A15="",$B15="",$C15=""),"",A15*'MPTO_working_3-way'!$I14)</f>
        <v>2.2444634202266021</v>
      </c>
      <c r="F15" s="21">
        <f>IF(OR($A15="",$B15="",$C15=""),"",B15*'MPTO_working_3-way'!$I14)</f>
        <v>3.0784154249896973</v>
      </c>
      <c r="G15" s="22">
        <f>IF(OR($A15="",$B15="",$C15=""),"",C15*'MPTO_working_3-way'!$I14)</f>
        <v>4.3550826915406091</v>
      </c>
      <c r="H15" s="17">
        <f>IF(OR($A15="",$B15="",$C15=""),"",'MPTO_working_3-way'!E14)</f>
        <v>2.2278720848046256</v>
      </c>
      <c r="I15" s="21">
        <f>IF(OR($A15="",$B15="",$C15=""),"",'MPTO_working_3-way'!F14)</f>
        <v>3.0807966483227642</v>
      </c>
      <c r="J15" s="22">
        <f>IF(OR($A15="",$B15="",$C15=""),"",'MPTO_working_3-way'!G14)</f>
        <v>4.4140400013106147</v>
      </c>
      <c r="K15" s="17">
        <f>IF(OR($A15="",$B15="",$C15=""),"",'OddsRatio_working_3-way'!H14)</f>
        <v>2.235181326698878</v>
      </c>
      <c r="L15" s="21">
        <f>IF(OR($A15="",$B15="",$C15=""),"",'OddsRatio_working_3-way'!I14)</f>
        <v>3.083060034009125</v>
      </c>
      <c r="M15" s="22">
        <f>IF(OR($A15="",$B15="",$C15=""),"",'OddsRatio_working_3-way'!J14)</f>
        <v>4.3810471908791326</v>
      </c>
      <c r="N15" s="23">
        <f t="shared" si="16"/>
        <v>44.554078760572516</v>
      </c>
      <c r="O15" s="24">
        <f t="shared" si="17"/>
        <v>32.484244715066254</v>
      </c>
      <c r="P15" s="24">
        <f t="shared" si="18"/>
        <v>22.961676524361245</v>
      </c>
      <c r="Q15" t="s">
        <v>162</v>
      </c>
      <c r="R15" t="s">
        <v>174</v>
      </c>
      <c r="S15" s="48" t="s">
        <v>449</v>
      </c>
      <c r="T15" s="35">
        <v>100</v>
      </c>
      <c r="U15" s="35">
        <f t="shared" si="19"/>
        <v>48.186528497409334</v>
      </c>
      <c r="V15" s="35">
        <f t="shared" si="20"/>
        <v>71.346704871060169</v>
      </c>
      <c r="W15" s="35">
        <f t="shared" si="21"/>
        <v>75.609756097560975</v>
      </c>
      <c r="X15" s="35">
        <f t="shared" si="22"/>
        <v>53.043539031378849</v>
      </c>
      <c r="Y15" s="35">
        <f t="shared" si="23"/>
        <v>76.203715405029698</v>
      </c>
      <c r="Z15" s="35">
        <f t="shared" si="24"/>
        <v>80.466766631530504</v>
      </c>
      <c r="AA15" s="35">
        <f t="shared" si="25"/>
        <v>-4.8570105339695147</v>
      </c>
      <c r="AB15" s="35">
        <f t="shared" si="26"/>
        <v>-4.8570105339695289</v>
      </c>
      <c r="AC15" s="35">
        <f t="shared" si="27"/>
        <v>-4.8570105339695289</v>
      </c>
      <c r="AF15">
        <v>2.62</v>
      </c>
      <c r="AG15">
        <v>1.53</v>
      </c>
      <c r="AJ15" t="s">
        <v>182</v>
      </c>
    </row>
    <row r="16" spans="1:36" ht="15" x14ac:dyDescent="0.25">
      <c r="A16">
        <v>1.93</v>
      </c>
      <c r="B16">
        <v>3.49</v>
      </c>
      <c r="C16">
        <v>4.0999999999999996</v>
      </c>
      <c r="D16" s="20">
        <f t="shared" si="3"/>
        <v>4.8570105339695413E-2</v>
      </c>
      <c r="E16" s="17">
        <f>IF(OR($A16="",$B16="",$C16=""),"",A16*'MPTO_working_3-way'!$I15)</f>
        <v>2.0237403033056123</v>
      </c>
      <c r="F16" s="21">
        <f>IF(OR($A16="",$B16="",$C16=""),"",B16*'MPTO_working_3-way'!$I15)</f>
        <v>3.6595096676355374</v>
      </c>
      <c r="G16" s="22">
        <f>IF(OR($A16="",$B16="",$C16=""),"",C16*'MPTO_working_3-way'!$I15)</f>
        <v>4.2991374318927509</v>
      </c>
      <c r="H16" s="17">
        <f>IF(OR($A16="",$B16="",$C16=""),"",'MPTO_working_3-way'!E15)</f>
        <v>1.9922514173752643</v>
      </c>
      <c r="I16" s="21">
        <f>IF(OR($A16="",$B16="",$C16=""),"",'MPTO_working_3-way'!F15)</f>
        <v>3.699005744793991</v>
      </c>
      <c r="J16" s="22">
        <f>IF(OR($A16="",$B16="",$C16=""),"",'MPTO_working_3-way'!G15)</f>
        <v>4.3915042958755466</v>
      </c>
      <c r="K16" s="17">
        <f>IF(OR($A16="",$B16="",$C16=""),"",'OddsRatio_working_3-way'!H15)</f>
        <v>2.0043271541545358</v>
      </c>
      <c r="L16" s="21">
        <f>IF(OR($A16="",$B16="",$C16=""),"",'OddsRatio_working_3-way'!I15)</f>
        <v>3.6890049611234339</v>
      </c>
      <c r="M16" s="22">
        <f>IF(OR($A16="",$B16="",$C16=""),"",'OddsRatio_working_3-way'!J15)</f>
        <v>4.3477571805151189</v>
      </c>
      <c r="N16" s="23">
        <f t="shared" si="16"/>
        <v>49.413454797860318</v>
      </c>
      <c r="O16" s="24">
        <f t="shared" si="17"/>
        <v>27.326065260707853</v>
      </c>
      <c r="P16" s="24">
        <f t="shared" si="18"/>
        <v>23.260479941431811</v>
      </c>
      <c r="Q16" t="s">
        <v>304</v>
      </c>
      <c r="R16" t="s">
        <v>397</v>
      </c>
      <c r="S16" s="48" t="s">
        <v>450</v>
      </c>
      <c r="T16" s="35">
        <v>100</v>
      </c>
      <c r="U16" s="35">
        <f t="shared" si="19"/>
        <v>67.948717948717942</v>
      </c>
      <c r="V16" s="35">
        <f t="shared" si="20"/>
        <v>73.262032085561486</v>
      </c>
      <c r="W16" s="35">
        <f t="shared" si="21"/>
        <v>54.337899543379002</v>
      </c>
      <c r="X16" s="35">
        <f t="shared" si="22"/>
        <v>72.400068371059504</v>
      </c>
      <c r="Y16" s="35">
        <f t="shared" si="23"/>
        <v>77.713382507903049</v>
      </c>
      <c r="Z16" s="35">
        <f t="shared" si="24"/>
        <v>58.789249965720543</v>
      </c>
      <c r="AA16" s="35">
        <f t="shared" si="25"/>
        <v>-4.4513504223415623</v>
      </c>
      <c r="AB16" s="35">
        <f t="shared" si="26"/>
        <v>-4.4513504223415623</v>
      </c>
      <c r="AC16" s="35">
        <f t="shared" si="27"/>
        <v>-4.451350422341541</v>
      </c>
      <c r="AF16">
        <v>1.9</v>
      </c>
      <c r="AG16">
        <v>1.93</v>
      </c>
      <c r="AJ16" t="s">
        <v>435</v>
      </c>
    </row>
    <row r="17" spans="1:36" ht="15" x14ac:dyDescent="0.25">
      <c r="A17">
        <v>3.12</v>
      </c>
      <c r="B17">
        <v>3.74</v>
      </c>
      <c r="C17">
        <v>2.19</v>
      </c>
      <c r="D17" s="20">
        <f t="shared" si="3"/>
        <v>4.451350422341549E-2</v>
      </c>
      <c r="E17" s="17">
        <f>IF(OR($A17="",$B17="",$C17=""),"",A17*'MPTO_working_3-way'!$I16)</f>
        <v>3.2588821331770563</v>
      </c>
      <c r="F17" s="21">
        <f>IF(OR($A17="",$B17="",$C17=""),"",B17*'MPTO_working_3-way'!$I16)</f>
        <v>3.906480505795574</v>
      </c>
      <c r="G17" s="22">
        <f>IF(OR($A17="",$B17="",$C17=""),"",C17*'MPTO_working_3-way'!$I16)</f>
        <v>2.2874845742492798</v>
      </c>
      <c r="H17" s="17">
        <f>IF(OR($A17="",$B17="",$C17=""),"",'MPTO_working_3-way'!E16)</f>
        <v>3.2714485860708615</v>
      </c>
      <c r="I17" s="21">
        <f>IF(OR($A17="",$B17="",$C17=""),"",'MPTO_working_3-way'!F16)</f>
        <v>3.9597398299002231</v>
      </c>
      <c r="J17" s="22">
        <f>IF(OR($A17="",$B17="",$C17=""),"",'MPTO_working_3-way'!G16)</f>
        <v>2.2635538614926412</v>
      </c>
      <c r="K17" s="17">
        <f>IF(OR($A17="",$B17="",$C17=""),"",'OddsRatio_working_3-way'!H16)</f>
        <v>3.2690497559339207</v>
      </c>
      <c r="L17" s="21">
        <f>IF(OR($A17="",$B17="",$C17=""),"",'OddsRatio_working_3-way'!I16)</f>
        <v>3.9326397788957288</v>
      </c>
      <c r="M17" s="22">
        <f>IF(OR($A17="",$B17="",$C17=""),"",'OddsRatio_working_3-way'!J16)</f>
        <v>2.2736647214912105</v>
      </c>
      <c r="N17" s="23">
        <f t="shared" si="16"/>
        <v>30.685368759412867</v>
      </c>
      <c r="O17" s="24">
        <f t="shared" si="17"/>
        <v>25.598489446355117</v>
      </c>
      <c r="P17" s="24">
        <f t="shared" si="18"/>
        <v>43.71614179423203</v>
      </c>
      <c r="Q17" t="s">
        <v>402</v>
      </c>
      <c r="R17" t="s">
        <v>315</v>
      </c>
      <c r="S17" s="48" t="s">
        <v>450</v>
      </c>
      <c r="T17" s="35">
        <v>100</v>
      </c>
      <c r="U17" s="35">
        <f t="shared" si="19"/>
        <v>45.355191256830594</v>
      </c>
      <c r="V17" s="35">
        <f t="shared" si="20"/>
        <v>74.093264248704671</v>
      </c>
      <c r="W17" s="35">
        <f t="shared" si="21"/>
        <v>75.961538461538453</v>
      </c>
      <c r="X17" s="35">
        <f t="shared" si="22"/>
        <v>49.945197289756877</v>
      </c>
      <c r="Y17" s="35">
        <f t="shared" si="23"/>
        <v>78.683270281630939</v>
      </c>
      <c r="Z17" s="35">
        <f t="shared" si="24"/>
        <v>80.551544494464736</v>
      </c>
      <c r="AA17" s="35">
        <f t="shared" si="25"/>
        <v>-4.5900060329262828</v>
      </c>
      <c r="AB17" s="35">
        <f t="shared" si="26"/>
        <v>-4.5900060329262686</v>
      </c>
      <c r="AC17" s="35">
        <f t="shared" si="27"/>
        <v>-4.5900060329262828</v>
      </c>
      <c r="AF17">
        <v>1.7</v>
      </c>
      <c r="AG17">
        <v>2.1800000000000002</v>
      </c>
      <c r="AJ17" t="s">
        <v>435</v>
      </c>
    </row>
    <row r="18" spans="1:36" ht="15" x14ac:dyDescent="0.25">
      <c r="A18">
        <v>1.83</v>
      </c>
      <c r="B18">
        <v>3.86</v>
      </c>
      <c r="C18">
        <v>4.16</v>
      </c>
      <c r="D18" s="20">
        <f t="shared" si="3"/>
        <v>4.5900060329262748E-2</v>
      </c>
      <c r="E18" s="17">
        <f>IF(OR($A18="",$B18="",$C18=""),"",A18*'MPTO_working_3-way'!$I17)</f>
        <v>1.9139971104025508</v>
      </c>
      <c r="F18" s="21">
        <f>IF(OR($A18="",$B18="",$C18=""),"",B18*'MPTO_working_3-way'!$I17)</f>
        <v>4.0371742328709539</v>
      </c>
      <c r="G18" s="22">
        <f>IF(OR($A18="",$B18="",$C18=""),"",C18*'MPTO_working_3-way'!$I17)</f>
        <v>4.3509442509697331</v>
      </c>
      <c r="H18" s="17">
        <f>IF(OR($A18="",$B18="",$C18=""),"",'MPTO_working_3-way'!E17)</f>
        <v>1.8827141837153283</v>
      </c>
      <c r="I18" s="21">
        <f>IF(OR($A18="",$B18="",$C18=""),"",'MPTO_working_3-way'!F17)</f>
        <v>4.1022723169263955</v>
      </c>
      <c r="J18" s="22">
        <f>IF(OR($A18="",$B18="",$C18=""),"",'MPTO_working_3-way'!G17)</f>
        <v>4.4427740547008741</v>
      </c>
      <c r="K18" s="17">
        <f>IF(OR($A18="",$B18="",$C18=""),"",'OddsRatio_working_3-way'!H17)</f>
        <v>1.8941950311762976</v>
      </c>
      <c r="L18" s="21">
        <f>IF(OR($A18="",$B18="",$C18=""),"",'OddsRatio_working_3-way'!I17)</f>
        <v>4.0812021556195317</v>
      </c>
      <c r="M18" s="22">
        <f>IF(OR($A18="",$B18="",$C18=""),"",'OddsRatio_working_3-way'!J17)</f>
        <v>4.4044051789362673</v>
      </c>
      <c r="N18" s="23">
        <f t="shared" si="16"/>
        <v>52.246682848422935</v>
      </c>
      <c r="O18" s="24">
        <f t="shared" si="17"/>
        <v>24.769800417775638</v>
      </c>
      <c r="P18" s="24">
        <f t="shared" si="18"/>
        <v>22.98351673380143</v>
      </c>
      <c r="Q18" t="s">
        <v>320</v>
      </c>
      <c r="R18" t="s">
        <v>317</v>
      </c>
      <c r="S18" s="48" t="s">
        <v>450</v>
      </c>
      <c r="T18" s="35">
        <v>100</v>
      </c>
      <c r="U18" s="35">
        <f t="shared" si="19"/>
        <v>70.588235294117652</v>
      </c>
      <c r="V18" s="35">
        <f t="shared" si="20"/>
        <v>71.428571428571431</v>
      </c>
      <c r="W18" s="35">
        <f t="shared" si="21"/>
        <v>53.488372093023258</v>
      </c>
      <c r="X18" s="35">
        <f t="shared" si="22"/>
        <v>75.083056478405325</v>
      </c>
      <c r="Y18" s="35">
        <f t="shared" si="23"/>
        <v>75.923392612859104</v>
      </c>
      <c r="Z18" s="35">
        <f t="shared" si="24"/>
        <v>57.983193277310917</v>
      </c>
      <c r="AA18" s="35">
        <f t="shared" si="25"/>
        <v>-4.4948211842876731</v>
      </c>
      <c r="AB18" s="35">
        <f t="shared" si="26"/>
        <v>-4.4948211842876731</v>
      </c>
      <c r="AC18" s="35">
        <f t="shared" si="27"/>
        <v>-4.4948211842876589</v>
      </c>
      <c r="AF18">
        <v>1.81</v>
      </c>
      <c r="AG18">
        <v>2.0299999999999998</v>
      </c>
      <c r="AJ18" t="s">
        <v>435</v>
      </c>
    </row>
    <row r="19" spans="1:36" ht="15" x14ac:dyDescent="0.25">
      <c r="A19">
        <v>3.4</v>
      </c>
      <c r="B19">
        <v>3.5</v>
      </c>
      <c r="C19">
        <v>2.15</v>
      </c>
      <c r="D19" s="20">
        <f t="shared" si="3"/>
        <v>4.4948211842876562E-2</v>
      </c>
      <c r="E19" s="17">
        <f>IF(OR($A19="",$B19="",$C19=""),"",A19*'MPTO_working_3-way'!$I18)</f>
        <v>3.5528239202657801</v>
      </c>
      <c r="F19" s="21">
        <f>IF(OR($A19="",$B19="",$C19=""),"",B19*'MPTO_working_3-way'!$I18)</f>
        <v>3.6573187414500681</v>
      </c>
      <c r="G19" s="22">
        <f>IF(OR($A19="",$B19="",$C19=""),"",C19*'MPTO_working_3-way'!$I18)</f>
        <v>2.2466386554621844</v>
      </c>
      <c r="H19" s="17">
        <f>IF(OR($A19="",$B19="",$C19=""),"",'MPTO_working_3-way'!E18)</f>
        <v>3.5824970828471403</v>
      </c>
      <c r="I19" s="21">
        <f>IF(OR($A19="",$B19="",$C19=""),"",'MPTO_working_3-way'!F18)</f>
        <v>3.6936958614051969</v>
      </c>
      <c r="J19" s="22">
        <f>IF(OR($A19="",$B19="",$C19=""),"",'MPTO_working_3-way'!G18)</f>
        <v>2.2215629522431253</v>
      </c>
      <c r="K19" s="17">
        <f>IF(OR($A19="",$B19="",$C19=""),"",'OddsRatio_working_3-way'!H18)</f>
        <v>3.5708111368627451</v>
      </c>
      <c r="L19" s="21">
        <f>IF(OR($A19="",$B19="",$C19=""),"",'OddsRatio_working_3-way'!I18)</f>
        <v>3.6779282675653606</v>
      </c>
      <c r="M19" s="22">
        <f>IF(OR($A19="",$B19="",$C19=""),"",'OddsRatio_working_3-way'!J18)</f>
        <v>2.2318470030800652</v>
      </c>
      <c r="N19" s="23">
        <f t="shared" si="16"/>
        <v>28.146624275294563</v>
      </c>
      <c r="O19" s="24">
        <f t="shared" si="17"/>
        <v>27.342435010286142</v>
      </c>
      <c r="P19" s="24">
        <f t="shared" si="18"/>
        <v>44.510940714419313</v>
      </c>
      <c r="Q19" t="s">
        <v>396</v>
      </c>
      <c r="R19" t="s">
        <v>303</v>
      </c>
      <c r="S19" s="48" t="s">
        <v>450</v>
      </c>
      <c r="T19" s="35">
        <v>100</v>
      </c>
      <c r="U19" s="35">
        <f t="shared" si="19"/>
        <v>50.248756218905463</v>
      </c>
      <c r="V19" s="35">
        <f t="shared" si="20"/>
        <v>70.760233918128648</v>
      </c>
      <c r="W19" s="35">
        <f t="shared" si="21"/>
        <v>75.490196078431367</v>
      </c>
      <c r="X19" s="35">
        <f t="shared" si="22"/>
        <v>53.74957000343997</v>
      </c>
      <c r="Y19" s="35">
        <f t="shared" si="23"/>
        <v>74.261047702663163</v>
      </c>
      <c r="Z19" s="35">
        <f t="shared" si="24"/>
        <v>78.991009862965882</v>
      </c>
      <c r="AA19" s="35">
        <f t="shared" si="25"/>
        <v>-3.5008137845345075</v>
      </c>
      <c r="AB19" s="35">
        <f t="shared" si="26"/>
        <v>-3.5008137845345146</v>
      </c>
      <c r="AC19" s="35">
        <f t="shared" si="27"/>
        <v>-3.5008137845345146</v>
      </c>
      <c r="AF19">
        <v>1.78</v>
      </c>
      <c r="AG19">
        <v>2.06</v>
      </c>
      <c r="AJ19" t="s">
        <v>435</v>
      </c>
    </row>
    <row r="20" spans="1:36" ht="15" x14ac:dyDescent="0.25">
      <c r="A20">
        <v>2.0099999999999998</v>
      </c>
      <c r="B20">
        <v>3.42</v>
      </c>
      <c r="C20">
        <v>4.08</v>
      </c>
      <c r="D20" s="20">
        <f t="shared" si="3"/>
        <v>3.5008137845345066E-2</v>
      </c>
      <c r="E20" s="17">
        <f>IF(OR($A20="",$B20="",$C20=""),"",A20*'MPTO_working_3-way'!$I19)</f>
        <v>2.0803663570691433</v>
      </c>
      <c r="F20" s="21">
        <f>IF(OR($A20="",$B20="",$C20=""),"",B20*'MPTO_working_3-way'!$I19)</f>
        <v>3.5397278314310801</v>
      </c>
      <c r="G20" s="22">
        <f>IF(OR($A20="",$B20="",$C20=""),"",C20*'MPTO_working_3-way'!$I19)</f>
        <v>4.2228332024090083</v>
      </c>
      <c r="H20" s="17">
        <f>IF(OR($A20="",$B20="",$C20=""),"",'MPTO_working_3-way'!E19)</f>
        <v>2.0582778377597695</v>
      </c>
      <c r="I20" s="21">
        <f>IF(OR($A20="",$B20="",$C20=""),"",'MPTO_working_3-way'!F19)</f>
        <v>3.5621633649634372</v>
      </c>
      <c r="J20" s="22">
        <f>IF(OR($A20="",$B20="",$C20=""),"",'MPTO_working_3-way'!G19)</f>
        <v>4.2839641039928447</v>
      </c>
      <c r="K20" s="17">
        <f>IF(OR($A20="",$B20="",$C20=""),"",'OddsRatio_working_3-way'!H19)</f>
        <v>2.0670761853009085</v>
      </c>
      <c r="L20" s="21">
        <f>IF(OR($A20="",$B20="",$C20=""),"",'OddsRatio_working_3-way'!I19)</f>
        <v>3.55675680042396</v>
      </c>
      <c r="M20" s="22">
        <f>IF(OR($A20="",$B20="",$C20=""),"",'OddsRatio_working_3-way'!J19)</f>
        <v>4.2540541096304949</v>
      </c>
      <c r="N20" s="23">
        <f t="shared" si="16"/>
        <v>48.068456625534822</v>
      </c>
      <c r="O20" s="24">
        <f t="shared" si="17"/>
        <v>28.250759595709056</v>
      </c>
      <c r="P20" s="24">
        <f t="shared" si="18"/>
        <v>23.680783778756119</v>
      </c>
      <c r="Q20" t="s">
        <v>189</v>
      </c>
      <c r="R20" t="s">
        <v>192</v>
      </c>
      <c r="S20" s="48" t="s">
        <v>450</v>
      </c>
      <c r="T20" s="35">
        <v>100</v>
      </c>
      <c r="U20" s="35">
        <f t="shared" si="19"/>
        <v>79.035639412997895</v>
      </c>
      <c r="V20" s="35">
        <f t="shared" si="20"/>
        <v>72.067039106145245</v>
      </c>
      <c r="W20" s="35">
        <f t="shared" si="21"/>
        <v>45.355191256830594</v>
      </c>
      <c r="X20" s="35">
        <f t="shared" si="22"/>
        <v>82.577769637024147</v>
      </c>
      <c r="Y20" s="35">
        <f t="shared" si="23"/>
        <v>75.609169330171483</v>
      </c>
      <c r="Z20" s="35">
        <f t="shared" si="24"/>
        <v>48.897321480856846</v>
      </c>
      <c r="AA20" s="35">
        <f t="shared" si="25"/>
        <v>-3.542130224026252</v>
      </c>
      <c r="AB20" s="35">
        <f t="shared" si="26"/>
        <v>-3.5421302240262378</v>
      </c>
      <c r="AC20" s="35">
        <f t="shared" si="27"/>
        <v>-3.542130224026252</v>
      </c>
      <c r="AF20">
        <v>2.0299999999999998</v>
      </c>
      <c r="AG20">
        <v>1.85</v>
      </c>
      <c r="AJ20" t="s">
        <v>269</v>
      </c>
    </row>
    <row r="21" spans="1:36" ht="15" x14ac:dyDescent="0.25">
      <c r="A21">
        <v>4.7699999999999996</v>
      </c>
      <c r="B21">
        <v>3.58</v>
      </c>
      <c r="C21">
        <v>1.83</v>
      </c>
      <c r="D21" s="20">
        <f t="shared" si="3"/>
        <v>3.542130224026252E-2</v>
      </c>
      <c r="E21" s="17">
        <f>IF(OR($A21="",$B21="",$C21=""),"",A21*'MPTO_working_3-way'!$I20)</f>
        <v>4.9389596116860517</v>
      </c>
      <c r="F21" s="21">
        <f>IF(OR($A21="",$B21="",$C21=""),"",B21*'MPTO_working_3-way'!$I20)</f>
        <v>3.7068082620201399</v>
      </c>
      <c r="G21" s="22">
        <f>IF(OR($A21="",$B21="",$C21=""),"",C21*'MPTO_working_3-way'!$I20)</f>
        <v>1.8948209830996805</v>
      </c>
      <c r="H21" s="17">
        <f>IF(OR($A21="",$B21="",$C21=""),"",'MPTO_working_3-way'!E20)</f>
        <v>5.0546788590757092</v>
      </c>
      <c r="I21" s="21">
        <f>IF(OR($A21="",$B21="",$C21=""),"",'MPTO_working_3-way'!F20)</f>
        <v>3.7380032310517812</v>
      </c>
      <c r="J21" s="22">
        <f>IF(OR($A21="",$B21="",$C21=""),"",'MPTO_working_3-way'!G20)</f>
        <v>1.8704140253079644</v>
      </c>
      <c r="K21" s="17">
        <f>IF(OR($A21="",$B21="",$C21=""),"",'OddsRatio_working_3-way'!H20)</f>
        <v>4.9953782997154477</v>
      </c>
      <c r="L21" s="21">
        <f>IF(OR($A21="",$B21="",$C21=""),"",'OddsRatio_working_3-way'!I20)</f>
        <v>3.7342376693012875</v>
      </c>
      <c r="M21" s="22">
        <f>IF(OR($A21="",$B21="",$C21=""),"",'OddsRatio_working_3-way'!J20)</f>
        <v>1.8796190951628176</v>
      </c>
      <c r="N21" s="23">
        <f t="shared" si="16"/>
        <v>20.247179135336605</v>
      </c>
      <c r="O21" s="24">
        <f t="shared" si="17"/>
        <v>26.977386725015528</v>
      </c>
      <c r="P21" s="24">
        <f t="shared" si="18"/>
        <v>52.775434139647857</v>
      </c>
      <c r="Q21" t="s">
        <v>191</v>
      </c>
      <c r="R21" t="s">
        <v>198</v>
      </c>
      <c r="S21" s="48" t="s">
        <v>450</v>
      </c>
      <c r="T21" s="35">
        <v>100</v>
      </c>
      <c r="U21" s="35">
        <f t="shared" si="19"/>
        <v>67.426710097719877</v>
      </c>
      <c r="V21" s="35">
        <f t="shared" si="20"/>
        <v>76.470588235294116</v>
      </c>
      <c r="W21" s="35">
        <f t="shared" si="21"/>
        <v>52.606635071090047</v>
      </c>
      <c r="X21" s="35">
        <f t="shared" si="22"/>
        <v>70.922776693615845</v>
      </c>
      <c r="Y21" s="35">
        <f t="shared" si="23"/>
        <v>79.966654831190084</v>
      </c>
      <c r="Z21" s="35">
        <f t="shared" si="24"/>
        <v>56.102701666986007</v>
      </c>
      <c r="AA21" s="35">
        <f t="shared" si="25"/>
        <v>-3.496066595895968</v>
      </c>
      <c r="AB21" s="35">
        <f t="shared" si="26"/>
        <v>-3.496066595895968</v>
      </c>
      <c r="AC21" s="35">
        <f t="shared" si="27"/>
        <v>-3.4960665958959609</v>
      </c>
      <c r="AF21">
        <v>2.04</v>
      </c>
      <c r="AG21">
        <v>1.84</v>
      </c>
      <c r="AJ21" t="s">
        <v>269</v>
      </c>
    </row>
    <row r="22" spans="1:36" ht="15" x14ac:dyDescent="0.25">
      <c r="A22">
        <v>3.07</v>
      </c>
      <c r="B22">
        <v>4.25</v>
      </c>
      <c r="C22">
        <v>2.11</v>
      </c>
      <c r="D22" s="20">
        <f t="shared" si="3"/>
        <v>3.4960665958959636E-2</v>
      </c>
      <c r="E22" s="17">
        <f>IF(OR($A22="",$B22="",$C22=""),"",A22*'MPTO_working_3-way'!$I21)</f>
        <v>3.1773292444940058</v>
      </c>
      <c r="F22" s="21">
        <f>IF(OR($A22="",$B22="",$C22=""),"",B22*'MPTO_working_3-way'!$I21)</f>
        <v>4.3985828303255783</v>
      </c>
      <c r="G22" s="22">
        <f>IF(OR($A22="",$B22="",$C22=""),"",C22*'MPTO_working_3-way'!$I21)</f>
        <v>2.1837670051734048</v>
      </c>
      <c r="H22" s="17">
        <f>IF(OR($A22="",$B22="",$C22=""),"",'MPTO_working_3-way'!E21)</f>
        <v>3.183908843572818</v>
      </c>
      <c r="I22" s="21">
        <f>IF(OR($A22="",$B22="",$C22=""),"",'MPTO_working_3-way'!F21)</f>
        <v>4.4714607654045269</v>
      </c>
      <c r="J22" s="22">
        <f>IF(OR($A22="",$B22="",$C22=""),"",'MPTO_working_3-way'!G21)</f>
        <v>2.1631906998489394</v>
      </c>
      <c r="K22" s="17">
        <f>IF(OR($A22="",$B22="",$C22=""),"",'OddsRatio_working_3-way'!H21)</f>
        <v>3.1855232302599945</v>
      </c>
      <c r="L22" s="21">
        <f>IF(OR($A22="",$B22="",$C22=""),"",'OddsRatio_working_3-way'!I21)</f>
        <v>4.4313770523405713</v>
      </c>
      <c r="M22" s="22">
        <f>IF(OR($A22="",$B22="",$C22=""),"",'OddsRatio_working_3-way'!J21)</f>
        <v>2.1719472394147794</v>
      </c>
      <c r="N22" s="23">
        <f t="shared" si="16"/>
        <v>31.472973779248726</v>
      </c>
      <c r="O22" s="24">
        <f t="shared" si="17"/>
        <v>22.734595177010252</v>
      </c>
      <c r="P22" s="24">
        <f t="shared" si="18"/>
        <v>45.792431043741026</v>
      </c>
      <c r="Q22" t="s">
        <v>193</v>
      </c>
      <c r="R22" t="s">
        <v>200</v>
      </c>
      <c r="S22" s="48" t="s">
        <v>450</v>
      </c>
      <c r="T22" s="35">
        <v>100</v>
      </c>
      <c r="U22" s="35">
        <f t="shared" si="19"/>
        <v>31.03448275862069</v>
      </c>
      <c r="V22" s="35">
        <f t="shared" si="20"/>
        <v>77.777777777777771</v>
      </c>
      <c r="W22" s="35">
        <f t="shared" si="21"/>
        <v>87.277353689567434</v>
      </c>
      <c r="X22" s="35">
        <f t="shared" si="22"/>
        <v>34.944868532654795</v>
      </c>
      <c r="Y22" s="35">
        <f t="shared" si="23"/>
        <v>81.688163551811883</v>
      </c>
      <c r="Z22" s="35">
        <f t="shared" si="24"/>
        <v>91.187739463601531</v>
      </c>
      <c r="AA22" s="35">
        <f t="shared" si="25"/>
        <v>-3.9103857740341041</v>
      </c>
      <c r="AB22" s="35">
        <f t="shared" si="26"/>
        <v>-3.9103857740341113</v>
      </c>
      <c r="AC22" s="35">
        <f t="shared" si="27"/>
        <v>-3.910385774034097</v>
      </c>
      <c r="AF22">
        <v>1.39</v>
      </c>
      <c r="AG22">
        <v>3.07</v>
      </c>
      <c r="AJ22" t="s">
        <v>269</v>
      </c>
    </row>
    <row r="23" spans="1:36" ht="15" x14ac:dyDescent="0.25">
      <c r="A23">
        <v>1.45</v>
      </c>
      <c r="B23">
        <v>4.5</v>
      </c>
      <c r="C23">
        <v>7.86</v>
      </c>
      <c r="D23" s="20">
        <f t="shared" si="3"/>
        <v>3.9103857740341086E-2</v>
      </c>
      <c r="E23" s="17">
        <f>IF(OR($A23="",$B23="",$C23=""),"",A23*'MPTO_working_3-way'!$I22)</f>
        <v>1.5067005937234945</v>
      </c>
      <c r="F23" s="21">
        <f>IF(OR($A23="",$B23="",$C23=""),"",B23*'MPTO_working_3-way'!$I22)</f>
        <v>4.6759673598315352</v>
      </c>
      <c r="G23" s="22">
        <f>IF(OR($A23="",$B23="",$C23=""),"",C23*'MPTO_working_3-way'!$I22)</f>
        <v>8.1673563218390814</v>
      </c>
      <c r="H23" s="17">
        <f>IF(OR($A23="",$B23="",$C23=""),"",'MPTO_working_3-way'!E22)</f>
        <v>1.4779332305519934</v>
      </c>
      <c r="I23" s="21">
        <f>IF(OR($A23="",$B23="",$C23=""),"",'MPTO_working_3-way'!F22)</f>
        <v>4.7803980053129518</v>
      </c>
      <c r="J23" s="22">
        <f>IF(OR($A23="",$B23="",$C23=""),"",'MPTO_working_3-way'!G22)</f>
        <v>8.7571928626312676</v>
      </c>
      <c r="K23" s="17">
        <f>IF(OR($A23="",$B23="",$C23=""),"",'OddsRatio_working_3-way'!H22)</f>
        <v>1.4870675235021071</v>
      </c>
      <c r="L23" s="21">
        <f>IF(OR($A23="",$B23="",$C23=""),"",'OddsRatio_working_3-way'!I22)</f>
        <v>4.7883029605719463</v>
      </c>
      <c r="M23" s="22">
        <f>IF(OR($A23="",$B23="",$C23=""),"",'OddsRatio_working_3-way'!J22)</f>
        <v>8.4250738027210126</v>
      </c>
      <c r="N23" s="23">
        <f t="shared" si="16"/>
        <v>66.370186894843499</v>
      </c>
      <c r="O23" s="24">
        <f t="shared" si="17"/>
        <v>21.385949110560681</v>
      </c>
      <c r="P23" s="24">
        <f t="shared" si="18"/>
        <v>12.243863994595811</v>
      </c>
      <c r="Q23" t="s">
        <v>195</v>
      </c>
      <c r="R23" t="s">
        <v>194</v>
      </c>
      <c r="S23" s="48" t="s">
        <v>450</v>
      </c>
      <c r="T23" s="35">
        <v>100</v>
      </c>
      <c r="U23" s="35">
        <f t="shared" si="19"/>
        <v>56.896551724137922</v>
      </c>
      <c r="V23" s="35">
        <f t="shared" si="20"/>
        <v>70.238095238095241</v>
      </c>
      <c r="W23" s="35">
        <f t="shared" si="21"/>
        <v>69.6048632218845</v>
      </c>
      <c r="X23" s="35">
        <f t="shared" si="22"/>
        <v>60.157041540020259</v>
      </c>
      <c r="Y23" s="35">
        <f t="shared" si="23"/>
        <v>73.498585053977578</v>
      </c>
      <c r="Z23" s="35">
        <f t="shared" si="24"/>
        <v>72.865353037766837</v>
      </c>
      <c r="AA23" s="35">
        <f t="shared" si="25"/>
        <v>-3.2604898158823374</v>
      </c>
      <c r="AB23" s="35">
        <f t="shared" si="26"/>
        <v>-3.2604898158823374</v>
      </c>
      <c r="AC23" s="35">
        <f t="shared" si="27"/>
        <v>-3.2604898158823374</v>
      </c>
      <c r="AF23">
        <v>1.59</v>
      </c>
      <c r="AG23">
        <v>2.44</v>
      </c>
      <c r="AJ23" t="s">
        <v>269</v>
      </c>
    </row>
    <row r="24" spans="1:36" ht="15" x14ac:dyDescent="0.25">
      <c r="A24">
        <v>2.3199999999999998</v>
      </c>
      <c r="B24">
        <v>3.36</v>
      </c>
      <c r="C24">
        <v>3.29</v>
      </c>
      <c r="D24" s="20">
        <f t="shared" si="3"/>
        <v>3.2604898158823392E-2</v>
      </c>
      <c r="E24" s="17">
        <f>IF(OR($A24="",$B24="",$C24=""),"",A24*'MPTO_working_3-way'!$I23)</f>
        <v>2.3956433637284702</v>
      </c>
      <c r="F24" s="21">
        <f>IF(OR($A24="",$B24="",$C24=""),"",B24*'MPTO_working_3-way'!$I23)</f>
        <v>3.4695524578136463</v>
      </c>
      <c r="G24" s="22">
        <f>IF(OR($A24="",$B24="",$C24=""),"",C24*'MPTO_working_3-way'!$I23)</f>
        <v>3.3972701149425291</v>
      </c>
      <c r="H24" s="17">
        <f>IF(OR($A24="",$B24="",$C24=""),"",'MPTO_working_3-way'!E23)</f>
        <v>2.3800106709535256</v>
      </c>
      <c r="I24" s="21">
        <f>IF(OR($A24="",$B24="",$C24=""),"",'MPTO_working_3-way'!F23)</f>
        <v>3.4873492263331034</v>
      </c>
      <c r="J24" s="22">
        <f>IF(OR($A24="",$B24="",$C24=""),"",'MPTO_working_3-way'!G23)</f>
        <v>3.4120019470134211</v>
      </c>
      <c r="K24" s="17">
        <f>IF(OR($A24="",$B24="",$C24=""),"",'OddsRatio_working_3-way'!H23)</f>
        <v>2.3867652569433035</v>
      </c>
      <c r="L24" s="21">
        <f>IF(OR($A24="",$B24="",$C24=""),"",'OddsRatio_working_3-way'!I23)</f>
        <v>3.4793681866562105</v>
      </c>
      <c r="M24" s="22">
        <f>IF(OR($A24="",$B24="",$C24=""),"",'OddsRatio_working_3-way'!J23)</f>
        <v>3.4058276048486116</v>
      </c>
      <c r="N24" s="23">
        <f t="shared" si="16"/>
        <v>41.742440262211886</v>
      </c>
      <c r="O24" s="24">
        <f t="shared" si="17"/>
        <v>28.822161133432019</v>
      </c>
      <c r="P24" s="24">
        <f t="shared" si="18"/>
        <v>29.435398604356099</v>
      </c>
      <c r="Q24" t="s">
        <v>184</v>
      </c>
      <c r="R24" t="s">
        <v>196</v>
      </c>
      <c r="S24" s="48" t="s">
        <v>450</v>
      </c>
      <c r="T24" s="35">
        <v>100</v>
      </c>
      <c r="U24" s="35">
        <f t="shared" si="19"/>
        <v>70.501474926253692</v>
      </c>
      <c r="V24" s="35">
        <f t="shared" si="20"/>
        <v>69.969969969969966</v>
      </c>
      <c r="W24" s="35">
        <f t="shared" si="21"/>
        <v>56.140350877192972</v>
      </c>
      <c r="X24" s="35">
        <f t="shared" si="22"/>
        <v>73.889679152837047</v>
      </c>
      <c r="Y24" s="35">
        <f t="shared" si="23"/>
        <v>73.358174196553321</v>
      </c>
      <c r="Z24" s="35">
        <f t="shared" si="24"/>
        <v>59.528555103776348</v>
      </c>
      <c r="AA24" s="35">
        <f t="shared" si="25"/>
        <v>-3.3882042265833547</v>
      </c>
      <c r="AB24" s="35">
        <f t="shared" si="26"/>
        <v>-3.3882042265833547</v>
      </c>
      <c r="AC24" s="35">
        <f t="shared" si="27"/>
        <v>-3.3882042265833761</v>
      </c>
      <c r="AF24">
        <v>1.87</v>
      </c>
      <c r="AG24">
        <v>2</v>
      </c>
      <c r="AJ24" t="s">
        <v>269</v>
      </c>
    </row>
    <row r="25" spans="1:36" ht="15" x14ac:dyDescent="0.25">
      <c r="A25">
        <v>3.39</v>
      </c>
      <c r="B25">
        <v>3.33</v>
      </c>
      <c r="C25">
        <v>2.2799999999999998</v>
      </c>
      <c r="D25" s="20">
        <f t="shared" si="3"/>
        <v>3.3882042265833689E-2</v>
      </c>
      <c r="E25" s="17">
        <f>IF(OR($A25="",$B25="",$C25=""),"",A25*'MPTO_working_3-way'!$I24)</f>
        <v>3.5048601232811762</v>
      </c>
      <c r="F25" s="21">
        <f>IF(OR($A25="",$B25="",$C25=""),"",B25*'MPTO_working_3-way'!$I24)</f>
        <v>3.4428272007452261</v>
      </c>
      <c r="G25" s="22">
        <f>IF(OR($A25="",$B25="",$C25=""),"",C25*'MPTO_working_3-way'!$I24)</f>
        <v>2.3572510563661004</v>
      </c>
      <c r="H25" s="17">
        <f>IF(OR($A25="",$B25="",$C25=""),"",'MPTO_working_3-way'!E24)</f>
        <v>3.5249590780901796</v>
      </c>
      <c r="I25" s="21">
        <f>IF(OR($A25="",$B25="",$C25=""),"",'MPTO_working_3-way'!F24)</f>
        <v>3.4601323490504554</v>
      </c>
      <c r="J25" s="22">
        <f>IF(OR($A25="",$B25="",$C25=""),"",'MPTO_working_3-way'!G24)</f>
        <v>2.3402625856382042</v>
      </c>
      <c r="K25" s="17">
        <f>IF(OR($A25="",$B25="",$C25=""),"",'OddsRatio_working_3-way'!H24)</f>
        <v>3.5160752149920929</v>
      </c>
      <c r="L25" s="21">
        <f>IF(OR($A25="",$B25="",$C25=""),"",'OddsRatio_working_3-way'!I24)</f>
        <v>3.4529101468332959</v>
      </c>
      <c r="M25" s="22">
        <f>IF(OR($A25="",$B25="",$C25=""),"",'OddsRatio_working_3-way'!J24)</f>
        <v>2.3475214540543421</v>
      </c>
      <c r="N25" s="23">
        <f t="shared" si="16"/>
        <v>28.53180911150945</v>
      </c>
      <c r="O25" s="24">
        <f t="shared" si="17"/>
        <v>29.04589576216728</v>
      </c>
      <c r="P25" s="24">
        <f t="shared" si="18"/>
        <v>42.42229512632327</v>
      </c>
      <c r="Q25" t="s">
        <v>224</v>
      </c>
      <c r="R25" t="s">
        <v>223</v>
      </c>
      <c r="S25" s="48" t="s">
        <v>450</v>
      </c>
      <c r="T25" s="35">
        <v>100</v>
      </c>
      <c r="U25" s="35">
        <f t="shared" si="19"/>
        <v>67.21311475409837</v>
      </c>
      <c r="V25" s="35">
        <f t="shared" si="20"/>
        <v>71.671388101982998</v>
      </c>
      <c r="W25" s="35">
        <f t="shared" si="21"/>
        <v>58.333333333333336</v>
      </c>
      <c r="X25" s="35">
        <f t="shared" si="22"/>
        <v>69.995278564683659</v>
      </c>
      <c r="Y25" s="35">
        <f t="shared" si="23"/>
        <v>74.453551912568301</v>
      </c>
      <c r="Z25" s="35">
        <f t="shared" si="24"/>
        <v>61.115497143918638</v>
      </c>
      <c r="AA25" s="35">
        <f t="shared" si="25"/>
        <v>-2.7821638105852884</v>
      </c>
      <c r="AB25" s="35">
        <f t="shared" si="26"/>
        <v>-2.7821638105853026</v>
      </c>
      <c r="AC25" s="35">
        <f t="shared" si="27"/>
        <v>-2.7821638105853026</v>
      </c>
      <c r="AF25">
        <v>1.79</v>
      </c>
      <c r="AG25">
        <v>2.09</v>
      </c>
      <c r="AJ25" t="s">
        <v>269</v>
      </c>
    </row>
    <row r="26" spans="1:36" ht="15" x14ac:dyDescent="0.25">
      <c r="A26">
        <v>3.05</v>
      </c>
      <c r="B26">
        <v>3.53</v>
      </c>
      <c r="C26">
        <v>2.4</v>
      </c>
      <c r="D26" s="20">
        <f t="shared" si="3"/>
        <v>2.7821638105853141E-2</v>
      </c>
      <c r="E26" s="17">
        <f>IF(OR($A26="",$B26="",$C26=""),"",A26*'MPTO_working_3-way'!$I25)</f>
        <v>3.1348559962228517</v>
      </c>
      <c r="F26" s="21">
        <f>IF(OR($A26="",$B26="",$C26=""),"",B26*'MPTO_working_3-way'!$I25)</f>
        <v>3.6282103825136613</v>
      </c>
      <c r="G26" s="22">
        <f>IF(OR($A26="",$B26="",$C26=""),"",C26*'MPTO_working_3-way'!$I25)</f>
        <v>2.4667719314540473</v>
      </c>
      <c r="H26" s="17">
        <f>IF(OR($A26="",$B26="",$C26=""),"",'MPTO_working_3-way'!E25)</f>
        <v>3.1387814763676705</v>
      </c>
      <c r="I26" s="21">
        <f>IF(OR($A26="",$B26="",$C26=""),"",'MPTO_working_3-way'!F25)</f>
        <v>3.6494720141612254</v>
      </c>
      <c r="J26" s="22">
        <f>IF(OR($A26="",$B26="",$C26=""),"",'MPTO_working_3-way'!G25)</f>
        <v>2.4546335408446955</v>
      </c>
      <c r="K26" s="17">
        <f>IF(OR($A26="",$B26="",$C26=""),"",'OddsRatio_working_3-way'!H25)</f>
        <v>3.1379768200579727</v>
      </c>
      <c r="L26" s="21">
        <f>IF(OR($A26="",$B26="",$C26=""),"",'OddsRatio_working_3-way'!I25)</f>
        <v>3.6385762706081342</v>
      </c>
      <c r="M26" s="22">
        <f>IF(OR($A26="",$B26="",$C26=""),"",'OddsRatio_working_3-way'!J25)</f>
        <v>2.4600817307712992</v>
      </c>
      <c r="N26" s="23">
        <f t="shared" si="16"/>
        <v>31.899391908428566</v>
      </c>
      <c r="O26" s="24">
        <f t="shared" si="17"/>
        <v>27.561797541276807</v>
      </c>
      <c r="P26" s="24">
        <f t="shared" si="18"/>
        <v>40.538810550294635</v>
      </c>
      <c r="Q26" t="s">
        <v>307</v>
      </c>
      <c r="R26" t="s">
        <v>403</v>
      </c>
      <c r="S26" s="48" t="s">
        <v>450</v>
      </c>
      <c r="T26" s="35">
        <v>100</v>
      </c>
      <c r="U26" s="35">
        <f t="shared" si="19"/>
        <v>77.168949771689498</v>
      </c>
      <c r="V26" s="35">
        <f t="shared" si="20"/>
        <v>73.890339425587456</v>
      </c>
      <c r="W26" s="35">
        <f t="shared" si="21"/>
        <v>45.945945945945937</v>
      </c>
      <c r="X26" s="35">
        <f t="shared" si="22"/>
        <v>80.163714628466579</v>
      </c>
      <c r="Y26" s="35">
        <f t="shared" si="23"/>
        <v>76.885104282364551</v>
      </c>
      <c r="Z26" s="35">
        <f t="shared" si="24"/>
        <v>48.940710802723032</v>
      </c>
      <c r="AA26" s="35">
        <f t="shared" si="25"/>
        <v>-2.9947648567770813</v>
      </c>
      <c r="AB26" s="35">
        <f t="shared" si="26"/>
        <v>-2.9947648567770955</v>
      </c>
      <c r="AC26" s="35">
        <f t="shared" si="27"/>
        <v>-2.9947648567770955</v>
      </c>
      <c r="AF26">
        <v>1.96</v>
      </c>
      <c r="AG26">
        <v>1.93</v>
      </c>
      <c r="AJ26" t="s">
        <v>436</v>
      </c>
    </row>
    <row r="27" spans="1:36" ht="15" x14ac:dyDescent="0.25">
      <c r="A27">
        <v>4.38</v>
      </c>
      <c r="B27">
        <v>3.83</v>
      </c>
      <c r="C27">
        <v>1.85</v>
      </c>
      <c r="D27" s="20">
        <f t="shared" si="3"/>
        <v>2.9947648567770768E-2</v>
      </c>
      <c r="E27" s="17">
        <f>IF(OR($A27="",$B27="",$C27=""),"",A27*'MPTO_working_3-way'!$I26)</f>
        <v>4.5111707007268356</v>
      </c>
      <c r="F27" s="21">
        <f>IF(OR($A27="",$B27="",$C27=""),"",B27*'MPTO_working_3-way'!$I26)</f>
        <v>3.9446994940145621</v>
      </c>
      <c r="G27" s="22">
        <f>IF(OR($A27="",$B27="",$C27=""),"",C27*'MPTO_working_3-way'!$I26)</f>
        <v>1.9054031498503761</v>
      </c>
      <c r="H27" s="17">
        <f>IF(OR($A27="",$B27="",$C27=""),"",'MPTO_working_3-way'!E26)</f>
        <v>4.5802655471097928</v>
      </c>
      <c r="I27" s="21">
        <f>IF(OR($A27="",$B27="",$C27=""),"",'MPTO_working_3-way'!F26)</f>
        <v>3.9822541798209459</v>
      </c>
      <c r="J27" s="22">
        <f>IF(OR($A27="",$B27="",$C27=""),"",'MPTO_working_3-way'!G26)</f>
        <v>1.8848081019029779</v>
      </c>
      <c r="K27" s="17">
        <f>IF(OR($A27="",$B27="",$C27=""),"",'OddsRatio_working_3-way'!H26)</f>
        <v>4.5491407270832385</v>
      </c>
      <c r="L27" s="21">
        <f>IF(OR($A27="",$B27="",$C27=""),"",'OddsRatio_working_3-way'!I26)</f>
        <v>3.9716178277057885</v>
      </c>
      <c r="M27" s="22">
        <f>IF(OR($A27="",$B27="",$C27=""),"",'OddsRatio_working_3-way'!J26)</f>
        <v>1.8925353899469683</v>
      </c>
      <c r="N27" s="23">
        <f t="shared" si="16"/>
        <v>22.167194866709011</v>
      </c>
      <c r="O27" s="24">
        <f t="shared" si="17"/>
        <v>25.350473502920483</v>
      </c>
      <c r="P27" s="24">
        <f t="shared" si="18"/>
        <v>52.482331630370517</v>
      </c>
      <c r="Q27" t="s">
        <v>404</v>
      </c>
      <c r="R27" t="s">
        <v>327</v>
      </c>
      <c r="S27" s="48" t="s">
        <v>450</v>
      </c>
      <c r="T27" s="35">
        <v>100</v>
      </c>
      <c r="U27" s="35">
        <f t="shared" si="19"/>
        <v>70.149253731343279</v>
      </c>
      <c r="V27" s="35">
        <f t="shared" si="20"/>
        <v>71.509971509971507</v>
      </c>
      <c r="W27" s="35">
        <f t="shared" si="21"/>
        <v>55.55555555555555</v>
      </c>
      <c r="X27" s="35">
        <f t="shared" si="22"/>
        <v>72.934472934472922</v>
      </c>
      <c r="Y27" s="35">
        <f t="shared" si="23"/>
        <v>74.29519071310115</v>
      </c>
      <c r="Z27" s="35">
        <f t="shared" si="24"/>
        <v>58.3407747586852</v>
      </c>
      <c r="AA27" s="35">
        <f t="shared" si="25"/>
        <v>-2.7852192031296426</v>
      </c>
      <c r="AB27" s="35">
        <f t="shared" si="26"/>
        <v>-2.7852192031296426</v>
      </c>
      <c r="AC27" s="35">
        <f t="shared" si="27"/>
        <v>-2.7852192031296497</v>
      </c>
      <c r="AF27">
        <v>1.77</v>
      </c>
      <c r="AG27">
        <v>2.14</v>
      </c>
      <c r="AJ27" t="s">
        <v>436</v>
      </c>
    </row>
    <row r="28" spans="1:36" ht="15" x14ac:dyDescent="0.25">
      <c r="A28">
        <v>3.35</v>
      </c>
      <c r="B28">
        <v>3.51</v>
      </c>
      <c r="C28">
        <v>2.25</v>
      </c>
      <c r="D28" s="20">
        <f t="shared" si="3"/>
        <v>2.7852192031296408E-2</v>
      </c>
      <c r="E28" s="17">
        <f>IF(OR($A28="",$B28="",$C28=""),"",A28*'MPTO_working_3-way'!$I27)</f>
        <v>3.4433048433048432</v>
      </c>
      <c r="F28" s="21">
        <f>IF(OR($A28="",$B28="",$C28=""),"",B28*'MPTO_working_3-way'!$I27)</f>
        <v>3.60776119402985</v>
      </c>
      <c r="G28" s="22">
        <f>IF(OR($A28="",$B28="",$C28=""),"",C28*'MPTO_working_3-way'!$I27)</f>
        <v>2.312667432070417</v>
      </c>
      <c r="H28" s="17">
        <f>IF(OR($A28="",$B28="",$C28=""),"",'MPTO_working_3-way'!E27)</f>
        <v>3.4575349179122763</v>
      </c>
      <c r="I28" s="21">
        <f>IF(OR($A28="",$B28="",$C28=""),"",'MPTO_working_3-way'!F27)</f>
        <v>3.6282334790434549</v>
      </c>
      <c r="J28" s="22">
        <f>IF(OR($A28="",$B28="",$C28=""),"",'MPTO_working_3-way'!G27)</f>
        <v>2.2980033223673497</v>
      </c>
      <c r="K28" s="17">
        <f>IF(OR($A28="",$B28="",$C28=""),"",'OddsRatio_working_3-way'!H27)</f>
        <v>3.4519641377127557</v>
      </c>
      <c r="L28" s="21">
        <f>IF(OR($A28="",$B28="",$C28=""),"",'OddsRatio_working_3-way'!I27)</f>
        <v>3.6189063768761769</v>
      </c>
      <c r="M28" s="22">
        <f>IF(OR($A28="",$B28="",$C28=""),"",'OddsRatio_working_3-way'!J27)</f>
        <v>2.3042362434642318</v>
      </c>
      <c r="N28" s="23">
        <f t="shared" si="16"/>
        <v>29.041866622538475</v>
      </c>
      <c r="O28" s="24">
        <f t="shared" si="17"/>
        <v>27.718020850570912</v>
      </c>
      <c r="P28" s="24">
        <f t="shared" si="18"/>
        <v>43.24011252689062</v>
      </c>
      <c r="Q28" t="s">
        <v>322</v>
      </c>
      <c r="R28" t="s">
        <v>325</v>
      </c>
      <c r="S28" s="48" t="s">
        <v>450</v>
      </c>
      <c r="T28" s="35">
        <v>100</v>
      </c>
      <c r="U28" s="35">
        <f t="shared" si="19"/>
        <v>78.540772532188839</v>
      </c>
      <c r="V28" s="35">
        <f t="shared" si="20"/>
        <v>73.614775725593674</v>
      </c>
      <c r="W28" s="35">
        <f t="shared" si="21"/>
        <v>44.751381215469614</v>
      </c>
      <c r="X28" s="35">
        <f t="shared" si="22"/>
        <v>81.633843058936733</v>
      </c>
      <c r="Y28" s="35">
        <f t="shared" si="23"/>
        <v>76.707846252341554</v>
      </c>
      <c r="Z28" s="35">
        <f t="shared" si="24"/>
        <v>47.844451742217494</v>
      </c>
      <c r="AA28" s="35">
        <f t="shared" si="25"/>
        <v>-3.0930705267478942</v>
      </c>
      <c r="AB28" s="35">
        <f t="shared" si="26"/>
        <v>-3.09307052674788</v>
      </c>
      <c r="AC28" s="35">
        <f t="shared" si="27"/>
        <v>-3.09307052674788</v>
      </c>
      <c r="AF28">
        <v>1.65</v>
      </c>
      <c r="AG28">
        <v>2.34</v>
      </c>
      <c r="AJ28" t="s">
        <v>436</v>
      </c>
    </row>
    <row r="29" spans="1:36" ht="15" x14ac:dyDescent="0.25">
      <c r="A29">
        <v>4.66</v>
      </c>
      <c r="B29">
        <v>3.79</v>
      </c>
      <c r="C29">
        <v>1.81</v>
      </c>
      <c r="D29" s="20">
        <f t="shared" si="3"/>
        <v>3.0930705267478764E-2</v>
      </c>
      <c r="E29" s="17">
        <f>IF(OR($A29="",$B29="",$C29=""),"",A29*'MPTO_working_3-way'!$I28)</f>
        <v>4.8041370865464508</v>
      </c>
      <c r="F29" s="21">
        <f>IF(OR($A29="",$B29="",$C29=""),"",B29*'MPTO_working_3-way'!$I28)</f>
        <v>3.9072273729637446</v>
      </c>
      <c r="G29" s="22">
        <f>IF(OR($A29="",$B29="",$C29=""),"",C29*'MPTO_working_3-way'!$I28)</f>
        <v>1.8659845765341365</v>
      </c>
      <c r="H29" s="17">
        <f>IF(OR($A29="",$B29="",$C29=""),"",'MPTO_working_3-way'!E28)</f>
        <v>4.8951929499634881</v>
      </c>
      <c r="I29" s="21">
        <f>IF(OR($A29="",$B29="",$C29=""),"",'MPTO_working_3-way'!F28)</f>
        <v>3.9441195928412029</v>
      </c>
      <c r="J29" s="22">
        <f>IF(OR($A29="",$B29="",$C29=""),"",'MPTO_working_3-way'!G28)</f>
        <v>1.8444196850054178</v>
      </c>
      <c r="K29" s="17">
        <f>IF(OR($A29="",$B29="",$C29=""),"",'OddsRatio_working_3-way'!H28)</f>
        <v>4.8517169418514694</v>
      </c>
      <c r="L29" s="21">
        <f>IF(OR($A29="",$B29="",$C29=""),"",'OddsRatio_working_3-way'!I28)</f>
        <v>3.9361448819031692</v>
      </c>
      <c r="M29" s="22">
        <f>IF(OR($A29="",$B29="",$C29=""),"",'OddsRatio_working_3-way'!J28)</f>
        <v>1.8524291592622102</v>
      </c>
      <c r="N29" s="23">
        <f t="shared" si="16"/>
        <v>20.815392691445236</v>
      </c>
      <c r="O29" s="24">
        <f t="shared" si="17"/>
        <v>25.593596290800736</v>
      </c>
      <c r="P29" s="24">
        <f t="shared" si="18"/>
        <v>53.591011017754028</v>
      </c>
      <c r="Q29" t="s">
        <v>324</v>
      </c>
      <c r="R29" t="s">
        <v>407</v>
      </c>
      <c r="S29" s="48" t="s">
        <v>450</v>
      </c>
      <c r="T29" s="35">
        <v>100</v>
      </c>
      <c r="U29" s="35">
        <f t="shared" si="19"/>
        <v>64.539007092198588</v>
      </c>
      <c r="V29" s="35">
        <f t="shared" si="20"/>
        <v>69.230769230769241</v>
      </c>
      <c r="W29" s="35">
        <f t="shared" si="21"/>
        <v>62.962962962962962</v>
      </c>
      <c r="X29" s="35">
        <f t="shared" si="22"/>
        <v>67.806267806267812</v>
      </c>
      <c r="Y29" s="35">
        <f t="shared" si="23"/>
        <v>72.49802994483845</v>
      </c>
      <c r="Z29" s="35">
        <f t="shared" si="24"/>
        <v>66.2302236770322</v>
      </c>
      <c r="AA29" s="35">
        <f t="shared" si="25"/>
        <v>-3.2672607140692236</v>
      </c>
      <c r="AB29" s="35">
        <f t="shared" si="26"/>
        <v>-3.2672607140692094</v>
      </c>
      <c r="AC29" s="35">
        <f t="shared" si="27"/>
        <v>-3.2672607140692378</v>
      </c>
      <c r="AF29">
        <v>1.81</v>
      </c>
      <c r="AG29">
        <v>2.08</v>
      </c>
      <c r="AJ29" t="s">
        <v>436</v>
      </c>
    </row>
    <row r="30" spans="1:36" s="35" customFormat="1" ht="15" x14ac:dyDescent="0.25">
      <c r="A30">
        <v>2.82</v>
      </c>
      <c r="B30">
        <v>3.25</v>
      </c>
      <c r="C30">
        <v>2.7</v>
      </c>
      <c r="D30" s="20">
        <f t="shared" si="3"/>
        <v>3.26726071406922E-2</v>
      </c>
      <c r="E30" s="17">
        <f>IF(OR($A30="",$B30="",$C30=""),"",A30*'MPTO_working_3-way'!$I29)</f>
        <v>2.9121367521367518</v>
      </c>
      <c r="F30" s="21">
        <f>IF(OR($A30="",$B30="",$C30=""),"",B30*'MPTO_working_3-way'!$I29)</f>
        <v>3.3561859732072499</v>
      </c>
      <c r="G30" s="22">
        <f>IF(OR($A30="",$B30="",$C30=""),"",C30*'MPTO_working_3-way'!$I29)</f>
        <v>2.7882160392798689</v>
      </c>
      <c r="H30" s="17">
        <f>IF(OR($A30="",$B30="",$C30=""),"",'MPTO_working_3-way'!E29)</f>
        <v>2.9093527717359353</v>
      </c>
      <c r="I30" s="21">
        <f>IF(OR($A30="",$B30="",$C30=""),"",'MPTO_working_3-way'!F29)</f>
        <v>3.3692559057798355</v>
      </c>
      <c r="J30" s="22">
        <f>IF(OR($A30="",$B30="",$C30=""),"",'MPTO_working_3-way'!G29)</f>
        <v>2.7817997864088584</v>
      </c>
      <c r="K30" s="17">
        <f>IF(OR($A30="",$B30="",$C30=""),"",'OddsRatio_working_3-way'!H29)</f>
        <v>2.9109676775644306</v>
      </c>
      <c r="L30" s="21">
        <f>IF(OR($A30="",$B30="",$C30=""),"",'OddsRatio_working_3-way'!I29)</f>
        <v>3.3624600409450376</v>
      </c>
      <c r="M30" s="22">
        <f>IF(OR($A30="",$B30="",$C30=""),"",'OddsRatio_working_3-way'!J29)</f>
        <v>2.7849698087140284</v>
      </c>
      <c r="N30" s="23">
        <f t="shared" si="16"/>
        <v>34.339046724583241</v>
      </c>
      <c r="O30" s="24">
        <f t="shared" si="17"/>
        <v>29.795726696407609</v>
      </c>
      <c r="P30" s="24">
        <f t="shared" si="18"/>
        <v>35.86522657900916</v>
      </c>
      <c r="Q30" t="s">
        <v>333</v>
      </c>
      <c r="R30" t="s">
        <v>335</v>
      </c>
      <c r="S30" s="48" t="s">
        <v>450</v>
      </c>
      <c r="T30" s="35">
        <v>100</v>
      </c>
      <c r="U30" s="35">
        <f t="shared" si="19"/>
        <v>68.253968253968253</v>
      </c>
      <c r="V30" s="35">
        <f t="shared" si="20"/>
        <v>67.845659163987136</v>
      </c>
      <c r="W30" s="35">
        <f t="shared" si="21"/>
        <v>60.629921259842511</v>
      </c>
      <c r="X30" s="35">
        <f t="shared" si="22"/>
        <v>71.524419576170345</v>
      </c>
      <c r="Y30" s="35">
        <f t="shared" si="23"/>
        <v>71.116110486189228</v>
      </c>
      <c r="Z30" s="35">
        <f t="shared" si="24"/>
        <v>63.900372582044604</v>
      </c>
      <c r="AA30" s="35">
        <f t="shared" si="25"/>
        <v>-3.2704513222020921</v>
      </c>
      <c r="AB30" s="35">
        <f t="shared" si="26"/>
        <v>-3.2704513222020921</v>
      </c>
      <c r="AC30" s="35">
        <f t="shared" si="27"/>
        <v>-3.2704513222020921</v>
      </c>
      <c r="AD30" s="36"/>
      <c r="AE30" s="36"/>
      <c r="AF30">
        <v>2.0099999999999998</v>
      </c>
      <c r="AG30">
        <v>1.87</v>
      </c>
      <c r="AH30" s="36"/>
      <c r="AI30" s="36"/>
      <c r="AJ30" t="s">
        <v>300</v>
      </c>
    </row>
    <row r="31" spans="1:36" ht="15" x14ac:dyDescent="0.25">
      <c r="A31">
        <v>3.15</v>
      </c>
      <c r="B31">
        <v>3.11</v>
      </c>
      <c r="C31">
        <v>2.54</v>
      </c>
      <c r="D31" s="20">
        <f t="shared" si="3"/>
        <v>3.2704513222020726E-2</v>
      </c>
      <c r="E31" s="17">
        <f>IF(OR($A31="",$B31="",$C31=""),"",A31*'MPTO_working_3-way'!$I30)</f>
        <v>3.2530192166493652</v>
      </c>
      <c r="F31" s="21">
        <f>IF(OR($A31="",$B31="",$C31=""),"",B31*'MPTO_working_3-way'!$I30)</f>
        <v>3.2117110361204841</v>
      </c>
      <c r="G31" s="22">
        <f>IF(OR($A31="",$B31="",$C31=""),"",C31*'MPTO_working_3-way'!$I30)</f>
        <v>2.6230694635839327</v>
      </c>
      <c r="H31" s="17">
        <f>IF(OR($A31="",$B31="",$C31=""),"",'MPTO_working_3-way'!E30)</f>
        <v>3.2620168053272942</v>
      </c>
      <c r="I31" s="21">
        <f>IF(OR($A31="",$B31="",$C31=""),"",'MPTO_working_3-way'!F30)</f>
        <v>3.2191407124261664</v>
      </c>
      <c r="J31" s="22">
        <f>IF(OR($A31="",$B31="",$C31=""),"",'MPTO_working_3-way'!G30)</f>
        <v>2.6123350915865253</v>
      </c>
      <c r="K31" s="17">
        <f>IF(OR($A31="",$B31="",$C31=""),"",'OddsRatio_working_3-way'!H30)</f>
        <v>3.2578215214739261</v>
      </c>
      <c r="L31" s="21">
        <f>IF(OR($A31="",$B31="",$C31=""),"",'OddsRatio_working_3-way'!I30)</f>
        <v>3.2158155396790629</v>
      </c>
      <c r="M31" s="22">
        <f>IF(OR($A31="",$B31="",$C31=""),"",'OddsRatio_working_3-way'!J30)</f>
        <v>2.6172302991022542</v>
      </c>
      <c r="N31" s="23">
        <f t="shared" si="16"/>
        <v>30.740672999466867</v>
      </c>
      <c r="O31" s="24">
        <f t="shared" si="17"/>
        <v>31.13605143032818</v>
      </c>
      <c r="P31" s="24">
        <f t="shared" si="18"/>
        <v>38.123275570204974</v>
      </c>
      <c r="Q31" t="s">
        <v>276</v>
      </c>
      <c r="R31" t="s">
        <v>334</v>
      </c>
      <c r="S31" s="48" t="s">
        <v>450</v>
      </c>
      <c r="T31" s="35">
        <v>100</v>
      </c>
      <c r="U31" s="35">
        <f t="shared" si="19"/>
        <v>50.73891625615763</v>
      </c>
      <c r="V31" s="35">
        <f t="shared" si="20"/>
        <v>73.118279569892465</v>
      </c>
      <c r="W31" s="35">
        <f t="shared" si="21"/>
        <v>72.752043596730246</v>
      </c>
      <c r="X31" s="35">
        <f t="shared" si="22"/>
        <v>54.129676833377282</v>
      </c>
      <c r="Y31" s="35">
        <f t="shared" si="23"/>
        <v>76.509040147112131</v>
      </c>
      <c r="Z31" s="35">
        <f t="shared" si="24"/>
        <v>76.142804173949898</v>
      </c>
      <c r="AA31" s="35">
        <f t="shared" si="25"/>
        <v>-3.3907605772196519</v>
      </c>
      <c r="AB31" s="35">
        <f t="shared" si="26"/>
        <v>-3.3907605772196661</v>
      </c>
      <c r="AC31" s="35">
        <f t="shared" si="27"/>
        <v>-3.3907605772196519</v>
      </c>
      <c r="AF31">
        <v>2.5299999999999998</v>
      </c>
      <c r="AG31">
        <v>1.56</v>
      </c>
      <c r="AJ31" t="s">
        <v>300</v>
      </c>
    </row>
    <row r="32" spans="1:36" ht="15" x14ac:dyDescent="0.25">
      <c r="A32">
        <v>2.0299999999999998</v>
      </c>
      <c r="B32">
        <v>3.72</v>
      </c>
      <c r="C32">
        <v>3.67</v>
      </c>
      <c r="D32" s="20">
        <f t="shared" si="3"/>
        <v>3.3907605772196536E-2</v>
      </c>
      <c r="E32" s="17">
        <f>IF(OR($A32="",$B32="",$C32=""),"",A32*'MPTO_working_3-way'!$I31)</f>
        <v>2.0988324397175586</v>
      </c>
      <c r="F32" s="21">
        <f>IF(OR($A32="",$B32="",$C32=""),"",B32*'MPTO_working_3-way'!$I31)</f>
        <v>3.8461362934725711</v>
      </c>
      <c r="G32" s="22">
        <f>IF(OR($A32="",$B32="",$C32=""),"",C32*'MPTO_working_3-way'!$I31)</f>
        <v>3.7944409131839612</v>
      </c>
      <c r="H32" s="17">
        <f>IF(OR($A32="",$B32="",$C32=""),"",'MPTO_working_3-way'!E31)</f>
        <v>2.07767037358082</v>
      </c>
      <c r="I32" s="21">
        <f>IF(OR($A32="",$B32="",$C32=""),"",'MPTO_working_3-way'!F31)</f>
        <v>3.8832739265443261</v>
      </c>
      <c r="J32" s="22">
        <f>IF(OR($A32="",$B32="",$C32=""),"",'MPTO_working_3-way'!G31)</f>
        <v>3.8288206458629288</v>
      </c>
      <c r="K32" s="17">
        <f>IF(OR($A32="",$B32="",$C32=""),"",'OddsRatio_working_3-way'!H31)</f>
        <v>2.0860642912082437</v>
      </c>
      <c r="L32" s="21">
        <f>IF(OR($A32="",$B32="",$C32=""),"",'OddsRatio_working_3-way'!I31)</f>
        <v>3.8680532738703146</v>
      </c>
      <c r="M32" s="22">
        <f>IF(OR($A32="",$B32="",$C32=""),"",'OddsRatio_working_3-way'!J31)</f>
        <v>3.8153317063359333</v>
      </c>
      <c r="N32" s="23">
        <f t="shared" si="16"/>
        <v>47.645537636847784</v>
      </c>
      <c r="O32" s="24">
        <f t="shared" si="17"/>
        <v>26.000118656666931</v>
      </c>
      <c r="P32" s="24">
        <f t="shared" si="18"/>
        <v>26.354343706485285</v>
      </c>
      <c r="Q32" t="s">
        <v>410</v>
      </c>
      <c r="R32" t="s">
        <v>331</v>
      </c>
      <c r="S32" s="48" t="s">
        <v>450</v>
      </c>
      <c r="T32" s="35">
        <v>100</v>
      </c>
      <c r="U32" s="35">
        <f t="shared" si="19"/>
        <v>48.186528497409334</v>
      </c>
      <c r="V32" s="35">
        <f t="shared" si="20"/>
        <v>74.025974025974023</v>
      </c>
      <c r="W32" s="35">
        <f t="shared" si="21"/>
        <v>74.358974358974365</v>
      </c>
      <c r="X32" s="35">
        <f t="shared" si="22"/>
        <v>51.61505161505162</v>
      </c>
      <c r="Y32" s="35">
        <f t="shared" si="23"/>
        <v>77.454497143616322</v>
      </c>
      <c r="Z32" s="35">
        <f t="shared" si="24"/>
        <v>77.78749747661665</v>
      </c>
      <c r="AA32" s="35">
        <f t="shared" si="25"/>
        <v>-3.4285231176422855</v>
      </c>
      <c r="AB32" s="35">
        <f t="shared" si="26"/>
        <v>-3.4285231176422997</v>
      </c>
      <c r="AC32" s="35">
        <f t="shared" si="27"/>
        <v>-3.4285231176422855</v>
      </c>
      <c r="AF32">
        <v>1.65</v>
      </c>
      <c r="AG32">
        <v>2.2999999999999998</v>
      </c>
      <c r="AJ32" t="s">
        <v>300</v>
      </c>
    </row>
    <row r="33" spans="1:36" ht="15" x14ac:dyDescent="0.25">
      <c r="A33">
        <v>1.93</v>
      </c>
      <c r="B33">
        <v>3.85</v>
      </c>
      <c r="C33">
        <v>3.9</v>
      </c>
      <c r="D33" s="20">
        <f t="shared" si="3"/>
        <v>3.4285231176423014E-2</v>
      </c>
      <c r="E33" s="17">
        <f>IF(OR($A33="",$B33="",$C33=""),"",A33*'MPTO_working_3-way'!$I32)</f>
        <v>1.9961704961704962</v>
      </c>
      <c r="F33" s="21">
        <f>IF(OR($A33="",$B33="",$C33=""),"",B33*'MPTO_working_3-way'!$I32)</f>
        <v>3.9819981400292286</v>
      </c>
      <c r="G33" s="22">
        <f>IF(OR($A33="",$B33="",$C33=""),"",C33*'MPTO_working_3-way'!$I32)</f>
        <v>4.0337124015880494</v>
      </c>
      <c r="H33" s="17">
        <f>IF(OR($A33="",$B33="",$C33=""),"",'MPTO_working_3-way'!E32)</f>
        <v>1.973529815704137</v>
      </c>
      <c r="I33" s="21">
        <f>IF(OR($A33="",$B33="",$C33=""),"",'MPTO_working_3-way'!F32)</f>
        <v>4.0271940409821454</v>
      </c>
      <c r="J33" s="22">
        <f>IF(OR($A33="",$B33="",$C33=""),"",'MPTO_working_3-way'!G32)</f>
        <v>4.0819351158210067</v>
      </c>
      <c r="K33" s="17">
        <f>IF(OR($A33="",$B33="",$C33=""),"",'OddsRatio_working_3-way'!H32)</f>
        <v>1.9822090831813322</v>
      </c>
      <c r="L33" s="21">
        <f>IF(OR($A33="",$B33="",$C33=""),"",'OddsRatio_working_3-way'!I32)</f>
        <v>4.0099955774911802</v>
      </c>
      <c r="M33" s="22">
        <f>IF(OR($A33="",$B33="",$C33=""),"",'OddsRatio_working_3-way'!J32)</f>
        <v>4.0628025174471647</v>
      </c>
      <c r="N33" s="23">
        <f t="shared" si="16"/>
        <v>50.095921261156064</v>
      </c>
      <c r="O33" s="24">
        <f t="shared" si="17"/>
        <v>25.113020268579529</v>
      </c>
      <c r="P33" s="24">
        <f t="shared" si="18"/>
        <v>24.791058470264407</v>
      </c>
      <c r="Q33" t="s">
        <v>336</v>
      </c>
      <c r="R33" t="s">
        <v>291</v>
      </c>
      <c r="S33" s="48" t="s">
        <v>450</v>
      </c>
      <c r="T33" s="35">
        <v>100</v>
      </c>
      <c r="U33" s="35">
        <f t="shared" si="19"/>
        <v>90.224828934506348</v>
      </c>
      <c r="V33" s="35">
        <f t="shared" si="20"/>
        <v>83.818770226537225</v>
      </c>
      <c r="W33" s="35">
        <f t="shared" si="21"/>
        <v>21.259842519685037</v>
      </c>
      <c r="X33" s="35">
        <f t="shared" si="22"/>
        <v>94.921387253777738</v>
      </c>
      <c r="Y33" s="35">
        <f t="shared" si="23"/>
        <v>88.5153285458086</v>
      </c>
      <c r="Z33" s="35">
        <f t="shared" si="24"/>
        <v>25.956400838956426</v>
      </c>
      <c r="AA33" s="35">
        <f t="shared" si="25"/>
        <v>-4.6965583192713893</v>
      </c>
      <c r="AB33" s="35">
        <f t="shared" si="26"/>
        <v>-4.6965583192713751</v>
      </c>
      <c r="AC33" s="35">
        <f t="shared" si="27"/>
        <v>-4.6965583192713893</v>
      </c>
      <c r="AF33">
        <v>1.68</v>
      </c>
      <c r="AG33">
        <v>2.25</v>
      </c>
      <c r="AJ33" t="s">
        <v>300</v>
      </c>
    </row>
    <row r="34" spans="1:36" ht="15" x14ac:dyDescent="0.25">
      <c r="A34">
        <v>10.23</v>
      </c>
      <c r="B34">
        <v>6.18</v>
      </c>
      <c r="C34">
        <v>1.27</v>
      </c>
      <c r="D34" s="20">
        <f t="shared" si="3"/>
        <v>4.6965583192713822E-2</v>
      </c>
      <c r="E34" s="17">
        <f>IF(OR($A34="",$B34="",$C34=""),"",A34*'MPTO_working_3-way'!$I33)</f>
        <v>10.710457916061463</v>
      </c>
      <c r="F34" s="21">
        <f>IF(OR($A34="",$B34="",$C34=""),"",B34*'MPTO_working_3-way'!$I33)</f>
        <v>6.4702473041309707</v>
      </c>
      <c r="G34" s="22">
        <f>IF(OR($A34="",$B34="",$C34=""),"",C34*'MPTO_working_3-way'!$I33)</f>
        <v>1.3296462906547466</v>
      </c>
      <c r="H34" s="17">
        <f>IF(OR($A34="",$B34="",$C34=""),"",'MPTO_working_3-way'!E33)</f>
        <v>12.180784832149152</v>
      </c>
      <c r="I34" s="21">
        <f>IF(OR($A34="",$B34="",$C34=""),"",'MPTO_working_3-way'!F33)</f>
        <v>6.8419527834639338</v>
      </c>
      <c r="J34" s="22">
        <f>IF(OR($A34="",$B34="",$C34=""),"",'MPTO_working_3-way'!G33)</f>
        <v>1.295762475069163</v>
      </c>
      <c r="K34" s="17">
        <f>IF(OR($A34="",$B34="",$C34=""),"",'OddsRatio_working_3-way'!H33)</f>
        <v>11.419780282044607</v>
      </c>
      <c r="L34" s="21">
        <f>IF(OR($A34="",$B34="",$C34=""),"",'OddsRatio_working_3-way'!I33)</f>
        <v>6.8477206783305595</v>
      </c>
      <c r="M34" s="22">
        <f>IF(OR($A34="",$B34="",$C34=""),"",'OddsRatio_working_3-way'!J33)</f>
        <v>1.3048039735809367</v>
      </c>
      <c r="N34" s="23">
        <f t="shared" si="16"/>
        <v>9.336668962588373</v>
      </c>
      <c r="O34" s="24">
        <f t="shared" si="17"/>
        <v>15.455359787585611</v>
      </c>
      <c r="P34" s="24">
        <f t="shared" si="18"/>
        <v>75.207971249826016</v>
      </c>
      <c r="Q34" t="s">
        <v>275</v>
      </c>
      <c r="R34" t="s">
        <v>329</v>
      </c>
      <c r="S34" s="48" t="s">
        <v>450</v>
      </c>
      <c r="T34" s="35">
        <v>100</v>
      </c>
      <c r="U34" s="35">
        <f t="shared" si="19"/>
        <v>61.389961389961393</v>
      </c>
      <c r="V34" s="35">
        <f t="shared" si="20"/>
        <v>70.760233918128648</v>
      </c>
      <c r="W34" s="35">
        <f t="shared" si="21"/>
        <v>65.156794425087099</v>
      </c>
      <c r="X34" s="35">
        <f t="shared" si="22"/>
        <v>64.082971656784224</v>
      </c>
      <c r="Y34" s="35">
        <f t="shared" si="23"/>
        <v>73.453244184951501</v>
      </c>
      <c r="Z34" s="35">
        <f t="shared" si="24"/>
        <v>67.849804691909952</v>
      </c>
      <c r="AA34" s="35">
        <f t="shared" si="25"/>
        <v>-2.6930102668228315</v>
      </c>
      <c r="AB34" s="35">
        <f t="shared" si="26"/>
        <v>-2.6930102668228528</v>
      </c>
      <c r="AC34" s="35">
        <f t="shared" si="27"/>
        <v>-2.6930102668228528</v>
      </c>
      <c r="AF34">
        <v>1.49</v>
      </c>
      <c r="AG34">
        <v>2.64</v>
      </c>
      <c r="AJ34" t="s">
        <v>300</v>
      </c>
    </row>
    <row r="35" spans="1:36" s="35" customFormat="1" ht="15" x14ac:dyDescent="0.25">
      <c r="A35">
        <v>2.59</v>
      </c>
      <c r="B35">
        <v>3.42</v>
      </c>
      <c r="C35">
        <v>2.87</v>
      </c>
      <c r="D35" s="20">
        <f t="shared" si="3"/>
        <v>2.6930102668228484E-2</v>
      </c>
      <c r="E35" s="17">
        <f>IF(OR($A35="",$B35="",$C35=""),"",A35*'MPTO_working_3-way'!$I34)</f>
        <v>2.6597489659107114</v>
      </c>
      <c r="F35" s="21">
        <f>IF(OR($A35="",$B35="",$C35=""),"",B35*'MPTO_working_3-way'!$I34)</f>
        <v>3.5121009511253414</v>
      </c>
      <c r="G35" s="22">
        <f>IF(OR($A35="",$B35="",$C35=""),"",C35*'MPTO_working_3-way'!$I34)</f>
        <v>2.9472893946578158</v>
      </c>
      <c r="H35" s="17">
        <f>IF(OR($A35="",$B35="",$C35=""),"",'MPTO_working_3-way'!E34)</f>
        <v>2.6516499472595143</v>
      </c>
      <c r="I35" s="21">
        <f>IF(OR($A35="",$B35="",$C35=""),"",'MPTO_working_3-way'!F34)</f>
        <v>3.5283205598112373</v>
      </c>
      <c r="J35" s="22">
        <f>IF(OR($A35="",$B35="",$C35=""),"",'MPTO_working_3-way'!G34)</f>
        <v>2.9458954931297279</v>
      </c>
      <c r="K35" s="17">
        <f>IF(OR($A35="",$B35="",$C35=""),"",'OddsRatio_working_3-way'!H34)</f>
        <v>2.6555421082180573</v>
      </c>
      <c r="L35" s="21">
        <f>IF(OR($A35="",$B35="",$C35=""),"",'OddsRatio_working_3-way'!I34)</f>
        <v>3.5197559131369185</v>
      </c>
      <c r="M35" s="22">
        <f>IF(OR($A35="",$B35="",$C35=""),"",'OddsRatio_working_3-way'!J34)</f>
        <v>2.9470841146967097</v>
      </c>
      <c r="N35" s="23">
        <f t="shared" si="16"/>
        <v>37.597533181391611</v>
      </c>
      <c r="O35" s="24">
        <f t="shared" si="17"/>
        <v>28.472985654913529</v>
      </c>
      <c r="P35" s="24">
        <f t="shared" si="18"/>
        <v>33.929481163694867</v>
      </c>
      <c r="Q35" t="s">
        <v>343</v>
      </c>
      <c r="R35" t="s">
        <v>337</v>
      </c>
      <c r="S35" s="48" t="s">
        <v>450</v>
      </c>
      <c r="T35" s="35">
        <v>100</v>
      </c>
      <c r="U35" s="35">
        <f t="shared" si="19"/>
        <v>50</v>
      </c>
      <c r="V35" s="35">
        <f t="shared" si="20"/>
        <v>70.238095238095241</v>
      </c>
      <c r="W35" s="35">
        <f t="shared" si="21"/>
        <v>77.011494252873561</v>
      </c>
      <c r="X35" s="35">
        <f t="shared" si="22"/>
        <v>52.750410509031198</v>
      </c>
      <c r="Y35" s="35">
        <f t="shared" si="23"/>
        <v>72.988505747126439</v>
      </c>
      <c r="Z35" s="35">
        <f t="shared" si="24"/>
        <v>79.761904761904773</v>
      </c>
      <c r="AA35" s="35">
        <f t="shared" si="25"/>
        <v>-2.7504105090311981</v>
      </c>
      <c r="AB35" s="35">
        <f t="shared" si="26"/>
        <v>-2.7504105090311981</v>
      </c>
      <c r="AC35" s="35">
        <f t="shared" si="27"/>
        <v>-2.7504105090312123</v>
      </c>
      <c r="AD35" s="36"/>
      <c r="AE35" s="36"/>
      <c r="AF35">
        <v>1.97</v>
      </c>
      <c r="AG35">
        <v>1.91</v>
      </c>
      <c r="AH35" s="36"/>
      <c r="AI35" s="36"/>
      <c r="AJ35" t="s">
        <v>301</v>
      </c>
    </row>
    <row r="36" spans="1:36" ht="15" x14ac:dyDescent="0.25">
      <c r="A36">
        <v>2</v>
      </c>
      <c r="B36">
        <v>3.36</v>
      </c>
      <c r="C36">
        <v>4.3499999999999996</v>
      </c>
      <c r="D36" s="20">
        <f t="shared" si="3"/>
        <v>2.7504105090311981E-2</v>
      </c>
      <c r="E36" s="17">
        <f>IF(OR($A36="",$B36="",$C36=""),"",A36*'MPTO_working_3-way'!$I35)</f>
        <v>2.055008210180624</v>
      </c>
      <c r="F36" s="21">
        <f>IF(OR($A36="",$B36="",$C36=""),"",B36*'MPTO_working_3-way'!$I35)</f>
        <v>3.4524137931034482</v>
      </c>
      <c r="G36" s="22">
        <f>IF(OR($A36="",$B36="",$C36=""),"",C36*'MPTO_working_3-way'!$I35)</f>
        <v>4.4696428571428566</v>
      </c>
      <c r="H36" s="17">
        <f>IF(OR($A36="",$B36="",$C36=""),"",'MPTO_working_3-way'!E35)</f>
        <v>2.0373571229439644</v>
      </c>
      <c r="I36" s="21">
        <f>IF(OR($A36="",$B36="",$C36=""),"",'MPTO_working_3-way'!F35)</f>
        <v>3.4667931688804554</v>
      </c>
      <c r="J36" s="22">
        <f>IF(OR($A36="",$B36="",$C36=""),"",'MPTO_working_3-way'!G35)</f>
        <v>4.5306881587104764</v>
      </c>
      <c r="K36" s="17">
        <f>IF(OR($A36="",$B36="",$C36=""),"",'OddsRatio_working_3-way'!H35)</f>
        <v>2.0444728541735269</v>
      </c>
      <c r="L36" s="21">
        <f>IF(OR($A36="",$B36="",$C36=""),"",'OddsRatio_working_3-way'!I35)</f>
        <v>3.4649559358495239</v>
      </c>
      <c r="M36" s="22">
        <f>IF(OR($A36="",$B36="",$C36=""),"",'OddsRatio_working_3-way'!J35)</f>
        <v>4.4989840614813144</v>
      </c>
      <c r="N36" s="23">
        <f t="shared" si="16"/>
        <v>48.661606072712743</v>
      </c>
      <c r="O36" s="24">
        <f t="shared" si="17"/>
        <v>28.965241709948064</v>
      </c>
      <c r="P36" s="24">
        <f t="shared" si="18"/>
        <v>22.373152217339197</v>
      </c>
      <c r="Q36" t="s">
        <v>348</v>
      </c>
      <c r="R36" t="s">
        <v>341</v>
      </c>
      <c r="S36" s="48" t="s">
        <v>450</v>
      </c>
      <c r="T36" s="35">
        <v>100</v>
      </c>
      <c r="U36" s="35">
        <f t="shared" si="19"/>
        <v>44.751381215469614</v>
      </c>
      <c r="V36" s="35">
        <f t="shared" si="20"/>
        <v>73.118279569892465</v>
      </c>
      <c r="W36" s="35">
        <f t="shared" si="21"/>
        <v>79.209979209979196</v>
      </c>
      <c r="X36" s="35">
        <f t="shared" si="22"/>
        <v>47.671741220128318</v>
      </c>
      <c r="Y36" s="35">
        <f t="shared" si="23"/>
        <v>76.038639574551183</v>
      </c>
      <c r="Z36" s="35">
        <f t="shared" si="24"/>
        <v>82.130339214637914</v>
      </c>
      <c r="AA36" s="35">
        <f t="shared" si="25"/>
        <v>-2.9203600046587042</v>
      </c>
      <c r="AB36" s="35">
        <f t="shared" si="26"/>
        <v>-2.9203600046587184</v>
      </c>
      <c r="AC36" s="35">
        <f t="shared" si="27"/>
        <v>-2.9203600046587184</v>
      </c>
      <c r="AF36">
        <v>2.4700000000000002</v>
      </c>
      <c r="AG36">
        <v>1.59</v>
      </c>
      <c r="AJ36" t="s">
        <v>301</v>
      </c>
    </row>
    <row r="37" spans="1:36" ht="15" x14ac:dyDescent="0.25">
      <c r="A37">
        <v>1.81</v>
      </c>
      <c r="B37">
        <v>3.72</v>
      </c>
      <c r="C37">
        <v>4.8099999999999996</v>
      </c>
      <c r="D37" s="20">
        <f t="shared" si="3"/>
        <v>2.9203600046586953E-2</v>
      </c>
      <c r="E37" s="17">
        <f>IF(OR($A37="",$B37="",$C37=""),"",A37*'MPTO_working_3-way'!$I36)</f>
        <v>1.8628585160843225</v>
      </c>
      <c r="F37" s="21">
        <f>IF(OR($A37="",$B37="",$C37=""),"",B37*'MPTO_working_3-way'!$I36)</f>
        <v>3.8286373921733037</v>
      </c>
      <c r="G37" s="22">
        <f>IF(OR($A37="",$B37="",$C37=""),"",C37*'MPTO_working_3-way'!$I36)</f>
        <v>4.9504693162240825</v>
      </c>
      <c r="H37" s="17">
        <f>IF(OR($A37="",$B37="",$C37=""),"",'MPTO_working_3-way'!E36)</f>
        <v>1.8424632918489912</v>
      </c>
      <c r="I37" s="21">
        <f>IF(OR($A37="",$B37="",$C37=""),"",'MPTO_working_3-way'!F36)</f>
        <v>3.8597718493663637</v>
      </c>
      <c r="J37" s="22">
        <f>IF(OR($A37="",$B37="",$C37=""),"",'MPTO_working_3-way'!G36)</f>
        <v>5.0462826231840454</v>
      </c>
      <c r="K37" s="17">
        <f>IF(OR($A37="",$B37="",$C37=""),"",'OddsRatio_working_3-way'!H36)</f>
        <v>1.85009018585978</v>
      </c>
      <c r="L37" s="21">
        <f>IF(OR($A37="",$B37="",$C37=""),"",'OddsRatio_working_3-way'!I36)</f>
        <v>3.8546238339982737</v>
      </c>
      <c r="M37" s="22">
        <f>IF(OR($A37="",$B37="",$C37=""),"",'OddsRatio_working_3-way'!J36)</f>
        <v>4.9985723557108166</v>
      </c>
      <c r="N37" s="23">
        <f t="shared" si="16"/>
        <v>53.680942023550593</v>
      </c>
      <c r="O37" s="24">
        <f t="shared" si="17"/>
        <v>26.118952973824346</v>
      </c>
      <c r="P37" s="24">
        <f t="shared" si="18"/>
        <v>20.200105002625072</v>
      </c>
      <c r="Q37" t="s">
        <v>352</v>
      </c>
      <c r="R37" t="s">
        <v>439</v>
      </c>
      <c r="S37" s="48" t="s">
        <v>450</v>
      </c>
      <c r="T37" s="35">
        <v>100</v>
      </c>
      <c r="U37" s="35">
        <f t="shared" si="19"/>
        <v>59.514170040485837</v>
      </c>
      <c r="V37" s="35">
        <f t="shared" si="20"/>
        <v>69.418960244648318</v>
      </c>
      <c r="W37" s="35">
        <f t="shared" si="21"/>
        <v>68.253968253968253</v>
      </c>
      <c r="X37" s="35">
        <f t="shared" si="22"/>
        <v>62.327071501383422</v>
      </c>
      <c r="Y37" s="35">
        <f t="shared" si="23"/>
        <v>72.231861705545924</v>
      </c>
      <c r="Z37" s="35">
        <f t="shared" si="24"/>
        <v>71.066869714865845</v>
      </c>
      <c r="AA37" s="35">
        <f t="shared" si="25"/>
        <v>-2.8129014608975851</v>
      </c>
      <c r="AB37" s="35">
        <f t="shared" si="26"/>
        <v>-2.8129014608976064</v>
      </c>
      <c r="AC37" s="35">
        <f t="shared" si="27"/>
        <v>-2.8129014608975922</v>
      </c>
      <c r="AF37">
        <v>2.23</v>
      </c>
      <c r="AG37">
        <v>1.71</v>
      </c>
      <c r="AJ37" t="s">
        <v>301</v>
      </c>
    </row>
    <row r="38" spans="1:36" ht="15" x14ac:dyDescent="0.25">
      <c r="A38">
        <v>2.4700000000000002</v>
      </c>
      <c r="B38">
        <v>3.27</v>
      </c>
      <c r="C38">
        <v>3.15</v>
      </c>
      <c r="D38" s="20">
        <f t="shared" si="3"/>
        <v>2.8129014608975877E-2</v>
      </c>
      <c r="E38" s="17">
        <f>IF(OR($A38="",$B38="",$C38=""),"",A38*'MPTO_working_3-way'!$I37)</f>
        <v>2.5394786660841708</v>
      </c>
      <c r="F38" s="21">
        <f>IF(OR($A38="",$B38="",$C38=""),"",B38*'MPTO_working_3-way'!$I37)</f>
        <v>3.3619818777713513</v>
      </c>
      <c r="G38" s="22">
        <f>IF(OR($A38="",$B38="",$C38=""),"",C38*'MPTO_working_3-way'!$I37)</f>
        <v>3.238606396018274</v>
      </c>
      <c r="H38" s="17">
        <f>IF(OR($A38="",$B38="",$C38=""),"",'MPTO_working_3-way'!E37)</f>
        <v>2.5285603330171256</v>
      </c>
      <c r="I38" s="21">
        <f>IF(OR($A38="",$B38="",$C38=""),"",'MPTO_working_3-way'!F37)</f>
        <v>3.3734315219747693</v>
      </c>
      <c r="J38" s="22">
        <f>IF(OR($A38="",$B38="",$C38=""),"",'MPTO_working_3-way'!G37)</f>
        <v>3.2458682285610032</v>
      </c>
      <c r="K38" s="17">
        <f>IF(OR($A38="",$B38="",$C38=""),"",'OddsRatio_working_3-way'!H37)</f>
        <v>2.5334682553392773</v>
      </c>
      <c r="L38" s="21">
        <f>IF(OR($A38="",$B38="",$C38=""),"",'OddsRatio_working_3-way'!I37)</f>
        <v>3.3680088024626933</v>
      </c>
      <c r="M38" s="22">
        <f>IF(OR($A38="",$B38="",$C38=""),"",'OddsRatio_working_3-way'!J37)</f>
        <v>3.2428277203941813</v>
      </c>
      <c r="N38" s="23">
        <f t="shared" si="16"/>
        <v>39.37816109091326</v>
      </c>
      <c r="O38" s="24">
        <f t="shared" si="17"/>
        <v>29.74436021240237</v>
      </c>
      <c r="P38" s="24">
        <f t="shared" si="18"/>
        <v>30.877478696684367</v>
      </c>
      <c r="Q38" t="s">
        <v>440</v>
      </c>
      <c r="R38" t="s">
        <v>347</v>
      </c>
      <c r="S38" s="48" t="s">
        <v>450</v>
      </c>
      <c r="T38" s="35">
        <v>100</v>
      </c>
      <c r="U38" s="35">
        <f t="shared" si="19"/>
        <v>37.5</v>
      </c>
      <c r="V38" s="35">
        <f t="shared" si="20"/>
        <v>76.19047619047619</v>
      </c>
      <c r="W38" s="35">
        <f t="shared" si="21"/>
        <v>83.193277310924358</v>
      </c>
      <c r="X38" s="35">
        <f t="shared" si="22"/>
        <v>40.616246498599438</v>
      </c>
      <c r="Y38" s="35">
        <f t="shared" si="23"/>
        <v>79.306722689075627</v>
      </c>
      <c r="Z38" s="35">
        <f t="shared" si="24"/>
        <v>86.30952380952381</v>
      </c>
      <c r="AA38" s="35">
        <f t="shared" si="25"/>
        <v>-3.1162464985994376</v>
      </c>
      <c r="AB38" s="35">
        <f t="shared" si="26"/>
        <v>-3.1162464985994376</v>
      </c>
      <c r="AC38" s="35">
        <f t="shared" si="27"/>
        <v>-3.1162464985994518</v>
      </c>
      <c r="AF38">
        <v>2.36</v>
      </c>
      <c r="AG38">
        <v>1.64</v>
      </c>
      <c r="AJ38" t="s">
        <v>301</v>
      </c>
    </row>
    <row r="39" spans="1:36" ht="15" x14ac:dyDescent="0.25">
      <c r="A39">
        <v>1.6</v>
      </c>
      <c r="B39">
        <v>4.2</v>
      </c>
      <c r="C39">
        <v>5.95</v>
      </c>
      <c r="D39" s="20">
        <f t="shared" si="3"/>
        <v>3.1162464985994509E-2</v>
      </c>
      <c r="E39" s="17">
        <f>IF(OR($A39="",$B39="",$C39=""),"",A39*'MPTO_working_3-way'!$I38)</f>
        <v>1.6498599439775914</v>
      </c>
      <c r="F39" s="21">
        <f>IF(OR($A39="",$B39="",$C39=""),"",B39*'MPTO_working_3-way'!$I38)</f>
        <v>4.3308823529411775</v>
      </c>
      <c r="G39" s="22">
        <f>IF(OR($A39="",$B39="",$C39=""),"",C39*'MPTO_working_3-way'!$I38)</f>
        <v>6.1354166666666679</v>
      </c>
      <c r="H39" s="17">
        <f>IF(OR($A39="",$B39="",$C39=""),"",'MPTO_working_3-way'!E38)</f>
        <v>1.627041397645272</v>
      </c>
      <c r="I39" s="21">
        <f>IF(OR($A39="",$B39="",$C39=""),"",'MPTO_working_3-way'!F38)</f>
        <v>4.3915940543311134</v>
      </c>
      <c r="J39" s="22">
        <f>IF(OR($A39="",$B39="",$C39=""),"",'MPTO_working_3-way'!G38)</f>
        <v>6.3419689119171005</v>
      </c>
      <c r="K39" s="17">
        <f>IF(OR($A39="",$B39="",$C39=""),"",'OddsRatio_working_3-way'!H38)</f>
        <v>1.6348527095487475</v>
      </c>
      <c r="L39" s="21">
        <f>IF(OR($A39="",$B39="",$C39=""),"",'OddsRatio_working_3-way'!I38)</f>
        <v>4.3858811175933203</v>
      </c>
      <c r="M39" s="22">
        <f>IF(OR($A39="",$B39="",$C39=""),"",'OddsRatio_working_3-way'!J38)</f>
        <v>6.2375348537771682</v>
      </c>
      <c r="N39" s="23">
        <f t="shared" si="16"/>
        <v>60.611205432937169</v>
      </c>
      <c r="O39" s="24">
        <f t="shared" si="17"/>
        <v>23.089983022071301</v>
      </c>
      <c r="P39" s="24">
        <f t="shared" si="18"/>
        <v>16.298811544991505</v>
      </c>
      <c r="Q39" t="s">
        <v>340</v>
      </c>
      <c r="R39" t="s">
        <v>413</v>
      </c>
      <c r="S39" s="48" t="s">
        <v>450</v>
      </c>
      <c r="T39" s="35">
        <v>100</v>
      </c>
      <c r="U39" s="35">
        <f t="shared" si="19"/>
        <v>58.50622406639004</v>
      </c>
      <c r="V39" s="35">
        <f t="shared" si="20"/>
        <v>71.098265895953759</v>
      </c>
      <c r="W39" s="35">
        <f t="shared" si="21"/>
        <v>67.637540453074436</v>
      </c>
      <c r="X39" s="35">
        <f t="shared" si="22"/>
        <v>61.264193650971819</v>
      </c>
      <c r="Y39" s="35">
        <f t="shared" si="23"/>
        <v>73.856235480535531</v>
      </c>
      <c r="Z39" s="35">
        <f t="shared" si="24"/>
        <v>70.395510037656209</v>
      </c>
      <c r="AA39" s="35">
        <f t="shared" si="25"/>
        <v>-2.7579695845817795</v>
      </c>
      <c r="AB39" s="35">
        <f t="shared" si="26"/>
        <v>-2.7579695845817724</v>
      </c>
      <c r="AC39" s="35">
        <f t="shared" si="27"/>
        <v>-2.7579695845817724</v>
      </c>
      <c r="AF39">
        <v>1.96</v>
      </c>
      <c r="AG39">
        <v>1.93</v>
      </c>
      <c r="AJ39" t="s">
        <v>301</v>
      </c>
    </row>
    <row r="40" spans="1:36" ht="15" x14ac:dyDescent="0.25">
      <c r="A40">
        <v>2.41</v>
      </c>
      <c r="B40">
        <v>3.46</v>
      </c>
      <c r="C40">
        <v>3.09</v>
      </c>
      <c r="D40" s="20">
        <f t="shared" si="3"/>
        <v>2.7579695845817653E-2</v>
      </c>
      <c r="E40" s="17">
        <f>IF(OR($A40="",$B40="",$C40=""),"",A40*'MPTO_working_3-way'!$I39)</f>
        <v>2.4764670669884206</v>
      </c>
      <c r="F40" s="21">
        <f>IF(OR($A40="",$B40="",$C40=""),"",B40*'MPTO_working_3-way'!$I39)</f>
        <v>3.5554257476265292</v>
      </c>
      <c r="G40" s="22">
        <f>IF(OR($A40="",$B40="",$C40=""),"",C40*'MPTO_working_3-way'!$I39)</f>
        <v>3.1752212601635765</v>
      </c>
      <c r="H40" s="17">
        <f>IF(OR($A40="",$B40="",$C40=""),"",'MPTO_working_3-way'!E39)</f>
        <v>2.4646050223740446</v>
      </c>
      <c r="I40" s="21">
        <f>IF(OR($A40="",$B40="",$C40=""),"",'MPTO_working_3-way'!F39)</f>
        <v>3.5736734881258378</v>
      </c>
      <c r="J40" s="22">
        <f>IF(OR($A40="",$B40="",$C40=""),"",'MPTO_working_3-way'!G39)</f>
        <v>3.1803443168108978</v>
      </c>
      <c r="K40" s="17">
        <f>IF(OR($A40="",$B40="",$C40=""),"",'OddsRatio_working_3-way'!H39)</f>
        <v>2.4699083891618061</v>
      </c>
      <c r="L40" s="21">
        <f>IF(OR($A40="",$B40="",$C40=""),"",'OddsRatio_working_3-way'!I39)</f>
        <v>3.5645210193886832</v>
      </c>
      <c r="M40" s="22">
        <f>IF(OR($A40="",$B40="",$C40=""),"",'OddsRatio_working_3-way'!J39)</f>
        <v>3.1788003782611178</v>
      </c>
      <c r="N40" s="23">
        <f t="shared" si="16"/>
        <v>40.380104921648687</v>
      </c>
      <c r="O40" s="24">
        <f t="shared" si="17"/>
        <v>28.126026838489398</v>
      </c>
      <c r="P40" s="24">
        <f t="shared" si="18"/>
        <v>31.493868239861918</v>
      </c>
      <c r="Q40" t="s">
        <v>350</v>
      </c>
      <c r="R40" t="s">
        <v>353</v>
      </c>
      <c r="S40" s="48" t="s">
        <v>450</v>
      </c>
      <c r="T40" s="35">
        <v>100</v>
      </c>
      <c r="U40" s="35">
        <f t="shared" si="19"/>
        <v>67.21311475409837</v>
      </c>
      <c r="V40" s="35">
        <f t="shared" si="20"/>
        <v>71.264367816091948</v>
      </c>
      <c r="W40" s="35">
        <f t="shared" si="21"/>
        <v>58.677685950413228</v>
      </c>
      <c r="X40" s="35">
        <f t="shared" si="22"/>
        <v>70.057946233494818</v>
      </c>
      <c r="Y40" s="35">
        <f t="shared" si="23"/>
        <v>74.109199295488423</v>
      </c>
      <c r="Z40" s="35">
        <f t="shared" si="24"/>
        <v>61.522517429809689</v>
      </c>
      <c r="AA40" s="35">
        <f t="shared" si="25"/>
        <v>-2.8448314793964471</v>
      </c>
      <c r="AB40" s="35">
        <f t="shared" si="26"/>
        <v>-2.8448314793964755</v>
      </c>
      <c r="AC40" s="35">
        <f t="shared" si="27"/>
        <v>-2.8448314793964613</v>
      </c>
      <c r="AF40">
        <v>2.02</v>
      </c>
      <c r="AG40">
        <v>1.88</v>
      </c>
      <c r="AJ40" t="s">
        <v>301</v>
      </c>
    </row>
    <row r="41" spans="1:36" s="35" customFormat="1" ht="15" x14ac:dyDescent="0.25">
      <c r="A41">
        <v>3.05</v>
      </c>
      <c r="B41">
        <v>3.48</v>
      </c>
      <c r="C41">
        <v>2.42</v>
      </c>
      <c r="D41" s="20">
        <f t="shared" si="3"/>
        <v>2.8448314793964702E-2</v>
      </c>
      <c r="E41" s="17">
        <f>IF(OR($A41="",$B41="",$C41=""),"",A41*'MPTO_working_3-way'!$I40)</f>
        <v>3.136767360121592</v>
      </c>
      <c r="F41" s="21">
        <f>IF(OR($A41="",$B41="",$C41=""),"",B41*'MPTO_working_3-way'!$I40)</f>
        <v>3.579000135482997</v>
      </c>
      <c r="G41" s="22">
        <f>IF(OR($A41="",$B41="",$C41=""),"",C41*'MPTO_working_3-way'!$I40)</f>
        <v>2.4888449218013946</v>
      </c>
      <c r="H41" s="17">
        <f>IF(OR($A41="",$B41="",$C41=""),"",'MPTO_working_3-way'!E40)</f>
        <v>3.1408408222358446</v>
      </c>
      <c r="I41" s="21">
        <f>IF(OR($A41="",$B41="",$C41=""),"",'MPTO_working_3-way'!F40)</f>
        <v>3.5987592166737965</v>
      </c>
      <c r="J41" s="22">
        <f>IF(OR($A41="",$B41="",$C41=""),"",'MPTO_working_3-way'!G40)</f>
        <v>2.4768392685868279</v>
      </c>
      <c r="K41" s="17">
        <f>IF(OR($A41="",$B41="",$C41=""),"",'OddsRatio_working_3-way'!H40)</f>
        <v>3.1398551362047713</v>
      </c>
      <c r="L41" s="21">
        <f>IF(OR($A41="",$B41="",$C41=""),"",'OddsRatio_working_3-way'!I40)</f>
        <v>3.5887027989208948</v>
      </c>
      <c r="M41" s="22">
        <f>IF(OR($A41="",$B41="",$C41=""),"",'OddsRatio_working_3-way'!J40)</f>
        <v>2.482241118736964</v>
      </c>
      <c r="N41" s="23">
        <f t="shared" si="16"/>
        <v>31.879954271177972</v>
      </c>
      <c r="O41" s="24">
        <f t="shared" si="17"/>
        <v>27.940764519279544</v>
      </c>
      <c r="P41" s="24">
        <f t="shared" si="18"/>
        <v>40.179281209542481</v>
      </c>
      <c r="Q41" t="s">
        <v>277</v>
      </c>
      <c r="R41" t="s">
        <v>344</v>
      </c>
      <c r="S41" s="48" t="s">
        <v>450</v>
      </c>
      <c r="T41" s="35">
        <v>100</v>
      </c>
      <c r="U41" s="35">
        <f t="shared" si="19"/>
        <v>48.186528497409334</v>
      </c>
      <c r="V41" s="35">
        <f t="shared" si="20"/>
        <v>72.222222222222229</v>
      </c>
      <c r="W41" s="35">
        <f t="shared" si="21"/>
        <v>76.798143851508115</v>
      </c>
      <c r="X41" s="35">
        <f t="shared" si="22"/>
        <v>50.979633926269663</v>
      </c>
      <c r="Y41" s="35">
        <f t="shared" si="23"/>
        <v>75.015327651082558</v>
      </c>
      <c r="Z41" s="35">
        <f t="shared" si="24"/>
        <v>79.591249280368459</v>
      </c>
      <c r="AA41" s="35">
        <f t="shared" si="25"/>
        <v>-2.7931054288603292</v>
      </c>
      <c r="AB41" s="35">
        <f t="shared" si="26"/>
        <v>-2.7931054288603292</v>
      </c>
      <c r="AC41" s="35">
        <f t="shared" si="27"/>
        <v>-2.7931054288603434</v>
      </c>
      <c r="AD41" s="36"/>
      <c r="AE41" s="36"/>
      <c r="AF41">
        <v>2.16</v>
      </c>
      <c r="AG41">
        <v>1.75</v>
      </c>
      <c r="AH41" s="36"/>
      <c r="AI41" s="36"/>
      <c r="AJ41" t="s">
        <v>301</v>
      </c>
    </row>
    <row r="42" spans="1:36" ht="15" x14ac:dyDescent="0.25">
      <c r="A42">
        <v>1.93</v>
      </c>
      <c r="B42">
        <v>3.6</v>
      </c>
      <c r="C42">
        <v>4.3099999999999996</v>
      </c>
      <c r="D42" s="20">
        <f t="shared" si="3"/>
        <v>2.7931054288603319E-2</v>
      </c>
      <c r="E42" s="17">
        <f>IF(OR($A42="",$B42="",$C42=""),"",A42*'MPTO_working_3-way'!$I41)</f>
        <v>1.9839069347770044</v>
      </c>
      <c r="F42" s="21">
        <f>IF(OR($A42="",$B42="",$C42=""),"",B42*'MPTO_working_3-way'!$I41)</f>
        <v>3.7005517954389719</v>
      </c>
      <c r="G42" s="22">
        <f>IF(OR($A42="",$B42="",$C42=""),"",C42*'MPTO_working_3-way'!$I41)</f>
        <v>4.4303828439838799</v>
      </c>
      <c r="H42" s="17">
        <f>IF(OR($A42="",$B42="",$C42=""),"",'MPTO_working_3-way'!E41)</f>
        <v>1.9653146970636324</v>
      </c>
      <c r="I42" s="21">
        <f>IF(OR($A42="",$B42="",$C42=""),"",'MPTO_working_3-way'!F41)</f>
        <v>3.7248466735880537</v>
      </c>
      <c r="J42" s="22">
        <f>IF(OR($A42="",$B42="",$C42=""),"",'MPTO_working_3-way'!G41)</f>
        <v>4.4901802216959776</v>
      </c>
      <c r="K42" s="17">
        <f>IF(OR($A42="",$B42="",$C42=""),"",'OddsRatio_working_3-way'!H41)</f>
        <v>1.9725396578775607</v>
      </c>
      <c r="L42" s="21">
        <f>IF(OR($A42="",$B42="",$C42=""),"",'OddsRatio_working_3-way'!I41)</f>
        <v>3.718928075786728</v>
      </c>
      <c r="M42" s="22">
        <f>IF(OR($A42="",$B42="",$C42=""),"",'OddsRatio_working_3-way'!J41)</f>
        <v>4.4614045887900264</v>
      </c>
      <c r="N42" s="23">
        <f t="shared" si="16"/>
        <v>50.405590225551698</v>
      </c>
      <c r="O42" s="24">
        <f t="shared" si="17"/>
        <v>27.022996982031884</v>
      </c>
      <c r="P42" s="24">
        <f t="shared" si="18"/>
        <v>22.571412792416425</v>
      </c>
      <c r="Q42" t="s">
        <v>342</v>
      </c>
      <c r="R42" t="s">
        <v>339</v>
      </c>
      <c r="S42" s="48" t="s">
        <v>450</v>
      </c>
      <c r="T42" s="35">
        <v>100</v>
      </c>
      <c r="U42" s="35">
        <f t="shared" si="19"/>
        <v>76.19047619047619</v>
      </c>
      <c r="V42" s="35">
        <f t="shared" si="20"/>
        <v>71.671388101982998</v>
      </c>
      <c r="W42" s="35">
        <f t="shared" si="21"/>
        <v>49.238578680203041</v>
      </c>
      <c r="X42" s="35">
        <f t="shared" si="22"/>
        <v>79.090033217813954</v>
      </c>
      <c r="Y42" s="35">
        <f t="shared" si="23"/>
        <v>74.570945129320762</v>
      </c>
      <c r="Z42" s="35">
        <f t="shared" si="24"/>
        <v>52.138135707540798</v>
      </c>
      <c r="AA42" s="35">
        <f t="shared" si="25"/>
        <v>-2.8995570273377638</v>
      </c>
      <c r="AB42" s="35">
        <f t="shared" si="26"/>
        <v>-2.8995570273377638</v>
      </c>
      <c r="AC42" s="35">
        <f t="shared" si="27"/>
        <v>-2.8995570273377567</v>
      </c>
      <c r="AF42">
        <v>2.1</v>
      </c>
      <c r="AG42">
        <v>1.79</v>
      </c>
      <c r="AJ42" t="s">
        <v>301</v>
      </c>
    </row>
    <row r="43" spans="1:36" ht="15" x14ac:dyDescent="0.25">
      <c r="A43">
        <v>4.2</v>
      </c>
      <c r="B43">
        <v>3.53</v>
      </c>
      <c r="C43">
        <v>1.97</v>
      </c>
      <c r="D43" s="20">
        <f t="shared" si="3"/>
        <v>2.8995570273377513E-2</v>
      </c>
      <c r="E43" s="17">
        <f>IF(OR($A43="",$B43="",$C43=""),"",A43*'MPTO_working_3-way'!$I42)</f>
        <v>4.3217813951481858</v>
      </c>
      <c r="F43" s="21">
        <f>IF(OR($A43="",$B43="",$C43=""),"",B43*'MPTO_working_3-way'!$I42)</f>
        <v>3.6323543630650224</v>
      </c>
      <c r="G43" s="22">
        <f>IF(OR($A43="",$B43="",$C43=""),"",C43*'MPTO_working_3-way'!$I42)</f>
        <v>2.0271212734385538</v>
      </c>
      <c r="H43" s="17">
        <f>IF(OR($A43="",$B43="",$C43=""),"",'MPTO_working_3-way'!E42)</f>
        <v>4.3777077872959946</v>
      </c>
      <c r="I43" s="21">
        <f>IF(OR($A43="",$B43="",$C43=""),"",'MPTO_working_3-way'!F42)</f>
        <v>3.654691196540413</v>
      </c>
      <c r="J43" s="22">
        <f>IF(OR($A43="",$B43="",$C43=""),"",'MPTO_working_3-way'!G42)</f>
        <v>2.0082376982300705</v>
      </c>
      <c r="K43" s="17">
        <f>IF(OR($A43="",$B43="",$C43=""),"",'OddsRatio_working_3-way'!H42)</f>
        <v>4.350673042549511</v>
      </c>
      <c r="L43" s="21">
        <f>IF(OR($A43="",$B43="",$C43=""),"",'OddsRatio_working_3-way'!I42)</f>
        <v>3.6491258742657067</v>
      </c>
      <c r="M43" s="22">
        <f>IF(OR($A43="",$B43="",$C43=""),"",'OddsRatio_working_3-way'!J42)</f>
        <v>2.0156727660228206</v>
      </c>
      <c r="N43" s="23">
        <f t="shared" si="16"/>
        <v>23.138606712561682</v>
      </c>
      <c r="O43" s="24">
        <f t="shared" si="17"/>
        <v>27.530353595682456</v>
      </c>
      <c r="P43" s="24">
        <f t="shared" si="18"/>
        <v>49.331039691755869</v>
      </c>
      <c r="Q43" t="s">
        <v>414</v>
      </c>
      <c r="R43" t="s">
        <v>278</v>
      </c>
      <c r="S43" s="48" t="s">
        <v>450</v>
      </c>
      <c r="T43" s="35">
        <v>100</v>
      </c>
      <c r="U43" s="35">
        <f t="shared" si="19"/>
        <v>54.954954954954964</v>
      </c>
      <c r="V43" s="35">
        <f t="shared" si="20"/>
        <v>69.325153374233125</v>
      </c>
      <c r="W43" s="35">
        <f t="shared" si="21"/>
        <v>73.045822102425873</v>
      </c>
      <c r="X43" s="35">
        <f t="shared" si="22"/>
        <v>57.629024523341002</v>
      </c>
      <c r="Y43" s="35">
        <f t="shared" si="23"/>
        <v>71.999222942619156</v>
      </c>
      <c r="Z43" s="35">
        <f t="shared" si="24"/>
        <v>75.719891670811919</v>
      </c>
      <c r="AA43" s="35">
        <f t="shared" si="25"/>
        <v>-2.674069568386038</v>
      </c>
      <c r="AB43" s="35">
        <f t="shared" si="26"/>
        <v>-2.6740695683860309</v>
      </c>
      <c r="AC43" s="35">
        <f t="shared" si="27"/>
        <v>-2.6740695683860451</v>
      </c>
      <c r="AF43">
        <v>2.0099999999999998</v>
      </c>
      <c r="AG43">
        <v>1.88</v>
      </c>
      <c r="AJ43" t="s">
        <v>301</v>
      </c>
    </row>
    <row r="44" spans="1:36" ht="15" x14ac:dyDescent="0.25">
      <c r="A44">
        <v>2.2200000000000002</v>
      </c>
      <c r="B44">
        <v>3.26</v>
      </c>
      <c r="C44">
        <v>3.71</v>
      </c>
      <c r="D44" s="20">
        <f t="shared" si="3"/>
        <v>2.6740695683860283E-2</v>
      </c>
      <c r="E44" s="17">
        <f>IF(OR($A44="",$B44="",$C44=""),"",A44*'MPTO_working_3-way'!$I43)</f>
        <v>2.2793643444181702</v>
      </c>
      <c r="F44" s="21">
        <f>IF(OR($A44="",$B44="",$C44=""),"",B44*'MPTO_working_3-way'!$I43)</f>
        <v>3.3471746679293841</v>
      </c>
      <c r="G44" s="22">
        <f>IF(OR($A44="",$B44="",$C44=""),"",C44*'MPTO_working_3-way'!$I43)</f>
        <v>3.8092079809871215</v>
      </c>
      <c r="H44" s="17">
        <f>IF(OR($A44="",$B44="",$C44=""),"",'MPTO_working_3-way'!E43)</f>
        <v>2.2648164478854018</v>
      </c>
      <c r="I44" s="21">
        <f>IF(OR($A44="",$B44="",$C44=""),"",'MPTO_working_3-way'!F43)</f>
        <v>3.3575648674573193</v>
      </c>
      <c r="J44" s="22">
        <f>IF(OR($A44="",$B44="",$C44=""),"",'MPTO_working_3-way'!G43)</f>
        <v>3.83688314331045</v>
      </c>
      <c r="K44" s="17">
        <f>IF(OR($A44="",$B44="",$C44=""),"",'OddsRatio_working_3-way'!H43)</f>
        <v>2.2709978687393444</v>
      </c>
      <c r="L44" s="21">
        <f>IF(OR($A44="",$B44="",$C44=""),"",'OddsRatio_working_3-way'!I43)</f>
        <v>3.3544714617630471</v>
      </c>
      <c r="M44" s="22">
        <f>IF(OR($A44="",$B44="",$C44=""),"",'OddsRatio_working_3-way'!J43)</f>
        <v>3.8232821510521493</v>
      </c>
      <c r="N44" s="23">
        <f t="shared" si="16"/>
        <v>43.871880441091122</v>
      </c>
      <c r="O44" s="24">
        <f t="shared" si="17"/>
        <v>29.875943122460829</v>
      </c>
      <c r="P44" s="24">
        <f t="shared" si="18"/>
        <v>26.25217643644806</v>
      </c>
      <c r="Q44" t="s">
        <v>345</v>
      </c>
      <c r="R44" t="s">
        <v>351</v>
      </c>
      <c r="S44" s="48" t="s">
        <v>450</v>
      </c>
      <c r="T44" s="35">
        <v>100</v>
      </c>
      <c r="U44" s="35">
        <f t="shared" si="19"/>
        <v>24.81203007518797</v>
      </c>
      <c r="V44" s="35">
        <f t="shared" si="20"/>
        <v>80.806142034548941</v>
      </c>
      <c r="W44" s="35">
        <f t="shared" si="21"/>
        <v>91.296779808529152</v>
      </c>
      <c r="X44" s="35">
        <f t="shared" si="22"/>
        <v>27.8970781569219</v>
      </c>
      <c r="Y44" s="35">
        <f t="shared" si="23"/>
        <v>83.891190116282871</v>
      </c>
      <c r="Z44" s="35">
        <f t="shared" si="24"/>
        <v>94.381827890263082</v>
      </c>
      <c r="AA44" s="35">
        <f t="shared" si="25"/>
        <v>-3.0850480817339303</v>
      </c>
      <c r="AB44" s="35">
        <f t="shared" si="26"/>
        <v>-3.0850480817339303</v>
      </c>
      <c r="AC44" s="35">
        <f t="shared" si="27"/>
        <v>-3.0850480817339303</v>
      </c>
      <c r="AF44">
        <v>2.27</v>
      </c>
      <c r="AG44">
        <v>1.68</v>
      </c>
      <c r="AJ44" t="s">
        <v>301</v>
      </c>
    </row>
    <row r="45" spans="1:36" ht="15" x14ac:dyDescent="0.25">
      <c r="A45">
        <v>1.33</v>
      </c>
      <c r="B45">
        <v>5.21</v>
      </c>
      <c r="C45">
        <v>11.49</v>
      </c>
      <c r="D45" s="20">
        <f t="shared" si="3"/>
        <v>3.0850480817339321E-2</v>
      </c>
      <c r="E45" s="17">
        <f>IF(OR($A45="",$B45="",$C45=""),"",A45*'MPTO_working_3-way'!$I44)</f>
        <v>1.3710311394870613</v>
      </c>
      <c r="F45" s="21">
        <f>IF(OR($A45="",$B45="",$C45=""),"",B45*'MPTO_working_3-way'!$I44)</f>
        <v>5.3707310050583379</v>
      </c>
      <c r="G45" s="22">
        <f>IF(OR($A45="",$B45="",$C45=""),"",C45*'MPTO_working_3-way'!$I44)</f>
        <v>11.844472024591228</v>
      </c>
      <c r="H45" s="17">
        <f>IF(OR($A45="",$B45="",$C45=""),"",'MPTO_working_3-way'!E44)</f>
        <v>1.3484427136919352</v>
      </c>
      <c r="I45" s="21">
        <f>IF(OR($A45="",$B45="",$C45=""),"",'MPTO_working_3-way'!F44)</f>
        <v>5.5049380766126195</v>
      </c>
      <c r="J45" s="22">
        <f>IF(OR($A45="",$B45="",$C45=""),"",'MPTO_working_3-way'!G44)</f>
        <v>13.029535246050045</v>
      </c>
      <c r="K45" s="17">
        <f>IF(OR($A45="",$B45="",$C45=""),"",'OddsRatio_working_3-way'!H44)</f>
        <v>1.3552354462056464</v>
      </c>
      <c r="L45" s="21">
        <f>IF(OR($A45="",$B45="",$C45=""),"",'OddsRatio_working_3-way'!I44)</f>
        <v>5.5319431167447632</v>
      </c>
      <c r="M45" s="22">
        <f>IF(OR($A45="",$B45="",$C45=""),"",'OddsRatio_working_3-way'!J44)</f>
        <v>12.292181305143126</v>
      </c>
      <c r="N45" s="23">
        <f t="shared" si="16"/>
        <v>72.93780361357264</v>
      </c>
      <c r="O45" s="24">
        <f t="shared" si="17"/>
        <v>18.619439310182653</v>
      </c>
      <c r="P45" s="24">
        <f t="shared" si="18"/>
        <v>8.4427570762447015</v>
      </c>
      <c r="Q45" t="s">
        <v>354</v>
      </c>
      <c r="R45" t="s">
        <v>349</v>
      </c>
      <c r="S45" s="48" t="s">
        <v>450</v>
      </c>
      <c r="T45" s="35">
        <v>100</v>
      </c>
      <c r="U45" s="35">
        <f t="shared" si="19"/>
        <v>50</v>
      </c>
      <c r="V45" s="35">
        <f t="shared" si="20"/>
        <v>72.602739726027394</v>
      </c>
      <c r="W45" s="35">
        <f t="shared" si="21"/>
        <v>72.826086956521735</v>
      </c>
      <c r="X45" s="35">
        <f t="shared" si="22"/>
        <v>54.571173317450864</v>
      </c>
      <c r="Y45" s="35">
        <f t="shared" si="23"/>
        <v>77.173913043478265</v>
      </c>
      <c r="Z45" s="35">
        <f t="shared" si="24"/>
        <v>77.397260273972606</v>
      </c>
      <c r="AA45" s="35">
        <f t="shared" si="25"/>
        <v>-4.5711733174508637</v>
      </c>
      <c r="AB45" s="35">
        <f t="shared" si="26"/>
        <v>-4.5711733174508709</v>
      </c>
      <c r="AC45" s="35">
        <f t="shared" si="27"/>
        <v>-4.5711733174508709</v>
      </c>
      <c r="AF45">
        <v>1.83</v>
      </c>
      <c r="AG45">
        <v>2.06</v>
      </c>
      <c r="AJ45" t="s">
        <v>301</v>
      </c>
    </row>
    <row r="46" spans="1:36" ht="15" x14ac:dyDescent="0.25">
      <c r="A46">
        <v>2</v>
      </c>
      <c r="B46">
        <v>3.65</v>
      </c>
      <c r="C46">
        <v>3.68</v>
      </c>
      <c r="D46" s="20">
        <f t="shared" si="3"/>
        <v>4.5711733174508495E-2</v>
      </c>
      <c r="E46" s="17">
        <f>IF(OR($A46="",$B46="",$C46=""),"",A46*'MPTO_working_3-way'!$I45)</f>
        <v>2.091423466349017</v>
      </c>
      <c r="F46" s="21">
        <f>IF(OR($A46="",$B46="",$C46=""),"",B46*'MPTO_working_3-way'!$I45)</f>
        <v>3.8168478260869558</v>
      </c>
      <c r="G46" s="22">
        <f>IF(OR($A46="",$B46="",$C46=""),"",C46*'MPTO_working_3-way'!$I45)</f>
        <v>3.8482191780821915</v>
      </c>
      <c r="H46" s="17">
        <f>IF(OR($A46="",$B46="",$C46=""),"",'MPTO_working_3-way'!E45)</f>
        <v>2.0628647486433906</v>
      </c>
      <c r="I46" s="21">
        <f>IF(OR($A46="",$B46="",$C46=""),"",'MPTO_working_3-way'!F45)</f>
        <v>3.8649530021101084</v>
      </c>
      <c r="J46" s="22">
        <f>IF(OR($A46="",$B46="",$C46=""),"",'MPTO_working_3-way'!G45)</f>
        <v>3.8986068111455103</v>
      </c>
      <c r="K46" s="17">
        <f>IF(OR($A46="",$B46="",$C46=""),"",'OddsRatio_working_3-way'!H45)</f>
        <v>2.0740124103983519</v>
      </c>
      <c r="L46" s="21">
        <f>IF(OR($A46="",$B46="",$C46=""),"",'OddsRatio_working_3-way'!I45)</f>
        <v>3.8461328875556333</v>
      </c>
      <c r="M46" s="22">
        <f>IF(OR($A46="",$B46="",$C46=""),"",'OddsRatio_working_3-way'!J45)</f>
        <v>3.8783532598675841</v>
      </c>
      <c r="N46" s="23">
        <f t="shared" si="16"/>
        <v>47.814324362807923</v>
      </c>
      <c r="O46" s="24">
        <f t="shared" si="17"/>
        <v>26.199629787839957</v>
      </c>
      <c r="P46" s="24">
        <f t="shared" si="18"/>
        <v>25.986045849352131</v>
      </c>
      <c r="Q46" t="s">
        <v>120</v>
      </c>
      <c r="R46" t="s">
        <v>279</v>
      </c>
      <c r="S46" s="48" t="s">
        <v>450</v>
      </c>
      <c r="T46" s="35">
        <v>100</v>
      </c>
      <c r="U46" s="35">
        <f t="shared" si="19"/>
        <v>48.979591836734699</v>
      </c>
      <c r="V46" s="35">
        <f t="shared" si="20"/>
        <v>71.988795518207283</v>
      </c>
      <c r="W46" s="35">
        <f t="shared" si="21"/>
        <v>74.424552429667528</v>
      </c>
      <c r="X46" s="35">
        <f t="shared" si="22"/>
        <v>53.586652052125203</v>
      </c>
      <c r="Y46" s="35">
        <f t="shared" si="23"/>
        <v>76.595855733597801</v>
      </c>
      <c r="Z46" s="35">
        <f t="shared" si="24"/>
        <v>79.031612645058019</v>
      </c>
      <c r="AA46" s="35">
        <f t="shared" si="25"/>
        <v>-4.6070602153905043</v>
      </c>
      <c r="AB46" s="35">
        <f t="shared" si="26"/>
        <v>-4.6070602153905185</v>
      </c>
      <c r="AC46" s="35">
        <f t="shared" si="27"/>
        <v>-4.60706021539049</v>
      </c>
      <c r="AF46">
        <v>1.94</v>
      </c>
      <c r="AG46">
        <v>1.89</v>
      </c>
      <c r="AJ46" t="s">
        <v>87</v>
      </c>
    </row>
    <row r="47" spans="1:36" ht="15" x14ac:dyDescent="0.25">
      <c r="A47">
        <v>1.96</v>
      </c>
      <c r="B47">
        <v>3.57</v>
      </c>
      <c r="C47">
        <v>3.91</v>
      </c>
      <c r="D47" s="20">
        <f t="shared" si="3"/>
        <v>4.6070602153905016E-2</v>
      </c>
      <c r="E47" s="17">
        <f>IF(OR($A47="",$B47="",$C47=""),"",A47*'MPTO_working_3-way'!$I46)</f>
        <v>2.0502983802216539</v>
      </c>
      <c r="F47" s="21">
        <f>IF(OR($A47="",$B47="",$C47=""),"",B47*'MPTO_working_3-way'!$I46)</f>
        <v>3.7344720496894408</v>
      </c>
      <c r="G47" s="22">
        <f>IF(OR($A47="",$B47="",$C47=""),"",C47*'MPTO_working_3-way'!$I46)</f>
        <v>4.0901360544217686</v>
      </c>
      <c r="H47" s="17">
        <f>IF(OR($A47="",$B47="",$C47=""),"",'MPTO_working_3-way'!E46)</f>
        <v>2.0208257644122023</v>
      </c>
      <c r="I47" s="21">
        <f>IF(OR($A47="",$B47="",$C47=""),"",'MPTO_working_3-way'!F46)</f>
        <v>3.7770743888548144</v>
      </c>
      <c r="J47" s="22">
        <f>IF(OR($A47="",$B47="",$C47=""),"",'MPTO_working_3-way'!G46)</f>
        <v>4.1597751616327319</v>
      </c>
      <c r="K47" s="17">
        <f>IF(OR($A47="",$B47="",$C47=""),"",'OddsRatio_working_3-way'!H46)</f>
        <v>2.0322010455071218</v>
      </c>
      <c r="L47" s="21">
        <f>IF(OR($A47="",$B47="",$C47=""),"",'OddsRatio_working_3-way'!I46)</f>
        <v>3.7632882155763583</v>
      </c>
      <c r="M47" s="22">
        <f>IF(OR($A47="",$B47="",$C47=""),"",'OddsRatio_working_3-way'!J46)</f>
        <v>4.1288594191934642</v>
      </c>
      <c r="N47" s="23">
        <f t="shared" si="16"/>
        <v>48.773388773388774</v>
      </c>
      <c r="O47" s="24">
        <f t="shared" si="17"/>
        <v>26.777546777546778</v>
      </c>
      <c r="P47" s="24">
        <f t="shared" si="18"/>
        <v>24.449064449064451</v>
      </c>
      <c r="Q47" t="s">
        <v>359</v>
      </c>
      <c r="R47" t="s">
        <v>293</v>
      </c>
      <c r="S47" s="48" t="s">
        <v>450</v>
      </c>
      <c r="T47" s="35">
        <v>100</v>
      </c>
      <c r="U47" s="35">
        <f t="shared" si="19"/>
        <v>42.528735632183903</v>
      </c>
      <c r="V47" s="35">
        <f t="shared" si="20"/>
        <v>73.958333333333343</v>
      </c>
      <c r="W47" s="35">
        <f t="shared" si="21"/>
        <v>78.858350951374206</v>
      </c>
      <c r="X47" s="35">
        <f t="shared" si="22"/>
        <v>47.183315715292466</v>
      </c>
      <c r="Y47" s="35">
        <f t="shared" si="23"/>
        <v>78.61291341644187</v>
      </c>
      <c r="Z47" s="35">
        <f t="shared" si="24"/>
        <v>83.512931034482762</v>
      </c>
      <c r="AA47" s="35">
        <f t="shared" si="25"/>
        <v>-4.6545800831085629</v>
      </c>
      <c r="AB47" s="35">
        <f t="shared" si="26"/>
        <v>-4.6545800831085273</v>
      </c>
      <c r="AC47" s="35">
        <f t="shared" si="27"/>
        <v>-4.6545800831085558</v>
      </c>
      <c r="AF47">
        <v>1.85</v>
      </c>
      <c r="AG47">
        <v>1.99</v>
      </c>
      <c r="AJ47" t="s">
        <v>87</v>
      </c>
    </row>
    <row r="48" spans="1:36" ht="15" x14ac:dyDescent="0.25">
      <c r="A48">
        <v>1.74</v>
      </c>
      <c r="B48">
        <v>3.84</v>
      </c>
      <c r="C48">
        <v>4.7300000000000004</v>
      </c>
      <c r="D48" s="20">
        <f t="shared" si="3"/>
        <v>4.6545800831085504E-2</v>
      </c>
      <c r="E48" s="17">
        <f>IF(OR($A48="",$B48="",$C48=""),"",A48*'MPTO_working_3-way'!$I47)</f>
        <v>1.8209896934460887</v>
      </c>
      <c r="F48" s="21">
        <f>IF(OR($A48="",$B48="",$C48=""),"",B48*'MPTO_working_3-way'!$I47)</f>
        <v>4.0187358751913678</v>
      </c>
      <c r="G48" s="22">
        <f>IF(OR($A48="",$B48="",$C48=""),"",C48*'MPTO_working_3-way'!$I47)</f>
        <v>4.9501616379310347</v>
      </c>
      <c r="H48" s="17">
        <f>IF(OR($A48="",$B48="",$C48=""),"",'MPTO_working_3-way'!E47)</f>
        <v>1.7882773446465019</v>
      </c>
      <c r="I48" s="21">
        <f>IF(OR($A48="",$B48="",$C48=""),"",'MPTO_working_3-way'!F47)</f>
        <v>4.0832759679249842</v>
      </c>
      <c r="J48" s="22">
        <f>IF(OR($A48="",$B48="",$C48=""),"",'MPTO_working_3-way'!G47)</f>
        <v>5.1046133450143234</v>
      </c>
      <c r="K48" s="17">
        <f>IF(OR($A48="",$B48="",$C48=""),"",'OddsRatio_working_3-way'!H47)</f>
        <v>1.7999331182706477</v>
      </c>
      <c r="L48" s="21">
        <f>IF(OR($A48="",$B48="",$C48=""),"",'OddsRatio_working_3-way'!I47)</f>
        <v>4.0700135890387026</v>
      </c>
      <c r="M48" s="22">
        <f>IF(OR($A48="",$B48="",$C48=""),"",'OddsRatio_working_3-way'!J47)</f>
        <v>5.0320953123642109</v>
      </c>
      <c r="N48" s="23">
        <f t="shared" si="16"/>
        <v>54.915192743764173</v>
      </c>
      <c r="O48" s="24">
        <f t="shared" si="17"/>
        <v>24.883446712018145</v>
      </c>
      <c r="P48" s="24">
        <f t="shared" si="18"/>
        <v>20.201360544217685</v>
      </c>
      <c r="Q48" t="s">
        <v>294</v>
      </c>
      <c r="R48" t="s">
        <v>71</v>
      </c>
      <c r="S48" s="48" t="s">
        <v>450</v>
      </c>
      <c r="T48" s="35">
        <v>100</v>
      </c>
      <c r="U48" s="35">
        <f t="shared" si="19"/>
        <v>45.355191256830594</v>
      </c>
      <c r="V48" s="35">
        <f t="shared" si="20"/>
        <v>71.264367816091948</v>
      </c>
      <c r="W48" s="35">
        <f t="shared" si="21"/>
        <v>78.81355932203391</v>
      </c>
      <c r="X48" s="35">
        <f t="shared" si="22"/>
        <v>49.922072861874142</v>
      </c>
      <c r="Y48" s="35">
        <f t="shared" si="23"/>
        <v>75.831249421135496</v>
      </c>
      <c r="Z48" s="35">
        <f t="shared" si="24"/>
        <v>83.380440927077444</v>
      </c>
      <c r="AA48" s="35">
        <f t="shared" si="25"/>
        <v>-4.5668816050435481</v>
      </c>
      <c r="AB48" s="35">
        <f t="shared" si="26"/>
        <v>-4.5668816050435481</v>
      </c>
      <c r="AC48" s="35">
        <f t="shared" si="27"/>
        <v>-4.5668816050435339</v>
      </c>
      <c r="AF48">
        <v>1.89</v>
      </c>
      <c r="AG48">
        <v>1.94</v>
      </c>
      <c r="AJ48" t="s">
        <v>87</v>
      </c>
    </row>
    <row r="49" spans="1:36" ht="15" x14ac:dyDescent="0.25">
      <c r="A49">
        <v>1.83</v>
      </c>
      <c r="B49">
        <v>3.48</v>
      </c>
      <c r="C49">
        <v>4.72</v>
      </c>
      <c r="D49" s="20">
        <f t="shared" si="3"/>
        <v>4.566881605043549E-2</v>
      </c>
      <c r="E49" s="17">
        <f>IF(OR($A49="",$B49="",$C49=""),"",A49*'MPTO_working_3-way'!$I48)</f>
        <v>1.913573933372297</v>
      </c>
      <c r="F49" s="21">
        <f>IF(OR($A49="",$B49="",$C49=""),"",B49*'MPTO_working_3-way'!$I48)</f>
        <v>3.6389274798555156</v>
      </c>
      <c r="G49" s="22">
        <f>IF(OR($A49="",$B49="",$C49=""),"",C49*'MPTO_working_3-way'!$I48)</f>
        <v>4.9355568117580555</v>
      </c>
      <c r="H49" s="17">
        <f>IF(OR($A49="",$B49="",$C49=""),"",'MPTO_working_3-way'!E48)</f>
        <v>1.8824409995581168</v>
      </c>
      <c r="I49" s="21">
        <f>IF(OR($A49="",$B49="",$C49=""),"",'MPTO_working_3-way'!F48)</f>
        <v>3.6746686070051697</v>
      </c>
      <c r="J49" s="22">
        <f>IF(OR($A49="",$B49="",$C49=""),"",'MPTO_working_3-way'!G48)</f>
        <v>5.0853973461532211</v>
      </c>
      <c r="K49" s="17">
        <f>IF(OR($A49="",$B49="",$C49=""),"",'OddsRatio_working_3-way'!H48)</f>
        <v>1.8941444359322837</v>
      </c>
      <c r="L49" s="21">
        <f>IF(OR($A49="",$B49="",$C49=""),"",'OddsRatio_working_3-way'!I48)</f>
        <v>3.6716604832675466</v>
      </c>
      <c r="M49" s="22">
        <f>IF(OR($A49="",$B49="",$C49=""),"",'OddsRatio_working_3-way'!J48)</f>
        <v>5.0074907249013201</v>
      </c>
      <c r="N49" s="23">
        <f t="shared" si="16"/>
        <v>52.258236933531855</v>
      </c>
      <c r="O49" s="24">
        <f t="shared" si="17"/>
        <v>27.480624594357273</v>
      </c>
      <c r="P49" s="24">
        <f t="shared" si="18"/>
        <v>20.261138472110868</v>
      </c>
      <c r="Q49" t="s">
        <v>100</v>
      </c>
      <c r="R49" t="s">
        <v>69</v>
      </c>
      <c r="S49" s="48" t="s">
        <v>450</v>
      </c>
      <c r="T49" s="35">
        <v>100</v>
      </c>
      <c r="U49" s="35">
        <f t="shared" si="19"/>
        <v>25.925925925925924</v>
      </c>
      <c r="V49" s="35">
        <f t="shared" si="20"/>
        <v>80.198019801980209</v>
      </c>
      <c r="W49" s="35">
        <f t="shared" si="21"/>
        <v>88.776655443322113</v>
      </c>
      <c r="X49" s="35">
        <f t="shared" si="22"/>
        <v>31.025324754697692</v>
      </c>
      <c r="Y49" s="35">
        <f t="shared" si="23"/>
        <v>85.297418630751963</v>
      </c>
      <c r="Z49" s="35">
        <f t="shared" si="24"/>
        <v>93.876054272093867</v>
      </c>
      <c r="AA49" s="35">
        <f t="shared" si="25"/>
        <v>-5.0993988287717684</v>
      </c>
      <c r="AB49" s="35">
        <f t="shared" si="26"/>
        <v>-5.0993988287717542</v>
      </c>
      <c r="AC49" s="35">
        <f t="shared" si="27"/>
        <v>-5.0993988287717542</v>
      </c>
      <c r="AF49">
        <v>1.95</v>
      </c>
      <c r="AG49">
        <v>1.88</v>
      </c>
      <c r="AJ49" t="s">
        <v>87</v>
      </c>
    </row>
    <row r="50" spans="1:36" ht="15" x14ac:dyDescent="0.25">
      <c r="A50">
        <v>1.35</v>
      </c>
      <c r="B50">
        <v>5.05</v>
      </c>
      <c r="C50">
        <v>8.91</v>
      </c>
      <c r="D50" s="20">
        <f t="shared" si="3"/>
        <v>5.0993988287717507E-2</v>
      </c>
      <c r="E50" s="17">
        <f>IF(OR($A50="",$B50="",$C50=""),"",A50*'MPTO_working_3-way'!$I49)</f>
        <v>1.4188418841884187</v>
      </c>
      <c r="F50" s="21">
        <f>IF(OR($A50="",$B50="",$C50=""),"",B50*'MPTO_working_3-way'!$I49)</f>
        <v>5.3075196408529735</v>
      </c>
      <c r="G50" s="22">
        <f>IF(OR($A50="",$B50="",$C50=""),"",C50*'MPTO_working_3-way'!$I49)</f>
        <v>9.3643564356435629</v>
      </c>
      <c r="H50" s="17">
        <f>IF(OR($A50="",$B50="",$C50=""),"",'MPTO_working_3-way'!E49)</f>
        <v>1.3817064245538433</v>
      </c>
      <c r="I50" s="21">
        <f>IF(OR($A50="",$B50="",$C50=""),"",'MPTO_working_3-way'!F49)</f>
        <v>5.5241963536657712</v>
      </c>
      <c r="J50" s="22">
        <f>IF(OR($A50="",$B50="",$C50=""),"",'MPTO_working_3-way'!G49)</f>
        <v>10.500291703939942</v>
      </c>
      <c r="K50" s="17">
        <f>IF(OR($A50="",$B50="",$C50=""),"",'OddsRatio_working_3-way'!H49)</f>
        <v>1.3924040536299591</v>
      </c>
      <c r="L50" s="21">
        <f>IF(OR($A50="",$B50="",$C50=""),"",'OddsRatio_working_3-way'!I49)</f>
        <v>5.5406754777180991</v>
      </c>
      <c r="M50" s="22">
        <f>IF(OR($A50="",$B50="",$C50=""),"",'OddsRatio_working_3-way'!J49)</f>
        <v>9.8683316120370765</v>
      </c>
      <c r="N50" s="23">
        <f t="shared" si="16"/>
        <v>70.480016916895764</v>
      </c>
      <c r="O50" s="24">
        <f t="shared" si="17"/>
        <v>18.84119264115035</v>
      </c>
      <c r="P50" s="24">
        <f t="shared" si="18"/>
        <v>10.678790441953904</v>
      </c>
      <c r="Q50" t="s">
        <v>73</v>
      </c>
      <c r="R50" t="s">
        <v>130</v>
      </c>
      <c r="S50" s="48" t="s">
        <v>450</v>
      </c>
      <c r="T50" s="35">
        <v>100</v>
      </c>
      <c r="U50" s="35">
        <f t="shared" si="19"/>
        <v>76.580796252927385</v>
      </c>
      <c r="V50" s="35">
        <f t="shared" si="20"/>
        <v>73.544973544973558</v>
      </c>
      <c r="W50" s="35">
        <f t="shared" si="21"/>
        <v>45.054945054945051</v>
      </c>
      <c r="X50" s="35">
        <f t="shared" si="22"/>
        <v>81.40008140008139</v>
      </c>
      <c r="Y50" s="35">
        <f t="shared" si="23"/>
        <v>78.364258692127535</v>
      </c>
      <c r="Z50" s="35">
        <f t="shared" si="24"/>
        <v>49.874230202099056</v>
      </c>
      <c r="AA50" s="35">
        <f t="shared" si="25"/>
        <v>-4.8192851471540052</v>
      </c>
      <c r="AB50" s="35">
        <f t="shared" si="26"/>
        <v>-4.8192851471539768</v>
      </c>
      <c r="AC50" s="35">
        <f t="shared" si="27"/>
        <v>-4.8192851471540052</v>
      </c>
      <c r="AF50">
        <v>1.72</v>
      </c>
      <c r="AG50">
        <v>2.14</v>
      </c>
      <c r="AJ50" t="s">
        <v>87</v>
      </c>
    </row>
    <row r="51" spans="1:36" ht="15" x14ac:dyDescent="0.25">
      <c r="A51">
        <v>4.2699999999999996</v>
      </c>
      <c r="B51">
        <v>3.78</v>
      </c>
      <c r="C51">
        <v>1.82</v>
      </c>
      <c r="D51" s="20">
        <f t="shared" si="3"/>
        <v>4.8192851471539955E-2</v>
      </c>
      <c r="E51" s="17">
        <f>IF(OR($A51="",$B51="",$C51=""),"",A51*'MPTO_working_3-way'!$I50)</f>
        <v>4.4757834757834756</v>
      </c>
      <c r="F51" s="21">
        <f>IF(OR($A51="",$B51="",$C51=""),"",B51*'MPTO_working_3-way'!$I50)</f>
        <v>3.962168978562421</v>
      </c>
      <c r="G51" s="22">
        <f>IF(OR($A51="",$B51="",$C51=""),"",C51*'MPTO_working_3-way'!$I50)</f>
        <v>1.9077109896782027</v>
      </c>
      <c r="H51" s="17">
        <f>IF(OR($A51="",$B51="",$C51=""),"",'MPTO_working_3-way'!E50)</f>
        <v>4.584469345514238</v>
      </c>
      <c r="I51" s="21">
        <f>IF(OR($A51="",$B51="",$C51=""),"",'MPTO_working_3-way'!F50)</f>
        <v>4.0243719065221475</v>
      </c>
      <c r="J51" s="22">
        <f>IF(OR($A51="",$B51="",$C51=""),"",'MPTO_working_3-way'!G50)</f>
        <v>1.8748139283733691</v>
      </c>
      <c r="K51" s="17">
        <f>IF(OR($A51="",$B51="",$C51=""),"",'OddsRatio_working_3-way'!H50)</f>
        <v>4.5365835766057518</v>
      </c>
      <c r="L51" s="21">
        <f>IF(OR($A51="",$B51="",$C51=""),"",'OddsRatio_working_3-way'!I50)</f>
        <v>4.0066368021296608</v>
      </c>
      <c r="M51" s="22">
        <f>IF(OR($A51="",$B51="",$C51=""),"",'OddsRatio_working_3-way'!J50)</f>
        <v>1.8868497042252959</v>
      </c>
      <c r="N51" s="23">
        <f t="shared" si="16"/>
        <v>22.342457033736473</v>
      </c>
      <c r="O51" s="24">
        <f t="shared" si="17"/>
        <v>25.238701464035646</v>
      </c>
      <c r="P51" s="24">
        <f t="shared" si="18"/>
        <v>52.418841502227885</v>
      </c>
      <c r="Q51" t="s">
        <v>355</v>
      </c>
      <c r="R51" t="s">
        <v>101</v>
      </c>
      <c r="S51" s="48" t="s">
        <v>450</v>
      </c>
      <c r="T51" s="35">
        <v>100</v>
      </c>
      <c r="U51" s="35">
        <f t="shared" si="19"/>
        <v>56.709956709956707</v>
      </c>
      <c r="V51" s="35">
        <f t="shared" si="20"/>
        <v>69.696969696969703</v>
      </c>
      <c r="W51" s="35">
        <f t="shared" si="21"/>
        <v>69.230769230769241</v>
      </c>
      <c r="X51" s="35">
        <f t="shared" si="22"/>
        <v>61.072261072261071</v>
      </c>
      <c r="Y51" s="35">
        <f t="shared" si="23"/>
        <v>74.05927405927406</v>
      </c>
      <c r="Z51" s="35">
        <f t="shared" si="24"/>
        <v>73.593073593073584</v>
      </c>
      <c r="AA51" s="35">
        <f t="shared" si="25"/>
        <v>-4.3623043623043642</v>
      </c>
      <c r="AB51" s="35">
        <f t="shared" si="26"/>
        <v>-4.3623043623043571</v>
      </c>
      <c r="AC51" s="35">
        <f t="shared" si="27"/>
        <v>-4.3623043623043429</v>
      </c>
      <c r="AF51">
        <v>1.74</v>
      </c>
      <c r="AG51">
        <v>2.12</v>
      </c>
      <c r="AJ51" t="s">
        <v>87</v>
      </c>
    </row>
    <row r="52" spans="1:36" ht="15" x14ac:dyDescent="0.25">
      <c r="A52">
        <v>2.31</v>
      </c>
      <c r="B52">
        <v>3.3</v>
      </c>
      <c r="C52">
        <v>3.25</v>
      </c>
      <c r="D52" s="20">
        <f t="shared" si="3"/>
        <v>4.3623043623043589E-2</v>
      </c>
      <c r="E52" s="17">
        <f>IF(OR($A52="",$B52="",$C52=""),"",A52*'MPTO_working_3-way'!$I51)</f>
        <v>2.4107692307692306</v>
      </c>
      <c r="F52" s="21">
        <f>IF(OR($A52="",$B52="",$C52=""),"",B52*'MPTO_working_3-way'!$I51)</f>
        <v>3.4439560439560437</v>
      </c>
      <c r="G52" s="22">
        <f>IF(OR($A52="",$B52="",$C52=""),"",C52*'MPTO_working_3-way'!$I51)</f>
        <v>3.3917748917748916</v>
      </c>
      <c r="H52" s="17">
        <f>IF(OR($A52="",$B52="",$C52=""),"",'MPTO_working_3-way'!E51)</f>
        <v>2.3902892013796762</v>
      </c>
      <c r="I52" s="21">
        <f>IF(OR($A52="",$B52="",$C52=""),"",'MPTO_working_3-way'!F51)</f>
        <v>3.4663332050788758</v>
      </c>
      <c r="J52" s="22">
        <f>IF(OR($A52="",$B52="",$C52=""),"",'MPTO_working_3-way'!G51)</f>
        <v>3.4112078758046191</v>
      </c>
      <c r="K52" s="17">
        <f>IF(OR($A52="",$B52="",$C52=""),"",'OddsRatio_working_3-way'!H51)</f>
        <v>2.3990867722648885</v>
      </c>
      <c r="L52" s="21">
        <f>IF(OR($A52="",$B52="",$C52=""),"",'OddsRatio_working_3-way'!I51)</f>
        <v>3.4564118902360637</v>
      </c>
      <c r="M52" s="22">
        <f>IF(OR($A52="",$B52="",$C52=""),"",'OddsRatio_working_3-way'!J51)</f>
        <v>3.4030116317526709</v>
      </c>
      <c r="N52" s="23">
        <f t="shared" si="16"/>
        <v>41.480536056158272</v>
      </c>
      <c r="O52" s="24">
        <f t="shared" si="17"/>
        <v>29.036375239310786</v>
      </c>
      <c r="P52" s="24">
        <f t="shared" si="18"/>
        <v>29.483088704530953</v>
      </c>
      <c r="Q52" t="s">
        <v>102</v>
      </c>
      <c r="R52" t="s">
        <v>361</v>
      </c>
      <c r="S52" s="48" t="s">
        <v>450</v>
      </c>
      <c r="T52" s="35">
        <v>100</v>
      </c>
      <c r="U52" s="35">
        <f t="shared" si="19"/>
        <v>50</v>
      </c>
      <c r="V52" s="35">
        <f t="shared" si="20"/>
        <v>70.930232558139537</v>
      </c>
      <c r="W52" s="35">
        <f t="shared" si="21"/>
        <v>74.619289340101517</v>
      </c>
      <c r="X52" s="35">
        <f t="shared" si="22"/>
        <v>54.450478101758939</v>
      </c>
      <c r="Y52" s="35">
        <f t="shared" si="23"/>
        <v>75.380710659898469</v>
      </c>
      <c r="Z52" s="35">
        <f t="shared" si="24"/>
        <v>79.069767441860478</v>
      </c>
      <c r="AA52" s="35">
        <f t="shared" si="25"/>
        <v>-4.4504781017589394</v>
      </c>
      <c r="AB52" s="35">
        <f t="shared" si="26"/>
        <v>-4.4504781017589323</v>
      </c>
      <c r="AC52" s="35">
        <f t="shared" si="27"/>
        <v>-4.4504781017589607</v>
      </c>
      <c r="AF52">
        <v>1.88</v>
      </c>
      <c r="AG52">
        <v>1.96</v>
      </c>
      <c r="AJ52" t="s">
        <v>87</v>
      </c>
    </row>
    <row r="53" spans="1:36" s="35" customFormat="1" ht="15" x14ac:dyDescent="0.25">
      <c r="A53">
        <v>2</v>
      </c>
      <c r="B53">
        <v>3.44</v>
      </c>
      <c r="C53">
        <v>3.94</v>
      </c>
      <c r="D53" s="20">
        <f t="shared" si="3"/>
        <v>4.450478101758959E-2</v>
      </c>
      <c r="E53" s="17">
        <f>IF(OR($A53="",$B53="",$C53=""),"",A53*'MPTO_working_3-way'!$I52)</f>
        <v>2.0890095620351792</v>
      </c>
      <c r="F53" s="21">
        <f>IF(OR($A53="",$B53="",$C53=""),"",B53*'MPTO_working_3-way'!$I52)</f>
        <v>3.5930964467005082</v>
      </c>
      <c r="G53" s="22">
        <f>IF(OR($A53="",$B53="",$C53=""),"",C53*'MPTO_working_3-way'!$I52)</f>
        <v>4.1153488372093028</v>
      </c>
      <c r="H53" s="17">
        <f>IF(OR($A53="",$B53="",$C53=""),"",'MPTO_working_3-way'!E52)</f>
        <v>2.0611541425037516</v>
      </c>
      <c r="I53" s="21">
        <f>IF(OR($A53="",$B53="",$C53=""),"",'MPTO_working_3-way'!F52)</f>
        <v>3.6249910848013704</v>
      </c>
      <c r="J53" s="22">
        <f>IF(OR($A53="",$B53="",$C53=""),"",'MPTO_working_3-way'!G52)</f>
        <v>4.1845875185246184</v>
      </c>
      <c r="K53" s="17">
        <f>IF(OR($A53="",$B53="",$C53=""),"",'OddsRatio_working_3-way'!H52)</f>
        <v>2.072110115071025</v>
      </c>
      <c r="L53" s="21">
        <f>IF(OR($A53="",$B53="",$C53=""),"",'OddsRatio_working_3-way'!I52)</f>
        <v>3.6159486807733003</v>
      </c>
      <c r="M53" s="22">
        <f>IF(OR($A53="",$B53="",$C53=""),"",'OddsRatio_working_3-way'!J52)</f>
        <v>4.1520037383088129</v>
      </c>
      <c r="N53" s="23">
        <f t="shared" si="16"/>
        <v>47.869575045207952</v>
      </c>
      <c r="O53" s="24">
        <f t="shared" si="17"/>
        <v>27.831148282097644</v>
      </c>
      <c r="P53" s="24">
        <f t="shared" si="18"/>
        <v>24.299276672694393</v>
      </c>
      <c r="Q53" t="s">
        <v>362</v>
      </c>
      <c r="R53" t="s">
        <v>72</v>
      </c>
      <c r="S53" s="48" t="s">
        <v>450</v>
      </c>
      <c r="T53" s="35">
        <v>100</v>
      </c>
      <c r="U53" s="35">
        <f t="shared" si="19"/>
        <v>25.925925925925924</v>
      </c>
      <c r="V53" s="35">
        <f t="shared" si="20"/>
        <v>80.198019801980209</v>
      </c>
      <c r="W53" s="35">
        <f t="shared" si="21"/>
        <v>88.950276243093938</v>
      </c>
      <c r="X53" s="35">
        <f t="shared" si="22"/>
        <v>30.851703954925881</v>
      </c>
      <c r="Y53" s="35">
        <f t="shared" si="23"/>
        <v>85.123797830980138</v>
      </c>
      <c r="Z53" s="35">
        <f t="shared" si="24"/>
        <v>93.876054272093867</v>
      </c>
      <c r="AA53" s="35">
        <f t="shared" si="25"/>
        <v>-4.9257780289999573</v>
      </c>
      <c r="AB53" s="35">
        <f t="shared" si="26"/>
        <v>-4.9257780289999289</v>
      </c>
      <c r="AC53" s="35">
        <f t="shared" si="27"/>
        <v>-4.9257780289999289</v>
      </c>
      <c r="AD53" s="36"/>
      <c r="AE53" s="36"/>
      <c r="AF53">
        <v>1.93</v>
      </c>
      <c r="AG53">
        <v>1.91</v>
      </c>
      <c r="AH53" s="36"/>
      <c r="AI53" s="36"/>
      <c r="AJ53" t="s">
        <v>87</v>
      </c>
    </row>
    <row r="54" spans="1:36" ht="15" x14ac:dyDescent="0.25">
      <c r="A54">
        <v>1.35</v>
      </c>
      <c r="B54">
        <v>5.05</v>
      </c>
      <c r="C54">
        <v>9.0500000000000007</v>
      </c>
      <c r="D54" s="20">
        <f t="shared" si="3"/>
        <v>4.9257780289999387E-2</v>
      </c>
      <c r="E54" s="17">
        <f>IF(OR($A54="",$B54="",$C54=""),"",A54*'MPTO_working_3-way'!$I53)</f>
        <v>1.4164980033914993</v>
      </c>
      <c r="F54" s="21">
        <f>IF(OR($A54="",$B54="",$C54=""),"",B54*'MPTO_working_3-way'!$I53)</f>
        <v>5.2987517904644967</v>
      </c>
      <c r="G54" s="22">
        <f>IF(OR($A54="",$B54="",$C54=""),"",C54*'MPTO_working_3-way'!$I53)</f>
        <v>9.4957829116244952</v>
      </c>
      <c r="H54" s="17">
        <f>IF(OR($A54="",$B54="",$C54=""),"",'MPTO_working_3-way'!E53)</f>
        <v>1.3806024351380408</v>
      </c>
      <c r="I54" s="21">
        <f>IF(OR($A54="",$B54="",$C54=""),"",'MPTO_working_3-way'!F53)</f>
        <v>5.506591498175947</v>
      </c>
      <c r="J54" s="22">
        <f>IF(OR($A54="",$B54="",$C54=""),"",'MPTO_working_3-way'!G53)</f>
        <v>10.629480212767479</v>
      </c>
      <c r="K54" s="17">
        <f>IF(OR($A54="",$B54="",$C54=""),"",'OddsRatio_working_3-way'!H53)</f>
        <v>1.3909924591909024</v>
      </c>
      <c r="L54" s="21">
        <f>IF(OR($A54="",$B54="",$C54=""),"",'OddsRatio_working_3-way'!I53)</f>
        <v>5.5243413134947241</v>
      </c>
      <c r="M54" s="22">
        <f>IF(OR($A54="",$B54="",$C54=""),"",'OddsRatio_working_3-way'!J53)</f>
        <v>9.9928265613907481</v>
      </c>
      <c r="N54" s="23">
        <f t="shared" si="16"/>
        <v>70.596640278045953</v>
      </c>
      <c r="O54" s="24">
        <f t="shared" si="17"/>
        <v>18.872369183240011</v>
      </c>
      <c r="P54" s="24">
        <f t="shared" si="18"/>
        <v>10.530990538714038</v>
      </c>
      <c r="Q54" t="s">
        <v>358</v>
      </c>
      <c r="R54" t="s">
        <v>70</v>
      </c>
      <c r="S54" s="48" t="s">
        <v>450</v>
      </c>
      <c r="T54" s="35">
        <v>100</v>
      </c>
      <c r="U54" s="35">
        <f t="shared" si="19"/>
        <v>58.50622406639004</v>
      </c>
      <c r="V54" s="35">
        <f t="shared" si="20"/>
        <v>70.760233918128648</v>
      </c>
      <c r="W54" s="35">
        <f t="shared" si="21"/>
        <v>66.329966329966325</v>
      </c>
      <c r="X54" s="35">
        <f t="shared" si="22"/>
        <v>62.909799751905005</v>
      </c>
      <c r="Y54" s="35">
        <f t="shared" si="23"/>
        <v>75.163809603643614</v>
      </c>
      <c r="Z54" s="35">
        <f t="shared" si="24"/>
        <v>70.733542015481305</v>
      </c>
      <c r="AA54" s="35">
        <f t="shared" si="25"/>
        <v>-4.4035756855149657</v>
      </c>
      <c r="AB54" s="35">
        <f t="shared" si="26"/>
        <v>-4.4035756855149657</v>
      </c>
      <c r="AC54" s="35">
        <f t="shared" si="27"/>
        <v>-4.4035756855149799</v>
      </c>
      <c r="AF54">
        <v>1.7</v>
      </c>
      <c r="AG54">
        <v>2.1800000000000002</v>
      </c>
      <c r="AJ54" t="s">
        <v>87</v>
      </c>
    </row>
    <row r="55" spans="1:36" ht="15" x14ac:dyDescent="0.25">
      <c r="A55">
        <v>2.41</v>
      </c>
      <c r="B55">
        <v>3.42</v>
      </c>
      <c r="C55">
        <v>2.97</v>
      </c>
      <c r="D55" s="20">
        <f t="shared" si="3"/>
        <v>4.403575685514971E-2</v>
      </c>
      <c r="E55" s="17">
        <f>IF(OR($A55="",$B55="",$C55=""),"",A55*'MPTO_working_3-way'!$I54)</f>
        <v>2.5161261740209109</v>
      </c>
      <c r="F55" s="21">
        <f>IF(OR($A55="",$B55="",$C55=""),"",B55*'MPTO_working_3-way'!$I54)</f>
        <v>3.5706022884446118</v>
      </c>
      <c r="G55" s="22">
        <f>IF(OR($A55="",$B55="",$C55=""),"",C55*'MPTO_working_3-way'!$I54)</f>
        <v>3.100786197859795</v>
      </c>
      <c r="H55" s="17">
        <f>IF(OR($A55="",$B55="",$C55=""),"",'MPTO_working_3-way'!E54)</f>
        <v>2.4983812131317999</v>
      </c>
      <c r="I55" s="21">
        <f>IF(OR($A55="",$B55="",$C55=""),"",'MPTO_working_3-way'!F54)</f>
        <v>3.6007609462139349</v>
      </c>
      <c r="J55" s="22">
        <f>IF(OR($A55="",$B55="",$C55=""),"",'MPTO_working_3-way'!G54)</f>
        <v>3.1053802938469937</v>
      </c>
      <c r="K55" s="17">
        <f>IF(OR($A55="",$B55="",$C55=""),"",'OddsRatio_working_3-way'!H54)</f>
        <v>2.5063477897419828</v>
      </c>
      <c r="L55" s="21">
        <f>IF(OR($A55="",$B55="",$C55=""),"",'OddsRatio_working_3-way'!I54)</f>
        <v>3.5853628731741836</v>
      </c>
      <c r="M55" s="22">
        <f>IF(OR($A55="",$B55="",$C55=""),"",'OddsRatio_working_3-way'!J54)</f>
        <v>3.1046135785756785</v>
      </c>
      <c r="N55" s="23">
        <f t="shared" si="16"/>
        <v>39.743634891009613</v>
      </c>
      <c r="O55" s="24">
        <f t="shared" si="17"/>
        <v>28.006479557699759</v>
      </c>
      <c r="P55" s="24">
        <f t="shared" si="18"/>
        <v>32.249885551290625</v>
      </c>
      <c r="Q55" t="s">
        <v>356</v>
      </c>
      <c r="R55" t="s">
        <v>280</v>
      </c>
      <c r="S55" s="48" t="s">
        <v>450</v>
      </c>
      <c r="T55" s="35">
        <v>100</v>
      </c>
      <c r="U55" s="35">
        <f t="shared" si="19"/>
        <v>45.945945945945937</v>
      </c>
      <c r="V55" s="35">
        <f t="shared" si="20"/>
        <v>72.527472527472526</v>
      </c>
      <c r="W55" s="35">
        <f t="shared" si="21"/>
        <v>76.744186046511629</v>
      </c>
      <c r="X55" s="35">
        <f t="shared" si="22"/>
        <v>50.728341426015845</v>
      </c>
      <c r="Y55" s="35">
        <f t="shared" si="23"/>
        <v>77.30986800754242</v>
      </c>
      <c r="Z55" s="35">
        <f t="shared" si="24"/>
        <v>81.526581526581523</v>
      </c>
      <c r="AA55" s="35">
        <f t="shared" si="25"/>
        <v>-4.7823954800699084</v>
      </c>
      <c r="AB55" s="35">
        <f t="shared" si="26"/>
        <v>-4.7823954800698942</v>
      </c>
      <c r="AC55" s="35">
        <f t="shared" si="27"/>
        <v>-4.7823954800698942</v>
      </c>
      <c r="AF55">
        <v>2.16</v>
      </c>
      <c r="AG55">
        <v>1.71</v>
      </c>
      <c r="AJ55" t="s">
        <v>87</v>
      </c>
    </row>
    <row r="56" spans="1:36" ht="15" x14ac:dyDescent="0.25">
      <c r="A56">
        <v>1.85</v>
      </c>
      <c r="B56">
        <v>3.64</v>
      </c>
      <c r="C56">
        <v>4.3</v>
      </c>
      <c r="D56" s="20">
        <f t="shared" si="3"/>
        <v>4.7823954800698898E-2</v>
      </c>
      <c r="E56" s="17">
        <f>IF(OR($A56="",$B56="",$C56=""),"",A56*'MPTO_working_3-way'!$I55)</f>
        <v>1.938474316381293</v>
      </c>
      <c r="F56" s="21">
        <f>IF(OR($A56="",$B56="",$C56=""),"",B56*'MPTO_working_3-way'!$I55)</f>
        <v>3.8140791954745441</v>
      </c>
      <c r="G56" s="22">
        <f>IF(OR($A56="",$B56="",$C56=""),"",C56*'MPTO_working_3-way'!$I55)</f>
        <v>4.5056430056430052</v>
      </c>
      <c r="H56" s="17">
        <f>IF(OR($A56="",$B56="",$C56=""),"",'MPTO_working_3-way'!E55)</f>
        <v>1.9062170844744051</v>
      </c>
      <c r="I56" s="21">
        <f>IF(OR($A56="",$B56="",$C56=""),"",'MPTO_working_3-way'!F55)</f>
        <v>3.8642271865908659</v>
      </c>
      <c r="J56" s="22">
        <f>IF(OR($A56="",$B56="",$C56=""),"",'MPTO_working_3-way'!G55)</f>
        <v>4.6164466551878061</v>
      </c>
      <c r="K56" s="17">
        <f>IF(OR($A56="",$B56="",$C56=""),"",'OddsRatio_working_3-way'!H55)</f>
        <v>1.918212439094918</v>
      </c>
      <c r="L56" s="21">
        <f>IF(OR($A56="",$B56="",$C56=""),"",'OddsRatio_working_3-way'!I55)</f>
        <v>3.8518598108359812</v>
      </c>
      <c r="M56" s="22">
        <f>IF(OR($A56="",$B56="",$C56=""),"",'OddsRatio_working_3-way'!J55)</f>
        <v>4.5648247635449755</v>
      </c>
      <c r="N56" s="23">
        <f t="shared" si="16"/>
        <v>51.586961537193901</v>
      </c>
      <c r="O56" s="24">
        <f t="shared" si="17"/>
        <v>26.218648034013381</v>
      </c>
      <c r="P56" s="24">
        <f t="shared" si="18"/>
        <v>22.194390428792723</v>
      </c>
      <c r="Q56" t="s">
        <v>86</v>
      </c>
      <c r="R56" t="s">
        <v>360</v>
      </c>
      <c r="S56" s="48" t="s">
        <v>450</v>
      </c>
      <c r="T56" s="35">
        <v>100</v>
      </c>
      <c r="U56" s="35">
        <f t="shared" si="19"/>
        <v>23.664122137404579</v>
      </c>
      <c r="V56" s="35">
        <f t="shared" si="20"/>
        <v>81.060606060606062</v>
      </c>
      <c r="W56" s="35">
        <f t="shared" si="21"/>
        <v>90.147783251231516</v>
      </c>
      <c r="X56" s="35">
        <f t="shared" si="22"/>
        <v>28.791610688162411</v>
      </c>
      <c r="Y56" s="35">
        <f t="shared" si="23"/>
        <v>86.18809461136388</v>
      </c>
      <c r="Z56" s="35">
        <f t="shared" si="24"/>
        <v>95.275271801989362</v>
      </c>
      <c r="AA56" s="35">
        <f t="shared" si="25"/>
        <v>-5.1274885507578318</v>
      </c>
      <c r="AB56" s="35">
        <f t="shared" si="26"/>
        <v>-5.1274885507578176</v>
      </c>
      <c r="AC56" s="35">
        <f t="shared" si="27"/>
        <v>-5.127488550757846</v>
      </c>
      <c r="AF56">
        <v>1.91</v>
      </c>
      <c r="AG56">
        <v>1.93</v>
      </c>
      <c r="AJ56" t="s">
        <v>87</v>
      </c>
    </row>
    <row r="57" spans="1:36" ht="15" x14ac:dyDescent="0.25">
      <c r="A57">
        <v>1.31</v>
      </c>
      <c r="B57">
        <v>5.28</v>
      </c>
      <c r="C57">
        <v>10.15</v>
      </c>
      <c r="D57" s="20">
        <f t="shared" si="3"/>
        <v>5.1274885507578194E-2</v>
      </c>
      <c r="E57" s="17">
        <f>IF(OR($A57="",$B57="",$C57=""),"",A57*'MPTO_working_3-way'!$I56)</f>
        <v>1.3771701000149275</v>
      </c>
      <c r="F57" s="21">
        <f>IF(OR($A57="",$B57="",$C57=""),"",B57*'MPTO_working_3-way'!$I56)</f>
        <v>5.550731395480013</v>
      </c>
      <c r="G57" s="22">
        <f>IF(OR($A57="",$B57="",$C57=""),"",C57*'MPTO_working_3-way'!$I56)</f>
        <v>10.67044008790192</v>
      </c>
      <c r="H57" s="17">
        <f>IF(OR($A57="",$B57="",$C57=""),"",'MPTO_working_3-way'!E56)</f>
        <v>1.3400027052438339</v>
      </c>
      <c r="I57" s="21">
        <f>IF(OR($A57="",$B57="",$C57=""),"",'MPTO_working_3-way'!F56)</f>
        <v>5.8037526880890766</v>
      </c>
      <c r="J57" s="22">
        <f>IF(OR($A57="",$B57="",$C57=""),"",'MPTO_working_3-way'!G56)</f>
        <v>12.280405023258627</v>
      </c>
      <c r="K57" s="17">
        <f>IF(OR($A57="",$B57="",$C57=""),"",'OddsRatio_working_3-way'!H56)</f>
        <v>1.350386189278888</v>
      </c>
      <c r="L57" s="21">
        <f>IF(OR($A57="",$B57="",$C57=""),"",'OddsRatio_working_3-way'!I56)</f>
        <v>5.8375899681085164</v>
      </c>
      <c r="M57" s="22">
        <f>IF(OR($A57="",$B57="",$C57=""),"",'OddsRatio_working_3-way'!J56)</f>
        <v>11.34204397387685</v>
      </c>
      <c r="N57" s="23">
        <f t="shared" si="16"/>
        <v>72.612671447714476</v>
      </c>
      <c r="O57" s="24">
        <f t="shared" si="17"/>
        <v>18.015643862974613</v>
      </c>
      <c r="P57" s="24">
        <f t="shared" si="18"/>
        <v>9.3716846893109302</v>
      </c>
      <c r="Q57" t="s">
        <v>357</v>
      </c>
      <c r="R57" t="s">
        <v>121</v>
      </c>
      <c r="S57" s="48" t="s">
        <v>450</v>
      </c>
      <c r="T57" s="35">
        <v>100</v>
      </c>
      <c r="U57" s="35">
        <f t="shared" si="19"/>
        <v>48.453608247422686</v>
      </c>
      <c r="V57" s="35">
        <f t="shared" si="20"/>
        <v>72.222222222222229</v>
      </c>
      <c r="W57" s="35">
        <f t="shared" si="21"/>
        <v>74.619289340101517</v>
      </c>
      <c r="X57" s="35">
        <f t="shared" si="22"/>
        <v>53.158488437676255</v>
      </c>
      <c r="Y57" s="35">
        <f t="shared" si="23"/>
        <v>76.927102412475804</v>
      </c>
      <c r="Z57" s="35">
        <f t="shared" si="24"/>
        <v>79.324169530355107</v>
      </c>
      <c r="AA57" s="35">
        <f t="shared" si="25"/>
        <v>-4.7048801902535686</v>
      </c>
      <c r="AB57" s="35">
        <f t="shared" si="26"/>
        <v>-4.7048801902535757</v>
      </c>
      <c r="AC57" s="35">
        <f t="shared" si="27"/>
        <v>-4.7048801902535899</v>
      </c>
      <c r="AF57">
        <v>1.72</v>
      </c>
      <c r="AG57">
        <v>2.14</v>
      </c>
      <c r="AJ57" t="s">
        <v>87</v>
      </c>
    </row>
    <row r="58" spans="1:36" ht="15" x14ac:dyDescent="0.25">
      <c r="A58">
        <v>1.94</v>
      </c>
      <c r="B58">
        <v>3.6</v>
      </c>
      <c r="C58">
        <v>3.94</v>
      </c>
      <c r="D58" s="20">
        <f t="shared" si="3"/>
        <v>4.7048801902535686E-2</v>
      </c>
      <c r="E58" s="17">
        <f>IF(OR($A58="",$B58="",$C58=""),"",A58*'MPTO_working_3-way'!$I57)</f>
        <v>2.031274675690919</v>
      </c>
      <c r="F58" s="21">
        <f>IF(OR($A58="",$B58="",$C58=""),"",B58*'MPTO_working_3-way'!$I57)</f>
        <v>3.7693756868491284</v>
      </c>
      <c r="G58" s="22">
        <f>IF(OR($A58="",$B58="",$C58=""),"",C58*'MPTO_working_3-way'!$I57)</f>
        <v>4.1253722794959904</v>
      </c>
      <c r="H58" s="17">
        <f>IF(OR($A58="",$B58="",$C58=""),"",'MPTO_working_3-way'!E57)</f>
        <v>2.0008764496807356</v>
      </c>
      <c r="I58" s="21">
        <f>IF(OR($A58="",$B58="",$C58=""),"",'MPTO_working_3-way'!F57)</f>
        <v>3.815412716489432</v>
      </c>
      <c r="J58" s="22">
        <f>IF(OR($A58="",$B58="",$C58=""),"",'MPTO_working_3-way'!G57)</f>
        <v>4.199489656800302</v>
      </c>
      <c r="K58" s="17">
        <f>IF(OR($A58="",$B58="",$C58=""),"",'OddsRatio_working_3-way'!H57)</f>
        <v>2.0125167610575687</v>
      </c>
      <c r="L58" s="21">
        <f>IF(OR($A58="",$B58="",$C58=""),"",'OddsRatio_working_3-way'!I57)</f>
        <v>3.8005782752656154</v>
      </c>
      <c r="M58" s="22">
        <f>IF(OR($A58="",$B58="",$C58=""),"",'OddsRatio_working_3-way'!J57)</f>
        <v>4.1668077420311196</v>
      </c>
      <c r="N58" s="23">
        <f t="shared" si="16"/>
        <v>49.230171181052086</v>
      </c>
      <c r="O58" s="24">
        <f t="shared" si="17"/>
        <v>26.529592247566953</v>
      </c>
      <c r="P58" s="24">
        <f t="shared" si="18"/>
        <v>24.240236571380976</v>
      </c>
      <c r="Q58" t="s">
        <v>282</v>
      </c>
      <c r="R58" t="s">
        <v>364</v>
      </c>
      <c r="S58" s="48" t="s">
        <v>450</v>
      </c>
      <c r="T58" s="35">
        <v>100</v>
      </c>
      <c r="U58" s="35">
        <f t="shared" si="19"/>
        <v>62.121212121212118</v>
      </c>
      <c r="V58" s="35">
        <f t="shared" si="20"/>
        <v>70.674486803519059</v>
      </c>
      <c r="W58" s="35">
        <f t="shared" si="21"/>
        <v>62.825278810408925</v>
      </c>
      <c r="X58" s="35">
        <f t="shared" si="22"/>
        <v>66.500234386072023</v>
      </c>
      <c r="Y58" s="35">
        <f t="shared" si="23"/>
        <v>75.053509068378958</v>
      </c>
      <c r="Z58" s="35">
        <f t="shared" si="24"/>
        <v>67.204301075268816</v>
      </c>
      <c r="AA58" s="35">
        <f t="shared" si="25"/>
        <v>-4.3790222648599055</v>
      </c>
      <c r="AB58" s="35">
        <f t="shared" si="26"/>
        <v>-4.3790222648598984</v>
      </c>
      <c r="AC58" s="35">
        <f t="shared" si="27"/>
        <v>-4.3790222648598913</v>
      </c>
      <c r="AF58">
        <v>1.79</v>
      </c>
      <c r="AG58">
        <v>2.0499999999999998</v>
      </c>
      <c r="AJ58" t="s">
        <v>88</v>
      </c>
    </row>
    <row r="59" spans="1:36" ht="15" x14ac:dyDescent="0.25">
      <c r="A59">
        <v>2.64</v>
      </c>
      <c r="B59">
        <v>3.41</v>
      </c>
      <c r="C59">
        <v>2.69</v>
      </c>
      <c r="D59" s="20">
        <f t="shared" si="3"/>
        <v>4.3790222648598887E-2</v>
      </c>
      <c r="E59" s="17">
        <f>IF(OR($A59="",$B59="",$C59=""),"",A59*'MPTO_working_3-way'!$I58)</f>
        <v>2.755606187792301</v>
      </c>
      <c r="F59" s="21">
        <f>IF(OR($A59="",$B59="",$C59=""),"",B59*'MPTO_working_3-way'!$I58)</f>
        <v>3.5593246592317223</v>
      </c>
      <c r="G59" s="22">
        <f>IF(OR($A59="",$B59="",$C59=""),"",C59*'MPTO_working_3-way'!$I58)</f>
        <v>2.807795698924731</v>
      </c>
      <c r="H59" s="17">
        <f>IF(OR($A59="",$B59="",$C59=""),"",'MPTO_working_3-way'!E58)</f>
        <v>2.7458109105906296</v>
      </c>
      <c r="I59" s="21">
        <f>IF(OR($A59="",$B59="",$C59=""),"",'MPTO_working_3-way'!F58)</f>
        <v>3.5886233180250335</v>
      </c>
      <c r="J59" s="22">
        <f>IF(OR($A59="",$B59="",$C59=""),"",'MPTO_working_3-way'!G58)</f>
        <v>2.7999403085302843</v>
      </c>
      <c r="K59" s="17">
        <f>IF(OR($A59="",$B59="",$C59=""),"",'OddsRatio_working_3-way'!H58)</f>
        <v>2.7508849769237234</v>
      </c>
      <c r="L59" s="21">
        <f>IF(OR($A59="",$B59="",$C59=""),"",'OddsRatio_working_3-way'!I58)</f>
        <v>3.5729468258452273</v>
      </c>
      <c r="M59" s="22">
        <f>IF(OR($A59="",$B59="",$C59=""),"",'OddsRatio_working_3-way'!J58)</f>
        <v>2.8042656164640798</v>
      </c>
      <c r="N59" s="23">
        <f t="shared" si="16"/>
        <v>36.289655772662002</v>
      </c>
      <c r="O59" s="24">
        <f t="shared" si="17"/>
        <v>28.09521737238348</v>
      </c>
      <c r="P59" s="24">
        <f t="shared" si="18"/>
        <v>35.615126854954525</v>
      </c>
      <c r="Q59" t="s">
        <v>366</v>
      </c>
      <c r="R59" t="s">
        <v>281</v>
      </c>
      <c r="S59" s="48" t="s">
        <v>450</v>
      </c>
      <c r="T59" s="35">
        <v>100</v>
      </c>
      <c r="U59" s="35">
        <f t="shared" si="19"/>
        <v>64.912280701754383</v>
      </c>
      <c r="V59" s="35">
        <f t="shared" si="20"/>
        <v>71.181556195965413</v>
      </c>
      <c r="W59" s="35">
        <f t="shared" si="21"/>
        <v>59.514170040485837</v>
      </c>
      <c r="X59" s="35">
        <f t="shared" si="22"/>
        <v>69.30427376354875</v>
      </c>
      <c r="Y59" s="35">
        <f t="shared" si="23"/>
        <v>75.573549257759794</v>
      </c>
      <c r="Z59" s="35">
        <f t="shared" si="24"/>
        <v>63.906163102280189</v>
      </c>
      <c r="AA59" s="35">
        <f t="shared" si="25"/>
        <v>-4.3919930617943663</v>
      </c>
      <c r="AB59" s="35">
        <f t="shared" si="26"/>
        <v>-4.3919930617943805</v>
      </c>
      <c r="AC59" s="35">
        <f t="shared" si="27"/>
        <v>-4.3919930617943521</v>
      </c>
      <c r="AF59">
        <v>2.12</v>
      </c>
      <c r="AG59">
        <v>1.74</v>
      </c>
      <c r="AJ59" t="s">
        <v>88</v>
      </c>
    </row>
    <row r="60" spans="1:36" s="35" customFormat="1" ht="15" x14ac:dyDescent="0.25">
      <c r="A60">
        <v>2.85</v>
      </c>
      <c r="B60">
        <v>3.47</v>
      </c>
      <c r="C60">
        <v>2.4700000000000002</v>
      </c>
      <c r="D60" s="20">
        <f t="shared" si="3"/>
        <v>4.3919930617943637E-2</v>
      </c>
      <c r="E60" s="17">
        <f>IF(OR($A60="",$B60="",$C60=""),"",A60*'MPTO_working_3-way'!$I59)</f>
        <v>2.9751718022611393</v>
      </c>
      <c r="F60" s="21">
        <f>IF(OR($A60="",$B60="",$C60=""),"",B60*'MPTO_working_3-way'!$I59)</f>
        <v>3.6224021592442646</v>
      </c>
      <c r="G60" s="22">
        <f>IF(OR($A60="",$B60="",$C60=""),"",C60*'MPTO_working_3-way'!$I59)</f>
        <v>2.5784822286263211</v>
      </c>
      <c r="H60" s="17">
        <f>IF(OR($A60="",$B60="",$C60=""),"",'MPTO_working_3-way'!E59)</f>
        <v>2.9740907671369143</v>
      </c>
      <c r="I60" s="21">
        <f>IF(OR($A60="",$B60="",$C60=""),"",'MPTO_working_3-way'!F59)</f>
        <v>3.6557128436497366</v>
      </c>
      <c r="J60" s="22">
        <f>IF(OR($A60="",$B60="",$C60=""),"",'MPTO_working_3-way'!G59)</f>
        <v>2.5626679778211141</v>
      </c>
      <c r="K60" s="17">
        <f>IF(OR($A60="",$B60="",$C60=""),"",'OddsRatio_working_3-way'!H59)</f>
        <v>2.9759033560669055</v>
      </c>
      <c r="L60" s="21">
        <f>IF(OR($A60="",$B60="",$C60=""),"",'OddsRatio_working_3-way'!I59)</f>
        <v>3.6380979943163543</v>
      </c>
      <c r="M60" s="22">
        <f>IF(OR($A60="",$B60="",$C60=""),"",'OddsRatio_working_3-way'!J59)</f>
        <v>2.5700421261720816</v>
      </c>
      <c r="N60" s="23">
        <f t="shared" si="16"/>
        <v>33.611504358840627</v>
      </c>
      <c r="O60" s="24">
        <f t="shared" si="17"/>
        <v>27.605990611727886</v>
      </c>
      <c r="P60" s="24">
        <f t="shared" si="18"/>
        <v>38.782505029431483</v>
      </c>
      <c r="Q60" t="s">
        <v>123</v>
      </c>
      <c r="R60" t="s">
        <v>76</v>
      </c>
      <c r="S60" s="48" t="s">
        <v>450</v>
      </c>
      <c r="T60" s="35">
        <v>100</v>
      </c>
      <c r="U60" s="35">
        <f t="shared" si="19"/>
        <v>40.828402366863905</v>
      </c>
      <c r="V60" s="35">
        <f t="shared" si="20"/>
        <v>71.590909090909093</v>
      </c>
      <c r="W60" s="35">
        <f t="shared" si="21"/>
        <v>82.608695652173907</v>
      </c>
      <c r="X60" s="35">
        <f t="shared" si="22"/>
        <v>45.800395256917</v>
      </c>
      <c r="Y60" s="35">
        <f t="shared" si="23"/>
        <v>76.562901980962181</v>
      </c>
      <c r="Z60" s="35">
        <f t="shared" si="24"/>
        <v>87.580688542227008</v>
      </c>
      <c r="AA60" s="35">
        <f t="shared" si="25"/>
        <v>-4.9719928900530945</v>
      </c>
      <c r="AB60" s="35">
        <f t="shared" si="26"/>
        <v>-4.9719928900530874</v>
      </c>
      <c r="AC60" s="35">
        <f t="shared" si="27"/>
        <v>-4.9719928900531016</v>
      </c>
      <c r="AD60" s="36"/>
      <c r="AE60" s="36"/>
      <c r="AF60">
        <v>2.15</v>
      </c>
      <c r="AG60">
        <v>1.72</v>
      </c>
      <c r="AH60" s="36"/>
      <c r="AI60" s="36"/>
      <c r="AJ60" t="s">
        <v>88</v>
      </c>
    </row>
    <row r="61" spans="1:36" ht="15" x14ac:dyDescent="0.25">
      <c r="A61">
        <v>1.69</v>
      </c>
      <c r="B61">
        <v>3.52</v>
      </c>
      <c r="C61">
        <v>5.75</v>
      </c>
      <c r="D61" s="20">
        <f t="shared" si="3"/>
        <v>4.9719928900530785E-2</v>
      </c>
      <c r="E61" s="17">
        <f>IF(OR($A61="",$B61="",$C61=""),"",A61*'MPTO_working_3-way'!$I60)</f>
        <v>1.7740266798418969</v>
      </c>
      <c r="F61" s="21">
        <f>IF(OR($A61="",$B61="",$C61=""),"",B61*'MPTO_working_3-way'!$I60)</f>
        <v>3.6950141497298685</v>
      </c>
      <c r="G61" s="22">
        <f>IF(OR($A61="",$B61="",$C61=""),"",C61*'MPTO_working_3-way'!$I60)</f>
        <v>6.0358895911780523</v>
      </c>
      <c r="H61" s="17">
        <f>IF(OR($A61="",$B61="",$C61=""),"",'MPTO_working_3-way'!E60)</f>
        <v>1.7386990357391565</v>
      </c>
      <c r="I61" s="21">
        <f>IF(OR($A61="",$B61="",$C61=""),"",'MPTO_working_3-way'!F60)</f>
        <v>3.7380718204270758</v>
      </c>
      <c r="J61" s="22">
        <f>IF(OR($A61="",$B61="",$C61=""),"",'MPTO_working_3-way'!G60)</f>
        <v>6.3556736468533401</v>
      </c>
      <c r="K61" s="17">
        <f>IF(OR($A61="",$B61="",$C61=""),"",'OddsRatio_working_3-way'!H60)</f>
        <v>1.7514685635444629</v>
      </c>
      <c r="L61" s="21">
        <f>IF(OR($A61="",$B61="",$C61=""),"",'OddsRatio_working_3-way'!I60)</f>
        <v>3.7444938842493425</v>
      </c>
      <c r="M61" s="22">
        <f>IF(OR($A61="",$B61="",$C61=""),"",'OddsRatio_working_3-way'!J60)</f>
        <v>6.1731531548350711</v>
      </c>
      <c r="N61" s="23">
        <f t="shared" si="16"/>
        <v>56.368938041513616</v>
      </c>
      <c r="O61" s="24">
        <f t="shared" si="17"/>
        <v>27.063495821067612</v>
      </c>
      <c r="P61" s="24">
        <f t="shared" si="18"/>
        <v>16.567566137418783</v>
      </c>
      <c r="Q61" t="s">
        <v>283</v>
      </c>
      <c r="R61" t="s">
        <v>125</v>
      </c>
      <c r="S61" s="48" t="s">
        <v>450</v>
      </c>
      <c r="T61" s="35">
        <v>100</v>
      </c>
      <c r="U61" s="35">
        <f t="shared" si="19"/>
        <v>44.751381215469614</v>
      </c>
      <c r="V61" s="35">
        <f t="shared" si="20"/>
        <v>73.958333333333343</v>
      </c>
      <c r="W61" s="35">
        <f t="shared" si="21"/>
        <v>76.470588235294116</v>
      </c>
      <c r="X61" s="35">
        <f t="shared" si="22"/>
        <v>49.571078431372548</v>
      </c>
      <c r="Y61" s="35">
        <f t="shared" si="23"/>
        <v>78.778030549236263</v>
      </c>
      <c r="Z61" s="35">
        <f t="shared" si="24"/>
        <v>81.29028545119705</v>
      </c>
      <c r="AA61" s="35">
        <f t="shared" si="25"/>
        <v>-4.8196972159029343</v>
      </c>
      <c r="AB61" s="35">
        <f t="shared" si="26"/>
        <v>-4.8196972159029201</v>
      </c>
      <c r="AC61" s="35">
        <f t="shared" si="27"/>
        <v>-4.8196972159029343</v>
      </c>
      <c r="AF61">
        <v>1.98</v>
      </c>
      <c r="AG61">
        <v>1.85</v>
      </c>
      <c r="AJ61" t="s">
        <v>88</v>
      </c>
    </row>
    <row r="62" spans="1:36" ht="15" x14ac:dyDescent="0.25">
      <c r="A62">
        <v>1.81</v>
      </c>
      <c r="B62">
        <v>3.84</v>
      </c>
      <c r="C62">
        <v>4.25</v>
      </c>
      <c r="D62" s="20">
        <f t="shared" si="3"/>
        <v>4.8196972159029405E-2</v>
      </c>
      <c r="E62" s="17">
        <f>IF(OR($A62="",$B62="",$C62=""),"",A62*'MPTO_working_3-way'!$I61)</f>
        <v>1.8972365196078433</v>
      </c>
      <c r="F62" s="21">
        <f>IF(OR($A62="",$B62="",$C62=""),"",B62*'MPTO_working_3-way'!$I61)</f>
        <v>4.0250763730906725</v>
      </c>
      <c r="G62" s="22">
        <f>IF(OR($A62="",$B62="",$C62=""),"",C62*'MPTO_working_3-way'!$I61)</f>
        <v>4.454837131675875</v>
      </c>
      <c r="H62" s="17">
        <f>IF(OR($A62="",$B62="",$C62=""),"",'MPTO_working_3-way'!E61)</f>
        <v>1.8642090360419301</v>
      </c>
      <c r="I62" s="21">
        <f>IF(OR($A62="",$B62="",$C62=""),"",'MPTO_working_3-way'!F61)</f>
        <v>4.0924733764974279</v>
      </c>
      <c r="J62" s="22">
        <f>IF(OR($A62="",$B62="",$C62=""),"",'MPTO_working_3-way'!G61)</f>
        <v>4.5614515506369839</v>
      </c>
      <c r="K62" s="17">
        <f>IF(OR($A62="",$B62="",$C62=""),"",'OddsRatio_working_3-way'!H61)</f>
        <v>1.8762273006187531</v>
      </c>
      <c r="L62" s="21">
        <f>IF(OR($A62="",$B62="",$C62=""),"",'OddsRatio_working_3-way'!I61)</f>
        <v>4.0722043626632844</v>
      </c>
      <c r="M62" s="22">
        <f>IF(OR($A62="",$B62="",$C62=""),"",'OddsRatio_working_3-way'!J61)</f>
        <v>4.5157268234703078</v>
      </c>
      <c r="N62" s="23">
        <f t="shared" si="16"/>
        <v>52.708241153121961</v>
      </c>
      <c r="O62" s="24">
        <f t="shared" si="17"/>
        <v>24.844249085195511</v>
      </c>
      <c r="P62" s="24">
        <f t="shared" si="18"/>
        <v>22.447509761682529</v>
      </c>
      <c r="Q62" t="s">
        <v>363</v>
      </c>
      <c r="R62" t="s">
        <v>75</v>
      </c>
      <c r="S62" s="48" t="s">
        <v>450</v>
      </c>
      <c r="T62" s="35">
        <v>100</v>
      </c>
      <c r="U62" s="35">
        <f t="shared" si="19"/>
        <v>56.709956709956707</v>
      </c>
      <c r="V62" s="35">
        <f t="shared" si="20"/>
        <v>69.696969696969703</v>
      </c>
      <c r="W62" s="35">
        <f t="shared" si="21"/>
        <v>69.230769230769241</v>
      </c>
      <c r="X62" s="35">
        <f t="shared" si="22"/>
        <v>61.072261072261071</v>
      </c>
      <c r="Y62" s="35">
        <f t="shared" si="23"/>
        <v>74.05927405927406</v>
      </c>
      <c r="Z62" s="35">
        <f t="shared" si="24"/>
        <v>73.593073593073584</v>
      </c>
      <c r="AA62" s="35">
        <f t="shared" si="25"/>
        <v>-4.3623043623043642</v>
      </c>
      <c r="AB62" s="35">
        <f t="shared" si="26"/>
        <v>-4.3623043623043571</v>
      </c>
      <c r="AC62" s="35">
        <f t="shared" si="27"/>
        <v>-4.3623043623043429</v>
      </c>
      <c r="AF62">
        <v>1.81</v>
      </c>
      <c r="AG62">
        <v>2.0299999999999998</v>
      </c>
      <c r="AJ62" t="s">
        <v>88</v>
      </c>
    </row>
    <row r="63" spans="1:36" ht="15" x14ac:dyDescent="0.25">
      <c r="A63">
        <v>2.31</v>
      </c>
      <c r="B63">
        <v>3.3</v>
      </c>
      <c r="C63">
        <v>3.25</v>
      </c>
      <c r="D63" s="20">
        <f t="shared" si="3"/>
        <v>4.3623043623043589E-2</v>
      </c>
      <c r="E63" s="17">
        <f>IF(OR($A63="",$B63="",$C63=""),"",A63*'MPTO_working_3-way'!$I62)</f>
        <v>2.4107692307692306</v>
      </c>
      <c r="F63" s="21">
        <f>IF(OR($A63="",$B63="",$C63=""),"",B63*'MPTO_working_3-way'!$I62)</f>
        <v>3.4439560439560437</v>
      </c>
      <c r="G63" s="22">
        <f>IF(OR($A63="",$B63="",$C63=""),"",C63*'MPTO_working_3-way'!$I62)</f>
        <v>3.3917748917748916</v>
      </c>
      <c r="H63" s="17">
        <f>IF(OR($A63="",$B63="",$C63=""),"",'MPTO_working_3-way'!E62)</f>
        <v>2.3902892013796762</v>
      </c>
      <c r="I63" s="21">
        <f>IF(OR($A63="",$B63="",$C63=""),"",'MPTO_working_3-way'!F62)</f>
        <v>3.4663332050788758</v>
      </c>
      <c r="J63" s="22">
        <f>IF(OR($A63="",$B63="",$C63=""),"",'MPTO_working_3-way'!G62)</f>
        <v>3.4112078758046191</v>
      </c>
      <c r="K63" s="17">
        <f>IF(OR($A63="",$B63="",$C63=""),"",'OddsRatio_working_3-way'!H62)</f>
        <v>2.3990867722648885</v>
      </c>
      <c r="L63" s="21">
        <f>IF(OR($A63="",$B63="",$C63=""),"",'OddsRatio_working_3-way'!I62)</f>
        <v>3.4564118902360637</v>
      </c>
      <c r="M63" s="22">
        <f>IF(OR($A63="",$B63="",$C63=""),"",'OddsRatio_working_3-way'!J62)</f>
        <v>3.4030116317526709</v>
      </c>
      <c r="N63" s="23">
        <f t="shared" si="16"/>
        <v>41.480536056158272</v>
      </c>
      <c r="O63" s="24">
        <f t="shared" si="17"/>
        <v>29.036375239310786</v>
      </c>
      <c r="P63" s="24">
        <f t="shared" si="18"/>
        <v>29.483088704530953</v>
      </c>
      <c r="Q63" t="s">
        <v>365</v>
      </c>
      <c r="R63" t="s">
        <v>105</v>
      </c>
      <c r="S63" s="48" t="s">
        <v>450</v>
      </c>
      <c r="T63" s="35">
        <v>100</v>
      </c>
      <c r="U63" s="35">
        <f t="shared" si="19"/>
        <v>54.545454545454554</v>
      </c>
      <c r="V63" s="35">
        <f t="shared" si="20"/>
        <v>71.014492753623188</v>
      </c>
      <c r="W63" s="35">
        <f t="shared" si="21"/>
        <v>69.879518072289159</v>
      </c>
      <c r="X63" s="35">
        <f t="shared" si="22"/>
        <v>59.105989174087661</v>
      </c>
      <c r="Y63" s="35">
        <f t="shared" si="23"/>
        <v>75.575027382256295</v>
      </c>
      <c r="Z63" s="35">
        <f t="shared" si="24"/>
        <v>74.440052700922266</v>
      </c>
      <c r="AA63" s="35">
        <f t="shared" si="25"/>
        <v>-4.560534628633107</v>
      </c>
      <c r="AB63" s="35">
        <f t="shared" si="26"/>
        <v>-4.560534628633107</v>
      </c>
      <c r="AC63" s="35">
        <f t="shared" si="27"/>
        <v>-4.560534628633107</v>
      </c>
      <c r="AF63">
        <v>2.2200000000000002</v>
      </c>
      <c r="AG63">
        <v>1.67</v>
      </c>
      <c r="AJ63" t="s">
        <v>88</v>
      </c>
    </row>
    <row r="64" spans="1:36" ht="15" x14ac:dyDescent="0.25">
      <c r="A64">
        <v>2.2000000000000002</v>
      </c>
      <c r="B64">
        <v>3.45</v>
      </c>
      <c r="C64">
        <v>3.32</v>
      </c>
      <c r="D64" s="20">
        <f t="shared" si="3"/>
        <v>4.5605346286331061E-2</v>
      </c>
      <c r="E64" s="17">
        <f>IF(OR($A64="",$B64="",$C64=""),"",A64*'MPTO_working_3-way'!$I63)</f>
        <v>2.3003317618299284</v>
      </c>
      <c r="F64" s="21">
        <f>IF(OR($A64="",$B64="",$C64=""),"",B64*'MPTO_working_3-way'!$I63)</f>
        <v>3.6073384446878425</v>
      </c>
      <c r="G64" s="22">
        <f>IF(OR($A64="",$B64="",$C64=""),"",C64*'MPTO_working_3-way'!$I63)</f>
        <v>3.4714097496706189</v>
      </c>
      <c r="H64" s="17">
        <f>IF(OR($A64="",$B64="",$C64=""),"",'MPTO_working_3-way'!E63)</f>
        <v>2.2761224588110607</v>
      </c>
      <c r="I64" s="21">
        <f>IF(OR($A64="",$B64="",$C64=""),"",'MPTO_working_3-way'!F63)</f>
        <v>3.6409540139094925</v>
      </c>
      <c r="J64" s="22">
        <f>IF(OR($A64="",$B64="",$C64=""),"",'MPTO_working_3-way'!G63)</f>
        <v>3.4964663657218971</v>
      </c>
      <c r="K64" s="17">
        <f>IF(OR($A64="",$B64="",$C64=""),"",'OddsRatio_working_3-way'!H63)</f>
        <v>2.2862032731287729</v>
      </c>
      <c r="L64" s="21">
        <f>IF(OR($A64="",$B64="",$C64=""),"",'OddsRatio_working_3-way'!I63)</f>
        <v>3.6259983493045782</v>
      </c>
      <c r="M64" s="22">
        <f>IF(OR($A64="",$B64="",$C64=""),"",'OddsRatio_working_3-way'!J63)</f>
        <v>3.4866596613822942</v>
      </c>
      <c r="N64" s="23">
        <f t="shared" si="16"/>
        <v>43.471990283892517</v>
      </c>
      <c r="O64" s="24">
        <f t="shared" si="17"/>
        <v>27.721269166540154</v>
      </c>
      <c r="P64" s="24">
        <f t="shared" si="18"/>
        <v>28.806740549567333</v>
      </c>
      <c r="Q64" t="s">
        <v>441</v>
      </c>
      <c r="R64" t="s">
        <v>368</v>
      </c>
      <c r="S64" s="48" t="s">
        <v>450</v>
      </c>
      <c r="T64" s="35">
        <v>100</v>
      </c>
      <c r="U64" s="35">
        <f t="shared" si="19"/>
        <v>60.15936254980079</v>
      </c>
      <c r="V64" s="35">
        <f t="shared" si="20"/>
        <v>70.238095238095241</v>
      </c>
      <c r="W64" s="35">
        <f t="shared" si="21"/>
        <v>65.277777777777771</v>
      </c>
      <c r="X64" s="35">
        <f t="shared" si="22"/>
        <v>64.484126984126974</v>
      </c>
      <c r="Y64" s="35">
        <f t="shared" si="23"/>
        <v>74.562859672421425</v>
      </c>
      <c r="Z64" s="35">
        <f t="shared" si="24"/>
        <v>69.60254221210397</v>
      </c>
      <c r="AA64" s="35">
        <f t="shared" si="25"/>
        <v>-4.324764434326184</v>
      </c>
      <c r="AB64" s="35">
        <f t="shared" si="26"/>
        <v>-4.324764434326184</v>
      </c>
      <c r="AC64" s="35">
        <f t="shared" si="27"/>
        <v>-4.3247644343261982</v>
      </c>
      <c r="AF64">
        <v>2.1</v>
      </c>
      <c r="AG64">
        <v>1.75</v>
      </c>
      <c r="AJ64" t="s">
        <v>88</v>
      </c>
    </row>
    <row r="65" spans="1:36" ht="15" x14ac:dyDescent="0.25">
      <c r="A65">
        <v>2.5099999999999998</v>
      </c>
      <c r="B65">
        <v>3.36</v>
      </c>
      <c r="C65">
        <v>2.88</v>
      </c>
      <c r="D65" s="20">
        <f t="shared" si="3"/>
        <v>4.3247644343261893E-2</v>
      </c>
      <c r="E65" s="17">
        <f>IF(OR($A65="",$B65="",$C65=""),"",A65*'MPTO_working_3-way'!$I64)</f>
        <v>2.618551587301587</v>
      </c>
      <c r="F65" s="21">
        <f>IF(OR($A65="",$B65="",$C65=""),"",B65*'MPTO_working_3-way'!$I64)</f>
        <v>3.5053120849933599</v>
      </c>
      <c r="G65" s="22">
        <f>IF(OR($A65="",$B65="",$C65=""),"",C65*'MPTO_working_3-way'!$I64)</f>
        <v>3.0045532157085941</v>
      </c>
      <c r="H65" s="17">
        <f>IF(OR($A65="",$B65="",$C65=""),"",'MPTO_working_3-way'!E64)</f>
        <v>2.6042311413651364</v>
      </c>
      <c r="I65" s="21">
        <f>IF(OR($A65="",$B65="",$C65=""),"",'MPTO_working_3-way'!F64)</f>
        <v>3.531033969426586</v>
      </c>
      <c r="J65" s="22">
        <f>IF(OR($A65="",$B65="",$C65=""),"",'MPTO_working_3-way'!G64)</f>
        <v>3.0047504433747152</v>
      </c>
      <c r="K65" s="17">
        <f>IF(OR($A65="",$B65="",$C65=""),"",'OddsRatio_working_3-way'!H64)</f>
        <v>2.6108906043260314</v>
      </c>
      <c r="L65" s="21">
        <f>IF(OR($A65="",$B65="",$C65=""),"",'OddsRatio_working_3-way'!I64)</f>
        <v>3.5176833286155191</v>
      </c>
      <c r="M65" s="22">
        <f>IF(OR($A65="",$B65="",$C65=""),"",'OddsRatio_working_3-way'!J64)</f>
        <v>3.0056121431343965</v>
      </c>
      <c r="N65" s="23">
        <f t="shared" si="16"/>
        <v>38.189050956620576</v>
      </c>
      <c r="O65" s="24">
        <f t="shared" si="17"/>
        <v>28.52813032771358</v>
      </c>
      <c r="P65" s="24">
        <f t="shared" si="18"/>
        <v>33.282818715665847</v>
      </c>
      <c r="Q65" t="s">
        <v>74</v>
      </c>
      <c r="R65" t="s">
        <v>122</v>
      </c>
      <c r="S65" s="48" t="s">
        <v>450</v>
      </c>
      <c r="T65" s="35">
        <v>100</v>
      </c>
      <c r="U65" s="35">
        <f t="shared" si="19"/>
        <v>40.476190476190474</v>
      </c>
      <c r="V65" s="35">
        <f t="shared" si="20"/>
        <v>73.753280839895012</v>
      </c>
      <c r="W65" s="35">
        <f t="shared" si="21"/>
        <v>80.916030534351137</v>
      </c>
      <c r="X65" s="35">
        <f t="shared" si="22"/>
        <v>45.330688625753837</v>
      </c>
      <c r="Y65" s="35">
        <f t="shared" si="23"/>
        <v>78.607778989458382</v>
      </c>
      <c r="Z65" s="35">
        <f t="shared" si="24"/>
        <v>85.770528683914506</v>
      </c>
      <c r="AA65" s="35">
        <f t="shared" si="25"/>
        <v>-4.8544981495633621</v>
      </c>
      <c r="AB65" s="35">
        <f t="shared" si="26"/>
        <v>-4.8544981495633692</v>
      </c>
      <c r="AC65" s="35">
        <f t="shared" si="27"/>
        <v>-4.8544981495633692</v>
      </c>
      <c r="AF65">
        <v>1.94</v>
      </c>
      <c r="AG65">
        <v>1.89</v>
      </c>
      <c r="AJ65" t="s">
        <v>88</v>
      </c>
    </row>
    <row r="66" spans="1:36" ht="15" x14ac:dyDescent="0.25">
      <c r="A66">
        <v>1.68</v>
      </c>
      <c r="B66">
        <v>3.81</v>
      </c>
      <c r="C66">
        <v>5.24</v>
      </c>
      <c r="D66" s="20">
        <f t="shared" si="3"/>
        <v>4.8544981495633577E-2</v>
      </c>
      <c r="E66" s="17">
        <f>IF(OR($A66="",$B66="",$C66=""),"",A66*'MPTO_working_3-way'!$I65)</f>
        <v>1.7615555689126643</v>
      </c>
      <c r="F66" s="21">
        <f>IF(OR($A66="",$B66="",$C66=""),"",B66*'MPTO_working_3-way'!$I65)</f>
        <v>3.994956379498364</v>
      </c>
      <c r="G66" s="22">
        <f>IF(OR($A66="",$B66="",$C66=""),"",C66*'MPTO_working_3-way'!$I65)</f>
        <v>5.4943757030371199</v>
      </c>
      <c r="H66" s="17">
        <f>IF(OR($A66="",$B66="",$C66=""),"",'MPTO_working_3-way'!E65)</f>
        <v>1.7269473923552585</v>
      </c>
      <c r="I66" s="21">
        <f>IF(OR($A66="",$B66="",$C66=""),"",'MPTO_working_3-way'!F65)</f>
        <v>4.0603278459902485</v>
      </c>
      <c r="J66" s="22">
        <f>IF(OR($A66="",$B66="",$C66=""),"",'MPTO_working_3-way'!G65)</f>
        <v>5.7254738084117891</v>
      </c>
      <c r="K66" s="17">
        <f>IF(OR($A66="",$B66="",$C66=""),"",'OddsRatio_working_3-way'!H65)</f>
        <v>1.7390578548027062</v>
      </c>
      <c r="L66" s="21">
        <f>IF(OR($A66="",$B66="",$C66=""),"",'OddsRatio_working_3-way'!I65)</f>
        <v>4.0540478999935354</v>
      </c>
      <c r="M66" s="22">
        <f>IF(OR($A66="",$B66="",$C66=""),"",'OddsRatio_working_3-way'!J65)</f>
        <v>5.6082430946521669</v>
      </c>
      <c r="N66" s="23">
        <f t="shared" si="16"/>
        <v>56.768007643225168</v>
      </c>
      <c r="O66" s="24">
        <f t="shared" si="17"/>
        <v>25.031562425359134</v>
      </c>
      <c r="P66" s="24">
        <f t="shared" si="18"/>
        <v>18.200429931415705</v>
      </c>
      <c r="Q66" t="s">
        <v>201</v>
      </c>
      <c r="R66" t="s">
        <v>104</v>
      </c>
      <c r="S66" s="48" t="s">
        <v>450</v>
      </c>
      <c r="T66" s="35">
        <v>100</v>
      </c>
      <c r="U66" s="35">
        <f t="shared" si="19"/>
        <v>77.064220183486242</v>
      </c>
      <c r="V66" s="35">
        <f t="shared" si="20"/>
        <v>71.590909090909093</v>
      </c>
      <c r="W66" s="35">
        <f t="shared" si="21"/>
        <v>46.524064171122987</v>
      </c>
      <c r="X66" s="35">
        <f t="shared" si="22"/>
        <v>81.88502673796792</v>
      </c>
      <c r="Y66" s="35">
        <f t="shared" si="23"/>
        <v>76.411715645390757</v>
      </c>
      <c r="Z66" s="35">
        <f t="shared" si="24"/>
        <v>51.344870725604672</v>
      </c>
      <c r="AA66" s="35">
        <f t="shared" si="25"/>
        <v>-4.8208065544816776</v>
      </c>
      <c r="AB66" s="35">
        <f t="shared" si="26"/>
        <v>-4.8208065544816634</v>
      </c>
      <c r="AC66" s="35">
        <f t="shared" si="27"/>
        <v>-4.8208065544816847</v>
      </c>
      <c r="AF66">
        <v>2.06</v>
      </c>
      <c r="AG66">
        <v>1.78</v>
      </c>
      <c r="AJ66" t="s">
        <v>88</v>
      </c>
    </row>
    <row r="67" spans="1:36" ht="15" x14ac:dyDescent="0.25">
      <c r="A67">
        <v>4.3600000000000003</v>
      </c>
      <c r="B67">
        <v>3.52</v>
      </c>
      <c r="C67">
        <v>1.87</v>
      </c>
      <c r="D67" s="20">
        <f t="shared" si="3"/>
        <v>4.8208065544816714E-2</v>
      </c>
      <c r="E67" s="17">
        <f>IF(OR($A67="",$B67="",$C67=""),"",A67*'MPTO_working_3-way'!$I66)</f>
        <v>4.5701871657754012</v>
      </c>
      <c r="F67" s="21">
        <f>IF(OR($A67="",$B67="",$C67=""),"",B67*'MPTO_working_3-way'!$I66)</f>
        <v>3.689692390717755</v>
      </c>
      <c r="G67" s="22">
        <f>IF(OR($A67="",$B67="",$C67=""),"",C67*'MPTO_working_3-way'!$I66)</f>
        <v>1.9601490825688073</v>
      </c>
      <c r="H67" s="17">
        <f>IF(OR($A67="",$B67="",$C67=""),"",'MPTO_working_3-way'!E66)</f>
        <v>4.6884865678221956</v>
      </c>
      <c r="I67" s="21">
        <f>IF(OR($A67="",$B67="",$C67=""),"",'MPTO_working_3-way'!F66)</f>
        <v>3.731043214302058</v>
      </c>
      <c r="J67" s="22">
        <f>IF(OR($A67="",$B67="",$C67=""),"",'MPTO_working_3-way'!G66)</f>
        <v>1.9279338217617314</v>
      </c>
      <c r="K67" s="17">
        <f>IF(OR($A67="",$B67="",$C67=""),"",'OddsRatio_working_3-way'!H66)</f>
        <v>4.6306312428430987</v>
      </c>
      <c r="L67" s="21">
        <f>IF(OR($A67="",$B67="",$C67=""),"",'OddsRatio_working_3-way'!I66)</f>
        <v>3.7229734321323233</v>
      </c>
      <c r="M67" s="22">
        <f>IF(OR($A67="",$B67="",$C67=""),"",'OddsRatio_working_3-way'!J66)</f>
        <v>1.9400741610933026</v>
      </c>
      <c r="N67" s="23">
        <f t="shared" si="16"/>
        <v>21.880941933596606</v>
      </c>
      <c r="O67" s="24">
        <f t="shared" si="17"/>
        <v>27.102530349568525</v>
      </c>
      <c r="P67" s="24">
        <f t="shared" si="18"/>
        <v>51.016527716834872</v>
      </c>
      <c r="Q67" t="s">
        <v>124</v>
      </c>
      <c r="R67" t="s">
        <v>128</v>
      </c>
      <c r="S67" s="48" t="s">
        <v>450</v>
      </c>
      <c r="T67" s="35">
        <v>100</v>
      </c>
      <c r="U67" s="35">
        <f t="shared" si="19"/>
        <v>61.089494163424128</v>
      </c>
      <c r="V67" s="35">
        <f t="shared" si="20"/>
        <v>68.652037617554868</v>
      </c>
      <c r="W67" s="35">
        <f t="shared" si="21"/>
        <v>65.870307167235495</v>
      </c>
      <c r="X67" s="35">
        <f t="shared" si="22"/>
        <v>65.477655215209651</v>
      </c>
      <c r="Y67" s="35">
        <f t="shared" si="23"/>
        <v>73.04019866934037</v>
      </c>
      <c r="Z67" s="35">
        <f t="shared" si="24"/>
        <v>70.258468219021026</v>
      </c>
      <c r="AA67" s="35">
        <f t="shared" si="25"/>
        <v>-4.3881610517855236</v>
      </c>
      <c r="AB67" s="35">
        <f t="shared" si="26"/>
        <v>-4.3881610517855023</v>
      </c>
      <c r="AC67" s="35">
        <f t="shared" si="27"/>
        <v>-4.3881610517855307</v>
      </c>
      <c r="AF67">
        <v>2.0699999999999998</v>
      </c>
      <c r="AG67">
        <v>1.78</v>
      </c>
      <c r="AJ67" t="s">
        <v>88</v>
      </c>
    </row>
    <row r="68" spans="1:36" ht="15" x14ac:dyDescent="0.25">
      <c r="A68">
        <v>2.57</v>
      </c>
      <c r="B68">
        <v>3.19</v>
      </c>
      <c r="C68">
        <v>2.93</v>
      </c>
      <c r="D68" s="20">
        <f t="shared" ref="D68:D131" si="28">IF(OR($A68="",$B68="",$C68=""),"",(1/A68)+(1/B68)+(1/C68)-1)</f>
        <v>4.3881610517855218E-2</v>
      </c>
      <c r="E68" s="17">
        <f>IF(OR($A68="",$B68="",$C68=""),"",A68*'MPTO_working_3-way'!$I67)</f>
        <v>2.682775739030888</v>
      </c>
      <c r="F68" s="21">
        <f>IF(OR($A68="",$B68="",$C68=""),"",B68*'MPTO_working_3-way'!$I67)</f>
        <v>3.3299823375519582</v>
      </c>
      <c r="G68" s="22">
        <f>IF(OR($A68="",$B68="",$C68=""),"",C68*'MPTO_working_3-way'!$I67)</f>
        <v>3.058573118817316</v>
      </c>
      <c r="H68" s="17">
        <f>IF(OR($A68="",$B68="",$C68=""),"",'MPTO_working_3-way'!E67)</f>
        <v>2.6703848759611413</v>
      </c>
      <c r="I68" s="21">
        <f>IF(OR($A68="",$B68="",$C68=""),"",'MPTO_working_3-way'!F67)</f>
        <v>3.346133181502287</v>
      </c>
      <c r="J68" s="22">
        <f>IF(OR($A68="",$B68="",$C68=""),"",'MPTO_working_3-way'!G67)</f>
        <v>3.0611958318017742</v>
      </c>
      <c r="K68" s="17">
        <f>IF(OR($A68="",$B68="",$C68=""),"",'OddsRatio_working_3-way'!H67)</f>
        <v>2.6761261832214545</v>
      </c>
      <c r="L68" s="21">
        <f>IF(OR($A68="",$B68="",$C68=""),"",'OddsRatio_working_3-way'!I67)</f>
        <v>3.3380358861496728</v>
      </c>
      <c r="M68" s="22">
        <f>IF(OR($A68="",$B68="",$C68=""),"",'OddsRatio_working_3-way'!J67)</f>
        <v>3.0604608494378396</v>
      </c>
      <c r="N68" s="23">
        <f t="shared" si="16"/>
        <v>37.274826421430021</v>
      </c>
      <c r="O68" s="24">
        <f t="shared" si="17"/>
        <v>30.030189311308831</v>
      </c>
      <c r="P68" s="24">
        <f t="shared" si="18"/>
        <v>32.694984267261148</v>
      </c>
      <c r="Q68" t="s">
        <v>103</v>
      </c>
      <c r="R68" t="s">
        <v>126</v>
      </c>
      <c r="S68" s="48" t="s">
        <v>450</v>
      </c>
      <c r="T68" s="35">
        <v>100</v>
      </c>
      <c r="U68" s="35">
        <f t="shared" si="19"/>
        <v>63.503649635036496</v>
      </c>
      <c r="V68" s="35">
        <f t="shared" si="20"/>
        <v>69.879518072289159</v>
      </c>
      <c r="W68" s="35">
        <f t="shared" si="21"/>
        <v>62.264150943396231</v>
      </c>
      <c r="X68" s="35">
        <f t="shared" si="22"/>
        <v>67.856330984314624</v>
      </c>
      <c r="Y68" s="35">
        <f t="shared" si="23"/>
        <v>74.232199421567273</v>
      </c>
      <c r="Z68" s="35">
        <f t="shared" si="24"/>
        <v>66.616832292674346</v>
      </c>
      <c r="AA68" s="35">
        <f t="shared" si="25"/>
        <v>-4.3526813492781287</v>
      </c>
      <c r="AB68" s="35">
        <f t="shared" si="26"/>
        <v>-4.3526813492781145</v>
      </c>
      <c r="AC68" s="35">
        <f t="shared" si="27"/>
        <v>-4.3526813492781145</v>
      </c>
      <c r="AF68">
        <v>2.2400000000000002</v>
      </c>
      <c r="AG68">
        <v>1.66</v>
      </c>
      <c r="AJ68" t="s">
        <v>88</v>
      </c>
    </row>
    <row r="69" spans="1:36" ht="15" x14ac:dyDescent="0.25">
      <c r="A69">
        <v>2.74</v>
      </c>
      <c r="B69">
        <v>3.32</v>
      </c>
      <c r="C69">
        <v>2.65</v>
      </c>
      <c r="D69" s="20">
        <f t="shared" si="28"/>
        <v>4.3526813492781091E-2</v>
      </c>
      <c r="E69" s="17">
        <f>IF(OR($A69="",$B69="",$C69=""),"",A69*'MPTO_working_3-way'!$I68)</f>
        <v>2.8592634689702203</v>
      </c>
      <c r="F69" s="21">
        <f>IF(OR($A69="",$B69="",$C69=""),"",B69*'MPTO_working_3-way'!$I68)</f>
        <v>3.464509020796033</v>
      </c>
      <c r="G69" s="22">
        <f>IF(OR($A69="",$B69="",$C69=""),"",C69*'MPTO_working_3-way'!$I68)</f>
        <v>2.7653460557558698</v>
      </c>
      <c r="H69" s="17">
        <f>IF(OR($A69="",$B69="",$C69=""),"",'MPTO_working_3-way'!E68)</f>
        <v>2.8534369288751265</v>
      </c>
      <c r="I69" s="21">
        <f>IF(OR($A69="",$B69="",$C69=""),"",'MPTO_working_3-way'!F68)</f>
        <v>3.4880166221980415</v>
      </c>
      <c r="J69" s="22">
        <f>IF(OR($A69="",$B69="",$C69=""),"",'MPTO_working_3-way'!G68)</f>
        <v>2.7559631601090193</v>
      </c>
      <c r="K69" s="17">
        <f>IF(OR($A69="",$B69="",$C69=""),"",'OddsRatio_working_3-way'!H68)</f>
        <v>2.8567170326768117</v>
      </c>
      <c r="L69" s="21">
        <f>IF(OR($A69="",$B69="",$C69=""),"",'OddsRatio_working_3-way'!I68)</f>
        <v>3.475622710235748</v>
      </c>
      <c r="M69" s="22">
        <f>IF(OR($A69="",$B69="",$C69=""),"",'OddsRatio_working_3-way'!J68)</f>
        <v>2.760679944779735</v>
      </c>
      <c r="N69" s="23">
        <f t="shared" ref="N69:N132" si="29">(1/E69)* 100</f>
        <v>34.974041771678898</v>
      </c>
      <c r="O69" s="24">
        <f t="shared" ref="O69:O132" si="30">(1/F69)* 100</f>
        <v>28.864118811566325</v>
      </c>
      <c r="P69" s="24">
        <f t="shared" ref="P69:P132" si="31">(1/G69)* 100</f>
        <v>36.161839416754788</v>
      </c>
      <c r="Q69" t="s">
        <v>127</v>
      </c>
      <c r="R69" t="s">
        <v>367</v>
      </c>
      <c r="S69" s="48" t="s">
        <v>450</v>
      </c>
      <c r="T69" s="35">
        <v>100</v>
      </c>
      <c r="U69" s="35">
        <f t="shared" ref="U69:U132" si="32">(1/A70)*((T69*A70)-T69)</f>
        <v>56.896551724137922</v>
      </c>
      <c r="V69" s="35">
        <f t="shared" ref="V69:V132" si="33">(1/B70)*((T69*B70)-T69)</f>
        <v>72.29916897506925</v>
      </c>
      <c r="W69" s="35">
        <f t="shared" ref="W69:W132" si="34">(1/C70)*((T69*C70)-T69)</f>
        <v>66.329966329966325</v>
      </c>
      <c r="X69" s="35">
        <f t="shared" ref="X69:X132" si="35">((1/B70)+(1/C70))*T69</f>
        <v>61.370864694964425</v>
      </c>
      <c r="Y69" s="35">
        <f t="shared" ref="Y69:Y132" si="36">((1/A70)+(1/C70))*T69</f>
        <v>76.773481945895739</v>
      </c>
      <c r="Z69" s="35">
        <f t="shared" ref="Z69:Z132" si="37">((1/A70)+(1/B70))*T69</f>
        <v>70.804279300792828</v>
      </c>
      <c r="AA69" s="35">
        <f t="shared" ref="AA69:AA132" si="38">U69-X69</f>
        <v>-4.474312970826503</v>
      </c>
      <c r="AB69" s="35">
        <f t="shared" ref="AB69:AB132" si="39">V69-Y69</f>
        <v>-4.4743129708264888</v>
      </c>
      <c r="AC69" s="35">
        <f t="shared" ref="AC69:AC132" si="40">W69-Z69</f>
        <v>-4.474312970826503</v>
      </c>
      <c r="AF69">
        <v>2.14</v>
      </c>
      <c r="AG69">
        <v>1.72</v>
      </c>
      <c r="AJ69" t="s">
        <v>88</v>
      </c>
    </row>
    <row r="70" spans="1:36" ht="15" x14ac:dyDescent="0.25">
      <c r="A70">
        <v>2.3199999999999998</v>
      </c>
      <c r="B70">
        <v>3.61</v>
      </c>
      <c r="C70">
        <v>2.97</v>
      </c>
      <c r="D70" s="20">
        <f t="shared" si="28"/>
        <v>4.4743129708264995E-2</v>
      </c>
      <c r="E70" s="17">
        <f>IF(OR($A70="",$B70="",$C70=""),"",A70*'MPTO_working_3-way'!$I69)</f>
        <v>2.4238040609231746</v>
      </c>
      <c r="F70" s="21">
        <f>IF(OR($A70="",$B70="",$C70=""),"",B70*'MPTO_working_3-way'!$I69)</f>
        <v>3.7715226982468364</v>
      </c>
      <c r="G70" s="22">
        <f>IF(OR($A70="",$B70="",$C70=""),"",C70*'MPTO_working_3-way'!$I69)</f>
        <v>3.1028870952335472</v>
      </c>
      <c r="H70" s="17">
        <f>IF(OR($A70="",$B70="",$C70=""),"",'MPTO_working_3-way'!E69)</f>
        <v>2.4031523233951253</v>
      </c>
      <c r="I70" s="21">
        <f>IF(OR($A70="",$B70="",$C70=""),"",'MPTO_working_3-way'!F69)</f>
        <v>3.8154259656439509</v>
      </c>
      <c r="J70" s="22">
        <f>IF(OR($A70="",$B70="",$C70=""),"",'MPTO_working_3-way'!G69)</f>
        <v>3.1076557833448084</v>
      </c>
      <c r="K70" s="17">
        <f>IF(OR($A70="",$B70="",$C70=""),"",'OddsRatio_working_3-way'!H69)</f>
        <v>2.412292279445412</v>
      </c>
      <c r="L70" s="21">
        <f>IF(OR($A70="",$B70="",$C70=""),"",'OddsRatio_working_3-way'!I69)</f>
        <v>3.7924870070852457</v>
      </c>
      <c r="M70" s="22">
        <f>IF(OR($A70="",$B70="",$C70=""),"",'OddsRatio_working_3-way'!J69)</f>
        <v>3.1077392352329256</v>
      </c>
      <c r="N70" s="23">
        <f t="shared" si="29"/>
        <v>41.257460374875421</v>
      </c>
      <c r="O70" s="24">
        <f t="shared" si="30"/>
        <v>26.514489770003035</v>
      </c>
      <c r="P70" s="24">
        <f t="shared" si="31"/>
        <v>32.228049855121533</v>
      </c>
      <c r="Q70" t="s">
        <v>81</v>
      </c>
      <c r="R70" t="s">
        <v>82</v>
      </c>
      <c r="S70" s="48" t="s">
        <v>450</v>
      </c>
      <c r="T70" s="35">
        <v>100</v>
      </c>
      <c r="U70" s="35">
        <f t="shared" si="32"/>
        <v>27.536231884057976</v>
      </c>
      <c r="V70" s="35">
        <f t="shared" si="33"/>
        <v>79.550102249488745</v>
      </c>
      <c r="W70" s="35">
        <f t="shared" si="34"/>
        <v>86.719787516600263</v>
      </c>
      <c r="X70" s="35">
        <f t="shared" si="35"/>
        <v>33.730110233910985</v>
      </c>
      <c r="Y70" s="35">
        <f t="shared" si="36"/>
        <v>85.743980599341768</v>
      </c>
      <c r="Z70" s="35">
        <f t="shared" si="37"/>
        <v>92.913665866453286</v>
      </c>
      <c r="AA70" s="35">
        <f t="shared" si="38"/>
        <v>-6.1938783498530086</v>
      </c>
      <c r="AB70" s="35">
        <f t="shared" si="39"/>
        <v>-6.1938783498530228</v>
      </c>
      <c r="AC70" s="35">
        <f t="shared" si="40"/>
        <v>-6.1938783498530228</v>
      </c>
      <c r="AF70">
        <v>1.7</v>
      </c>
      <c r="AG70">
        <v>2.1800000000000002</v>
      </c>
      <c r="AJ70" t="s">
        <v>89</v>
      </c>
    </row>
    <row r="71" spans="1:36" ht="15" x14ac:dyDescent="0.25">
      <c r="A71">
        <v>1.38</v>
      </c>
      <c r="B71">
        <v>4.8899999999999997</v>
      </c>
      <c r="C71">
        <v>7.53</v>
      </c>
      <c r="D71" s="20">
        <f t="shared" si="28"/>
        <v>6.1938783498530103E-2</v>
      </c>
      <c r="E71" s="17">
        <f>IF(OR($A71="",$B71="",$C71=""),"",A71*'MPTO_working_3-way'!$I70)</f>
        <v>1.4654755212279715</v>
      </c>
      <c r="F71" s="21">
        <f>IF(OR($A71="",$B71="",$C71=""),"",B71*'MPTO_working_3-way'!$I70)</f>
        <v>5.1928806513078118</v>
      </c>
      <c r="G71" s="22">
        <f>IF(OR($A71="",$B71="",$C71=""),"",C71*'MPTO_working_3-way'!$I70)</f>
        <v>7.996399039743932</v>
      </c>
      <c r="H71" s="17">
        <f>IF(OR($A71="",$B71="",$C71=""),"",'MPTO_working_3-way'!E70)</f>
        <v>1.4204718574689408</v>
      </c>
      <c r="I71" s="21">
        <f>IF(OR($A71="",$B71="",$C71=""),"",'MPTO_working_3-way'!F70)</f>
        <v>5.4391363908732355</v>
      </c>
      <c r="J71" s="22">
        <f>IF(OR($A71="",$B71="",$C71=""),"",'MPTO_working_3-way'!G70)</f>
        <v>8.9161633399905451</v>
      </c>
      <c r="K71" s="17">
        <f>IF(OR($A71="",$B71="",$C71=""),"",'OddsRatio_working_3-way'!H70)</f>
        <v>1.4333582453289577</v>
      </c>
      <c r="L71" s="21">
        <f>IF(OR($A71="",$B71="",$C71=""),"",'OddsRatio_working_3-way'!I70)</f>
        <v>5.4362199324464378</v>
      </c>
      <c r="M71" s="22">
        <f>IF(OR($A71="",$B71="",$C71=""),"",'OddsRatio_working_3-way'!J70)</f>
        <v>8.4469193210476181</v>
      </c>
      <c r="N71" s="23">
        <f t="shared" si="29"/>
        <v>68.237236686291851</v>
      </c>
      <c r="O71" s="24">
        <f t="shared" si="30"/>
        <v>19.257134279567026</v>
      </c>
      <c r="P71" s="24">
        <f t="shared" si="31"/>
        <v>12.505629034141133</v>
      </c>
      <c r="Q71" t="s">
        <v>285</v>
      </c>
      <c r="R71" t="s">
        <v>131</v>
      </c>
      <c r="S71" s="48" t="s">
        <v>450</v>
      </c>
      <c r="T71" s="35">
        <v>100</v>
      </c>
      <c r="U71" s="35">
        <f t="shared" si="32"/>
        <v>29.078014184397166</v>
      </c>
      <c r="V71" s="35">
        <f t="shared" si="33"/>
        <v>77.827050997782706</v>
      </c>
      <c r="W71" s="35">
        <f t="shared" si="34"/>
        <v>86.631016042780729</v>
      </c>
      <c r="X71" s="35">
        <f t="shared" si="35"/>
        <v>35.541932959436544</v>
      </c>
      <c r="Y71" s="35">
        <f t="shared" si="36"/>
        <v>84.290969772822095</v>
      </c>
      <c r="Z71" s="35">
        <f t="shared" si="37"/>
        <v>93.094934817820146</v>
      </c>
      <c r="AA71" s="35">
        <f t="shared" si="38"/>
        <v>-6.4639187750393781</v>
      </c>
      <c r="AB71" s="35">
        <f t="shared" si="39"/>
        <v>-6.4639187750393887</v>
      </c>
      <c r="AC71" s="35">
        <f t="shared" si="40"/>
        <v>-6.4639187750394171</v>
      </c>
      <c r="AF71">
        <v>1.68</v>
      </c>
      <c r="AG71">
        <v>2.16</v>
      </c>
      <c r="AJ71" t="s">
        <v>89</v>
      </c>
    </row>
    <row r="72" spans="1:36" ht="15" x14ac:dyDescent="0.25">
      <c r="A72">
        <v>1.41</v>
      </c>
      <c r="B72">
        <v>4.51</v>
      </c>
      <c r="C72">
        <v>7.48</v>
      </c>
      <c r="D72" s="20">
        <f t="shared" si="28"/>
        <v>6.4639187750394012E-2</v>
      </c>
      <c r="E72" s="17">
        <f>IF(OR($A72="",$B72="",$C72=""),"",A72*'MPTO_working_3-way'!$I71)</f>
        <v>1.5011412547280554</v>
      </c>
      <c r="F72" s="21">
        <f>IF(OR($A72="",$B72="",$C72=""),"",B72*'MPTO_working_3-way'!$I71)</f>
        <v>4.8015227367542765</v>
      </c>
      <c r="G72" s="22">
        <f>IF(OR($A72="",$B72="",$C72=""),"",C72*'MPTO_working_3-way'!$I71)</f>
        <v>7.9635011243729474</v>
      </c>
      <c r="H72" s="17">
        <f>IF(OR($A72="",$B72="",$C72=""),"",'MPTO_working_3-way'!E71)</f>
        <v>1.454178552628393</v>
      </c>
      <c r="I72" s="21">
        <f>IF(OR($A72="",$B72="",$C72=""),"",'MPTO_working_3-way'!F71)</f>
        <v>4.9954268339643457</v>
      </c>
      <c r="J72" s="22">
        <f>IF(OR($A72="",$B72="",$C72=""),"",'MPTO_working_3-way'!G71)</f>
        <v>8.9171508151015857</v>
      </c>
      <c r="K72" s="17">
        <f>IF(OR($A72="",$B72="",$C72=""),"",'OddsRatio_working_3-way'!H71)</f>
        <v>1.4680315006108664</v>
      </c>
      <c r="L72" s="21">
        <f>IF(OR($A72="",$B72="",$C72=""),"",'OddsRatio_working_3-way'!I71)</f>
        <v>5.0068062613271689</v>
      </c>
      <c r="M72" s="22">
        <f>IF(OR($A72="",$B72="",$C72=""),"",'OddsRatio_working_3-way'!J71)</f>
        <v>8.3971807901424711</v>
      </c>
      <c r="N72" s="23">
        <f t="shared" si="29"/>
        <v>66.615982796446332</v>
      </c>
      <c r="O72" s="24">
        <f t="shared" si="30"/>
        <v>20.826726328822467</v>
      </c>
      <c r="P72" s="24">
        <f t="shared" si="31"/>
        <v>12.557290874731192</v>
      </c>
      <c r="Q72" t="s">
        <v>369</v>
      </c>
      <c r="R72" t="s">
        <v>77</v>
      </c>
      <c r="S72" s="48" t="s">
        <v>450</v>
      </c>
      <c r="T72" s="35">
        <v>100</v>
      </c>
      <c r="U72" s="35">
        <f t="shared" si="32"/>
        <v>50.980392156862742</v>
      </c>
      <c r="V72" s="35">
        <f t="shared" si="33"/>
        <v>70.501474926253692</v>
      </c>
      <c r="W72" s="35">
        <f t="shared" si="34"/>
        <v>72.972972972972968</v>
      </c>
      <c r="X72" s="35">
        <f t="shared" si="35"/>
        <v>56.525552100773332</v>
      </c>
      <c r="Y72" s="35">
        <f t="shared" si="36"/>
        <v>76.046634870164269</v>
      </c>
      <c r="Z72" s="35">
        <f t="shared" si="37"/>
        <v>78.518132916883559</v>
      </c>
      <c r="AA72" s="35">
        <f t="shared" si="38"/>
        <v>-5.5451599439105905</v>
      </c>
      <c r="AB72" s="35">
        <f t="shared" si="39"/>
        <v>-5.5451599439105763</v>
      </c>
      <c r="AC72" s="35">
        <f t="shared" si="40"/>
        <v>-5.5451599439105905</v>
      </c>
      <c r="AF72">
        <v>1.84</v>
      </c>
      <c r="AG72">
        <v>2</v>
      </c>
      <c r="AJ72" t="s">
        <v>89</v>
      </c>
    </row>
    <row r="73" spans="1:36" ht="15" x14ac:dyDescent="0.25">
      <c r="A73">
        <v>2.04</v>
      </c>
      <c r="B73">
        <v>3.39</v>
      </c>
      <c r="C73">
        <v>3.7</v>
      </c>
      <c r="D73" s="20">
        <f t="shared" si="28"/>
        <v>5.5451599439105825E-2</v>
      </c>
      <c r="E73" s="17">
        <f>IF(OR($A73="",$B73="",$C73=""),"",A73*'MPTO_working_3-way'!$I72)</f>
        <v>2.1531212628557759</v>
      </c>
      <c r="F73" s="21">
        <f>IF(OR($A73="",$B73="",$C73=""),"",B73*'MPTO_working_3-way'!$I72)</f>
        <v>3.5779809220985688</v>
      </c>
      <c r="G73" s="22">
        <f>IF(OR($A73="",$B73="",$C73=""),"",C73*'MPTO_working_3-way'!$I72)</f>
        <v>3.9051709179246918</v>
      </c>
      <c r="H73" s="17">
        <f>IF(OR($A73="",$B73="",$C73=""),"",'MPTO_working_3-way'!E72)</f>
        <v>2.1199366364983048</v>
      </c>
      <c r="I73" s="21">
        <f>IF(OR($A73="",$B73="",$C73=""),"",'MPTO_working_3-way'!F72)</f>
        <v>3.6166184219453168</v>
      </c>
      <c r="J73" s="22">
        <f>IF(OR($A73="",$B73="",$C73=""),"",'MPTO_working_3-way'!G72)</f>
        <v>3.9716203295543444</v>
      </c>
      <c r="K73" s="17">
        <f>IF(OR($A73="",$B73="",$C73=""),"",'OddsRatio_working_3-way'!H72)</f>
        <v>2.1330504243350226</v>
      </c>
      <c r="L73" s="21">
        <f>IF(OR($A73="",$B73="",$C73=""),"",'OddsRatio_working_3-way'!I72)</f>
        <v>3.6038370328468301</v>
      </c>
      <c r="M73" s="22">
        <f>IF(OR($A73="",$B73="",$C73=""),"",'OddsRatio_working_3-way'!J72)</f>
        <v>3.9415732170236164</v>
      </c>
      <c r="N73" s="23">
        <f t="shared" si="29"/>
        <v>46.444202528270871</v>
      </c>
      <c r="O73" s="24">
        <f t="shared" si="30"/>
        <v>27.948723645331143</v>
      </c>
      <c r="P73" s="24">
        <f t="shared" si="31"/>
        <v>25.60707382639799</v>
      </c>
      <c r="Q73" t="s">
        <v>287</v>
      </c>
      <c r="R73" t="s">
        <v>83</v>
      </c>
      <c r="S73" s="48" t="s">
        <v>450</v>
      </c>
      <c r="T73" s="35">
        <v>100</v>
      </c>
      <c r="U73" s="35">
        <f t="shared" si="32"/>
        <v>76.525821596244128</v>
      </c>
      <c r="V73" s="35">
        <f t="shared" si="33"/>
        <v>73.333333333333329</v>
      </c>
      <c r="W73" s="35">
        <f t="shared" si="34"/>
        <v>44.134078212290497</v>
      </c>
      <c r="X73" s="35">
        <f t="shared" si="35"/>
        <v>82.532588454376167</v>
      </c>
      <c r="Y73" s="35">
        <f t="shared" si="36"/>
        <v>79.340100191465353</v>
      </c>
      <c r="Z73" s="35">
        <f t="shared" si="37"/>
        <v>50.140845070422536</v>
      </c>
      <c r="AA73" s="35">
        <f t="shared" si="38"/>
        <v>-6.006766858132039</v>
      </c>
      <c r="AB73" s="35">
        <f t="shared" si="39"/>
        <v>-6.0067668581320248</v>
      </c>
      <c r="AC73" s="35">
        <f t="shared" si="40"/>
        <v>-6.006766858132039</v>
      </c>
      <c r="AF73">
        <v>1.94</v>
      </c>
      <c r="AG73">
        <v>1.89</v>
      </c>
      <c r="AJ73" t="s">
        <v>89</v>
      </c>
    </row>
    <row r="74" spans="1:36" ht="15" x14ac:dyDescent="0.25">
      <c r="A74">
        <v>4.26</v>
      </c>
      <c r="B74">
        <v>3.75</v>
      </c>
      <c r="C74">
        <v>1.79</v>
      </c>
      <c r="D74" s="20">
        <f t="shared" si="28"/>
        <v>6.0067668581320177E-2</v>
      </c>
      <c r="E74" s="17">
        <f>IF(OR($A74="",$B74="",$C74=""),"",A74*'MPTO_working_3-way'!$I73)</f>
        <v>4.5158882681564236</v>
      </c>
      <c r="F74" s="21">
        <f>IF(OR($A74="",$B74="",$C74=""),"",B74*'MPTO_working_3-way'!$I73)</f>
        <v>3.9752537571799507</v>
      </c>
      <c r="G74" s="22">
        <f>IF(OR($A74="",$B74="",$C74=""),"",C74*'MPTO_working_3-way'!$I73)</f>
        <v>1.8975211267605632</v>
      </c>
      <c r="H74" s="17">
        <f>IF(OR($A74="",$B74="",$C74=""),"",'MPTO_working_3-way'!E73)</f>
        <v>4.6572447658368539</v>
      </c>
      <c r="I74" s="21">
        <f>IF(OR($A74="",$B74="",$C74=""),"",'MPTO_working_3-way'!F73)</f>
        <v>4.054424806992917</v>
      </c>
      <c r="J74" s="22">
        <f>IF(OR($A74="",$B74="",$C74=""),"",'MPTO_working_3-way'!G73)</f>
        <v>1.8565390570980589</v>
      </c>
      <c r="K74" s="17">
        <f>IF(OR($A74="",$B74="",$C74=""),"",'OddsRatio_working_3-way'!H73)</f>
        <v>4.5951731589385503</v>
      </c>
      <c r="L74" s="21">
        <f>IF(OR($A74="",$B74="",$C74=""),"",'OddsRatio_working_3-way'!I73)</f>
        <v>4.0327380941966293</v>
      </c>
      <c r="M74" s="22">
        <f>IF(OR($A74="",$B74="",$C74=""),"",'OddsRatio_working_3-way'!J73)</f>
        <v>1.8712229434237588</v>
      </c>
      <c r="N74" s="23">
        <f t="shared" si="29"/>
        <v>22.144037686925373</v>
      </c>
      <c r="O74" s="24">
        <f t="shared" si="30"/>
        <v>25.155626812347222</v>
      </c>
      <c r="P74" s="24">
        <f t="shared" si="31"/>
        <v>52.700335500727427</v>
      </c>
      <c r="Q74" t="s">
        <v>92</v>
      </c>
      <c r="R74" t="s">
        <v>91</v>
      </c>
      <c r="S74" s="48" t="s">
        <v>450</v>
      </c>
      <c r="T74" s="35">
        <v>100</v>
      </c>
      <c r="U74" s="35">
        <f t="shared" si="32"/>
        <v>20.634920634920633</v>
      </c>
      <c r="V74" s="35">
        <f t="shared" si="33"/>
        <v>83.896940418679549</v>
      </c>
      <c r="W74" s="35">
        <f t="shared" si="34"/>
        <v>90.619136960600372</v>
      </c>
      <c r="X74" s="35">
        <f t="shared" si="35"/>
        <v>25.483922620720072</v>
      </c>
      <c r="Y74" s="35">
        <f t="shared" si="36"/>
        <v>88.745942404478981</v>
      </c>
      <c r="Z74" s="35">
        <f t="shared" si="37"/>
        <v>95.468138946399804</v>
      </c>
      <c r="AA74" s="35">
        <f t="shared" si="38"/>
        <v>-4.8490019857994398</v>
      </c>
      <c r="AB74" s="35">
        <f t="shared" si="39"/>
        <v>-4.8490019857994326</v>
      </c>
      <c r="AC74" s="35">
        <f t="shared" si="40"/>
        <v>-4.8490019857994326</v>
      </c>
      <c r="AF74">
        <v>1.88</v>
      </c>
      <c r="AG74">
        <v>1.96</v>
      </c>
      <c r="AJ74" t="s">
        <v>89</v>
      </c>
    </row>
    <row r="75" spans="1:36" ht="15" x14ac:dyDescent="0.25">
      <c r="A75">
        <v>1.26</v>
      </c>
      <c r="B75">
        <v>6.21</v>
      </c>
      <c r="C75">
        <v>10.66</v>
      </c>
      <c r="D75" s="20">
        <f t="shared" si="28"/>
        <v>4.8490019857994282E-2</v>
      </c>
      <c r="E75" s="17">
        <f>IF(OR($A75="",$B75="",$C75=""),"",A75*'MPTO_working_3-way'!$I74)</f>
        <v>1.3210974250210727</v>
      </c>
      <c r="F75" s="21">
        <f>IF(OR($A75="",$B75="",$C75=""),"",B75*'MPTO_working_3-way'!$I74)</f>
        <v>6.5111230233181443</v>
      </c>
      <c r="G75" s="22">
        <f>IF(OR($A75="",$B75="",$C75=""),"",C75*'MPTO_working_3-way'!$I74)</f>
        <v>11.176903611686219</v>
      </c>
      <c r="H75" s="17">
        <f>IF(OR($A75="",$B75="",$C75=""),"",'MPTO_working_3-way'!E74)</f>
        <v>1.2861943884026519</v>
      </c>
      <c r="I75" s="21">
        <f>IF(OR($A75="",$B75="",$C75=""),"",'MPTO_working_3-way'!F74)</f>
        <v>6.9028711426871787</v>
      </c>
      <c r="J75" s="22">
        <f>IF(OR($A75="",$B75="",$C75=""),"",'MPTO_working_3-way'!G74)</f>
        <v>12.879081194957942</v>
      </c>
      <c r="K75" s="17">
        <f>IF(OR($A75="",$B75="",$C75=""),"",'OddsRatio_working_3-way'!H74)</f>
        <v>1.2953920877034606</v>
      </c>
      <c r="L75" s="21">
        <f>IF(OR($A75="",$B75="",$C75=""),"",'OddsRatio_working_3-way'!I74)</f>
        <v>6.9192029882116524</v>
      </c>
      <c r="M75" s="22">
        <f>IF(OR($A75="",$B75="",$C75=""),"",'OddsRatio_working_3-way'!J74)</f>
        <v>11.974952181597804</v>
      </c>
      <c r="N75" s="23">
        <f t="shared" si="29"/>
        <v>75.694644547812146</v>
      </c>
      <c r="O75" s="24">
        <f t="shared" si="30"/>
        <v>15.35833367636768</v>
      </c>
      <c r="P75" s="24">
        <f t="shared" si="31"/>
        <v>8.9470217758201969</v>
      </c>
      <c r="Q75" t="s">
        <v>93</v>
      </c>
      <c r="R75" t="s">
        <v>79</v>
      </c>
      <c r="S75" s="48" t="s">
        <v>450</v>
      </c>
      <c r="T75" s="35">
        <v>100</v>
      </c>
      <c r="U75" s="35">
        <f t="shared" si="32"/>
        <v>39.024390243902438</v>
      </c>
      <c r="V75" s="35">
        <f t="shared" si="33"/>
        <v>74.811083123425689</v>
      </c>
      <c r="W75" s="35">
        <f t="shared" si="34"/>
        <v>78.40172786177105</v>
      </c>
      <c r="X75" s="35">
        <f t="shared" si="35"/>
        <v>46.787189014803246</v>
      </c>
      <c r="Y75" s="35">
        <f t="shared" si="36"/>
        <v>82.573881894326504</v>
      </c>
      <c r="Z75" s="35">
        <f t="shared" si="37"/>
        <v>86.164526632671866</v>
      </c>
      <c r="AA75" s="35">
        <f t="shared" si="38"/>
        <v>-7.7627987709008082</v>
      </c>
      <c r="AB75" s="35">
        <f t="shared" si="39"/>
        <v>-7.7627987709008153</v>
      </c>
      <c r="AC75" s="35">
        <f t="shared" si="40"/>
        <v>-7.7627987709008153</v>
      </c>
      <c r="AF75">
        <v>1.62</v>
      </c>
      <c r="AG75">
        <v>2.33</v>
      </c>
      <c r="AJ75" t="s">
        <v>89</v>
      </c>
    </row>
    <row r="76" spans="1:36" ht="15" x14ac:dyDescent="0.25">
      <c r="A76">
        <v>1.64</v>
      </c>
      <c r="B76">
        <v>3.97</v>
      </c>
      <c r="C76">
        <v>4.63</v>
      </c>
      <c r="D76" s="20">
        <f t="shared" si="28"/>
        <v>7.7627987709008028E-2</v>
      </c>
      <c r="E76" s="17">
        <f>IF(OR($A76="",$B76="",$C76=""),"",A76*'MPTO_working_3-way'!$I75)</f>
        <v>1.767309899842773</v>
      </c>
      <c r="F76" s="21">
        <f>IF(OR($A76="",$B76="",$C76=""),"",B76*'MPTO_working_3-way'!$I75)</f>
        <v>4.2781831112047621</v>
      </c>
      <c r="G76" s="22">
        <f>IF(OR($A76="",$B76="",$C76=""),"",C76*'MPTO_working_3-way'!$I75)</f>
        <v>4.989417583092707</v>
      </c>
      <c r="H76" s="17">
        <f>IF(OR($A76="",$B76="",$C76=""),"",'MPTO_working_3-way'!E75)</f>
        <v>1.7126803896218115</v>
      </c>
      <c r="I76" s="21">
        <f>IF(OR($A76="",$B76="",$C76=""),"",'MPTO_working_3-way'!F75)</f>
        <v>4.4245208689995605</v>
      </c>
      <c r="J76" s="22">
        <f>IF(OR($A76="",$B76="",$C76=""),"",'MPTO_working_3-way'!G75)</f>
        <v>5.2602031699765188</v>
      </c>
      <c r="K76" s="17">
        <f>IF(OR($A76="",$B76="",$C76=""),"",'OddsRatio_working_3-way'!H75)</f>
        <v>1.7306100574111092</v>
      </c>
      <c r="L76" s="21">
        <f>IF(OR($A76="",$B76="",$C76=""),"",'OddsRatio_working_3-way'!I75)</f>
        <v>4.3904872976734266</v>
      </c>
      <c r="M76" s="22">
        <f>IF(OR($A76="",$B76="",$C76=""),"",'OddsRatio_working_3-way'!J75)</f>
        <v>5.1439289193786326</v>
      </c>
      <c r="N76" s="23">
        <f t="shared" si="29"/>
        <v>56.58317197730652</v>
      </c>
      <c r="O76" s="24">
        <f t="shared" si="30"/>
        <v>23.374408575008236</v>
      </c>
      <c r="P76" s="24">
        <f t="shared" si="31"/>
        <v>20.042419447685248</v>
      </c>
      <c r="Q76" t="s">
        <v>78</v>
      </c>
      <c r="R76" t="s">
        <v>286</v>
      </c>
      <c r="S76" s="48" t="s">
        <v>450</v>
      </c>
      <c r="T76" s="35">
        <v>100</v>
      </c>
      <c r="U76" s="35">
        <f t="shared" si="32"/>
        <v>74.554707379134854</v>
      </c>
      <c r="V76" s="35">
        <f t="shared" si="33"/>
        <v>71.014492753623188</v>
      </c>
      <c r="W76" s="35">
        <f t="shared" si="34"/>
        <v>48.717948717948723</v>
      </c>
      <c r="X76" s="35">
        <f t="shared" si="35"/>
        <v>80.267558528428111</v>
      </c>
      <c r="Y76" s="35">
        <f t="shared" si="36"/>
        <v>76.727343902916417</v>
      </c>
      <c r="Z76" s="35">
        <f t="shared" si="37"/>
        <v>54.430799867241952</v>
      </c>
      <c r="AA76" s="35">
        <f t="shared" si="38"/>
        <v>-5.7128511492932574</v>
      </c>
      <c r="AB76" s="35">
        <f t="shared" si="39"/>
        <v>-5.712851149293229</v>
      </c>
      <c r="AC76" s="35">
        <f t="shared" si="40"/>
        <v>-5.712851149293229</v>
      </c>
      <c r="AF76">
        <v>1.66</v>
      </c>
      <c r="AG76">
        <v>2.13</v>
      </c>
      <c r="AJ76" t="s">
        <v>89</v>
      </c>
    </row>
    <row r="77" spans="1:36" ht="15" x14ac:dyDescent="0.25">
      <c r="A77">
        <v>3.93</v>
      </c>
      <c r="B77">
        <v>3.45</v>
      </c>
      <c r="C77">
        <v>1.95</v>
      </c>
      <c r="D77" s="20">
        <f t="shared" si="28"/>
        <v>5.7128511492932521E-2</v>
      </c>
      <c r="E77" s="17">
        <f>IF(OR($A77="",$B77="",$C77=""),"",A77*'MPTO_working_3-way'!$I76)</f>
        <v>4.154515050167225</v>
      </c>
      <c r="F77" s="21">
        <f>IF(OR($A77="",$B77="",$C77=""),"",B77*'MPTO_working_3-way'!$I76)</f>
        <v>3.6470933646506172</v>
      </c>
      <c r="G77" s="22">
        <f>IF(OR($A77="",$B77="",$C77=""),"",C77*'MPTO_working_3-way'!$I76)</f>
        <v>2.0614005974112182</v>
      </c>
      <c r="H77" s="17">
        <f>IF(OR($A77="",$B77="",$C77=""),"",'MPTO_working_3-way'!E76)</f>
        <v>4.2479062985768872</v>
      </c>
      <c r="I77" s="21">
        <f>IF(OR($A77="",$B77="",$C77=""),"",'MPTO_working_3-way'!F76)</f>
        <v>3.6925953470832864</v>
      </c>
      <c r="J77" s="22">
        <f>IF(OR($A77="",$B77="",$C77=""),"",'MPTO_working_3-way'!G76)</f>
        <v>2.0252029390981634</v>
      </c>
      <c r="K77" s="17">
        <f>IF(OR($A77="",$B77="",$C77=""),"",'OddsRatio_working_3-way'!H76)</f>
        <v>4.2047561051468234</v>
      </c>
      <c r="L77" s="21">
        <f>IF(OR($A77="",$B77="",$C77=""),"",'OddsRatio_working_3-way'!I76)</f>
        <v>3.6797448660784005</v>
      </c>
      <c r="M77" s="22">
        <f>IF(OR($A77="",$B77="",$C77=""),"",'OddsRatio_working_3-way'!J76)</f>
        <v>2.0390847439895841</v>
      </c>
      <c r="N77" s="23">
        <f t="shared" si="29"/>
        <v>24.070198035743033</v>
      </c>
      <c r="O77" s="24">
        <f t="shared" si="30"/>
        <v>27.419095153759454</v>
      </c>
      <c r="P77" s="24">
        <f t="shared" si="31"/>
        <v>48.510706810497503</v>
      </c>
      <c r="Q77" t="s">
        <v>288</v>
      </c>
      <c r="R77" t="s">
        <v>442</v>
      </c>
      <c r="S77" s="48" t="s">
        <v>450</v>
      </c>
      <c r="T77" s="35">
        <v>100</v>
      </c>
      <c r="U77" s="35">
        <f t="shared" si="32"/>
        <v>68.051118210862612</v>
      </c>
      <c r="V77" s="35">
        <f t="shared" si="33"/>
        <v>72.67759562841529</v>
      </c>
      <c r="W77" s="35">
        <f t="shared" si="34"/>
        <v>53.703703703703695</v>
      </c>
      <c r="X77" s="35">
        <f t="shared" si="35"/>
        <v>73.618700667880987</v>
      </c>
      <c r="Y77" s="35">
        <f t="shared" si="36"/>
        <v>78.245178085433679</v>
      </c>
      <c r="Z77" s="35">
        <f t="shared" si="37"/>
        <v>59.271286160722084</v>
      </c>
      <c r="AA77" s="35">
        <f t="shared" si="38"/>
        <v>-5.567582457018375</v>
      </c>
      <c r="AB77" s="35">
        <f t="shared" si="39"/>
        <v>-5.5675824570183892</v>
      </c>
      <c r="AC77" s="35">
        <f t="shared" si="40"/>
        <v>-5.5675824570183892</v>
      </c>
      <c r="AF77">
        <v>1.98</v>
      </c>
      <c r="AG77">
        <v>1.85</v>
      </c>
      <c r="AJ77" t="s">
        <v>89</v>
      </c>
    </row>
    <row r="78" spans="1:36" ht="15" x14ac:dyDescent="0.25">
      <c r="A78">
        <v>3.13</v>
      </c>
      <c r="B78">
        <v>3.66</v>
      </c>
      <c r="C78">
        <v>2.16</v>
      </c>
      <c r="D78" s="20">
        <f t="shared" si="28"/>
        <v>5.5675824570183607E-2</v>
      </c>
      <c r="E78" s="17">
        <f>IF(OR($A78="",$B78="",$C78=""),"",A78*'MPTO_working_3-way'!$I77)</f>
        <v>3.3042653309046748</v>
      </c>
      <c r="F78" s="21">
        <f>IF(OR($A78="",$B78="",$C78=""),"",B78*'MPTO_working_3-way'!$I77)</f>
        <v>3.8637735179268722</v>
      </c>
      <c r="G78" s="22">
        <f>IF(OR($A78="",$B78="",$C78=""),"",C78*'MPTO_working_3-way'!$I77)</f>
        <v>2.2802597810715968</v>
      </c>
      <c r="H78" s="17">
        <f>IF(OR($A78="",$B78="",$C78=""),"",'MPTO_working_3-way'!E77)</f>
        <v>3.3230296187031114</v>
      </c>
      <c r="I78" s="21">
        <f>IF(OR($A78="",$B78="",$C78=""),"",'MPTO_working_3-way'!F77)</f>
        <v>3.9267205537154508</v>
      </c>
      <c r="J78" s="22">
        <f>IF(OR($A78="",$B78="",$C78=""),"",'MPTO_working_3-way'!G77)</f>
        <v>2.2502029722706411</v>
      </c>
      <c r="K78" s="17">
        <f>IF(OR($A78="",$B78="",$C78=""),"",'OddsRatio_working_3-way'!H77)</f>
        <v>3.3185429144321046</v>
      </c>
      <c r="L78" s="21">
        <f>IF(OR($A78="",$B78="",$C78=""),"",'OddsRatio_working_3-way'!I77)</f>
        <v>3.8954573485396242</v>
      </c>
      <c r="M78" s="22">
        <f>IF(OR($A78="",$B78="",$C78=""),"",'OddsRatio_working_3-way'!J77)</f>
        <v>2.2626806482353246</v>
      </c>
      <c r="N78" s="23">
        <f t="shared" si="29"/>
        <v>30.263913452925102</v>
      </c>
      <c r="O78" s="24">
        <f t="shared" si="30"/>
        <v>25.881434182419554</v>
      </c>
      <c r="P78" s="24">
        <f t="shared" si="31"/>
        <v>43.854652364655358</v>
      </c>
      <c r="Q78" t="s">
        <v>80</v>
      </c>
      <c r="R78" t="s">
        <v>284</v>
      </c>
      <c r="S78" s="48" t="s">
        <v>450</v>
      </c>
      <c r="T78" s="35">
        <v>100</v>
      </c>
      <c r="U78" s="35">
        <f t="shared" si="32"/>
        <v>69.78851963746223</v>
      </c>
      <c r="V78" s="35">
        <f t="shared" si="33"/>
        <v>72.972972972972968</v>
      </c>
      <c r="W78" s="35">
        <f t="shared" si="34"/>
        <v>53.917050691244242</v>
      </c>
      <c r="X78" s="35">
        <f t="shared" si="35"/>
        <v>73.109976335782775</v>
      </c>
      <c r="Y78" s="35">
        <f t="shared" si="36"/>
        <v>76.294429671293514</v>
      </c>
      <c r="Z78" s="35">
        <f t="shared" si="37"/>
        <v>57.238507389564788</v>
      </c>
      <c r="AA78" s="35">
        <f t="shared" si="38"/>
        <v>-3.3214566983205458</v>
      </c>
      <c r="AB78" s="35">
        <f t="shared" si="39"/>
        <v>-3.3214566983205458</v>
      </c>
      <c r="AC78" s="35">
        <f t="shared" si="40"/>
        <v>-3.3214566983205458</v>
      </c>
      <c r="AF78">
        <v>1.73</v>
      </c>
      <c r="AG78">
        <v>2.09</v>
      </c>
      <c r="AJ78" t="s">
        <v>89</v>
      </c>
    </row>
    <row r="79" spans="1:36" ht="15" x14ac:dyDescent="0.25">
      <c r="A79">
        <v>3.31</v>
      </c>
      <c r="B79">
        <v>3.7</v>
      </c>
      <c r="C79">
        <v>2.17</v>
      </c>
      <c r="D79" s="20">
        <f t="shared" si="28"/>
        <v>3.3214566983205351E-2</v>
      </c>
      <c r="E79" s="17">
        <f>IF(OR($A79="",$B79="",$C79=""),"",A79*'MPTO_working_3-way'!$I78)</f>
        <v>3.41994021671441</v>
      </c>
      <c r="F79" s="21">
        <f>IF(OR($A79="",$B79="",$C79=""),"",B79*'MPTO_working_3-way'!$I78)</f>
        <v>3.8228938978378602</v>
      </c>
      <c r="G79" s="22">
        <f>IF(OR($A79="",$B79="",$C79=""),"",C79*'MPTO_working_3-way'!$I78)</f>
        <v>2.2420756103535555</v>
      </c>
      <c r="H79" s="17">
        <f>IF(OR($A79="",$B79="",$C79=""),"",'MPTO_working_3-way'!E78)</f>
        <v>3.4359150829437137</v>
      </c>
      <c r="I79" s="21">
        <f>IF(OR($A79="",$B79="",$C79=""),"",'MPTO_working_3-way'!F78)</f>
        <v>3.8580433275152317</v>
      </c>
      <c r="J79" s="22">
        <f>IF(OR($A79="",$B79="",$C79=""),"",'MPTO_working_3-way'!G78)</f>
        <v>2.2234180715254404</v>
      </c>
      <c r="K79" s="17">
        <f>IF(OR($A79="",$B79="",$C79=""),"",'OddsRatio_working_3-way'!H78)</f>
        <v>3.4308199916567901</v>
      </c>
      <c r="L79" s="21">
        <f>IF(OR($A79="",$B79="",$C79=""),"",'OddsRatio_working_3-way'!I78)</f>
        <v>3.8412181720663781</v>
      </c>
      <c r="M79" s="22">
        <f>IF(OR($A79="",$B79="",$C79=""),"",'OddsRatio_working_3-way'!J78)</f>
        <v>2.2311945412287639</v>
      </c>
      <c r="N79" s="23">
        <f t="shared" si="29"/>
        <v>29.240277216328526</v>
      </c>
      <c r="O79" s="24">
        <f t="shared" si="30"/>
        <v>26.158193942174979</v>
      </c>
      <c r="P79" s="24">
        <f t="shared" si="31"/>
        <v>44.60152884149651</v>
      </c>
      <c r="Q79" t="s">
        <v>226</v>
      </c>
      <c r="R79" t="s">
        <v>419</v>
      </c>
      <c r="S79" s="48" t="s">
        <v>450</v>
      </c>
      <c r="T79" s="35">
        <v>100</v>
      </c>
      <c r="U79" s="35">
        <f t="shared" si="32"/>
        <v>60.784313725490193</v>
      </c>
      <c r="V79" s="35">
        <f t="shared" si="33"/>
        <v>72.451790633608823</v>
      </c>
      <c r="W79" s="35">
        <f t="shared" si="34"/>
        <v>63.503649635036496</v>
      </c>
      <c r="X79" s="35">
        <f t="shared" si="35"/>
        <v>64.044559731354695</v>
      </c>
      <c r="Y79" s="35">
        <f t="shared" si="36"/>
        <v>75.712036639473311</v>
      </c>
      <c r="Z79" s="35">
        <f t="shared" si="37"/>
        <v>66.763895640900998</v>
      </c>
      <c r="AA79" s="35">
        <f t="shared" si="38"/>
        <v>-3.2602460058645022</v>
      </c>
      <c r="AB79" s="35">
        <f t="shared" si="39"/>
        <v>-3.260246005864488</v>
      </c>
      <c r="AC79" s="35">
        <f t="shared" si="40"/>
        <v>-3.2602460058645022</v>
      </c>
      <c r="AF79">
        <v>1.9</v>
      </c>
      <c r="AG79">
        <v>1.97</v>
      </c>
      <c r="AJ79" t="s">
        <v>270</v>
      </c>
    </row>
    <row r="80" spans="1:36" ht="15" x14ac:dyDescent="0.25">
      <c r="A80">
        <v>2.5499999999999998</v>
      </c>
      <c r="B80">
        <v>3.63</v>
      </c>
      <c r="C80">
        <v>2.74</v>
      </c>
      <c r="D80" s="20">
        <f t="shared" si="28"/>
        <v>3.2602460058644978E-2</v>
      </c>
      <c r="E80" s="17">
        <f>IF(OR($A80="",$B80="",$C80=""),"",A80*'MPTO_working_3-way'!$I79)</f>
        <v>2.6331362731495447</v>
      </c>
      <c r="F80" s="21">
        <f>IF(OR($A80="",$B80="",$C80=""),"",B80*'MPTO_working_3-way'!$I79)</f>
        <v>3.7483469300128811</v>
      </c>
      <c r="G80" s="22">
        <f>IF(OR($A80="",$B80="",$C80=""),"",C80*'MPTO_working_3-way'!$I79)</f>
        <v>2.8293307405606876</v>
      </c>
      <c r="H80" s="17">
        <f>IF(OR($A80="",$B80="",$C80=""),"",'MPTO_working_3-way'!E79)</f>
        <v>2.6226799454427194</v>
      </c>
      <c r="I80" s="21">
        <f>IF(OR($A80="",$B80="",$C80=""),"",'MPTO_working_3-way'!F79)</f>
        <v>3.7790808732047263</v>
      </c>
      <c r="J80" s="22">
        <f>IF(OR($A80="",$B80="",$C80=""),"",'MPTO_working_3-way'!G79)</f>
        <v>2.824092766068321</v>
      </c>
      <c r="K80" s="17">
        <f>IF(OR($A80="",$B80="",$C80=""),"",'OddsRatio_working_3-way'!H79)</f>
        <v>2.6279274173523577</v>
      </c>
      <c r="L80" s="21">
        <f>IF(OR($A80="",$B80="",$C80=""),"",'OddsRatio_working_3-way'!I79)</f>
        <v>3.762225230733355</v>
      </c>
      <c r="M80" s="22">
        <f>IF(OR($A80="",$B80="",$C80=""),"",'OddsRatio_working_3-way'!J79)</f>
        <v>2.8274798104471626</v>
      </c>
      <c r="N80" s="23">
        <f t="shared" si="29"/>
        <v>37.977525515756192</v>
      </c>
      <c r="O80" s="24">
        <f t="shared" si="30"/>
        <v>26.678427015200633</v>
      </c>
      <c r="P80" s="24">
        <f t="shared" si="31"/>
        <v>35.344047469043169</v>
      </c>
      <c r="Q80" t="s">
        <v>202</v>
      </c>
      <c r="R80" t="s">
        <v>186</v>
      </c>
      <c r="S80" s="48" t="s">
        <v>450</v>
      </c>
      <c r="T80" s="35">
        <v>100</v>
      </c>
      <c r="U80" s="35">
        <f t="shared" si="32"/>
        <v>61.685823754789276</v>
      </c>
      <c r="V80" s="35">
        <f t="shared" si="33"/>
        <v>66.666666666666657</v>
      </c>
      <c r="W80" s="35">
        <f t="shared" si="34"/>
        <v>67.21311475409837</v>
      </c>
      <c r="X80" s="35">
        <f t="shared" si="35"/>
        <v>66.120218579234972</v>
      </c>
      <c r="Y80" s="35">
        <f t="shared" si="36"/>
        <v>71.101061491112375</v>
      </c>
      <c r="Z80" s="35">
        <f t="shared" si="37"/>
        <v>71.64750957854406</v>
      </c>
      <c r="AA80" s="35">
        <f t="shared" si="38"/>
        <v>-4.4343948244456968</v>
      </c>
      <c r="AB80" s="35">
        <f t="shared" si="39"/>
        <v>-4.4343948244457181</v>
      </c>
      <c r="AC80" s="35">
        <f t="shared" si="40"/>
        <v>-4.4343948244456897</v>
      </c>
      <c r="AF80">
        <v>1.88</v>
      </c>
      <c r="AG80">
        <v>1.99</v>
      </c>
      <c r="AJ80" t="s">
        <v>270</v>
      </c>
    </row>
    <row r="81" spans="1:36" ht="15" x14ac:dyDescent="0.25">
      <c r="A81">
        <v>2.61</v>
      </c>
      <c r="B81">
        <v>3</v>
      </c>
      <c r="C81">
        <v>3.05</v>
      </c>
      <c r="D81" s="20">
        <f t="shared" si="28"/>
        <v>4.4343948244457199E-2</v>
      </c>
      <c r="E81" s="17">
        <f>IF(OR($A81="",$B81="",$C81=""),"",A81*'MPTO_working_3-way'!$I80)</f>
        <v>2.7257377049180334</v>
      </c>
      <c r="F81" s="21">
        <f>IF(OR($A81="",$B81="",$C81=""),"",B81*'MPTO_working_3-way'!$I80)</f>
        <v>3.1330318447333716</v>
      </c>
      <c r="G81" s="22">
        <f>IF(OR($A81="",$B81="",$C81=""),"",C81*'MPTO_working_3-way'!$I80)</f>
        <v>3.1852490421455943</v>
      </c>
      <c r="H81" s="17">
        <f>IF(OR($A81="",$B81="",$C81=""),"",'MPTO_working_3-way'!E80)</f>
        <v>2.7147322951006032</v>
      </c>
      <c r="I81" s="21">
        <f>IF(OR($A81="",$B81="",$C81=""),"",'MPTO_working_3-way'!F80)</f>
        <v>3.1392047321721992</v>
      </c>
      <c r="J81" s="22">
        <f>IF(OR($A81="",$B81="",$C81=""),"",'MPTO_working_3-way'!G80)</f>
        <v>3.19399491774776</v>
      </c>
      <c r="K81" s="17">
        <f>IF(OR($A81="",$B81="",$C81=""),"",'OddsRatio_working_3-way'!H80)</f>
        <v>2.7198252861606056</v>
      </c>
      <c r="L81" s="21">
        <f>IF(OR($A81="",$B81="",$C81=""),"",'OddsRatio_working_3-way'!I80)</f>
        <v>3.1364289269075853</v>
      </c>
      <c r="M81" s="22">
        <f>IF(OR($A81="",$B81="",$C81=""),"",'OddsRatio_working_3-way'!J80)</f>
        <v>3.1898396500802737</v>
      </c>
      <c r="N81" s="23">
        <f t="shared" si="29"/>
        <v>36.687315811631677</v>
      </c>
      <c r="O81" s="24">
        <f t="shared" si="30"/>
        <v>31.917964756119559</v>
      </c>
      <c r="P81" s="24">
        <f t="shared" si="31"/>
        <v>31.394719432248746</v>
      </c>
      <c r="Q81" t="s">
        <v>371</v>
      </c>
      <c r="R81" t="s">
        <v>211</v>
      </c>
      <c r="S81" s="48" t="s">
        <v>450</v>
      </c>
      <c r="T81" s="35">
        <v>100</v>
      </c>
      <c r="U81" s="35">
        <f t="shared" si="32"/>
        <v>73.262032085561486</v>
      </c>
      <c r="V81" s="35">
        <f t="shared" si="33"/>
        <v>70.238095238095241</v>
      </c>
      <c r="W81" s="35">
        <f t="shared" si="34"/>
        <v>51.92307692307692</v>
      </c>
      <c r="X81" s="35">
        <f t="shared" si="35"/>
        <v>77.838827838827825</v>
      </c>
      <c r="Y81" s="35">
        <f t="shared" si="36"/>
        <v>74.814890991361565</v>
      </c>
      <c r="Z81" s="35">
        <f t="shared" si="37"/>
        <v>56.499872676343266</v>
      </c>
      <c r="AA81" s="35">
        <f t="shared" si="38"/>
        <v>-4.5767957532663388</v>
      </c>
      <c r="AB81" s="35">
        <f t="shared" si="39"/>
        <v>-4.5767957532663246</v>
      </c>
      <c r="AC81" s="35">
        <f t="shared" si="40"/>
        <v>-4.5767957532663459</v>
      </c>
      <c r="AF81">
        <v>2.35</v>
      </c>
      <c r="AG81">
        <v>1.61</v>
      </c>
      <c r="AJ81" t="s">
        <v>272</v>
      </c>
    </row>
    <row r="82" spans="1:36" ht="15" x14ac:dyDescent="0.25">
      <c r="A82">
        <v>3.74</v>
      </c>
      <c r="B82">
        <v>3.36</v>
      </c>
      <c r="C82">
        <v>2.08</v>
      </c>
      <c r="D82" s="20">
        <f t="shared" si="28"/>
        <v>4.5767957532663495E-2</v>
      </c>
      <c r="E82" s="17">
        <f>IF(OR($A82="",$B82="",$C82=""),"",A82*'MPTO_working_3-way'!$I81)</f>
        <v>3.9111721611721615</v>
      </c>
      <c r="F82" s="21">
        <f>IF(OR($A82="",$B82="",$C82=""),"",B82*'MPTO_working_3-way'!$I81)</f>
        <v>3.5137803373097491</v>
      </c>
      <c r="G82" s="22">
        <f>IF(OR($A82="",$B82="",$C82=""),"",C82*'MPTO_working_3-way'!$I81)</f>
        <v>2.1751973516679399</v>
      </c>
      <c r="H82" s="17">
        <f>IF(OR($A82="",$B82="",$C82=""),"",'MPTO_working_3-way'!E81)</f>
        <v>3.9663071205666416</v>
      </c>
      <c r="I82" s="21">
        <f>IF(OR($A82="",$B82="",$C82=""),"",'MPTO_working_3-way'!F81)</f>
        <v>3.5415397244752258</v>
      </c>
      <c r="J82" s="22">
        <f>IF(OR($A82="",$B82="",$C82=""),"",'MPTO_working_3-way'!G81)</f>
        <v>2.1481665901065647</v>
      </c>
      <c r="K82" s="17">
        <f>IF(OR($A82="",$B82="",$C82=""),"",'OddsRatio_working_3-way'!H81)</f>
        <v>3.9405741752471091</v>
      </c>
      <c r="L82" s="21">
        <f>IF(OR($A82="",$B82="",$C82=""),"",'OddsRatio_working_3-way'!I81)</f>
        <v>3.5327573188259769</v>
      </c>
      <c r="M82" s="22">
        <f>IF(OR($A82="",$B82="",$C82=""),"",'OddsRatio_working_3-way'!J81)</f>
        <v>2.1590584340390064</v>
      </c>
      <c r="N82" s="23">
        <f t="shared" si="29"/>
        <v>25.567782720674316</v>
      </c>
      <c r="O82" s="24">
        <f t="shared" si="30"/>
        <v>28.459377195036289</v>
      </c>
      <c r="P82" s="24">
        <f t="shared" si="31"/>
        <v>45.972840084289395</v>
      </c>
      <c r="Q82" t="s">
        <v>206</v>
      </c>
      <c r="R82" t="s">
        <v>266</v>
      </c>
      <c r="S82" s="48" t="s">
        <v>450</v>
      </c>
      <c r="T82" s="35">
        <v>100</v>
      </c>
      <c r="U82" s="35">
        <f t="shared" si="32"/>
        <v>48.717948717948723</v>
      </c>
      <c r="V82" s="35">
        <f t="shared" si="33"/>
        <v>71.83098591549296</v>
      </c>
      <c r="W82" s="35">
        <f t="shared" si="34"/>
        <v>74.747474747474755</v>
      </c>
      <c r="X82" s="35">
        <f t="shared" si="35"/>
        <v>53.4215393370323</v>
      </c>
      <c r="Y82" s="35">
        <f t="shared" si="36"/>
        <v>76.53457653457653</v>
      </c>
      <c r="Z82" s="35">
        <f t="shared" si="37"/>
        <v>79.451065366558325</v>
      </c>
      <c r="AA82" s="35">
        <f t="shared" si="38"/>
        <v>-4.7035906190835775</v>
      </c>
      <c r="AB82" s="35">
        <f t="shared" si="39"/>
        <v>-4.7035906190835703</v>
      </c>
      <c r="AC82" s="35">
        <f t="shared" si="40"/>
        <v>-4.7035906190835703</v>
      </c>
      <c r="AF82">
        <v>2.09</v>
      </c>
      <c r="AG82">
        <v>1.76</v>
      </c>
      <c r="AJ82" t="s">
        <v>272</v>
      </c>
    </row>
    <row r="83" spans="1:36" ht="15" x14ac:dyDescent="0.25">
      <c r="A83">
        <v>1.95</v>
      </c>
      <c r="B83">
        <v>3.55</v>
      </c>
      <c r="C83">
        <v>3.96</v>
      </c>
      <c r="D83" s="20">
        <f t="shared" si="28"/>
        <v>4.7035906190835863E-2</v>
      </c>
      <c r="E83" s="17">
        <f>IF(OR($A83="",$B83="",$C83=""),"",A83*'MPTO_working_3-way'!$I82)</f>
        <v>2.0417200170721297</v>
      </c>
      <c r="F83" s="21">
        <f>IF(OR($A83="",$B83="",$C83=""),"",B83*'MPTO_working_3-way'!$I82)</f>
        <v>3.7169774669774673</v>
      </c>
      <c r="G83" s="22">
        <f>IF(OR($A83="",$B83="",$C83=""),"",C83*'MPTO_working_3-way'!$I82)</f>
        <v>4.1462621885157098</v>
      </c>
      <c r="H83" s="17">
        <f>IF(OR($A83="",$B83="",$C83=""),"",'MPTO_working_3-way'!E82)</f>
        <v>2.0114982169325368</v>
      </c>
      <c r="I83" s="21">
        <f>IF(OR($A83="",$B83="",$C83=""),"",'MPTO_working_3-way'!F82)</f>
        <v>3.7592358958887582</v>
      </c>
      <c r="J83" s="22">
        <f>IF(OR($A83="",$B83="",$C83=""),"",'MPTO_working_3-way'!G82)</f>
        <v>4.2221417900103191</v>
      </c>
      <c r="K83" s="17">
        <f>IF(OR($A83="",$B83="",$C83=""),"",'OddsRatio_working_3-way'!H82)</f>
        <v>2.0231291584962148</v>
      </c>
      <c r="L83" s="21">
        <f>IF(OR($A83="",$B83="",$C83=""),"",'OddsRatio_working_3-way'!I82)</f>
        <v>3.7462940570161569</v>
      </c>
      <c r="M83" s="22">
        <f>IF(OR($A83="",$B83="",$C83=""),"",'OddsRatio_working_3-way'!J82)</f>
        <v>4.1878550622618915</v>
      </c>
      <c r="N83" s="23">
        <f t="shared" si="29"/>
        <v>48.978311993728767</v>
      </c>
      <c r="O83" s="24">
        <f t="shared" si="30"/>
        <v>26.903579827541151</v>
      </c>
      <c r="P83" s="24">
        <f t="shared" si="31"/>
        <v>24.118108178730076</v>
      </c>
      <c r="Q83" t="s">
        <v>208</v>
      </c>
      <c r="R83" t="s">
        <v>207</v>
      </c>
      <c r="S83" s="48" t="s">
        <v>450</v>
      </c>
      <c r="T83" s="35">
        <v>100</v>
      </c>
      <c r="U83" s="35">
        <f t="shared" si="32"/>
        <v>77.011494252873561</v>
      </c>
      <c r="V83" s="35">
        <f t="shared" si="33"/>
        <v>69.230769230769241</v>
      </c>
      <c r="W83" s="35">
        <f t="shared" si="34"/>
        <v>48.979591836734699</v>
      </c>
      <c r="X83" s="35">
        <f t="shared" si="35"/>
        <v>81.789638932496075</v>
      </c>
      <c r="Y83" s="35">
        <f t="shared" si="36"/>
        <v>74.008913910391755</v>
      </c>
      <c r="Z83" s="35">
        <f t="shared" si="37"/>
        <v>53.757736516357213</v>
      </c>
      <c r="AA83" s="35">
        <f t="shared" si="38"/>
        <v>-4.778144679622514</v>
      </c>
      <c r="AB83" s="35">
        <f t="shared" si="39"/>
        <v>-4.778144679622514</v>
      </c>
      <c r="AC83" s="35">
        <f t="shared" si="40"/>
        <v>-4.778144679622514</v>
      </c>
      <c r="AF83">
        <v>2.04</v>
      </c>
      <c r="AG83">
        <v>1.79</v>
      </c>
      <c r="AJ83" t="s">
        <v>272</v>
      </c>
    </row>
    <row r="84" spans="1:36" ht="15" x14ac:dyDescent="0.25">
      <c r="A84">
        <v>4.3499999999999996</v>
      </c>
      <c r="B84">
        <v>3.25</v>
      </c>
      <c r="C84">
        <v>1.96</v>
      </c>
      <c r="D84" s="20">
        <f t="shared" si="28"/>
        <v>4.7781446796225202E-2</v>
      </c>
      <c r="E84" s="17">
        <f>IF(OR($A84="",$B84="",$C84=""),"",A84*'MPTO_working_3-way'!$I83)</f>
        <v>4.5578492935635788</v>
      </c>
      <c r="F84" s="21">
        <f>IF(OR($A84="",$B84="",$C84=""),"",B84*'MPTO_working_3-way'!$I83)</f>
        <v>3.4052897020877317</v>
      </c>
      <c r="G84" s="22">
        <f>IF(OR($A84="",$B84="",$C84=""),"",C84*'MPTO_working_3-way'!$I83)</f>
        <v>2.0536516357206014</v>
      </c>
      <c r="H84" s="17">
        <f>IF(OR($A84="",$B84="",$C84=""),"",'MPTO_working_3-way'!E83)</f>
        <v>4.6738164848757453</v>
      </c>
      <c r="I84" s="21">
        <f>IF(OR($A84="",$B84="",$C84=""),"",'MPTO_working_3-way'!F83)</f>
        <v>3.4274140347983839</v>
      </c>
      <c r="J84" s="22">
        <f>IF(OR($A84="",$B84="",$C84=""),"",'MPTO_working_3-way'!G83)</f>
        <v>2.0231573311267144</v>
      </c>
      <c r="K84" s="17">
        <f>IF(OR($A84="",$B84="",$C84=""),"",'OddsRatio_working_3-way'!H83)</f>
        <v>4.6125468249906261</v>
      </c>
      <c r="L84" s="21">
        <f>IF(OR($A84="",$B84="",$C84=""),"",'OddsRatio_working_3-way'!I83)</f>
        <v>3.4263374197698231</v>
      </c>
      <c r="M84" s="22">
        <f>IF(OR($A84="",$B84="",$C84=""),"",'OddsRatio_working_3-way'!J83)</f>
        <v>2.0352372991017909</v>
      </c>
      <c r="N84" s="23">
        <f t="shared" si="29"/>
        <v>21.940172559284964</v>
      </c>
      <c r="O84" s="24">
        <f t="shared" si="30"/>
        <v>29.366077117812182</v>
      </c>
      <c r="P84" s="24">
        <f t="shared" si="31"/>
        <v>48.693750322902851</v>
      </c>
      <c r="Q84" t="s">
        <v>443</v>
      </c>
      <c r="R84" t="s">
        <v>205</v>
      </c>
      <c r="S84" s="48" t="s">
        <v>450</v>
      </c>
      <c r="T84" s="35">
        <v>100</v>
      </c>
      <c r="U84" s="35">
        <f t="shared" si="32"/>
        <v>57.805907172995774</v>
      </c>
      <c r="V84" s="35">
        <f t="shared" si="33"/>
        <v>66.555183946488299</v>
      </c>
      <c r="W84" s="35">
        <f t="shared" si="34"/>
        <v>71.264367816091948</v>
      </c>
      <c r="X84" s="35">
        <f t="shared" si="35"/>
        <v>62.180448237419753</v>
      </c>
      <c r="Y84" s="35">
        <f t="shared" si="36"/>
        <v>70.929725010912264</v>
      </c>
      <c r="Z84" s="35">
        <f t="shared" si="37"/>
        <v>75.638908880515913</v>
      </c>
      <c r="AA84" s="35">
        <f t="shared" si="38"/>
        <v>-4.3745410644239797</v>
      </c>
      <c r="AB84" s="35">
        <f t="shared" si="39"/>
        <v>-4.3745410644239655</v>
      </c>
      <c r="AC84" s="35">
        <f t="shared" si="40"/>
        <v>-4.3745410644239655</v>
      </c>
      <c r="AF84">
        <v>2.27</v>
      </c>
      <c r="AG84">
        <v>1.65</v>
      </c>
      <c r="AJ84" t="s">
        <v>272</v>
      </c>
    </row>
    <row r="85" spans="1:36" ht="15" x14ac:dyDescent="0.25">
      <c r="A85">
        <v>2.37</v>
      </c>
      <c r="B85">
        <v>2.99</v>
      </c>
      <c r="C85">
        <v>3.48</v>
      </c>
      <c r="D85" s="20">
        <f t="shared" si="28"/>
        <v>4.3745410644239646E-2</v>
      </c>
      <c r="E85" s="17">
        <f>IF(OR($A85="",$B85="",$C85=""),"",A85*'MPTO_working_3-way'!$I84)</f>
        <v>2.4736766232268481</v>
      </c>
      <c r="F85" s="21">
        <f>IF(OR($A85="",$B85="",$C85=""),"",B85*'MPTO_working_3-way'!$I84)</f>
        <v>3.1207987778262769</v>
      </c>
      <c r="G85" s="22">
        <f>IF(OR($A85="",$B85="",$C85=""),"",C85*'MPTO_working_3-way'!$I84)</f>
        <v>3.6322340290419541</v>
      </c>
      <c r="H85" s="17">
        <f>IF(OR($A85="",$B85="",$C85=""),"",'MPTO_working_3-way'!E84)</f>
        <v>2.4548363822279349</v>
      </c>
      <c r="I85" s="21">
        <f>IF(OR($A85="",$B85="",$C85=""),"",'MPTO_working_3-way'!F84)</f>
        <v>3.1263056528340236</v>
      </c>
      <c r="J85" s="22">
        <f>IF(OR($A85="",$B85="",$C85=""),"",'MPTO_working_3-way'!G84)</f>
        <v>3.6660315863272195</v>
      </c>
      <c r="K85" s="17">
        <f>IF(OR($A85="",$B85="",$C85=""),"",'OddsRatio_working_3-way'!H84)</f>
        <v>2.4632145452186522</v>
      </c>
      <c r="L85" s="21">
        <f>IF(OR($A85="",$B85="",$C85=""),"",'OddsRatio_working_3-way'!I84)</f>
        <v>3.1253992299161433</v>
      </c>
      <c r="M85" s="22">
        <f>IF(OR($A85="",$B85="",$C85=""),"",'OddsRatio_working_3-way'!J84)</f>
        <v>3.6487387387899686</v>
      </c>
      <c r="N85" s="23">
        <f t="shared" si="29"/>
        <v>40.425655908714759</v>
      </c>
      <c r="O85" s="24">
        <f t="shared" si="30"/>
        <v>32.043078429315706</v>
      </c>
      <c r="P85" s="24">
        <f t="shared" si="31"/>
        <v>27.531265661969535</v>
      </c>
      <c r="Q85" t="s">
        <v>209</v>
      </c>
      <c r="R85" t="s">
        <v>444</v>
      </c>
      <c r="S85" s="48" t="s">
        <v>450</v>
      </c>
      <c r="T85" s="35">
        <v>100</v>
      </c>
      <c r="U85" s="35">
        <f t="shared" si="32"/>
        <v>57.983193277310924</v>
      </c>
      <c r="V85" s="35">
        <f t="shared" si="33"/>
        <v>67.10526315789474</v>
      </c>
      <c r="W85" s="35">
        <f t="shared" si="34"/>
        <v>70.414201183431956</v>
      </c>
      <c r="X85" s="35">
        <f t="shared" si="35"/>
        <v>62.480535658673311</v>
      </c>
      <c r="Y85" s="35">
        <f t="shared" si="36"/>
        <v>71.602605539257127</v>
      </c>
      <c r="Z85" s="35">
        <f t="shared" si="37"/>
        <v>74.911543564794343</v>
      </c>
      <c r="AA85" s="35">
        <f t="shared" si="38"/>
        <v>-4.4973423813623867</v>
      </c>
      <c r="AB85" s="35">
        <f t="shared" si="39"/>
        <v>-4.4973423813623867</v>
      </c>
      <c r="AC85" s="35">
        <f t="shared" si="40"/>
        <v>-4.4973423813623867</v>
      </c>
      <c r="AF85">
        <v>2.41</v>
      </c>
      <c r="AG85">
        <v>1.58</v>
      </c>
      <c r="AJ85" t="s">
        <v>272</v>
      </c>
    </row>
    <row r="86" spans="1:36" ht="15" x14ac:dyDescent="0.25">
      <c r="A86">
        <v>2.38</v>
      </c>
      <c r="B86">
        <v>3.04</v>
      </c>
      <c r="C86">
        <v>3.38</v>
      </c>
      <c r="D86" s="20">
        <f t="shared" si="28"/>
        <v>4.4973423813623903E-2</v>
      </c>
      <c r="E86" s="17">
        <f>IF(OR($A86="",$B86="",$C86=""),"",A86*'MPTO_working_3-way'!$I85)</f>
        <v>2.4870367486764247</v>
      </c>
      <c r="F86" s="21">
        <f>IF(OR($A86="",$B86="",$C86=""),"",B86*'MPTO_working_3-way'!$I85)</f>
        <v>3.1767192083934166</v>
      </c>
      <c r="G86" s="22">
        <f>IF(OR($A86="",$B86="",$C86=""),"",C86*'MPTO_working_3-way'!$I85)</f>
        <v>3.5320101724900486</v>
      </c>
      <c r="H86" s="17">
        <f>IF(OR($A86="",$B86="",$C86=""),"",'MPTO_working_3-way'!E85)</f>
        <v>2.4680576211029779</v>
      </c>
      <c r="I86" s="21">
        <f>IF(OR($A86="",$B86="",$C86=""),"",'MPTO_working_3-way'!F85)</f>
        <v>3.1851573994189999</v>
      </c>
      <c r="J86" s="22">
        <f>IF(OR($A86="",$B86="",$C86=""),"",'MPTO_working_3-way'!G85)</f>
        <v>3.5604059754895911</v>
      </c>
      <c r="K86" s="17">
        <f>IF(OR($A86="",$B86="",$C86=""),"",'OddsRatio_working_3-way'!H85)</f>
        <v>2.4764393363421258</v>
      </c>
      <c r="L86" s="21">
        <f>IF(OR($A86="",$B86="",$C86=""),"",'OddsRatio_working_3-way'!I85)</f>
        <v>3.1825624972014031</v>
      </c>
      <c r="M86" s="22">
        <f>IF(OR($A86="",$B86="",$C86=""),"",'OddsRatio_working_3-way'!J85)</f>
        <v>3.5463229134016361</v>
      </c>
      <c r="N86" s="23">
        <f t="shared" si="29"/>
        <v>40.208493120666176</v>
      </c>
      <c r="O86" s="24">
        <f t="shared" si="30"/>
        <v>31.479017640521544</v>
      </c>
      <c r="P86" s="24">
        <f t="shared" si="31"/>
        <v>28.312489238812276</v>
      </c>
      <c r="Q86" t="s">
        <v>204</v>
      </c>
      <c r="R86" t="s">
        <v>210</v>
      </c>
      <c r="S86" s="48" t="s">
        <v>450</v>
      </c>
      <c r="T86" s="35">
        <v>100</v>
      </c>
      <c r="U86" s="35">
        <f t="shared" si="32"/>
        <v>48.186528497409334</v>
      </c>
      <c r="V86" s="35">
        <f t="shared" si="33"/>
        <v>71.264367816091948</v>
      </c>
      <c r="W86" s="35">
        <f t="shared" si="34"/>
        <v>74.619289340101517</v>
      </c>
      <c r="X86" s="35">
        <f t="shared" si="35"/>
        <v>54.116342843806521</v>
      </c>
      <c r="Y86" s="35">
        <f t="shared" si="36"/>
        <v>77.194182162489156</v>
      </c>
      <c r="Z86" s="35">
        <f t="shared" si="37"/>
        <v>80.549103686498725</v>
      </c>
      <c r="AA86" s="35">
        <f t="shared" si="38"/>
        <v>-5.9298143463971869</v>
      </c>
      <c r="AB86" s="35">
        <f t="shared" si="39"/>
        <v>-5.9298143463972082</v>
      </c>
      <c r="AC86" s="35">
        <f t="shared" si="40"/>
        <v>-5.9298143463972082</v>
      </c>
      <c r="AF86">
        <v>2.64</v>
      </c>
      <c r="AG86">
        <v>1.5</v>
      </c>
      <c r="AJ86" t="s">
        <v>272</v>
      </c>
    </row>
    <row r="87" spans="1:36" ht="15" x14ac:dyDescent="0.25">
      <c r="A87">
        <v>1.93</v>
      </c>
      <c r="B87">
        <v>3.48</v>
      </c>
      <c r="C87">
        <v>3.94</v>
      </c>
      <c r="D87" s="20">
        <f t="shared" si="28"/>
        <v>5.9298143463971886E-2</v>
      </c>
      <c r="E87" s="17">
        <f>IF(OR($A87="",$B87="",$C87=""),"",A87*'MPTO_working_3-way'!$I86)</f>
        <v>2.0444454168854658</v>
      </c>
      <c r="F87" s="21">
        <f>IF(OR($A87="",$B87="",$C87=""),"",B87*'MPTO_working_3-way'!$I86)</f>
        <v>3.686357539254622</v>
      </c>
      <c r="G87" s="22">
        <f>IF(OR($A87="",$B87="",$C87=""),"",C87*'MPTO_working_3-way'!$I86)</f>
        <v>4.1736346852480493</v>
      </c>
      <c r="H87" s="17">
        <f>IF(OR($A87="",$B87="",$C87=""),"",'MPTO_working_3-way'!E86)</f>
        <v>2.0065466908446212</v>
      </c>
      <c r="I87" s="21">
        <f>IF(OR($A87="",$B87="",$C87=""),"",'MPTO_working_3-way'!F86)</f>
        <v>3.7370566014430064</v>
      </c>
      <c r="J87" s="22">
        <f>IF(OR($A87="",$B87="",$C87=""),"",'MPTO_working_3-way'!G86)</f>
        <v>4.2727545552167445</v>
      </c>
      <c r="K87" s="17">
        <f>IF(OR($A87="",$B87="",$C87=""),"",'OddsRatio_working_3-way'!H86)</f>
        <v>2.0209441331281917</v>
      </c>
      <c r="L87" s="21">
        <f>IF(OR($A87="",$B87="",$C87=""),"",'OddsRatio_working_3-way'!I86)</f>
        <v>3.7225176883418456</v>
      </c>
      <c r="M87" s="22">
        <f>IF(OR($A87="",$B87="",$C87=""),"",'OddsRatio_working_3-way'!J86)</f>
        <v>4.22750080795364</v>
      </c>
      <c r="N87" s="23">
        <f t="shared" si="29"/>
        <v>48.913020212758369</v>
      </c>
      <c r="O87" s="24">
        <f t="shared" si="30"/>
        <v>27.127048566271167</v>
      </c>
      <c r="P87" s="24">
        <f t="shared" si="31"/>
        <v>23.959931220970471</v>
      </c>
      <c r="Q87" t="s">
        <v>212</v>
      </c>
      <c r="R87" t="s">
        <v>295</v>
      </c>
      <c r="S87" s="48" t="s">
        <v>450</v>
      </c>
      <c r="T87" s="35">
        <v>100</v>
      </c>
      <c r="U87" s="35">
        <f t="shared" si="32"/>
        <v>78.021978021978015</v>
      </c>
      <c r="V87" s="35">
        <f t="shared" si="33"/>
        <v>71.83098591549296</v>
      </c>
      <c r="W87" s="35">
        <f t="shared" si="34"/>
        <v>44.134078212290497</v>
      </c>
      <c r="X87" s="35">
        <f t="shared" si="35"/>
        <v>84.034935872216536</v>
      </c>
      <c r="Y87" s="35">
        <f t="shared" si="36"/>
        <v>77.843943765731467</v>
      </c>
      <c r="Z87" s="35">
        <f t="shared" si="37"/>
        <v>50.147036062529018</v>
      </c>
      <c r="AA87" s="35">
        <f t="shared" si="38"/>
        <v>-6.0129578502385215</v>
      </c>
      <c r="AB87" s="35">
        <f t="shared" si="39"/>
        <v>-6.0129578502385073</v>
      </c>
      <c r="AC87" s="35">
        <f t="shared" si="40"/>
        <v>-6.0129578502385215</v>
      </c>
      <c r="AF87">
        <v>2.19</v>
      </c>
      <c r="AG87">
        <v>1.67</v>
      </c>
      <c r="AJ87" t="s">
        <v>273</v>
      </c>
    </row>
    <row r="88" spans="1:36" ht="15" x14ac:dyDescent="0.25">
      <c r="A88">
        <v>4.55</v>
      </c>
      <c r="B88">
        <v>3.55</v>
      </c>
      <c r="C88">
        <v>1.79</v>
      </c>
      <c r="D88" s="20">
        <f t="shared" si="28"/>
        <v>6.0129578502384984E-2</v>
      </c>
      <c r="E88" s="17">
        <f>IF(OR($A88="",$B88="",$C88=""),"",A88*'MPTO_working_3-way'!$I87)</f>
        <v>4.8235895821858517</v>
      </c>
      <c r="F88" s="21">
        <f>IF(OR($A88="",$B88="",$C88=""),"",B88*'MPTO_working_3-way'!$I87)</f>
        <v>3.7634600036834667</v>
      </c>
      <c r="G88" s="22">
        <f>IF(OR($A88="",$B88="",$C88=""),"",C88*'MPTO_working_3-way'!$I87)</f>
        <v>1.8976319455192692</v>
      </c>
      <c r="H88" s="17">
        <f>IF(OR($A88="",$B88="",$C88=""),"",'MPTO_working_3-way'!E87)</f>
        <v>5.0065829820822234</v>
      </c>
      <c r="I88" s="21">
        <f>IF(OR($A88="",$B88="",$C88=""),"",'MPTO_working_3-way'!F87)</f>
        <v>3.8219440647103586</v>
      </c>
      <c r="J88" s="22">
        <f>IF(OR($A88="",$B88="",$C88=""),"",'MPTO_working_3-way'!G87)</f>
        <v>1.8566101889007622</v>
      </c>
      <c r="K88" s="17">
        <f>IF(OR($A88="",$B88="",$C88=""),"",'OddsRatio_working_3-way'!H87)</f>
        <v>4.9161977095591434</v>
      </c>
      <c r="L88" s="21">
        <f>IF(OR($A88="",$B88="",$C88=""),"",'OddsRatio_working_3-way'!I87)</f>
        <v>3.8130434251762857</v>
      </c>
      <c r="M88" s="22">
        <f>IF(OR($A88="",$B88="",$C88=""),"",'OddsRatio_working_3-way'!J87)</f>
        <v>1.8714918846624573</v>
      </c>
      <c r="N88" s="23">
        <f t="shared" si="29"/>
        <v>20.731448705609843</v>
      </c>
      <c r="O88" s="24">
        <f t="shared" si="30"/>
        <v>26.571293411415432</v>
      </c>
      <c r="P88" s="24">
        <f t="shared" si="31"/>
        <v>52.697257882974732</v>
      </c>
      <c r="Q88" t="s">
        <v>236</v>
      </c>
      <c r="R88" t="s">
        <v>239</v>
      </c>
      <c r="S88" s="48" t="s">
        <v>450</v>
      </c>
      <c r="T88" s="35">
        <v>100</v>
      </c>
      <c r="U88" s="35">
        <f t="shared" si="32"/>
        <v>71.428571428571431</v>
      </c>
      <c r="V88" s="35">
        <f t="shared" si="33"/>
        <v>69.969969969969966</v>
      </c>
      <c r="W88" s="35">
        <f t="shared" si="34"/>
        <v>55.357142857142868</v>
      </c>
      <c r="X88" s="35">
        <f t="shared" si="35"/>
        <v>74.672887172887172</v>
      </c>
      <c r="Y88" s="35">
        <f t="shared" si="36"/>
        <v>73.214285714285708</v>
      </c>
      <c r="Z88" s="35">
        <f t="shared" si="37"/>
        <v>58.601458601458603</v>
      </c>
      <c r="AA88" s="35">
        <f t="shared" si="38"/>
        <v>-3.2443157443157418</v>
      </c>
      <c r="AB88" s="35">
        <f t="shared" si="39"/>
        <v>-3.2443157443157418</v>
      </c>
      <c r="AC88" s="35">
        <f t="shared" si="40"/>
        <v>-3.2443157443157347</v>
      </c>
      <c r="AF88">
        <v>2.36</v>
      </c>
      <c r="AG88">
        <v>1.58</v>
      </c>
      <c r="AJ88" t="s">
        <v>273</v>
      </c>
    </row>
    <row r="89" spans="1:36" ht="15" x14ac:dyDescent="0.25">
      <c r="A89">
        <v>3.5</v>
      </c>
      <c r="B89">
        <v>3.33</v>
      </c>
      <c r="C89">
        <v>2.2400000000000002</v>
      </c>
      <c r="D89" s="20">
        <f t="shared" si="28"/>
        <v>3.24431574431574E-2</v>
      </c>
      <c r="E89" s="17">
        <f>IF(OR($A89="",$B89="",$C89=""),"",A89*'MPTO_working_3-way'!$I88)</f>
        <v>3.6135510510510507</v>
      </c>
      <c r="F89" s="21">
        <f>IF(OR($A89="",$B89="",$C89=""),"",B89*'MPTO_working_3-way'!$I88)</f>
        <v>3.4380357142857143</v>
      </c>
      <c r="G89" s="22">
        <f>IF(OR($A89="",$B89="",$C89=""),"",C89*'MPTO_working_3-way'!$I88)</f>
        <v>2.3126726726726727</v>
      </c>
      <c r="H89" s="17">
        <f>IF(OR($A89="",$B89="",$C89=""),"",'MPTO_working_3-way'!E88)</f>
        <v>3.6376877560309508</v>
      </c>
      <c r="I89" s="21">
        <f>IF(OR($A89="",$B89="",$C89=""),"",'MPTO_working_3-way'!F88)</f>
        <v>3.4543995060203767</v>
      </c>
      <c r="J89" s="22">
        <f>IF(OR($A89="",$B89="",$C89=""),"",'MPTO_working_3-way'!G88)</f>
        <v>2.2956093557652855</v>
      </c>
      <c r="K89" s="17">
        <f>IF(OR($A89="",$B89="",$C89=""),"",'OddsRatio_working_3-way'!H88)</f>
        <v>3.6266784957752827</v>
      </c>
      <c r="L89" s="21">
        <f>IF(OR($A89="",$B89="",$C89=""),"",'OddsRatio_working_3-way'!I88)</f>
        <v>3.4480643580625636</v>
      </c>
      <c r="M89" s="22">
        <f>IF(OR($A89="",$B89="",$C89=""),"",'OddsRatio_working_3-way'!J88)</f>
        <v>2.3028325339045406</v>
      </c>
      <c r="N89" s="23">
        <f t="shared" si="29"/>
        <v>27.673609307640373</v>
      </c>
      <c r="O89" s="24">
        <f t="shared" si="30"/>
        <v>29.086376149171556</v>
      </c>
      <c r="P89" s="24">
        <f t="shared" si="31"/>
        <v>43.240014543188074</v>
      </c>
      <c r="Q89" t="s">
        <v>250</v>
      </c>
      <c r="R89" t="s">
        <v>376</v>
      </c>
      <c r="S89" s="48" t="s">
        <v>450</v>
      </c>
      <c r="T89" s="35">
        <v>100</v>
      </c>
      <c r="U89" s="35">
        <f t="shared" si="32"/>
        <v>9.9099099099099224</v>
      </c>
      <c r="V89" s="35">
        <f t="shared" si="33"/>
        <v>90.147783251231516</v>
      </c>
      <c r="W89" s="35">
        <f t="shared" si="34"/>
        <v>96.304508499630458</v>
      </c>
      <c r="X89" s="35">
        <f t="shared" si="35"/>
        <v>13.547708249138021</v>
      </c>
      <c r="Y89" s="35">
        <f t="shared" si="36"/>
        <v>93.785581590459628</v>
      </c>
      <c r="Z89" s="35">
        <f t="shared" si="37"/>
        <v>99.942306838858556</v>
      </c>
      <c r="AA89" s="35">
        <f t="shared" si="38"/>
        <v>-3.6377983392280981</v>
      </c>
      <c r="AB89" s="35">
        <f t="shared" si="39"/>
        <v>-3.6377983392281124</v>
      </c>
      <c r="AC89" s="35">
        <f t="shared" si="40"/>
        <v>-3.6377983392280981</v>
      </c>
      <c r="AF89">
        <v>2.12</v>
      </c>
      <c r="AG89">
        <v>1.76</v>
      </c>
      <c r="AJ89" t="s">
        <v>274</v>
      </c>
    </row>
    <row r="90" spans="1:36" ht="15" x14ac:dyDescent="0.25">
      <c r="A90">
        <v>1.1100000000000001</v>
      </c>
      <c r="B90">
        <v>10.15</v>
      </c>
      <c r="C90">
        <v>27.06</v>
      </c>
      <c r="D90" s="20">
        <f t="shared" si="28"/>
        <v>3.6377983392281044E-2</v>
      </c>
      <c r="E90" s="17">
        <f>IF(OR($A90="",$B90="",$C90=""),"",A90*'MPTO_working_3-way'!$I89)</f>
        <v>1.150379561565432</v>
      </c>
      <c r="F90" s="21">
        <f>IF(OR($A90="",$B90="",$C90=""),"",B90*'MPTO_working_3-way'!$I89)</f>
        <v>10.519236531431654</v>
      </c>
      <c r="G90" s="22">
        <f>IF(OR($A90="",$B90="",$C90=""),"",C90*'MPTO_working_3-way'!$I89)</f>
        <v>28.044388230595125</v>
      </c>
      <c r="H90" s="17">
        <f>IF(OR($A90="",$B90="",$C90=""),"",'MPTO_working_3-way'!E89)</f>
        <v>1.1251442775416625</v>
      </c>
      <c r="I90" s="21">
        <f>IF(OR($A90="",$B90="",$C90=""),"",'MPTO_working_3-way'!F89)</f>
        <v>11.574586755445099</v>
      </c>
      <c r="J90" s="22">
        <f>IF(OR($A90="",$B90="",$C90=""),"",'MPTO_working_3-way'!G89)</f>
        <v>40.2756132069863</v>
      </c>
      <c r="K90" s="17">
        <f>IF(OR($A90="",$B90="",$C90=""),"",'OddsRatio_working_3-way'!H89)</f>
        <v>1.1306537815721822</v>
      </c>
      <c r="L90" s="21">
        <f>IF(OR($A90="",$B90="",$C90=""),"",'OddsRatio_working_3-way'!I89)</f>
        <v>11.868019103504212</v>
      </c>
      <c r="M90" s="22">
        <f>IF(OR($A90="",$B90="",$C90=""),"",'OddsRatio_working_3-way'!J89)</f>
        <v>31.953068616100513</v>
      </c>
      <c r="N90" s="23">
        <f t="shared" si="29"/>
        <v>86.92783090123784</v>
      </c>
      <c r="O90" s="24">
        <f t="shared" si="30"/>
        <v>9.506393330086107</v>
      </c>
      <c r="P90" s="24">
        <f t="shared" si="31"/>
        <v>3.5657757686760534</v>
      </c>
      <c r="Q90" t="s">
        <v>254</v>
      </c>
      <c r="R90" t="s">
        <v>246</v>
      </c>
      <c r="S90" s="48" t="s">
        <v>450</v>
      </c>
      <c r="T90" s="35">
        <v>100</v>
      </c>
      <c r="U90" s="35">
        <f t="shared" si="32"/>
        <v>68.652037617554868</v>
      </c>
      <c r="V90" s="35">
        <f t="shared" si="33"/>
        <v>74.093264248704671</v>
      </c>
      <c r="W90" s="35">
        <f t="shared" si="34"/>
        <v>53.917050691244242</v>
      </c>
      <c r="X90" s="35">
        <f t="shared" si="35"/>
        <v>71.989685060051102</v>
      </c>
      <c r="Y90" s="35">
        <f t="shared" si="36"/>
        <v>77.430911691200905</v>
      </c>
      <c r="Z90" s="35">
        <f t="shared" si="37"/>
        <v>57.25469813374049</v>
      </c>
      <c r="AA90" s="35">
        <f t="shared" si="38"/>
        <v>-3.3376474424962339</v>
      </c>
      <c r="AB90" s="35">
        <f t="shared" si="39"/>
        <v>-3.3376474424962339</v>
      </c>
      <c r="AC90" s="35">
        <f t="shared" si="40"/>
        <v>-3.3376474424962481</v>
      </c>
      <c r="AF90">
        <v>1.33</v>
      </c>
      <c r="AG90">
        <v>3.35</v>
      </c>
      <c r="AJ90" t="s">
        <v>274</v>
      </c>
    </row>
    <row r="91" spans="1:36" ht="15" x14ac:dyDescent="0.25">
      <c r="A91">
        <v>3.19</v>
      </c>
      <c r="B91">
        <v>3.86</v>
      </c>
      <c r="C91">
        <v>2.17</v>
      </c>
      <c r="D91" s="20">
        <f t="shared" si="28"/>
        <v>3.3376474424962499E-2</v>
      </c>
      <c r="E91" s="17">
        <f>IF(OR($A91="",$B91="",$C91=""),"",A91*'MPTO_working_3-way'!$I90)</f>
        <v>3.2964709534156302</v>
      </c>
      <c r="F91" s="21">
        <f>IF(OR($A91="",$B91="",$C91=""),"",B91*'MPTO_working_3-way'!$I90)</f>
        <v>3.9888331912803552</v>
      </c>
      <c r="G91" s="22">
        <f>IF(OR($A91="",$B91="",$C91=""),"",C91*'MPTO_working_3-way'!$I90)</f>
        <v>2.2424269495021685</v>
      </c>
      <c r="H91" s="17">
        <f>IF(OR($A91="",$B91="",$C91=""),"",'MPTO_working_3-way'!E90)</f>
        <v>3.3073799660994547</v>
      </c>
      <c r="I91" s="21">
        <f>IF(OR($A91="",$B91="",$C91=""),"",'MPTO_working_3-way'!F90)</f>
        <v>4.033203492333465</v>
      </c>
      <c r="J91" s="22">
        <f>IF(OR($A91="",$B91="",$C91=""),"",'MPTO_working_3-way'!G90)</f>
        <v>2.2236849047688083</v>
      </c>
      <c r="K91" s="17">
        <f>IF(OR($A91="",$B91="",$C91=""),"",'OddsRatio_working_3-way'!H90)</f>
        <v>3.3052803370264718</v>
      </c>
      <c r="L91" s="21">
        <f>IF(OR($A91="",$B91="",$C91=""),"",'OddsRatio_working_3-way'!I90)</f>
        <v>4.0105487506373096</v>
      </c>
      <c r="M91" s="22">
        <f>IF(OR($A91="",$B91="",$C91=""),"",'OddsRatio_working_3-way'!J90)</f>
        <v>2.2315881252607181</v>
      </c>
      <c r="N91" s="23">
        <f t="shared" si="29"/>
        <v>30.33547130041757</v>
      </c>
      <c r="O91" s="24">
        <f t="shared" si="30"/>
        <v>25.069987939982397</v>
      </c>
      <c r="P91" s="24">
        <f t="shared" si="31"/>
        <v>44.594540759600029</v>
      </c>
      <c r="Q91" t="s">
        <v>255</v>
      </c>
      <c r="R91" t="s">
        <v>421</v>
      </c>
      <c r="S91" s="48" t="s">
        <v>450</v>
      </c>
      <c r="T91" s="35">
        <v>100</v>
      </c>
      <c r="U91" s="35">
        <f t="shared" si="32"/>
        <v>71.910112359550567</v>
      </c>
      <c r="V91" s="35">
        <f t="shared" si="33"/>
        <v>69.78851963746223</v>
      </c>
      <c r="W91" s="35">
        <f t="shared" si="34"/>
        <v>55.55555555555555</v>
      </c>
      <c r="X91" s="35">
        <f t="shared" si="35"/>
        <v>74.655924806982199</v>
      </c>
      <c r="Y91" s="35">
        <f t="shared" si="36"/>
        <v>72.534332084893876</v>
      </c>
      <c r="Z91" s="35">
        <f t="shared" si="37"/>
        <v>58.301368002987196</v>
      </c>
      <c r="AA91" s="35">
        <f t="shared" si="38"/>
        <v>-2.7458124474316321</v>
      </c>
      <c r="AB91" s="35">
        <f t="shared" si="39"/>
        <v>-2.7458124474316463</v>
      </c>
      <c r="AC91" s="35">
        <f t="shared" si="40"/>
        <v>-2.7458124474316463</v>
      </c>
      <c r="AF91">
        <v>1.58</v>
      </c>
      <c r="AG91">
        <v>2.46</v>
      </c>
      <c r="AJ91" t="s">
        <v>274</v>
      </c>
    </row>
    <row r="92" spans="1:36" ht="15" x14ac:dyDescent="0.25">
      <c r="A92">
        <v>3.56</v>
      </c>
      <c r="B92">
        <v>3.31</v>
      </c>
      <c r="C92">
        <v>2.25</v>
      </c>
      <c r="D92" s="20">
        <f t="shared" si="28"/>
        <v>2.7458124474316392E-2</v>
      </c>
      <c r="E92" s="17">
        <f>IF(OR($A92="",$B92="",$C92=""),"",A92*'MPTO_working_3-way'!$I91)</f>
        <v>3.6577509231285665</v>
      </c>
      <c r="F92" s="21">
        <f>IF(OR($A92="",$B92="",$C92=""),"",B92*'MPTO_working_3-way'!$I91)</f>
        <v>3.4008863920099874</v>
      </c>
      <c r="G92" s="22">
        <f>IF(OR($A92="",$B92="",$C92=""),"",C92*'MPTO_working_3-way'!$I91)</f>
        <v>2.3117807800672119</v>
      </c>
      <c r="H92" s="17">
        <f>IF(OR($A92="",$B92="",$C92=""),"",'MPTO_working_3-way'!E91)</f>
        <v>3.679904693608457</v>
      </c>
      <c r="I92" s="21">
        <f>IF(OR($A92="",$B92="",$C92=""),"",'MPTO_working_3-way'!F91)</f>
        <v>3.4134108660200839</v>
      </c>
      <c r="J92" s="22">
        <f>IF(OR($A92="",$B92="",$C92=""),"",'MPTO_working_3-way'!G91)</f>
        <v>2.2973098651755488</v>
      </c>
      <c r="K92" s="17">
        <f>IF(OR($A92="",$B92="",$C92=""),"",'OddsRatio_working_3-way'!H91)</f>
        <v>3.6695112018810141</v>
      </c>
      <c r="L92" s="21">
        <f>IF(OR($A92="",$B92="",$C92=""),"",'OddsRatio_working_3-way'!I91)</f>
        <v>3.4088167485723213</v>
      </c>
      <c r="M92" s="22">
        <f>IF(OR($A92="",$B92="",$C92=""),"",'OddsRatio_working_3-way'!J91)</f>
        <v>2.3034722665434639</v>
      </c>
      <c r="N92" s="23">
        <f t="shared" si="29"/>
        <v>27.339204363994114</v>
      </c>
      <c r="O92" s="24">
        <f t="shared" si="30"/>
        <v>29.404098953419648</v>
      </c>
      <c r="P92" s="24">
        <f t="shared" si="31"/>
        <v>43.256696682586245</v>
      </c>
      <c r="Q92" t="s">
        <v>425</v>
      </c>
      <c r="R92" t="s">
        <v>296</v>
      </c>
      <c r="S92" s="48" t="s">
        <v>450</v>
      </c>
      <c r="T92" s="35">
        <v>100</v>
      </c>
      <c r="U92" s="35">
        <f t="shared" si="32"/>
        <v>48.453608247422686</v>
      </c>
      <c r="V92" s="35">
        <f t="shared" si="33"/>
        <v>71.098265895953759</v>
      </c>
      <c r="W92" s="35">
        <f t="shared" si="34"/>
        <v>77.32426303854875</v>
      </c>
      <c r="X92" s="35">
        <f t="shared" si="35"/>
        <v>51.577471065497491</v>
      </c>
      <c r="Y92" s="35">
        <f t="shared" si="36"/>
        <v>74.222128714028571</v>
      </c>
      <c r="Z92" s="35">
        <f t="shared" si="37"/>
        <v>80.448125856623577</v>
      </c>
      <c r="AA92" s="35">
        <f t="shared" si="38"/>
        <v>-3.1238628180748051</v>
      </c>
      <c r="AB92" s="35">
        <f t="shared" si="39"/>
        <v>-3.1238628180748123</v>
      </c>
      <c r="AC92" s="35">
        <f t="shared" si="40"/>
        <v>-3.1238628180748265</v>
      </c>
      <c r="AF92">
        <v>1.94</v>
      </c>
      <c r="AG92">
        <v>1.94</v>
      </c>
      <c r="AJ92" t="s">
        <v>302</v>
      </c>
    </row>
    <row r="93" spans="1:36" ht="15" x14ac:dyDescent="0.25">
      <c r="A93">
        <v>1.94</v>
      </c>
      <c r="B93">
        <v>3.46</v>
      </c>
      <c r="C93">
        <v>4.41</v>
      </c>
      <c r="D93" s="20">
        <f t="shared" si="28"/>
        <v>3.1238628180748185E-2</v>
      </c>
      <c r="E93" s="17">
        <f>IF(OR($A93="",$B93="",$C93=""),"",A93*'MPTO_working_3-way'!$I92)</f>
        <v>2.0006029386706516</v>
      </c>
      <c r="F93" s="21">
        <f>IF(OR($A93="",$B93="",$C93=""),"",B93*'MPTO_working_3-way'!$I92)</f>
        <v>3.5680856535053889</v>
      </c>
      <c r="G93" s="22">
        <f>IF(OR($A93="",$B93="",$C93=""),"",C93*'MPTO_working_3-way'!$I92)</f>
        <v>4.5477623502770994</v>
      </c>
      <c r="H93" s="17">
        <f>IF(OR($A93="",$B93="",$C93=""),"",'MPTO_working_3-way'!E92)</f>
        <v>1.9799978970407943</v>
      </c>
      <c r="I93" s="21">
        <f>IF(OR($A93="",$B93="",$C93=""),"",'MPTO_working_3-way'!F92)</f>
        <v>3.589317924502831</v>
      </c>
      <c r="J93" s="22">
        <f>IF(OR($A93="",$B93="",$C93=""),"",'MPTO_working_3-way'!G92)</f>
        <v>4.6222576945282041</v>
      </c>
      <c r="K93" s="17">
        <f>IF(OR($A93="",$B93="",$C93=""),"",'OddsRatio_working_3-way'!H92)</f>
        <v>1.9880860621169407</v>
      </c>
      <c r="L93" s="21">
        <f>IF(OR($A93="",$B93="",$C93=""),"",'OddsRatio_working_3-way'!I92)</f>
        <v>3.5858422476677392</v>
      </c>
      <c r="M93" s="22">
        <f>IF(OR($A93="",$B93="",$C93=""),"",'OddsRatio_working_3-way'!J92)</f>
        <v>4.5844398636369892</v>
      </c>
      <c r="N93" s="23">
        <f t="shared" si="29"/>
        <v>49.984931076052199</v>
      </c>
      <c r="O93" s="24">
        <f t="shared" si="30"/>
        <v>28.026233031081286</v>
      </c>
      <c r="P93" s="24">
        <f t="shared" si="31"/>
        <v>21.988835892866501</v>
      </c>
      <c r="Q93" t="s">
        <v>384</v>
      </c>
      <c r="R93" t="s">
        <v>311</v>
      </c>
      <c r="S93" s="48" t="s">
        <v>450</v>
      </c>
      <c r="T93" s="35">
        <v>100</v>
      </c>
      <c r="U93" s="35">
        <f t="shared" si="32"/>
        <v>54.337899543379002</v>
      </c>
      <c r="V93" s="35">
        <f t="shared" si="33"/>
        <v>70.674486803519059</v>
      </c>
      <c r="W93" s="35">
        <f t="shared" si="34"/>
        <v>72.14484679665739</v>
      </c>
      <c r="X93" s="35">
        <f t="shared" si="35"/>
        <v>57.180666399823551</v>
      </c>
      <c r="Y93" s="35">
        <f t="shared" si="36"/>
        <v>73.517253659963615</v>
      </c>
      <c r="Z93" s="35">
        <f t="shared" si="37"/>
        <v>74.987613653101931</v>
      </c>
      <c r="AA93" s="35">
        <f t="shared" si="38"/>
        <v>-2.8427668564445483</v>
      </c>
      <c r="AB93" s="35">
        <f t="shared" si="39"/>
        <v>-2.8427668564445554</v>
      </c>
      <c r="AC93" s="35">
        <f t="shared" si="40"/>
        <v>-2.8427668564445412</v>
      </c>
      <c r="AF93">
        <v>1.98</v>
      </c>
      <c r="AG93">
        <v>1.91</v>
      </c>
      <c r="AJ93" t="s">
        <v>302</v>
      </c>
    </row>
    <row r="94" spans="1:36" ht="15" x14ac:dyDescent="0.25">
      <c r="A94">
        <v>2.19</v>
      </c>
      <c r="B94">
        <v>3.41</v>
      </c>
      <c r="C94">
        <v>3.59</v>
      </c>
      <c r="D94" s="20">
        <f t="shared" si="28"/>
        <v>2.8427668564445563E-2</v>
      </c>
      <c r="E94" s="17">
        <f>IF(OR($A94="",$B94="",$C94=""),"",A94*'MPTO_working_3-way'!$I93)</f>
        <v>2.2522565941561359</v>
      </c>
      <c r="F94" s="21">
        <f>IF(OR($A94="",$B94="",$C94=""),"",B94*'MPTO_working_3-way'!$I93)</f>
        <v>3.5069383498047597</v>
      </c>
      <c r="G94" s="22">
        <f>IF(OR($A94="",$B94="",$C94=""),"",C94*'MPTO_working_3-way'!$I93)</f>
        <v>3.6920553301463594</v>
      </c>
      <c r="H94" s="17">
        <f>IF(OR($A94="",$B94="",$C94=""),"",'MPTO_working_3-way'!E93)</f>
        <v>2.2364104322149858</v>
      </c>
      <c r="I94" s="21">
        <f>IF(OR($A94="",$B94="",$C94=""),"",'MPTO_working_3-way'!F93)</f>
        <v>3.5238659155970731</v>
      </c>
      <c r="J94" s="22">
        <f>IF(OR($A94="",$B94="",$C94=""),"",'MPTO_working_3-way'!G93)</f>
        <v>3.7164270636485046</v>
      </c>
      <c r="K94" s="17">
        <f>IF(OR($A94="",$B94="",$C94=""),"",'OddsRatio_working_3-way'!H93)</f>
        <v>2.2430333335542918</v>
      </c>
      <c r="L94" s="21">
        <f>IF(OR($A94="",$B94="",$C94=""),"",'OddsRatio_working_3-way'!I93)</f>
        <v>3.517403641904072</v>
      </c>
      <c r="M94" s="22">
        <f>IF(OR($A94="",$B94="",$C94=""),"",'OddsRatio_working_3-way'!J93)</f>
        <v>3.7054254906769897</v>
      </c>
      <c r="N94" s="23">
        <f t="shared" si="29"/>
        <v>44.399914405608612</v>
      </c>
      <c r="O94" s="24">
        <f t="shared" si="30"/>
        <v>28.514901040552154</v>
      </c>
      <c r="P94" s="24">
        <f t="shared" si="31"/>
        <v>27.085184553839238</v>
      </c>
      <c r="Q94" t="s">
        <v>380</v>
      </c>
      <c r="R94" t="s">
        <v>382</v>
      </c>
      <c r="S94" s="48" t="s">
        <v>450</v>
      </c>
      <c r="T94" s="35">
        <v>100</v>
      </c>
      <c r="U94" s="35">
        <f t="shared" si="32"/>
        <v>67.426710097719877</v>
      </c>
      <c r="V94" s="35">
        <f t="shared" si="33"/>
        <v>67.741935483870961</v>
      </c>
      <c r="W94" s="35">
        <f t="shared" si="34"/>
        <v>61.977186311787079</v>
      </c>
      <c r="X94" s="35">
        <f t="shared" si="35"/>
        <v>70.280878204341974</v>
      </c>
      <c r="Y94" s="35">
        <f t="shared" si="36"/>
        <v>70.596103590493058</v>
      </c>
      <c r="Z94" s="35">
        <f t="shared" si="37"/>
        <v>64.831354418409177</v>
      </c>
      <c r="AA94" s="35">
        <f t="shared" si="38"/>
        <v>-2.8541681066220974</v>
      </c>
      <c r="AB94" s="35">
        <f t="shared" si="39"/>
        <v>-2.8541681066220974</v>
      </c>
      <c r="AC94" s="35">
        <f t="shared" si="40"/>
        <v>-2.8541681066220974</v>
      </c>
      <c r="AF94">
        <v>2.0499999999999998</v>
      </c>
      <c r="AG94">
        <v>1.85</v>
      </c>
      <c r="AJ94" t="s">
        <v>302</v>
      </c>
    </row>
    <row r="95" spans="1:36" ht="15" x14ac:dyDescent="0.25">
      <c r="A95">
        <v>3.07</v>
      </c>
      <c r="B95">
        <v>3.1</v>
      </c>
      <c r="C95">
        <v>2.63</v>
      </c>
      <c r="D95" s="20">
        <f t="shared" si="28"/>
        <v>2.8541681066220903E-2</v>
      </c>
      <c r="E95" s="17">
        <f>IF(OR($A95="",$B95="",$C95=""),"",A95*'MPTO_working_3-way'!$I94)</f>
        <v>3.1576229608732982</v>
      </c>
      <c r="F95" s="21">
        <f>IF(OR($A95="",$B95="",$C95=""),"",B95*'MPTO_working_3-way'!$I94)</f>
        <v>3.1884792113052849</v>
      </c>
      <c r="G95" s="22">
        <f>IF(OR($A95="",$B95="",$C95=""),"",C95*'MPTO_working_3-way'!$I94)</f>
        <v>2.7050646212041607</v>
      </c>
      <c r="H95" s="17">
        <f>IF(OR($A95="",$B95="",$C95=""),"",'MPTO_working_3-way'!E94)</f>
        <v>3.1623652694232502</v>
      </c>
      <c r="I95" s="21">
        <f>IF(OR($A95="",$B95="",$C95=""),"",'MPTO_working_3-way'!F94)</f>
        <v>3.1942069711854439</v>
      </c>
      <c r="J95" s="22">
        <f>IF(OR($A95="",$B95="",$C95=""),"",'MPTO_working_3-way'!G94)</f>
        <v>2.6974954924468171</v>
      </c>
      <c r="K95" s="17">
        <f>IF(OR($A95="",$B95="",$C95=""),"",'OddsRatio_working_3-way'!H94)</f>
        <v>3.1601895498185772</v>
      </c>
      <c r="L95" s="21">
        <f>IF(OR($A95="",$B95="",$C95=""),"",'OddsRatio_working_3-way'!I94)</f>
        <v>3.1914966447434843</v>
      </c>
      <c r="M95" s="22">
        <f>IF(OR($A95="",$B95="",$C95=""),"",'OddsRatio_working_3-way'!J94)</f>
        <v>2.7010188242532758</v>
      </c>
      <c r="N95" s="23">
        <f t="shared" si="29"/>
        <v>31.669392210253999</v>
      </c>
      <c r="O95" s="24">
        <f t="shared" si="30"/>
        <v>31.362914221122505</v>
      </c>
      <c r="P95" s="24">
        <f t="shared" si="31"/>
        <v>36.967693568623496</v>
      </c>
      <c r="Q95" t="s">
        <v>378</v>
      </c>
      <c r="R95" t="s">
        <v>312</v>
      </c>
      <c r="S95" s="48" t="s">
        <v>450</v>
      </c>
      <c r="T95" s="35">
        <v>100</v>
      </c>
      <c r="U95" s="35">
        <f t="shared" si="32"/>
        <v>43.820224719101127</v>
      </c>
      <c r="V95" s="35">
        <f t="shared" si="33"/>
        <v>72.29916897506925</v>
      </c>
      <c r="W95" s="35">
        <f t="shared" si="34"/>
        <v>80.916030534351137</v>
      </c>
      <c r="X95" s="35">
        <f t="shared" si="35"/>
        <v>46.784800490579606</v>
      </c>
      <c r="Y95" s="35">
        <f t="shared" si="36"/>
        <v>75.263744746547729</v>
      </c>
      <c r="Z95" s="35">
        <f t="shared" si="37"/>
        <v>83.88060630582963</v>
      </c>
      <c r="AA95" s="35">
        <f t="shared" si="38"/>
        <v>-2.9645757714784793</v>
      </c>
      <c r="AB95" s="35">
        <f t="shared" si="39"/>
        <v>-2.9645757714784793</v>
      </c>
      <c r="AC95" s="35">
        <f t="shared" si="40"/>
        <v>-2.9645757714784935</v>
      </c>
      <c r="AF95">
        <v>2.1800000000000002</v>
      </c>
      <c r="AG95">
        <v>1.74</v>
      </c>
      <c r="AJ95" t="s">
        <v>302</v>
      </c>
    </row>
    <row r="96" spans="1:36" ht="15" x14ac:dyDescent="0.25">
      <c r="A96">
        <v>1.78</v>
      </c>
      <c r="B96">
        <v>3.61</v>
      </c>
      <c r="C96">
        <v>5.24</v>
      </c>
      <c r="D96" s="20">
        <f t="shared" si="28"/>
        <v>2.9645757714784837E-2</v>
      </c>
      <c r="E96" s="17">
        <f>IF(OR($A96="",$B96="",$C96=""),"",A96*'MPTO_working_3-way'!$I95)</f>
        <v>1.832769448732317</v>
      </c>
      <c r="F96" s="21">
        <f>IF(OR($A96="",$B96="",$C96=""),"",B96*'MPTO_working_3-way'!$I95)</f>
        <v>3.7170211853503732</v>
      </c>
      <c r="G96" s="22">
        <f>IF(OR($A96="",$B96="",$C96=""),"",C96*'MPTO_working_3-way'!$I95)</f>
        <v>5.3953437704254732</v>
      </c>
      <c r="H96" s="17">
        <f>IF(OR($A96="",$B96="",$C96=""),"",'MPTO_working_3-way'!E95)</f>
        <v>1.81187046860081</v>
      </c>
      <c r="I96" s="21">
        <f>IF(OR($A96="",$B96="",$C96=""),"",'MPTO_working_3-way'!F95)</f>
        <v>3.7435462524503964</v>
      </c>
      <c r="J96" s="22">
        <f>IF(OR($A96="",$B96="",$C96=""),"",'MPTO_working_3-way'!G95)</f>
        <v>5.5261510465013997</v>
      </c>
      <c r="K96" s="17">
        <f>IF(OR($A96="",$B96="",$C96=""),"",'OddsRatio_working_3-way'!H95)</f>
        <v>1.8197121203694198</v>
      </c>
      <c r="L96" s="21">
        <f>IF(OR($A96="",$B96="",$C96=""),"",'OddsRatio_working_3-way'!I95)</f>
        <v>3.7428828643130578</v>
      </c>
      <c r="M96" s="22">
        <f>IF(OR($A96="",$B96="",$C96=""),"",'OddsRatio_working_3-way'!J95)</f>
        <v>5.4558710132901789</v>
      </c>
      <c r="N96" s="23">
        <f t="shared" si="29"/>
        <v>54.562236439049997</v>
      </c>
      <c r="O96" s="24">
        <f t="shared" si="30"/>
        <v>26.903263396539888</v>
      </c>
      <c r="P96" s="24">
        <f t="shared" si="31"/>
        <v>18.534500164410112</v>
      </c>
      <c r="Q96" t="s">
        <v>297</v>
      </c>
      <c r="R96" t="s">
        <v>383</v>
      </c>
      <c r="S96" s="48" t="s">
        <v>450</v>
      </c>
      <c r="T96" s="35">
        <v>100</v>
      </c>
      <c r="U96" s="35">
        <f t="shared" si="32"/>
        <v>65.635738831615114</v>
      </c>
      <c r="V96" s="35">
        <f t="shared" si="33"/>
        <v>67.532467532467535</v>
      </c>
      <c r="W96" s="35">
        <f t="shared" si="34"/>
        <v>64.157706093189958</v>
      </c>
      <c r="X96" s="35">
        <f t="shared" si="35"/>
        <v>68.309826374342506</v>
      </c>
      <c r="Y96" s="35">
        <f t="shared" si="36"/>
        <v>70.206555075194913</v>
      </c>
      <c r="Z96" s="35">
        <f t="shared" si="37"/>
        <v>66.83179363591735</v>
      </c>
      <c r="AA96" s="35">
        <f t="shared" si="38"/>
        <v>-2.674087542727392</v>
      </c>
      <c r="AB96" s="35">
        <f t="shared" si="39"/>
        <v>-2.6740875427273778</v>
      </c>
      <c r="AC96" s="35">
        <f t="shared" si="40"/>
        <v>-2.674087542727392</v>
      </c>
      <c r="AF96">
        <v>2.16</v>
      </c>
      <c r="AG96">
        <v>1.75</v>
      </c>
      <c r="AJ96" t="s">
        <v>302</v>
      </c>
    </row>
    <row r="97" spans="1:36" ht="15" x14ac:dyDescent="0.25">
      <c r="A97">
        <v>2.91</v>
      </c>
      <c r="B97">
        <v>3.08</v>
      </c>
      <c r="C97">
        <v>2.79</v>
      </c>
      <c r="D97" s="20">
        <f t="shared" si="28"/>
        <v>2.6740875427273769E-2</v>
      </c>
      <c r="E97" s="17">
        <f>IF(OR($A97="",$B97="",$C97=""),"",A97*'MPTO_working_3-way'!$I96)</f>
        <v>2.9878159474933668</v>
      </c>
      <c r="F97" s="21">
        <f>IF(OR($A97="",$B97="",$C97=""),"",B97*'MPTO_working_3-way'!$I96)</f>
        <v>3.1623618963160034</v>
      </c>
      <c r="G97" s="22">
        <f>IF(OR($A97="",$B97="",$C97=""),"",C97*'MPTO_working_3-way'!$I96)</f>
        <v>2.8646070424420937</v>
      </c>
      <c r="H97" s="17">
        <f>IF(OR($A97="",$B97="",$C97=""),"",'MPTO_working_3-way'!E96)</f>
        <v>2.9874914937378616</v>
      </c>
      <c r="I97" s="21">
        <f>IF(OR($A97="",$B97="",$C97=""),"",'MPTO_working_3-way'!F96)</f>
        <v>3.166945204181761</v>
      </c>
      <c r="J97" s="22">
        <f>IF(OR($A97="",$B97="",$C97=""),"",'MPTO_working_3-way'!G96)</f>
        <v>2.8611540813262937</v>
      </c>
      <c r="K97" s="17">
        <f>IF(OR($A97="",$B97="",$C97=""),"",'OddsRatio_working_3-way'!H96)</f>
        <v>2.987717588118211</v>
      </c>
      <c r="L97" s="21">
        <f>IF(OR($A97="",$B97="",$C97=""),"",'OddsRatio_working_3-way'!I96)</f>
        <v>3.164634860359099</v>
      </c>
      <c r="M97" s="22">
        <f>IF(OR($A97="",$B97="",$C97=""),"",'OddsRatio_working_3-way'!J96)</f>
        <v>2.8628348077128787</v>
      </c>
      <c r="N97" s="23">
        <f t="shared" si="29"/>
        <v>33.469263755652406</v>
      </c>
      <c r="O97" s="24">
        <f t="shared" si="30"/>
        <v>31.621934262645617</v>
      </c>
      <c r="P97" s="24">
        <f t="shared" si="31"/>
        <v>34.908801981701977</v>
      </c>
      <c r="Q97" t="s">
        <v>424</v>
      </c>
      <c r="R97" t="s">
        <v>385</v>
      </c>
      <c r="S97" s="48" t="s">
        <v>450</v>
      </c>
      <c r="T97" s="35">
        <v>100</v>
      </c>
      <c r="U97" s="35">
        <f t="shared" si="32"/>
        <v>42.528735632183903</v>
      </c>
      <c r="V97" s="35">
        <f t="shared" si="33"/>
        <v>72.826086956521735</v>
      </c>
      <c r="W97" s="35">
        <f t="shared" si="34"/>
        <v>81.651376146788976</v>
      </c>
      <c r="X97" s="35">
        <f t="shared" si="35"/>
        <v>45.522536896689267</v>
      </c>
      <c r="Y97" s="35">
        <f t="shared" si="36"/>
        <v>75.819888221027099</v>
      </c>
      <c r="Z97" s="35">
        <f t="shared" si="37"/>
        <v>84.645177411294341</v>
      </c>
      <c r="AA97" s="35">
        <f t="shared" si="38"/>
        <v>-2.9938012645053647</v>
      </c>
      <c r="AB97" s="35">
        <f t="shared" si="39"/>
        <v>-2.9938012645053647</v>
      </c>
      <c r="AC97" s="35">
        <f t="shared" si="40"/>
        <v>-2.9938012645053647</v>
      </c>
      <c r="AF97">
        <v>2.06</v>
      </c>
      <c r="AG97">
        <v>1.84</v>
      </c>
      <c r="AJ97" t="s">
        <v>302</v>
      </c>
    </row>
    <row r="98" spans="1:36" ht="15" x14ac:dyDescent="0.25">
      <c r="A98">
        <v>1.74</v>
      </c>
      <c r="B98">
        <v>3.68</v>
      </c>
      <c r="C98">
        <v>5.45</v>
      </c>
      <c r="D98" s="20">
        <f t="shared" si="28"/>
        <v>2.9938012645053469E-2</v>
      </c>
      <c r="E98" s="17">
        <f>IF(OR($A98="",$B98="",$C98=""),"",A98*'MPTO_working_3-way'!$I97)</f>
        <v>1.792092142002393</v>
      </c>
      <c r="F98" s="21">
        <f>IF(OR($A98="",$B98="",$C98=""),"",B98*'MPTO_working_3-way'!$I97)</f>
        <v>3.790171886533797</v>
      </c>
      <c r="G98" s="22">
        <f>IF(OR($A98="",$B98="",$C98=""),"",C98*'MPTO_working_3-way'!$I97)</f>
        <v>5.613162168915542</v>
      </c>
      <c r="H98" s="17">
        <f>IF(OR($A98="",$B98="",$C98=""),"",'MPTO_working_3-way'!E97)</f>
        <v>1.7707473406396534</v>
      </c>
      <c r="I98" s="21">
        <f>IF(OR($A98="",$B98="",$C98=""),"",'MPTO_working_3-way'!F97)</f>
        <v>3.8202964212837136</v>
      </c>
      <c r="J98" s="22">
        <f>IF(OR($A98="",$B98="",$C98=""),"",'MPTO_working_3-way'!G97)</f>
        <v>5.7634595184983723</v>
      </c>
      <c r="K98" s="17">
        <f>IF(OR($A98="",$B98="",$C98=""),"",'OddsRatio_working_3-way'!H97)</f>
        <v>1.7786329711279503</v>
      </c>
      <c r="L98" s="21">
        <f>IF(OR($A98="",$B98="",$C98=""),"",'OddsRatio_working_3-way'!I97)</f>
        <v>3.8199140035444685</v>
      </c>
      <c r="M98" s="22">
        <f>IF(OR($A98="",$B98="",$C98=""),"",'OddsRatio_working_3-way'!J97)</f>
        <v>5.6823198939451069</v>
      </c>
      <c r="N98" s="23">
        <f t="shared" si="29"/>
        <v>55.800702238594205</v>
      </c>
      <c r="O98" s="24">
        <f t="shared" si="30"/>
        <v>26.384027688900513</v>
      </c>
      <c r="P98" s="24">
        <f t="shared" si="31"/>
        <v>17.815270072505303</v>
      </c>
      <c r="Q98" t="s">
        <v>422</v>
      </c>
      <c r="R98" t="s">
        <v>423</v>
      </c>
      <c r="S98" s="48" t="s">
        <v>450</v>
      </c>
      <c r="T98" s="35">
        <v>100</v>
      </c>
      <c r="U98" s="35">
        <f t="shared" si="32"/>
        <v>42.196531791907518</v>
      </c>
      <c r="V98" s="35">
        <f t="shared" si="33"/>
        <v>73.544973544973558</v>
      </c>
      <c r="W98" s="35">
        <f t="shared" si="34"/>
        <v>81.132075471698116</v>
      </c>
      <c r="X98" s="35">
        <f t="shared" si="35"/>
        <v>45.322950983328347</v>
      </c>
      <c r="Y98" s="35">
        <f t="shared" si="36"/>
        <v>76.671392736394381</v>
      </c>
      <c r="Z98" s="35">
        <f t="shared" si="37"/>
        <v>84.258494663118938</v>
      </c>
      <c r="AA98" s="35">
        <f t="shared" si="38"/>
        <v>-3.1264191914208297</v>
      </c>
      <c r="AB98" s="35">
        <f t="shared" si="39"/>
        <v>-3.1264191914208226</v>
      </c>
      <c r="AC98" s="35">
        <f t="shared" si="40"/>
        <v>-3.1264191914208226</v>
      </c>
      <c r="AF98">
        <v>2.15</v>
      </c>
      <c r="AG98">
        <v>1.76</v>
      </c>
      <c r="AJ98" t="s">
        <v>302</v>
      </c>
    </row>
    <row r="99" spans="1:36" ht="15" x14ac:dyDescent="0.25">
      <c r="A99">
        <v>1.73</v>
      </c>
      <c r="B99">
        <v>3.78</v>
      </c>
      <c r="C99">
        <v>5.3</v>
      </c>
      <c r="D99" s="20">
        <f t="shared" si="28"/>
        <v>3.1264191914208261E-2</v>
      </c>
      <c r="E99" s="17">
        <f>IF(OR($A99="",$B99="",$C99=""),"",A99*'MPTO_working_3-way'!$I98)</f>
        <v>1.7840870520115804</v>
      </c>
      <c r="F99" s="21">
        <f>IF(OR($A99="",$B99="",$C99=""),"",B99*'MPTO_working_3-way'!$I98)</f>
        <v>3.8981786454357072</v>
      </c>
      <c r="G99" s="22">
        <f>IF(OR($A99="",$B99="",$C99=""),"",C99*'MPTO_working_3-way'!$I98)</f>
        <v>5.4657002171453035</v>
      </c>
      <c r="H99" s="17">
        <f>IF(OR($A99="",$B99="",$C99=""),"",'MPTO_working_3-way'!E98)</f>
        <v>1.7617628530211413</v>
      </c>
      <c r="I99" s="21">
        <f>IF(OR($A99="",$B99="",$C99=""),"",'MPTO_working_3-way'!F98)</f>
        <v>3.9350114406083692</v>
      </c>
      <c r="J99" s="22">
        <f>IF(OR($A99="",$B99="",$C99=""),"",'MPTO_working_3-way'!G98)</f>
        <v>5.6098511865902827</v>
      </c>
      <c r="K99" s="17">
        <f>IF(OR($A99="",$B99="",$C99=""),"",'OddsRatio_working_3-way'!H98)</f>
        <v>1.7698975166547861</v>
      </c>
      <c r="L99" s="21">
        <f>IF(OR($A99="",$B99="",$C99=""),"",'OddsRatio_working_3-way'!I98)</f>
        <v>3.9319384880826092</v>
      </c>
      <c r="M99" s="22">
        <f>IF(OR($A99="",$B99="",$C99=""),"",'OddsRatio_working_3-way'!J98)</f>
        <v>5.5350127693364097</v>
      </c>
      <c r="N99" s="23">
        <f t="shared" si="29"/>
        <v>56.051076592506377</v>
      </c>
      <c r="O99" s="24">
        <f t="shared" si="30"/>
        <v>25.653005953713237</v>
      </c>
      <c r="P99" s="24">
        <f t="shared" si="31"/>
        <v>18.295917453780387</v>
      </c>
      <c r="Q99" t="s">
        <v>390</v>
      </c>
      <c r="R99" t="s">
        <v>430</v>
      </c>
      <c r="S99" s="48" t="s">
        <v>450</v>
      </c>
      <c r="T99" s="35">
        <v>100</v>
      </c>
      <c r="U99" s="35">
        <f t="shared" si="32"/>
        <v>27.007299270072991</v>
      </c>
      <c r="V99" s="35">
        <f t="shared" si="33"/>
        <v>81.651376146788976</v>
      </c>
      <c r="W99" s="35">
        <f t="shared" si="34"/>
        <v>88.235294117647058</v>
      </c>
      <c r="X99" s="35">
        <f t="shared" si="35"/>
        <v>30.113329735563948</v>
      </c>
      <c r="Y99" s="35">
        <f t="shared" si="36"/>
        <v>84.757406612279951</v>
      </c>
      <c r="Z99" s="35">
        <f t="shared" si="37"/>
        <v>91.341324583138018</v>
      </c>
      <c r="AA99" s="35">
        <f t="shared" si="38"/>
        <v>-3.1060304654909565</v>
      </c>
      <c r="AB99" s="35">
        <f t="shared" si="39"/>
        <v>-3.1060304654909743</v>
      </c>
      <c r="AC99" s="35">
        <f t="shared" si="40"/>
        <v>-3.1060304654909601</v>
      </c>
      <c r="AF99">
        <v>1.96</v>
      </c>
      <c r="AG99">
        <v>1.93</v>
      </c>
      <c r="AJ99" t="s">
        <v>437</v>
      </c>
    </row>
    <row r="100" spans="1:36" ht="15" x14ac:dyDescent="0.25">
      <c r="A100">
        <v>1.37</v>
      </c>
      <c r="B100">
        <v>5.45</v>
      </c>
      <c r="C100">
        <v>8.5</v>
      </c>
      <c r="D100" s="20">
        <f t="shared" si="28"/>
        <v>3.106030465490961E-2</v>
      </c>
      <c r="E100" s="17">
        <f>IF(OR($A100="",$B100="",$C100=""),"",A100*'MPTO_working_3-way'!$I99)</f>
        <v>1.4125526173772263</v>
      </c>
      <c r="F100" s="21">
        <f>IF(OR($A100="",$B100="",$C100=""),"",B100*'MPTO_working_3-way'!$I99)</f>
        <v>5.6192786603692575</v>
      </c>
      <c r="G100" s="22">
        <f>IF(OR($A100="",$B100="",$C100=""),"",C100*'MPTO_working_3-way'!$I99)</f>
        <v>8.7640125895667325</v>
      </c>
      <c r="H100" s="17">
        <f>IF(OR($A100="",$B100="",$C100=""),"",'MPTO_working_3-way'!E99)</f>
        <v>1.3897119604390393</v>
      </c>
      <c r="I100" s="21">
        <f>IF(OR($A100="",$B100="",$C100=""),"",'MPTO_working_3-way'!F99)</f>
        <v>5.7759129346630775</v>
      </c>
      <c r="J100" s="22">
        <f>IF(OR($A100="",$B100="",$C100=""),"",'MPTO_working_3-way'!G99)</f>
        <v>9.3202183251135082</v>
      </c>
      <c r="K100" s="17">
        <f>IF(OR($A100="",$B100="",$C100=""),"",'OddsRatio_working_3-way'!H99)</f>
        <v>1.3965703084145578</v>
      </c>
      <c r="L100" s="21">
        <f>IF(OR($A100="",$B100="",$C100=""),"",'OddsRatio_working_3-way'!I99)</f>
        <v>5.7695618174183316</v>
      </c>
      <c r="M100" s="22">
        <f>IF(OR($A100="",$B100="",$C100=""),"",'OddsRatio_working_3-way'!J99)</f>
        <v>9.0385873327275235</v>
      </c>
      <c r="N100" s="23">
        <f t="shared" si="29"/>
        <v>70.793823019262945</v>
      </c>
      <c r="O100" s="24">
        <f t="shared" si="30"/>
        <v>17.795878447044082</v>
      </c>
      <c r="P100" s="24">
        <f t="shared" si="31"/>
        <v>11.410298533692968</v>
      </c>
      <c r="Q100" t="s">
        <v>433</v>
      </c>
      <c r="R100" t="s">
        <v>428</v>
      </c>
      <c r="S100" s="48" t="s">
        <v>450</v>
      </c>
      <c r="T100" s="35">
        <v>100</v>
      </c>
      <c r="U100" s="35">
        <f t="shared" si="32"/>
        <v>48.979591836734699</v>
      </c>
      <c r="V100" s="35">
        <f t="shared" si="33"/>
        <v>72.527472527472526</v>
      </c>
      <c r="W100" s="35">
        <f t="shared" si="34"/>
        <v>75.609756097560975</v>
      </c>
      <c r="X100" s="35">
        <f t="shared" si="35"/>
        <v>51.862771374966499</v>
      </c>
      <c r="Y100" s="35">
        <f t="shared" si="36"/>
        <v>75.410652065704326</v>
      </c>
      <c r="Z100" s="35">
        <f t="shared" si="37"/>
        <v>78.492935635792776</v>
      </c>
      <c r="AA100" s="35">
        <f t="shared" si="38"/>
        <v>-2.8831795382318006</v>
      </c>
      <c r="AB100" s="35">
        <f t="shared" si="39"/>
        <v>-2.8831795382318006</v>
      </c>
      <c r="AC100" s="35">
        <f t="shared" si="40"/>
        <v>-2.8831795382318006</v>
      </c>
      <c r="AF100">
        <v>1.44</v>
      </c>
      <c r="AG100">
        <v>2.89</v>
      </c>
      <c r="AJ100" t="s">
        <v>437</v>
      </c>
    </row>
    <row r="101" spans="1:36" ht="15" x14ac:dyDescent="0.25">
      <c r="A101">
        <v>1.96</v>
      </c>
      <c r="B101">
        <v>3.64</v>
      </c>
      <c r="C101">
        <v>4.0999999999999996</v>
      </c>
      <c r="D101" s="20">
        <f t="shared" si="28"/>
        <v>2.8831795382318059E-2</v>
      </c>
      <c r="E101" s="17">
        <f>IF(OR($A101="",$B101="",$C101=""),"",A101*'MPTO_working_3-way'!$I100)</f>
        <v>2.0165103189493432</v>
      </c>
      <c r="F101" s="21">
        <f>IF(OR($A101="",$B101="",$C101=""),"",B101*'MPTO_working_3-way'!$I100)</f>
        <v>3.744947735191638</v>
      </c>
      <c r="G101" s="22">
        <f>IF(OR($A101="",$B101="",$C101=""),"",C101*'MPTO_working_3-way'!$I100)</f>
        <v>4.2182103610675039</v>
      </c>
      <c r="H101" s="17">
        <f>IF(OR($A101="",$B101="",$C101=""),"",'MPTO_working_3-way'!E100)</f>
        <v>1.9976288817500381</v>
      </c>
      <c r="I101" s="21">
        <f>IF(OR($A101="",$B101="",$C101=""),"",'MPTO_working_3-way'!F100)</f>
        <v>3.7719526285384175</v>
      </c>
      <c r="J101" s="22">
        <f>IF(OR($A101="",$B101="",$C101=""),"",'MPTO_working_3-way'!G100)</f>
        <v>4.2681810753391067</v>
      </c>
      <c r="K101" s="17">
        <f>IF(OR($A101="",$B101="",$C101=""),"",'OddsRatio_working_3-way'!H100)</f>
        <v>2.0049991929158177</v>
      </c>
      <c r="L101" s="21">
        <f>IF(OR($A101="",$B101="",$C101=""),"",'OddsRatio_working_3-way'!I100)</f>
        <v>3.7637477805185</v>
      </c>
      <c r="M101" s="22">
        <f>IF(OR($A101="",$B101="",$C101=""),"",'OddsRatio_working_3-way'!J100)</f>
        <v>4.2453098937906617</v>
      </c>
      <c r="N101" s="23">
        <f t="shared" si="29"/>
        <v>49.590621510978785</v>
      </c>
      <c r="O101" s="24">
        <f t="shared" si="30"/>
        <v>26.702642352065496</v>
      </c>
      <c r="P101" s="24">
        <f t="shared" si="31"/>
        <v>23.706736136955715</v>
      </c>
      <c r="Q101" t="s">
        <v>392</v>
      </c>
      <c r="R101" t="s">
        <v>313</v>
      </c>
      <c r="S101" s="48" t="s">
        <v>450</v>
      </c>
      <c r="T101" s="35">
        <v>100</v>
      </c>
      <c r="U101" s="35">
        <f t="shared" si="32"/>
        <v>70.326409495548958</v>
      </c>
      <c r="V101" s="35">
        <f t="shared" si="33"/>
        <v>71.098265895953759</v>
      </c>
      <c r="W101" s="35">
        <f t="shared" si="34"/>
        <v>55.752212389380524</v>
      </c>
      <c r="X101" s="35">
        <f t="shared" si="35"/>
        <v>73.14952171466571</v>
      </c>
      <c r="Y101" s="35">
        <f t="shared" si="36"/>
        <v>73.92137811507051</v>
      </c>
      <c r="Z101" s="35">
        <f t="shared" si="37"/>
        <v>58.575324608497283</v>
      </c>
      <c r="AA101" s="35">
        <f t="shared" si="38"/>
        <v>-2.8231122191167515</v>
      </c>
      <c r="AB101" s="35">
        <f t="shared" si="39"/>
        <v>-2.8231122191167515</v>
      </c>
      <c r="AC101" s="35">
        <f t="shared" si="40"/>
        <v>-2.8231122191167586</v>
      </c>
      <c r="AF101">
        <v>1.93</v>
      </c>
      <c r="AG101">
        <v>1.96</v>
      </c>
      <c r="AJ101" t="s">
        <v>437</v>
      </c>
    </row>
    <row r="102" spans="1:36" ht="15" x14ac:dyDescent="0.25">
      <c r="A102">
        <v>3.37</v>
      </c>
      <c r="B102">
        <v>3.46</v>
      </c>
      <c r="C102">
        <v>2.2599999999999998</v>
      </c>
      <c r="D102" s="20">
        <f t="shared" si="28"/>
        <v>2.8231122191167524E-2</v>
      </c>
      <c r="E102" s="17">
        <f>IF(OR($A102="",$B102="",$C102=""),"",A102*'MPTO_working_3-way'!$I101)</f>
        <v>3.4651388817842346</v>
      </c>
      <c r="F102" s="21">
        <f>IF(OR($A102="",$B102="",$C102=""),"",B102*'MPTO_working_3-way'!$I101)</f>
        <v>3.5576796827814396</v>
      </c>
      <c r="G102" s="22">
        <f>IF(OR($A102="",$B102="",$C102=""),"",C102*'MPTO_working_3-way'!$I101)</f>
        <v>2.3238023361520384</v>
      </c>
      <c r="H102" s="17">
        <f>IF(OR($A102="",$B102="",$C102=""),"",'MPTO_working_3-way'!E101)</f>
        <v>3.4803729295704851</v>
      </c>
      <c r="I102" s="21">
        <f>IF(OR($A102="",$B102="",$C102=""),"",'MPTO_working_3-way'!F101)</f>
        <v>3.5764487945795298</v>
      </c>
      <c r="J102" s="22">
        <f>IF(OR($A102="",$B102="",$C102=""),"",'MPTO_working_3-way'!G101)</f>
        <v>2.3091088462738703</v>
      </c>
      <c r="K102" s="17">
        <f>IF(OR($A102="",$B102="",$C102=""),"",'OddsRatio_working_3-way'!H101)</f>
        <v>3.4741395487152427</v>
      </c>
      <c r="L102" s="21">
        <f>IF(OR($A102="",$B102="",$C102=""),"",'OddsRatio_working_3-way'!I101)</f>
        <v>3.5680942151221502</v>
      </c>
      <c r="M102" s="22">
        <f>IF(OR($A102="",$B102="",$C102=""),"",'OddsRatio_working_3-way'!J101)</f>
        <v>2.3153653296967112</v>
      </c>
      <c r="N102" s="23">
        <f t="shared" si="29"/>
        <v>28.85887215825214</v>
      </c>
      <c r="O102" s="24">
        <f t="shared" si="30"/>
        <v>28.108207853557722</v>
      </c>
      <c r="P102" s="24">
        <f t="shared" si="31"/>
        <v>43.032919988190145</v>
      </c>
      <c r="Q102" t="s">
        <v>314</v>
      </c>
      <c r="R102" t="s">
        <v>391</v>
      </c>
      <c r="S102" s="48" t="s">
        <v>450</v>
      </c>
      <c r="T102" s="35">
        <v>100</v>
      </c>
      <c r="U102" s="35">
        <f t="shared" si="32"/>
        <v>57.446808510638299</v>
      </c>
      <c r="V102" s="35">
        <f t="shared" si="33"/>
        <v>69.512195121951223</v>
      </c>
      <c r="W102" s="35">
        <f t="shared" si="34"/>
        <v>70.238095238095241</v>
      </c>
      <c r="X102" s="35">
        <f t="shared" si="35"/>
        <v>60.249709639953544</v>
      </c>
      <c r="Y102" s="35">
        <f t="shared" si="36"/>
        <v>72.315096251266468</v>
      </c>
      <c r="Z102" s="35">
        <f t="shared" si="37"/>
        <v>73.040996367410486</v>
      </c>
      <c r="AA102" s="35">
        <f t="shared" si="38"/>
        <v>-2.802901129315245</v>
      </c>
      <c r="AB102" s="35">
        <f t="shared" si="39"/>
        <v>-2.802901129315245</v>
      </c>
      <c r="AC102" s="35">
        <f t="shared" si="40"/>
        <v>-2.802901129315245</v>
      </c>
      <c r="AF102">
        <v>1.96</v>
      </c>
      <c r="AG102">
        <v>1.93</v>
      </c>
      <c r="AJ102" t="s">
        <v>437</v>
      </c>
    </row>
    <row r="103" spans="1:36" ht="15" x14ac:dyDescent="0.25">
      <c r="A103">
        <v>2.35</v>
      </c>
      <c r="B103">
        <v>3.28</v>
      </c>
      <c r="C103">
        <v>3.36</v>
      </c>
      <c r="D103" s="20">
        <f t="shared" si="28"/>
        <v>2.8029011293152495E-2</v>
      </c>
      <c r="E103" s="17">
        <f>IF(OR($A103="",$B103="",$C103=""),"",A103*'MPTO_working_3-way'!$I102)</f>
        <v>2.4158681765389085</v>
      </c>
      <c r="F103" s="21">
        <f>IF(OR($A103="",$B103="",$C103=""),"",B103*'MPTO_working_3-way'!$I102)</f>
        <v>3.3719351570415399</v>
      </c>
      <c r="G103" s="22">
        <f>IF(OR($A103="",$B103="",$C103=""),"",C103*'MPTO_working_3-way'!$I102)</f>
        <v>3.4541774779449921</v>
      </c>
      <c r="H103" s="17">
        <f>IF(OR($A103="",$B103="",$C103=""),"",'MPTO_working_3-way'!E102)</f>
        <v>2.402755030850606</v>
      </c>
      <c r="I103" s="21">
        <f>IF(OR($A103="",$B103="",$C103=""),"",'MPTO_working_3-way'!F102)</f>
        <v>3.3836934633099442</v>
      </c>
      <c r="J103" s="22">
        <f>IF(OR($A103="",$B103="",$C103=""),"",'MPTO_working_3-way'!G102)</f>
        <v>3.4688973340572051</v>
      </c>
      <c r="K103" s="17">
        <f>IF(OR($A103="",$B103="",$C103=""),"",'OddsRatio_working_3-way'!H102)</f>
        <v>2.4084729108518723</v>
      </c>
      <c r="L103" s="21">
        <f>IF(OR($A103="",$B103="",$C103=""),"",'OddsRatio_working_3-way'!I102)</f>
        <v>3.3787542494387184</v>
      </c>
      <c r="M103" s="22">
        <f>IF(OR($A103="",$B103="",$C103=""),"",'OddsRatio_working_3-way'!J102)</f>
        <v>3.4622193108225332</v>
      </c>
      <c r="N103" s="23">
        <f t="shared" si="29"/>
        <v>41.392986989573629</v>
      </c>
      <c r="O103" s="24">
        <f t="shared" si="30"/>
        <v>29.656560800456717</v>
      </c>
      <c r="P103" s="24">
        <f t="shared" si="31"/>
        <v>28.950452209969651</v>
      </c>
      <c r="Q103" t="s">
        <v>98</v>
      </c>
      <c r="R103" t="s">
        <v>114</v>
      </c>
      <c r="S103" s="48" t="s">
        <v>450</v>
      </c>
      <c r="T103" s="35">
        <v>100</v>
      </c>
      <c r="U103" s="35">
        <f t="shared" si="32"/>
        <v>64.912280701754383</v>
      </c>
      <c r="V103" s="35">
        <f t="shared" si="33"/>
        <v>71.346704871060169</v>
      </c>
      <c r="W103" s="35">
        <f t="shared" si="34"/>
        <v>60.9375</v>
      </c>
      <c r="X103" s="35">
        <f t="shared" si="35"/>
        <v>67.715795128939831</v>
      </c>
      <c r="Y103" s="35">
        <f t="shared" si="36"/>
        <v>74.150219298245617</v>
      </c>
      <c r="Z103" s="35">
        <f t="shared" si="37"/>
        <v>63.741014427185441</v>
      </c>
      <c r="AA103" s="35">
        <f t="shared" si="38"/>
        <v>-2.8035144271854477</v>
      </c>
      <c r="AB103" s="35">
        <f t="shared" si="39"/>
        <v>-2.8035144271854477</v>
      </c>
      <c r="AC103" s="35">
        <f t="shared" si="40"/>
        <v>-2.8035144271854406</v>
      </c>
      <c r="AF103">
        <v>2.25</v>
      </c>
      <c r="AG103">
        <v>1.7</v>
      </c>
      <c r="AJ103" t="s">
        <v>119</v>
      </c>
    </row>
    <row r="104" spans="1:36" ht="15" x14ac:dyDescent="0.25">
      <c r="A104">
        <v>2.85</v>
      </c>
      <c r="B104">
        <v>3.49</v>
      </c>
      <c r="C104">
        <v>2.56</v>
      </c>
      <c r="D104" s="20">
        <f t="shared" si="28"/>
        <v>2.8035144271854495E-2</v>
      </c>
      <c r="E104" s="17">
        <f>IF(OR($A104="",$B104="",$C104=""),"",A104*'MPTO_working_3-way'!$I103)</f>
        <v>2.9299001611747855</v>
      </c>
      <c r="F104" s="21">
        <f>IF(OR($A104="",$B104="",$C104=""),"",B104*'MPTO_working_3-way'!$I103)</f>
        <v>3.5878426535087726</v>
      </c>
      <c r="G104" s="22">
        <f>IF(OR($A104="",$B104="",$C104=""),"",C104*'MPTO_working_3-way'!$I103)</f>
        <v>2.6317699693359478</v>
      </c>
      <c r="H104" s="17">
        <f>IF(OR($A104="",$B104="",$C104=""),"",'MPTO_working_3-way'!E103)</f>
        <v>2.927982080037288</v>
      </c>
      <c r="I104" s="21">
        <f>IF(OR($A104="",$B104="",$C104=""),"",'MPTO_working_3-way'!F103)</f>
        <v>3.60766104314036</v>
      </c>
      <c r="J104" s="22">
        <f>IF(OR($A104="",$B104="",$C104=""),"",'MPTO_working_3-way'!G103)</f>
        <v>2.6227447705870155</v>
      </c>
      <c r="K104" s="17">
        <f>IF(OR($A104="",$B104="",$C104=""),"",'OddsRatio_working_3-way'!H103)</f>
        <v>2.9295621285056495</v>
      </c>
      <c r="L104" s="21">
        <f>IF(OR($A104="",$B104="",$C104=""),"",'OddsRatio_working_3-way'!I103)</f>
        <v>3.5970863243130085</v>
      </c>
      <c r="M104" s="22">
        <f>IF(OR($A104="",$B104="",$C104=""),"",'OddsRatio_working_3-way'!J103)</f>
        <v>2.6270902272804393</v>
      </c>
      <c r="N104" s="23">
        <f t="shared" si="29"/>
        <v>34.130855830904345</v>
      </c>
      <c r="O104" s="24">
        <f t="shared" si="30"/>
        <v>27.87190232609667</v>
      </c>
      <c r="P104" s="24">
        <f t="shared" si="31"/>
        <v>37.997241842998974</v>
      </c>
      <c r="Q104" t="s">
        <v>94</v>
      </c>
      <c r="R104" t="s">
        <v>97</v>
      </c>
      <c r="S104" s="48" t="s">
        <v>450</v>
      </c>
      <c r="T104" s="35">
        <v>100</v>
      </c>
      <c r="U104" s="35">
        <f t="shared" si="32"/>
        <v>37.5</v>
      </c>
      <c r="V104" s="35">
        <f t="shared" si="33"/>
        <v>76.133651551312653</v>
      </c>
      <c r="W104" s="35">
        <f t="shared" si="34"/>
        <v>83.305509181969953</v>
      </c>
      <c r="X104" s="35">
        <f t="shared" si="35"/>
        <v>40.560839266717394</v>
      </c>
      <c r="Y104" s="35">
        <f t="shared" si="36"/>
        <v>79.194490818030047</v>
      </c>
      <c r="Z104" s="35">
        <f t="shared" si="37"/>
        <v>86.366348448687347</v>
      </c>
      <c r="AA104" s="35">
        <f t="shared" si="38"/>
        <v>-3.0608392667173945</v>
      </c>
      <c r="AB104" s="35">
        <f t="shared" si="39"/>
        <v>-3.0608392667173945</v>
      </c>
      <c r="AC104" s="35">
        <f t="shared" si="40"/>
        <v>-3.0608392667173945</v>
      </c>
      <c r="AF104">
        <v>2.06</v>
      </c>
      <c r="AG104">
        <v>1.83</v>
      </c>
      <c r="AJ104" t="s">
        <v>119</v>
      </c>
    </row>
    <row r="105" spans="1:36" ht="15" x14ac:dyDescent="0.25">
      <c r="A105">
        <v>1.6</v>
      </c>
      <c r="B105">
        <v>4.1900000000000004</v>
      </c>
      <c r="C105">
        <v>5.99</v>
      </c>
      <c r="D105" s="20">
        <f t="shared" si="28"/>
        <v>3.0608392667173856E-2</v>
      </c>
      <c r="E105" s="17">
        <f>IF(OR($A105="",$B105="",$C105=""),"",A105*'MPTO_working_3-way'!$I104)</f>
        <v>1.6489734282674782</v>
      </c>
      <c r="F105" s="21">
        <f>IF(OR($A105="",$B105="",$C105=""),"",B105*'MPTO_working_3-way'!$I104)</f>
        <v>4.3182491652754589</v>
      </c>
      <c r="G105" s="22">
        <f>IF(OR($A105="",$B105="",$C105=""),"",C105*'MPTO_working_3-way'!$I104)</f>
        <v>6.1733442720763714</v>
      </c>
      <c r="H105" s="17">
        <f>IF(OR($A105="",$B105="",$C105=""),"",'MPTO_working_3-way'!E104)</f>
        <v>1.6265526193422117</v>
      </c>
      <c r="I105" s="21">
        <f>IF(OR($A105="",$B105="",$C105=""),"",'MPTO_working_3-way'!F104)</f>
        <v>4.377120691672304</v>
      </c>
      <c r="J105" s="22">
        <f>IF(OR($A105="",$B105="",$C105=""),"",'MPTO_working_3-way'!G104)</f>
        <v>6.3799064336652371</v>
      </c>
      <c r="K105" s="17">
        <f>IF(OR($A105="",$B105="",$C105=""),"",'OddsRatio_working_3-way'!H104)</f>
        <v>1.6342398196633567</v>
      </c>
      <c r="L105" s="21">
        <f>IF(OR($A105="",$B105="",$C105=""),"",'OddsRatio_working_3-way'!I104)</f>
        <v>4.3720417078768481</v>
      </c>
      <c r="M105" s="22">
        <f>IF(OR($A105="",$B105="",$C105=""),"",'OddsRatio_working_3-way'!J104)</f>
        <v>6.2747611668669165</v>
      </c>
      <c r="N105" s="23">
        <f t="shared" si="29"/>
        <v>60.643791031288295</v>
      </c>
      <c r="O105" s="24">
        <f t="shared" si="30"/>
        <v>23.157533568033713</v>
      </c>
      <c r="P105" s="24">
        <f t="shared" si="31"/>
        <v>16.19867540067801</v>
      </c>
      <c r="Q105" t="s">
        <v>110</v>
      </c>
      <c r="R105" t="s">
        <v>116</v>
      </c>
      <c r="S105" s="48" t="s">
        <v>450</v>
      </c>
      <c r="T105" s="35">
        <v>100</v>
      </c>
      <c r="U105" s="35">
        <f t="shared" si="32"/>
        <v>70.930232558139537</v>
      </c>
      <c r="V105" s="35">
        <f t="shared" si="33"/>
        <v>68.55345911949685</v>
      </c>
      <c r="W105" s="35">
        <f t="shared" si="34"/>
        <v>54.954954954954964</v>
      </c>
      <c r="X105" s="35">
        <f t="shared" si="35"/>
        <v>76.491585925548193</v>
      </c>
      <c r="Y105" s="35">
        <f t="shared" si="36"/>
        <v>74.114812486905507</v>
      </c>
      <c r="Z105" s="35">
        <f t="shared" si="37"/>
        <v>60.516308322363614</v>
      </c>
      <c r="AA105" s="35">
        <f t="shared" si="38"/>
        <v>-5.5613533674086568</v>
      </c>
      <c r="AB105" s="35">
        <f t="shared" si="39"/>
        <v>-5.5613533674086568</v>
      </c>
      <c r="AC105" s="35">
        <f t="shared" si="40"/>
        <v>-5.5613533674086497</v>
      </c>
      <c r="AF105">
        <v>1.9</v>
      </c>
      <c r="AG105">
        <v>1.98</v>
      </c>
      <c r="AJ105" t="s">
        <v>119</v>
      </c>
    </row>
    <row r="106" spans="1:36" ht="15" x14ac:dyDescent="0.25">
      <c r="A106">
        <v>3.44</v>
      </c>
      <c r="B106">
        <v>3.18</v>
      </c>
      <c r="C106">
        <v>2.2200000000000002</v>
      </c>
      <c r="D106" s="20">
        <f t="shared" si="28"/>
        <v>5.5613533674086391E-2</v>
      </c>
      <c r="E106" s="17">
        <f>IF(OR($A106="",$B106="",$C106=""),"",A106*'MPTO_working_3-way'!$I105)</f>
        <v>3.6313105558388572</v>
      </c>
      <c r="F106" s="21">
        <f>IF(OR($A106="",$B106="",$C106=""),"",B106*'MPTO_working_3-way'!$I105)</f>
        <v>3.3568510370835947</v>
      </c>
      <c r="G106" s="22">
        <f>IF(OR($A106="",$B106="",$C106=""),"",C106*'MPTO_working_3-way'!$I105)</f>
        <v>2.343462044756472</v>
      </c>
      <c r="H106" s="17">
        <f>IF(OR($A106="",$B106="",$C106=""),"",'MPTO_working_3-way'!E105)</f>
        <v>3.6743115268417377</v>
      </c>
      <c r="I106" s="21">
        <f>IF(OR($A106="",$B106="",$C106=""),"",'MPTO_working_3-way'!F105)</f>
        <v>3.3792053218987315</v>
      </c>
      <c r="J106" s="22">
        <f>IF(OR($A106="",$B106="",$C106=""),"",'MPTO_working_3-way'!G105)</f>
        <v>2.3152831993263803</v>
      </c>
      <c r="K106" s="17">
        <f>IF(OR($A106="",$B106="",$C106=""),"",'OddsRatio_working_3-way'!H105)</f>
        <v>3.6541672481602832</v>
      </c>
      <c r="L106" s="21">
        <f>IF(OR($A106="",$B106="",$C106=""),"",'OddsRatio_working_3-way'!I105)</f>
        <v>3.3713461479464826</v>
      </c>
      <c r="M106" s="22">
        <f>IF(OR($A106="",$B106="",$C106=""),"",'OddsRatio_working_3-way'!J105)</f>
        <v>2.3270836240801418</v>
      </c>
      <c r="N106" s="23">
        <f t="shared" si="29"/>
        <v>27.538267097317799</v>
      </c>
      <c r="O106" s="24">
        <f t="shared" si="30"/>
        <v>29.789823526658243</v>
      </c>
      <c r="P106" s="24">
        <f t="shared" si="31"/>
        <v>42.671909376023969</v>
      </c>
      <c r="Q106" t="s">
        <v>84</v>
      </c>
      <c r="R106" t="s">
        <v>112</v>
      </c>
      <c r="S106" s="48" t="s">
        <v>450</v>
      </c>
      <c r="T106" s="35">
        <v>100</v>
      </c>
      <c r="U106" s="35">
        <f t="shared" si="32"/>
        <v>71.181556195965413</v>
      </c>
      <c r="V106" s="35">
        <f t="shared" si="33"/>
        <v>71.83098591549296</v>
      </c>
      <c r="W106" s="35">
        <f t="shared" si="34"/>
        <v>50.495049504950494</v>
      </c>
      <c r="X106" s="35">
        <f t="shared" si="35"/>
        <v>77.673964579556554</v>
      </c>
      <c r="Y106" s="35">
        <f t="shared" si="36"/>
        <v>78.323394299084086</v>
      </c>
      <c r="Z106" s="35">
        <f t="shared" si="37"/>
        <v>56.987457888541627</v>
      </c>
      <c r="AA106" s="35">
        <f t="shared" si="38"/>
        <v>-6.4924083835911404</v>
      </c>
      <c r="AB106" s="35">
        <f t="shared" si="39"/>
        <v>-6.4924083835911262</v>
      </c>
      <c r="AC106" s="35">
        <f t="shared" si="40"/>
        <v>-6.4924083835911333</v>
      </c>
      <c r="AF106">
        <v>2.23</v>
      </c>
      <c r="AG106">
        <v>1.65</v>
      </c>
      <c r="AJ106" t="s">
        <v>90</v>
      </c>
    </row>
    <row r="107" spans="1:36" ht="15" x14ac:dyDescent="0.25">
      <c r="A107">
        <v>3.47</v>
      </c>
      <c r="B107">
        <v>3.55</v>
      </c>
      <c r="C107">
        <v>2.02</v>
      </c>
      <c r="D107" s="20">
        <f t="shared" si="28"/>
        <v>6.4924083835911306E-2</v>
      </c>
      <c r="E107" s="17">
        <f>IF(OR($A107="",$B107="",$C107=""),"",A107*'MPTO_working_3-way'!$I106)</f>
        <v>3.6952865709106124</v>
      </c>
      <c r="F107" s="21">
        <f>IF(OR($A107="",$B107="",$C107=""),"",B107*'MPTO_working_3-way'!$I106)</f>
        <v>3.7804804976174848</v>
      </c>
      <c r="G107" s="22">
        <f>IF(OR($A107="",$B107="",$C107=""),"",C107*'MPTO_working_3-way'!$I106)</f>
        <v>2.1511466493485409</v>
      </c>
      <c r="H107" s="17">
        <f>IF(OR($A107="",$B107="",$C107=""),"",'MPTO_working_3-way'!E106)</f>
        <v>3.7517387889013025</v>
      </c>
      <c r="I107" s="21">
        <f>IF(OR($A107="",$B107="",$C107=""),"",'MPTO_working_3-way'!F106)</f>
        <v>3.8454323902894338</v>
      </c>
      <c r="J107" s="22">
        <f>IF(OR($A107="",$B107="",$C107=""),"",'MPTO_working_3-way'!G106)</f>
        <v>2.1123422006300516</v>
      </c>
      <c r="K107" s="17">
        <f>IF(OR($A107="",$B107="",$C107=""),"",'OddsRatio_working_3-way'!H106)</f>
        <v>3.7302102970512898</v>
      </c>
      <c r="L107" s="21">
        <f>IF(OR($A107="",$B107="",$C107=""),"",'OddsRatio_working_3-way'!I106)</f>
        <v>3.8186381609233959</v>
      </c>
      <c r="M107" s="22">
        <f>IF(OR($A107="",$B107="",$C107=""),"",'OddsRatio_working_3-way'!J106)</f>
        <v>2.1274552643693587</v>
      </c>
      <c r="N107" s="23">
        <f t="shared" si="29"/>
        <v>27.061500666065381</v>
      </c>
      <c r="O107" s="24">
        <f t="shared" si="30"/>
        <v>26.451664031337152</v>
      </c>
      <c r="P107" s="24">
        <f t="shared" si="31"/>
        <v>46.486835302597463</v>
      </c>
      <c r="Q107" t="s">
        <v>134</v>
      </c>
      <c r="R107" t="s">
        <v>85</v>
      </c>
      <c r="S107" s="48" t="s">
        <v>450</v>
      </c>
      <c r="T107" s="35">
        <v>100</v>
      </c>
      <c r="U107" s="35">
        <f t="shared" si="32"/>
        <v>72.067039106145245</v>
      </c>
      <c r="V107" s="35">
        <f t="shared" si="33"/>
        <v>71.83098591549296</v>
      </c>
      <c r="W107" s="35">
        <f t="shared" si="34"/>
        <v>49.748743718592962</v>
      </c>
      <c r="X107" s="35">
        <f t="shared" si="35"/>
        <v>78.420270365914078</v>
      </c>
      <c r="Y107" s="35">
        <f t="shared" si="36"/>
        <v>78.184217175261779</v>
      </c>
      <c r="Z107" s="35">
        <f t="shared" si="37"/>
        <v>56.101974978361788</v>
      </c>
      <c r="AA107" s="35">
        <f t="shared" si="38"/>
        <v>-6.3532312597688332</v>
      </c>
      <c r="AB107" s="35">
        <f t="shared" si="39"/>
        <v>-6.353231259768819</v>
      </c>
      <c r="AC107" s="35">
        <f t="shared" si="40"/>
        <v>-6.3532312597688261</v>
      </c>
      <c r="AF107">
        <v>1.89</v>
      </c>
      <c r="AG107">
        <v>1.93</v>
      </c>
      <c r="AJ107" t="s">
        <v>68</v>
      </c>
    </row>
    <row r="108" spans="1:36" s="35" customFormat="1" ht="15" x14ac:dyDescent="0.25">
      <c r="A108">
        <v>3.58</v>
      </c>
      <c r="B108">
        <v>3.55</v>
      </c>
      <c r="C108">
        <v>1.99</v>
      </c>
      <c r="D108" s="20">
        <f t="shared" si="28"/>
        <v>6.3532312597688101E-2</v>
      </c>
      <c r="E108" s="17">
        <f>IF(OR($A108="",$B108="",$C108=""),"",A108*'MPTO_working_3-way'!$I107)</f>
        <v>3.8074456790997235</v>
      </c>
      <c r="F108" s="21">
        <f>IF(OR($A108="",$B108="",$C108=""),"",B108*'MPTO_working_3-way'!$I107)</f>
        <v>3.7755397097217926</v>
      </c>
      <c r="G108" s="22">
        <f>IF(OR($A108="",$B108="",$C108=""),"",C108*'MPTO_working_3-way'!$I107)</f>
        <v>2.1164293020693994</v>
      </c>
      <c r="H108" s="17">
        <f>IF(OR($A108="",$B108="",$C108=""),"",'MPTO_working_3-way'!E107)</f>
        <v>3.8736842481458083</v>
      </c>
      <c r="I108" s="21">
        <f>IF(OR($A108="",$B108="",$C108=""),"",'MPTO_working_3-way'!F107)</f>
        <v>3.8385844040795685</v>
      </c>
      <c r="J108" s="22">
        <f>IF(OR($A108="",$B108="",$C108=""),"",'MPTO_working_3-way'!G107)</f>
        <v>2.0775545923750158</v>
      </c>
      <c r="K108" s="17">
        <f>IF(OR($A108="",$B108="",$C108=""),"",'OddsRatio_working_3-way'!H107)</f>
        <v>3.8472231988080168</v>
      </c>
      <c r="L108" s="21">
        <f>IF(OR($A108="",$B108="",$C108=""),"",'OddsRatio_working_3-way'!I107)</f>
        <v>3.8141159523102486</v>
      </c>
      <c r="M108" s="22">
        <f>IF(OR($A108="",$B108="",$C108=""),"",'OddsRatio_working_3-way'!J107)</f>
        <v>2.0925391344263322</v>
      </c>
      <c r="N108" s="23">
        <f t="shared" si="29"/>
        <v>26.264327433200613</v>
      </c>
      <c r="O108" s="24">
        <f t="shared" si="30"/>
        <v>26.48627949601639</v>
      </c>
      <c r="P108" s="24">
        <f t="shared" si="31"/>
        <v>47.249393070783007</v>
      </c>
      <c r="Q108" t="s">
        <v>135</v>
      </c>
      <c r="R108" t="s">
        <v>133</v>
      </c>
      <c r="S108" s="48" t="s">
        <v>450</v>
      </c>
      <c r="T108" s="35">
        <v>100</v>
      </c>
      <c r="U108" s="35">
        <f t="shared" si="32"/>
        <v>61.240310077519375</v>
      </c>
      <c r="V108" s="35">
        <f t="shared" si="33"/>
        <v>68.75</v>
      </c>
      <c r="W108" s="35">
        <f t="shared" si="34"/>
        <v>63.63636363636364</v>
      </c>
      <c r="X108" s="35">
        <f t="shared" si="35"/>
        <v>67.61363636363636</v>
      </c>
      <c r="Y108" s="35">
        <f t="shared" si="36"/>
        <v>75.123326286116978</v>
      </c>
      <c r="Z108" s="35">
        <f t="shared" si="37"/>
        <v>70.009689922480618</v>
      </c>
      <c r="AA108" s="35">
        <f t="shared" si="38"/>
        <v>-6.3733262861169848</v>
      </c>
      <c r="AB108" s="35">
        <f t="shared" si="39"/>
        <v>-6.3733262861169777</v>
      </c>
      <c r="AC108" s="35">
        <f t="shared" si="40"/>
        <v>-6.3733262861169777</v>
      </c>
      <c r="AD108" s="36"/>
      <c r="AE108" s="36"/>
      <c r="AF108">
        <v>1.78</v>
      </c>
      <c r="AG108">
        <v>2.0299999999999998</v>
      </c>
      <c r="AH108" s="36"/>
      <c r="AI108" s="36"/>
      <c r="AJ108" t="s">
        <v>68</v>
      </c>
    </row>
    <row r="109" spans="1:36" ht="15" x14ac:dyDescent="0.25">
      <c r="A109">
        <v>2.58</v>
      </c>
      <c r="B109">
        <v>3.2</v>
      </c>
      <c r="C109">
        <v>2.75</v>
      </c>
      <c r="D109" s="20">
        <f t="shared" si="28"/>
        <v>6.3733262861169759E-2</v>
      </c>
      <c r="E109" s="17">
        <f>IF(OR($A109="",$B109="",$C109=""),"",A109*'MPTO_working_3-way'!$I108)</f>
        <v>2.7444318181818179</v>
      </c>
      <c r="F109" s="21">
        <f>IF(OR($A109="",$B109="",$C109=""),"",B109*'MPTO_working_3-way'!$I108)</f>
        <v>3.4039464411557434</v>
      </c>
      <c r="G109" s="22">
        <f>IF(OR($A109="",$B109="",$C109=""),"",C109*'MPTO_working_3-way'!$I108)</f>
        <v>2.9252664728682167</v>
      </c>
      <c r="H109" s="17">
        <f>IF(OR($A109="",$B109="",$C109=""),"",'MPTO_working_3-way'!E108)</f>
        <v>2.7296116699394859</v>
      </c>
      <c r="I109" s="21">
        <f>IF(OR($A109="",$B109="",$C109=""),"",'MPTO_working_3-way'!F108)</f>
        <v>3.4334106260711765</v>
      </c>
      <c r="J109" s="22">
        <f>IF(OR($A109="",$B109="",$C109=""),"",'MPTO_working_3-way'!G108)</f>
        <v>2.9206294755799491</v>
      </c>
      <c r="K109" s="17">
        <f>IF(OR($A109="",$B109="",$C109=""),"",'OddsRatio_working_3-way'!H108)</f>
        <v>2.7367125841810984</v>
      </c>
      <c r="L109" s="21">
        <f>IF(OR($A109="",$B109="",$C109=""),"",'OddsRatio_working_3-way'!I108)</f>
        <v>3.4182073956951986</v>
      </c>
      <c r="M109" s="22">
        <f>IF(OR($A109="",$B109="",$C109=""),"",'OddsRatio_working_3-way'!J108)</f>
        <v>2.923574064757545</v>
      </c>
      <c r="N109" s="23">
        <f t="shared" si="29"/>
        <v>36.437414599809536</v>
      </c>
      <c r="O109" s="24">
        <f t="shared" si="30"/>
        <v>29.377665521096436</v>
      </c>
      <c r="P109" s="24">
        <f t="shared" si="31"/>
        <v>34.184919879094039</v>
      </c>
      <c r="Q109" t="s">
        <v>136</v>
      </c>
      <c r="R109" t="s">
        <v>137</v>
      </c>
      <c r="S109" s="48" t="s">
        <v>450</v>
      </c>
      <c r="T109" s="35">
        <v>100</v>
      </c>
      <c r="U109" s="35">
        <f t="shared" si="32"/>
        <v>43.181818181818187</v>
      </c>
      <c r="V109" s="35">
        <f t="shared" si="33"/>
        <v>73.474801061007966</v>
      </c>
      <c r="W109" s="35">
        <f t="shared" si="34"/>
        <v>79.716024340770801</v>
      </c>
      <c r="X109" s="35">
        <f t="shared" si="35"/>
        <v>46.809174598221261</v>
      </c>
      <c r="Y109" s="35">
        <f t="shared" si="36"/>
        <v>77.102157477411041</v>
      </c>
      <c r="Z109" s="35">
        <f t="shared" si="37"/>
        <v>83.343380757173861</v>
      </c>
      <c r="AA109" s="35">
        <f t="shared" si="38"/>
        <v>-3.6273564164030745</v>
      </c>
      <c r="AB109" s="35">
        <f t="shared" si="39"/>
        <v>-3.6273564164030745</v>
      </c>
      <c r="AC109" s="35">
        <f t="shared" si="40"/>
        <v>-3.6273564164030603</v>
      </c>
      <c r="AF109">
        <v>2.0099999999999998</v>
      </c>
      <c r="AG109">
        <v>1.82</v>
      </c>
      <c r="AJ109" t="s">
        <v>180</v>
      </c>
    </row>
    <row r="110" spans="1:36" ht="15" x14ac:dyDescent="0.25">
      <c r="A110">
        <v>1.76</v>
      </c>
      <c r="B110">
        <v>3.77</v>
      </c>
      <c r="C110">
        <v>4.93</v>
      </c>
      <c r="D110" s="20">
        <f t="shared" si="28"/>
        <v>3.6273564164030825E-2</v>
      </c>
      <c r="E110" s="17">
        <f>IF(OR($A110="",$B110="",$C110=""),"",A110*'MPTO_working_3-way'!$I109)</f>
        <v>1.8238414729286943</v>
      </c>
      <c r="F110" s="21">
        <f>IF(OR($A110="",$B110="",$C110=""),"",B110*'MPTO_working_3-way'!$I109)</f>
        <v>3.9067513368983962</v>
      </c>
      <c r="G110" s="22">
        <f>IF(OR($A110="",$B110="",$C110=""),"",C110*'MPTO_working_3-way'!$I109)</f>
        <v>5.1088286713286717</v>
      </c>
      <c r="H110" s="17">
        <f>IF(OR($A110="",$B110="",$C110=""),"",'MPTO_working_3-way'!E109)</f>
        <v>1.7982680265110134</v>
      </c>
      <c r="I110" s="21">
        <f>IF(OR($A110="",$B110="",$C110=""),"",'MPTO_working_3-way'!F109)</f>
        <v>3.9500585980361493</v>
      </c>
      <c r="J110" s="22">
        <f>IF(OR($A110="",$B110="",$C110=""),"",'MPTO_working_3-way'!G109)</f>
        <v>5.2425032998494165</v>
      </c>
      <c r="K110" s="17">
        <f>IF(OR($A110="",$B110="",$C110=""),"",'OddsRatio_working_3-way'!H109)</f>
        <v>1.8075950056488395</v>
      </c>
      <c r="L110" s="21">
        <f>IF(OR($A110="",$B110="",$C110=""),"",'OddsRatio_working_3-way'!I109)</f>
        <v>3.9434712705885326</v>
      </c>
      <c r="M110" s="22">
        <f>IF(OR($A110="",$B110="",$C110=""),"",'OddsRatio_working_3-way'!J109)</f>
        <v>5.1761162792104454</v>
      </c>
      <c r="N110" s="23">
        <f t="shared" si="29"/>
        <v>54.829326717426632</v>
      </c>
      <c r="O110" s="24">
        <f t="shared" si="30"/>
        <v>25.596714860124901</v>
      </c>
      <c r="P110" s="24">
        <f t="shared" si="31"/>
        <v>19.573958422448452</v>
      </c>
      <c r="Q110" t="s">
        <v>165</v>
      </c>
      <c r="R110" t="s">
        <v>168</v>
      </c>
      <c r="S110" s="48" t="s">
        <v>450</v>
      </c>
      <c r="T110" s="35">
        <v>100</v>
      </c>
      <c r="U110" s="35">
        <f t="shared" si="32"/>
        <v>29.078014184397166</v>
      </c>
      <c r="V110" s="35">
        <f t="shared" si="33"/>
        <v>79.338842975206617</v>
      </c>
      <c r="W110" s="35">
        <f t="shared" si="34"/>
        <v>87.937273823884198</v>
      </c>
      <c r="X110" s="35">
        <f t="shared" si="35"/>
        <v>32.723883200909192</v>
      </c>
      <c r="Y110" s="35">
        <f t="shared" si="36"/>
        <v>82.98471199171864</v>
      </c>
      <c r="Z110" s="35">
        <f t="shared" si="37"/>
        <v>91.583142840396221</v>
      </c>
      <c r="AA110" s="35">
        <f t="shared" si="38"/>
        <v>-3.6458690165120267</v>
      </c>
      <c r="AB110" s="35">
        <f t="shared" si="39"/>
        <v>-3.6458690165120231</v>
      </c>
      <c r="AC110" s="35">
        <f t="shared" si="40"/>
        <v>-3.6458690165120231</v>
      </c>
      <c r="AF110">
        <v>2.14</v>
      </c>
      <c r="AG110">
        <v>1.75</v>
      </c>
      <c r="AJ110" t="s">
        <v>181</v>
      </c>
    </row>
    <row r="111" spans="1:36" ht="15" x14ac:dyDescent="0.25">
      <c r="A111">
        <v>1.41</v>
      </c>
      <c r="B111">
        <v>4.84</v>
      </c>
      <c r="C111">
        <v>8.2899999999999991</v>
      </c>
      <c r="D111" s="20">
        <f t="shared" si="28"/>
        <v>3.6458690165120267E-2</v>
      </c>
      <c r="E111" s="17">
        <f>IF(OR($A111="",$B111="",$C111=""),"",A111*'MPTO_working_3-way'!$I110)</f>
        <v>1.4614067531328194</v>
      </c>
      <c r="F111" s="21">
        <f>IF(OR($A111="",$B111="",$C111=""),"",B111*'MPTO_working_3-way'!$I110)</f>
        <v>5.016460060399182</v>
      </c>
      <c r="G111" s="22">
        <f>IF(OR($A111="",$B111="",$C111=""),"",C111*'MPTO_working_3-way'!$I110)</f>
        <v>8.5922425414688455</v>
      </c>
      <c r="H111" s="17">
        <f>IF(OR($A111="",$B111="",$C111=""),"",'MPTO_working_3-way'!E110)</f>
        <v>1.4345824078971514</v>
      </c>
      <c r="I111" s="21">
        <f>IF(OR($A111="",$B111="",$C111=""),"",'MPTO_working_3-way'!F110)</f>
        <v>5.1424808257016492</v>
      </c>
      <c r="J111" s="22">
        <f>IF(OR($A111="",$B111="",$C111=""),"",'MPTO_working_3-way'!G110)</f>
        <v>9.218767951638231</v>
      </c>
      <c r="K111" s="17">
        <f>IF(OR($A111="",$B111="",$C111=""),"",'OddsRatio_working_3-way'!H110)</f>
        <v>1.4428717757646135</v>
      </c>
      <c r="L111" s="21">
        <f>IF(OR($A111="",$B111="",$C111=""),"",'OddsRatio_working_3-way'!I110)</f>
        <v>5.1478722413075992</v>
      </c>
      <c r="M111" s="22">
        <f>IF(OR($A111="",$B111="",$C111=""),"",'OddsRatio_working_3-way'!J110)</f>
        <v>8.874476208107394</v>
      </c>
      <c r="N111" s="23">
        <f t="shared" si="29"/>
        <v>68.427219037841368</v>
      </c>
      <c r="O111" s="24">
        <f t="shared" si="30"/>
        <v>19.934375794081884</v>
      </c>
      <c r="P111" s="24">
        <f t="shared" si="31"/>
        <v>11.63840516807676</v>
      </c>
      <c r="Q111" t="s">
        <v>164</v>
      </c>
      <c r="R111" t="s">
        <v>148</v>
      </c>
      <c r="S111" s="48" t="s">
        <v>450</v>
      </c>
      <c r="T111" s="35">
        <v>100</v>
      </c>
      <c r="U111" s="35">
        <f t="shared" si="32"/>
        <v>44.134078212290497</v>
      </c>
      <c r="V111" s="35">
        <f t="shared" si="33"/>
        <v>72.067039106145245</v>
      </c>
      <c r="W111" s="35">
        <f t="shared" si="34"/>
        <v>80.198019801980209</v>
      </c>
      <c r="X111" s="35">
        <f t="shared" si="35"/>
        <v>47.734941091874546</v>
      </c>
      <c r="Y111" s="35">
        <f t="shared" si="36"/>
        <v>75.667901985729301</v>
      </c>
      <c r="Z111" s="35">
        <f t="shared" si="37"/>
        <v>83.798882681564237</v>
      </c>
      <c r="AA111" s="35">
        <f t="shared" si="38"/>
        <v>-3.6008628795840494</v>
      </c>
      <c r="AB111" s="35">
        <f t="shared" si="39"/>
        <v>-3.6008628795840565</v>
      </c>
      <c r="AC111" s="35">
        <f t="shared" si="40"/>
        <v>-3.6008628795840281</v>
      </c>
      <c r="AF111">
        <v>1.81</v>
      </c>
      <c r="AG111">
        <v>2.06</v>
      </c>
      <c r="AJ111" t="s">
        <v>181</v>
      </c>
    </row>
    <row r="112" spans="1:36" ht="15" x14ac:dyDescent="0.25">
      <c r="A112">
        <v>1.79</v>
      </c>
      <c r="B112">
        <v>3.58</v>
      </c>
      <c r="C112">
        <v>5.05</v>
      </c>
      <c r="D112" s="20">
        <f t="shared" si="28"/>
        <v>3.6008628795840325E-2</v>
      </c>
      <c r="E112" s="17">
        <f>IF(OR($A112="",$B112="",$C112=""),"",A112*'MPTO_working_3-way'!$I111)</f>
        <v>1.8544554455445543</v>
      </c>
      <c r="F112" s="21">
        <f>IF(OR($A112="",$B112="",$C112=""),"",B112*'MPTO_working_3-way'!$I111)</f>
        <v>3.7089108910891087</v>
      </c>
      <c r="G112" s="22">
        <f>IF(OR($A112="",$B112="",$C112=""),"",C112*'MPTO_working_3-way'!$I111)</f>
        <v>5.2318435754189938</v>
      </c>
      <c r="H112" s="17">
        <f>IF(OR($A112="",$B112="",$C112=""),"",'MPTO_working_3-way'!E111)</f>
        <v>1.8293028432662146</v>
      </c>
      <c r="I112" s="21">
        <f>IF(OR($A112="",$B112="",$C112=""),"",'MPTO_working_3-way'!F111)</f>
        <v>3.7407407407407405</v>
      </c>
      <c r="J112" s="22">
        <f>IF(OR($A112="",$B112="",$C112=""),"",'MPTO_working_3-way'!G111)</f>
        <v>5.3758548914659512</v>
      </c>
      <c r="K112" s="17">
        <f>IF(OR($A112="",$B112="",$C112=""),"",'OddsRatio_working_3-way'!H111)</f>
        <v>1.838702289488569</v>
      </c>
      <c r="L112" s="21">
        <f>IF(OR($A112="",$B112="",$C112=""),"",'OddsRatio_working_3-way'!I111)</f>
        <v>3.7390530466841869</v>
      </c>
      <c r="M112" s="22">
        <f>IF(OR($A112="",$B112="",$C112=""),"",'OddsRatio_working_3-way'!J111)</f>
        <v>5.2996762942135476</v>
      </c>
      <c r="N112" s="23">
        <f t="shared" si="29"/>
        <v>53.92418579818473</v>
      </c>
      <c r="O112" s="24">
        <f t="shared" si="30"/>
        <v>26.962092899092365</v>
      </c>
      <c r="P112" s="24">
        <f t="shared" si="31"/>
        <v>19.113721302722904</v>
      </c>
      <c r="Q112" t="s">
        <v>169</v>
      </c>
      <c r="R112" t="s">
        <v>147</v>
      </c>
      <c r="S112" s="48" t="s">
        <v>450</v>
      </c>
      <c r="T112" s="35">
        <v>100</v>
      </c>
      <c r="U112" s="35">
        <f t="shared" si="32"/>
        <v>31.972789115646258</v>
      </c>
      <c r="V112" s="35">
        <f t="shared" si="33"/>
        <v>76.635514018691595</v>
      </c>
      <c r="W112" s="35">
        <f t="shared" si="34"/>
        <v>87.531172069825445</v>
      </c>
      <c r="X112" s="35">
        <f t="shared" si="35"/>
        <v>35.833313911482975</v>
      </c>
      <c r="Y112" s="35">
        <f t="shared" si="36"/>
        <v>80.496038814528305</v>
      </c>
      <c r="Z112" s="35">
        <f t="shared" si="37"/>
        <v>91.391696865662155</v>
      </c>
      <c r="AA112" s="35">
        <f t="shared" si="38"/>
        <v>-3.8605247958367173</v>
      </c>
      <c r="AB112" s="35">
        <f t="shared" si="39"/>
        <v>-3.8605247958367102</v>
      </c>
      <c r="AC112" s="35">
        <f t="shared" si="40"/>
        <v>-3.8605247958367102</v>
      </c>
      <c r="AF112">
        <v>2.29</v>
      </c>
      <c r="AG112">
        <v>1.67</v>
      </c>
      <c r="AJ112" t="s">
        <v>181</v>
      </c>
    </row>
    <row r="113" spans="1:36" s="35" customFormat="1" ht="15" x14ac:dyDescent="0.25">
      <c r="A113">
        <v>1.47</v>
      </c>
      <c r="B113">
        <v>4.28</v>
      </c>
      <c r="C113">
        <v>8.02</v>
      </c>
      <c r="D113" s="20">
        <f t="shared" si="28"/>
        <v>3.8605247958367173E-2</v>
      </c>
      <c r="E113" s="17">
        <f>IF(OR($A113="",$B113="",$C113=""),"",A113*'MPTO_working_3-way'!$I112)</f>
        <v>1.5267497144987998</v>
      </c>
      <c r="F113" s="21">
        <f>IF(OR($A113="",$B113="",$C113=""),"",B113*'MPTO_working_3-way'!$I112)</f>
        <v>4.4452304612618114</v>
      </c>
      <c r="G113" s="22">
        <f>IF(OR($A113="",$B113="",$C113=""),"",C113*'MPTO_working_3-way'!$I112)</f>
        <v>8.329614088626105</v>
      </c>
      <c r="H113" s="17">
        <f>IF(OR($A113="",$B113="",$C113=""),"",'MPTO_working_3-way'!E112)</f>
        <v>1.4983435223719106</v>
      </c>
      <c r="I113" s="21">
        <f>IF(OR($A113="",$B113="",$C113=""),"",'MPTO_working_3-way'!F112)</f>
        <v>4.5294687361835191</v>
      </c>
      <c r="J113" s="22">
        <f>IF(OR($A113="",$B113="",$C113=""),"",'MPTO_working_3-way'!G112)</f>
        <v>8.9429549486873849</v>
      </c>
      <c r="K113" s="17">
        <f>IF(OR($A113="",$B113="",$C113=""),"",'OddsRatio_working_3-way'!H112)</f>
        <v>1.5075818991672245</v>
      </c>
      <c r="L113" s="21">
        <f>IF(OR($A113="",$B113="",$C113=""),"",'OddsRatio_working_3-way'!I112)</f>
        <v>4.542273679294671</v>
      </c>
      <c r="M113" s="22">
        <f>IF(OR($A113="",$B113="",$C113=""),"",'OddsRatio_working_3-way'!J112)</f>
        <v>8.5813296428806698</v>
      </c>
      <c r="N113" s="23">
        <f t="shared" si="29"/>
        <v>65.498620402773682</v>
      </c>
      <c r="O113" s="24">
        <f t="shared" si="30"/>
        <v>22.496021493476011</v>
      </c>
      <c r="P113" s="24">
        <f t="shared" si="31"/>
        <v>12.005358103750291</v>
      </c>
      <c r="Q113" t="s">
        <v>140</v>
      </c>
      <c r="R113" t="s">
        <v>172</v>
      </c>
      <c r="S113" s="48" t="s">
        <v>450</v>
      </c>
      <c r="T113" s="35">
        <v>100</v>
      </c>
      <c r="U113" s="35">
        <f t="shared" si="32"/>
        <v>69.78851963746223</v>
      </c>
      <c r="V113" s="35">
        <f t="shared" si="33"/>
        <v>68.253968253968253</v>
      </c>
      <c r="W113" s="35">
        <f t="shared" si="34"/>
        <v>58.15899581589958</v>
      </c>
      <c r="X113" s="35">
        <f t="shared" si="35"/>
        <v>73.58703593013216</v>
      </c>
      <c r="Y113" s="35">
        <f t="shared" si="36"/>
        <v>72.052484546638169</v>
      </c>
      <c r="Z113" s="35">
        <f t="shared" si="37"/>
        <v>61.957512108569503</v>
      </c>
      <c r="AA113" s="35">
        <f t="shared" si="38"/>
        <v>-3.7985162926699303</v>
      </c>
      <c r="AB113" s="35">
        <f t="shared" si="39"/>
        <v>-3.7985162926699161</v>
      </c>
      <c r="AC113" s="35">
        <f t="shared" si="40"/>
        <v>-3.7985162926699232</v>
      </c>
      <c r="AD113" s="36"/>
      <c r="AE113" s="36"/>
      <c r="AF113">
        <v>1.96</v>
      </c>
      <c r="AG113">
        <v>1.91</v>
      </c>
      <c r="AH113" s="36"/>
      <c r="AI113" s="36"/>
      <c r="AJ113" t="s">
        <v>181</v>
      </c>
    </row>
    <row r="114" spans="1:36" ht="15" x14ac:dyDescent="0.25">
      <c r="A114">
        <v>3.31</v>
      </c>
      <c r="B114">
        <v>3.15</v>
      </c>
      <c r="C114">
        <v>2.39</v>
      </c>
      <c r="D114" s="20">
        <f t="shared" si="28"/>
        <v>3.7985162926699179E-2</v>
      </c>
      <c r="E114" s="17">
        <f>IF(OR($A114="",$B114="",$C114=""),"",A114*'MPTO_working_3-way'!$I113)</f>
        <v>3.4357308892873744</v>
      </c>
      <c r="F114" s="21">
        <f>IF(OR($A114="",$B114="",$C114=""),"",B114*'MPTO_working_3-way'!$I113)</f>
        <v>3.2696532632191024</v>
      </c>
      <c r="G114" s="22">
        <f>IF(OR($A114="",$B114="",$C114=""),"",C114*'MPTO_working_3-way'!$I113)</f>
        <v>2.4807845393948114</v>
      </c>
      <c r="H114" s="17">
        <f>IF(OR($A114="",$B114="",$C114=""),"",'MPTO_working_3-way'!E113)</f>
        <v>3.4547913286859999</v>
      </c>
      <c r="I114" s="21">
        <f>IF(OR($A114="",$B114="",$C114=""),"",'MPTO_working_3-way'!F113)</f>
        <v>3.2808550023950964</v>
      </c>
      <c r="J114" s="22">
        <f>IF(OR($A114="",$B114="",$C114=""),"",'MPTO_working_3-way'!G113)</f>
        <v>2.464581979950176</v>
      </c>
      <c r="K114" s="17">
        <f>IF(OR($A114="",$B114="",$C114=""),"",'OddsRatio_working_3-way'!H113)</f>
        <v>3.4457975378750536</v>
      </c>
      <c r="L114" s="21">
        <f>IF(OR($A114="",$B114="",$C114=""),"",'OddsRatio_working_3-way'!I113)</f>
        <v>3.2763916478057857</v>
      </c>
      <c r="M114" s="22">
        <f>IF(OR($A114="",$B114="",$C114=""),"",'OddsRatio_working_3-way'!J113)</f>
        <v>2.4717136699767641</v>
      </c>
      <c r="N114" s="23">
        <f t="shared" si="29"/>
        <v>29.105888447724617</v>
      </c>
      <c r="O114" s="24">
        <f t="shared" si="30"/>
        <v>30.584282781577294</v>
      </c>
      <c r="P114" s="24">
        <f t="shared" si="31"/>
        <v>40.309828770698097</v>
      </c>
      <c r="Q114" t="s">
        <v>159</v>
      </c>
      <c r="R114" t="s">
        <v>152</v>
      </c>
      <c r="S114" s="48" t="s">
        <v>450</v>
      </c>
      <c r="T114" s="35">
        <v>100</v>
      </c>
      <c r="U114" s="35">
        <f t="shared" si="32"/>
        <v>69.879518072289159</v>
      </c>
      <c r="V114" s="35">
        <f t="shared" si="33"/>
        <v>67.845659163987136</v>
      </c>
      <c r="W114" s="35">
        <f t="shared" si="34"/>
        <v>58.50622406639004</v>
      </c>
      <c r="X114" s="35">
        <f t="shared" si="35"/>
        <v>73.648116769622817</v>
      </c>
      <c r="Y114" s="35">
        <f t="shared" si="36"/>
        <v>71.614257861320809</v>
      </c>
      <c r="Z114" s="35">
        <f t="shared" si="37"/>
        <v>62.274822763723712</v>
      </c>
      <c r="AA114" s="35">
        <f t="shared" si="38"/>
        <v>-3.7685986973336583</v>
      </c>
      <c r="AB114" s="35">
        <f t="shared" si="39"/>
        <v>-3.7685986973336725</v>
      </c>
      <c r="AC114" s="35">
        <f t="shared" si="40"/>
        <v>-3.7685986973336725</v>
      </c>
      <c r="AF114">
        <v>2.2400000000000002</v>
      </c>
      <c r="AG114">
        <v>1.68</v>
      </c>
      <c r="AJ114" t="s">
        <v>182</v>
      </c>
    </row>
    <row r="115" spans="1:36" ht="15" x14ac:dyDescent="0.25">
      <c r="A115">
        <v>3.32</v>
      </c>
      <c r="B115">
        <v>3.11</v>
      </c>
      <c r="C115">
        <v>2.41</v>
      </c>
      <c r="D115" s="20">
        <f t="shared" si="28"/>
        <v>3.7685986973336583E-2</v>
      </c>
      <c r="E115" s="17">
        <f>IF(OR($A115="",$B115="",$C115=""),"",A115*'MPTO_working_3-way'!$I114)</f>
        <v>3.4451174767514772</v>
      </c>
      <c r="F115" s="21">
        <f>IF(OR($A115="",$B115="",$C115=""),"",B115*'MPTO_working_3-way'!$I114)</f>
        <v>3.2272034194870765</v>
      </c>
      <c r="G115" s="22">
        <f>IF(OR($A115="",$B115="",$C115=""),"",C115*'MPTO_working_3-way'!$I114)</f>
        <v>2.5008232286057415</v>
      </c>
      <c r="H115" s="17">
        <f>IF(OR($A115="",$B115="",$C115=""),"",'MPTO_working_3-way'!E114)</f>
        <v>3.4644893902466412</v>
      </c>
      <c r="I115" s="21">
        <f>IF(OR($A115="",$B115="",$C115=""),"",'MPTO_working_3-way'!F114)</f>
        <v>3.2364406365224543</v>
      </c>
      <c r="J115" s="22">
        <f>IF(OR($A115="",$B115="",$C115=""),"",'MPTO_working_3-way'!G114)</f>
        <v>2.485239147752075</v>
      </c>
      <c r="K115" s="17">
        <f>IF(OR($A115="",$B115="",$C115=""),"",'OddsRatio_working_3-way'!H114)</f>
        <v>3.4551613481766137</v>
      </c>
      <c r="L115" s="21">
        <f>IF(OR($A115="",$B115="",$C115=""),"",'OddsRatio_working_3-way'!I114)</f>
        <v>3.2329269157985583</v>
      </c>
      <c r="M115" s="22">
        <f>IF(OR($A115="",$B115="",$C115=""),"",'OddsRatio_working_3-way'!J114)</f>
        <v>2.4921454745383729</v>
      </c>
      <c r="N115" s="23">
        <f t="shared" si="29"/>
        <v>29.026586371821931</v>
      </c>
      <c r="O115" s="24">
        <f t="shared" si="30"/>
        <v>30.986580949983544</v>
      </c>
      <c r="P115" s="24">
        <f t="shared" si="31"/>
        <v>39.986832678194524</v>
      </c>
      <c r="Q115" t="s">
        <v>160</v>
      </c>
      <c r="R115" t="s">
        <v>163</v>
      </c>
      <c r="S115" s="48" t="s">
        <v>450</v>
      </c>
      <c r="T115" s="35">
        <v>100</v>
      </c>
      <c r="U115" s="35">
        <f t="shared" si="32"/>
        <v>60.784313725490193</v>
      </c>
      <c r="V115" s="35">
        <f t="shared" si="33"/>
        <v>67.10526315789474</v>
      </c>
      <c r="W115" s="35">
        <f t="shared" si="34"/>
        <v>68.253968253968253</v>
      </c>
      <c r="X115" s="35">
        <f t="shared" si="35"/>
        <v>64.640768588137007</v>
      </c>
      <c r="Y115" s="35">
        <f t="shared" si="36"/>
        <v>70.961718020541554</v>
      </c>
      <c r="Z115" s="35">
        <f t="shared" si="37"/>
        <v>72.110423116615081</v>
      </c>
      <c r="AA115" s="35">
        <f t="shared" si="38"/>
        <v>-3.8564548626468138</v>
      </c>
      <c r="AB115" s="35">
        <f t="shared" si="39"/>
        <v>-3.8564548626468138</v>
      </c>
      <c r="AC115" s="35">
        <f t="shared" si="40"/>
        <v>-3.856454862646828</v>
      </c>
      <c r="AF115">
        <v>2.5099999999999998</v>
      </c>
      <c r="AG115">
        <v>1.55</v>
      </c>
      <c r="AJ115" t="s">
        <v>182</v>
      </c>
    </row>
    <row r="116" spans="1:36" ht="15" x14ac:dyDescent="0.25">
      <c r="A116">
        <v>2.5499999999999998</v>
      </c>
      <c r="B116">
        <v>3.04</v>
      </c>
      <c r="C116">
        <v>3.15</v>
      </c>
      <c r="D116" s="20">
        <f t="shared" si="28"/>
        <v>3.8564548626468298E-2</v>
      </c>
      <c r="E116" s="17">
        <f>IF(OR($A116="",$B116="",$C116=""),"",A116*'MPTO_working_3-way'!$I115)</f>
        <v>2.6483395989974938</v>
      </c>
      <c r="F116" s="21">
        <f>IF(OR($A116="",$B116="",$C116=""),"",B116*'MPTO_working_3-way'!$I115)</f>
        <v>3.1572362278244634</v>
      </c>
      <c r="G116" s="22">
        <f>IF(OR($A116="",$B116="",$C116=""),"",C116*'MPTO_working_3-way'!$I115)</f>
        <v>3.2714783281733752</v>
      </c>
      <c r="H116" s="17">
        <f>IF(OR($A116="",$B116="",$C116=""),"",'MPTO_working_3-way'!E115)</f>
        <v>2.6364215458697271</v>
      </c>
      <c r="I116" s="21">
        <f>IF(OR($A116="",$B116="",$C116=""),"",'MPTO_working_3-way'!F115)</f>
        <v>3.1636307102324261</v>
      </c>
      <c r="J116" s="22">
        <f>IF(OR($A116="",$B116="",$C116=""),"",'MPTO_working_3-way'!G115)</f>
        <v>3.2829351581721142</v>
      </c>
      <c r="K116" s="17">
        <f>IF(OR($A116="",$B116="",$C116=""),"",'OddsRatio_working_3-way'!H115)</f>
        <v>2.6418723584374502</v>
      </c>
      <c r="L116" s="21">
        <f>IF(OR($A116="",$B116="",$C116=""),"",'OddsRatio_working_3-way'!I115)</f>
        <v>3.1609158782015485</v>
      </c>
      <c r="M116" s="22">
        <f>IF(OR($A116="",$B116="",$C116=""),"",'OddsRatio_working_3-way'!J115)</f>
        <v>3.2774358520261422</v>
      </c>
      <c r="N116" s="23">
        <f t="shared" si="29"/>
        <v>37.759507896137698</v>
      </c>
      <c r="O116" s="24">
        <f t="shared" si="30"/>
        <v>31.673271426036546</v>
      </c>
      <c r="P116" s="24">
        <f t="shared" si="31"/>
        <v>30.567220677825745</v>
      </c>
      <c r="Q116" t="s">
        <v>171</v>
      </c>
      <c r="R116" t="s">
        <v>161</v>
      </c>
      <c r="S116" s="48" t="s">
        <v>450</v>
      </c>
      <c r="T116" s="35">
        <v>100</v>
      </c>
      <c r="U116" s="35">
        <f t="shared" si="32"/>
        <v>78.991596638655466</v>
      </c>
      <c r="V116" s="35">
        <f t="shared" si="33"/>
        <v>74.747474747474755</v>
      </c>
      <c r="W116" s="35">
        <f t="shared" si="34"/>
        <v>43.181818181818187</v>
      </c>
      <c r="X116" s="35">
        <f t="shared" si="35"/>
        <v>82.070707070707073</v>
      </c>
      <c r="Y116" s="35">
        <f t="shared" si="36"/>
        <v>77.826585179526361</v>
      </c>
      <c r="Z116" s="35">
        <f t="shared" si="37"/>
        <v>46.260928613869787</v>
      </c>
      <c r="AA116" s="35">
        <f t="shared" si="38"/>
        <v>-3.0791104320516069</v>
      </c>
      <c r="AB116" s="35">
        <f t="shared" si="39"/>
        <v>-3.0791104320516069</v>
      </c>
      <c r="AC116" s="35">
        <f t="shared" si="40"/>
        <v>-3.0791104320515998</v>
      </c>
      <c r="AF116">
        <v>2.34</v>
      </c>
      <c r="AG116">
        <v>1.63</v>
      </c>
      <c r="AJ116" t="s">
        <v>182</v>
      </c>
    </row>
    <row r="117" spans="1:36" ht="15" x14ac:dyDescent="0.25">
      <c r="A117">
        <v>4.76</v>
      </c>
      <c r="B117">
        <v>3.96</v>
      </c>
      <c r="C117">
        <v>1.76</v>
      </c>
      <c r="D117" s="20">
        <f t="shared" si="28"/>
        <v>3.0791104320516016E-2</v>
      </c>
      <c r="E117" s="17">
        <f>IF(OR($A117="",$B117="",$C117=""),"",A117*'MPTO_working_3-way'!$I116)</f>
        <v>4.9065656565656557</v>
      </c>
      <c r="F117" s="21">
        <f>IF(OR($A117="",$B117="",$C117=""),"",B117*'MPTO_working_3-way'!$I116)</f>
        <v>4.0819327731092434</v>
      </c>
      <c r="G117" s="22">
        <f>IF(OR($A117="",$B117="",$C117=""),"",C117*'MPTO_working_3-way'!$I116)</f>
        <v>1.8141923436041083</v>
      </c>
      <c r="H117" s="17">
        <f>IF(OR($A117="",$B117="",$C117=""),"",'MPTO_working_3-way'!E116)</f>
        <v>5.004495734362278</v>
      </c>
      <c r="I117" s="21">
        <f>IF(OR($A117="",$B117="",$C117=""),"",'MPTO_working_3-way'!F116)</f>
        <v>4.1277701538731053</v>
      </c>
      <c r="J117" s="22">
        <f>IF(OR($A117="",$B117="",$C117=""),"",'MPTO_working_3-way'!G116)</f>
        <v>1.7923777163577352</v>
      </c>
      <c r="K117" s="17">
        <f>IF(OR($A117="",$B117="",$C117=""),"",'OddsRatio_working_3-way'!H116)</f>
        <v>4.9593717582871912</v>
      </c>
      <c r="L117" s="21">
        <f>IF(OR($A117="",$B117="",$C117=""),"",'OddsRatio_working_3-way'!I116)</f>
        <v>4.1169522352473633</v>
      </c>
      <c r="M117" s="22">
        <f>IF(OR($A117="",$B117="",$C117=""),"",'OddsRatio_working_3-way'!J116)</f>
        <v>1.8002985468878367</v>
      </c>
      <c r="N117" s="23">
        <f t="shared" si="29"/>
        <v>20.380854348944936</v>
      </c>
      <c r="O117" s="24">
        <f t="shared" si="30"/>
        <v>24.4981986618631</v>
      </c>
      <c r="P117" s="24">
        <f t="shared" si="31"/>
        <v>55.120946989191978</v>
      </c>
      <c r="Q117" t="s">
        <v>188</v>
      </c>
      <c r="R117" t="s">
        <v>265</v>
      </c>
      <c r="S117" s="48" t="s">
        <v>450</v>
      </c>
      <c r="T117" s="35">
        <v>100</v>
      </c>
      <c r="U117" s="35">
        <f t="shared" si="32"/>
        <v>49.748743718592962</v>
      </c>
      <c r="V117" s="35">
        <f t="shared" si="33"/>
        <v>71.346704871060169</v>
      </c>
      <c r="W117" s="35">
        <f t="shared" si="34"/>
        <v>76.019184652278184</v>
      </c>
      <c r="X117" s="35">
        <f t="shared" si="35"/>
        <v>52.634110476661647</v>
      </c>
      <c r="Y117" s="35">
        <f t="shared" si="36"/>
        <v>74.232071629128853</v>
      </c>
      <c r="Z117" s="35">
        <f t="shared" si="37"/>
        <v>78.904551410346855</v>
      </c>
      <c r="AA117" s="35">
        <f t="shared" si="38"/>
        <v>-2.8853667580686846</v>
      </c>
      <c r="AB117" s="35">
        <f t="shared" si="39"/>
        <v>-2.8853667580686846</v>
      </c>
      <c r="AC117" s="35">
        <f t="shared" si="40"/>
        <v>-2.8853667580686704</v>
      </c>
      <c r="AF117">
        <v>1.73</v>
      </c>
      <c r="AG117">
        <v>2.2000000000000002</v>
      </c>
      <c r="AJ117" t="s">
        <v>271</v>
      </c>
    </row>
    <row r="118" spans="1:36" ht="15" x14ac:dyDescent="0.25">
      <c r="A118">
        <v>1.99</v>
      </c>
      <c r="B118">
        <v>3.49</v>
      </c>
      <c r="C118">
        <v>4.17</v>
      </c>
      <c r="D118" s="20">
        <f t="shared" si="28"/>
        <v>2.8853667580686748E-2</v>
      </c>
      <c r="E118" s="17">
        <f>IF(OR($A118="",$B118="",$C118=""),"",A118*'MPTO_working_3-way'!$I117)</f>
        <v>2.0474187984855665</v>
      </c>
      <c r="F118" s="21">
        <f>IF(OR($A118="",$B118="",$C118=""),"",B118*'MPTO_working_3-way'!$I117)</f>
        <v>3.5906992998565967</v>
      </c>
      <c r="G118" s="22">
        <f>IF(OR($A118="",$B118="",$C118=""),"",C118*'MPTO_working_3-way'!$I117)</f>
        <v>4.2903197938114639</v>
      </c>
      <c r="H118" s="17">
        <f>IF(OR($A118="",$B118="",$C118=""),"",'MPTO_working_3-way'!E117)</f>
        <v>2.0288310130328675</v>
      </c>
      <c r="I118" s="21">
        <f>IF(OR($A118="",$B118="",$C118=""),"",'MPTO_working_3-way'!F117)</f>
        <v>3.6112156284728041</v>
      </c>
      <c r="J118" s="22">
        <f>IF(OR($A118="",$B118="",$C118=""),"",'MPTO_working_3-way'!G117)</f>
        <v>4.3442323814691512</v>
      </c>
      <c r="K118" s="17">
        <f>IF(OR($A118="",$B118="",$C118=""),"",'OddsRatio_working_3-way'!H117)</f>
        <v>2.0362055615162764</v>
      </c>
      <c r="L118" s="21">
        <f>IF(OR($A118="",$B118="",$C118=""),"",'OddsRatio_working_3-way'!I117)</f>
        <v>3.6062139880560879</v>
      </c>
      <c r="M118" s="22">
        <f>IF(OR($A118="",$B118="",$C118=""),"",'OddsRatio_working_3-way'!J117)</f>
        <v>4.3179511414208038</v>
      </c>
      <c r="N118" s="23">
        <f t="shared" si="29"/>
        <v>48.841985857494294</v>
      </c>
      <c r="O118" s="24">
        <f t="shared" si="30"/>
        <v>27.849728325619953</v>
      </c>
      <c r="P118" s="24">
        <f t="shared" si="31"/>
        <v>23.308285816885764</v>
      </c>
      <c r="Q118" t="s">
        <v>268</v>
      </c>
      <c r="R118" t="s">
        <v>215</v>
      </c>
      <c r="S118" s="48" t="s">
        <v>450</v>
      </c>
      <c r="T118" s="35">
        <v>100</v>
      </c>
      <c r="U118" s="35">
        <f t="shared" si="32"/>
        <v>65.397923875432525</v>
      </c>
      <c r="V118" s="35">
        <f t="shared" si="33"/>
        <v>67.741935483870961</v>
      </c>
      <c r="W118" s="35">
        <f t="shared" si="34"/>
        <v>64.157706093189958</v>
      </c>
      <c r="X118" s="35">
        <f t="shared" si="35"/>
        <v>68.100358422939067</v>
      </c>
      <c r="Y118" s="35">
        <f t="shared" si="36"/>
        <v>70.444370031377517</v>
      </c>
      <c r="Z118" s="35">
        <f t="shared" si="37"/>
        <v>66.8601406406965</v>
      </c>
      <c r="AA118" s="35">
        <f t="shared" si="38"/>
        <v>-2.7024345475065417</v>
      </c>
      <c r="AB118" s="35">
        <f t="shared" si="39"/>
        <v>-2.7024345475065559</v>
      </c>
      <c r="AC118" s="35">
        <f t="shared" si="40"/>
        <v>-2.7024345475065417</v>
      </c>
      <c r="AF118">
        <v>1.89</v>
      </c>
      <c r="AG118">
        <v>2</v>
      </c>
      <c r="AJ118" t="s">
        <v>271</v>
      </c>
    </row>
    <row r="119" spans="1:36" ht="15" x14ac:dyDescent="0.25">
      <c r="A119">
        <v>2.89</v>
      </c>
      <c r="B119">
        <v>3.1</v>
      </c>
      <c r="C119">
        <v>2.79</v>
      </c>
      <c r="D119" s="20">
        <f t="shared" si="28"/>
        <v>2.7024345475065381E-2</v>
      </c>
      <c r="E119" s="17">
        <f>IF(OR($A119="",$B119="",$C119=""),"",A119*'MPTO_working_3-way'!$I118)</f>
        <v>2.9681003584229391</v>
      </c>
      <c r="F119" s="21">
        <f>IF(OR($A119="",$B119="",$C119=""),"",B119*'MPTO_working_3-way'!$I118)</f>
        <v>3.1837754709727029</v>
      </c>
      <c r="G119" s="22">
        <f>IF(OR($A119="",$B119="",$C119=""),"",C119*'MPTO_working_3-way'!$I118)</f>
        <v>2.8653979238754324</v>
      </c>
      <c r="H119" s="17">
        <f>IF(OR($A119="",$B119="",$C119=""),"",'MPTO_working_3-way'!E118)</f>
        <v>2.9672477030458406</v>
      </c>
      <c r="I119" s="21">
        <f>IF(OR($A119="",$B119="",$C119=""),"",'MPTO_working_3-way'!F118)</f>
        <v>3.18905485754967</v>
      </c>
      <c r="J119" s="22">
        <f>IF(OR($A119="",$B119="",$C119=""),"",'MPTO_working_3-way'!G118)</f>
        <v>2.8619278049242203</v>
      </c>
      <c r="K119" s="17">
        <f>IF(OR($A119="",$B119="",$C119=""),"",'OddsRatio_working_3-way'!H118)</f>
        <v>2.967740716868871</v>
      </c>
      <c r="L119" s="21">
        <f>IF(OR($A119="",$B119="",$C119=""),"",'OddsRatio_working_3-way'!I118)</f>
        <v>3.1863785742987449</v>
      </c>
      <c r="M119" s="22">
        <f>IF(OR($A119="",$B119="",$C119=""),"",'OddsRatio_working_3-way'!J118)</f>
        <v>2.8636274514260736</v>
      </c>
      <c r="N119" s="23">
        <f t="shared" si="29"/>
        <v>33.691583142132593</v>
      </c>
      <c r="O119" s="24">
        <f t="shared" si="30"/>
        <v>31.409250090568769</v>
      </c>
      <c r="P119" s="24">
        <f t="shared" si="31"/>
        <v>34.899166767298638</v>
      </c>
      <c r="Q119" t="s">
        <v>259</v>
      </c>
      <c r="R119" t="s">
        <v>267</v>
      </c>
      <c r="S119" s="48" t="s">
        <v>450</v>
      </c>
      <c r="T119" s="35">
        <v>100</v>
      </c>
      <c r="U119" s="35">
        <f t="shared" si="32"/>
        <v>48.186528497409334</v>
      </c>
      <c r="V119" s="35">
        <f t="shared" si="33"/>
        <v>71.509971509971507</v>
      </c>
      <c r="W119" s="35">
        <f t="shared" si="34"/>
        <v>77.27272727272728</v>
      </c>
      <c r="X119" s="35">
        <f t="shared" si="35"/>
        <v>51.217301217301213</v>
      </c>
      <c r="Y119" s="35">
        <f t="shared" si="36"/>
        <v>74.540744229863407</v>
      </c>
      <c r="Z119" s="35">
        <f t="shared" si="37"/>
        <v>80.303499992619166</v>
      </c>
      <c r="AA119" s="35">
        <f t="shared" si="38"/>
        <v>-3.0307727198918784</v>
      </c>
      <c r="AB119" s="35">
        <f t="shared" si="39"/>
        <v>-3.0307727198918997</v>
      </c>
      <c r="AC119" s="35">
        <f t="shared" si="40"/>
        <v>-3.0307727198918855</v>
      </c>
      <c r="AF119">
        <v>2.19</v>
      </c>
      <c r="AG119">
        <v>1.74</v>
      </c>
      <c r="AJ119" t="s">
        <v>271</v>
      </c>
    </row>
    <row r="120" spans="1:36" ht="15" x14ac:dyDescent="0.25">
      <c r="A120">
        <v>1.93</v>
      </c>
      <c r="B120">
        <v>3.51</v>
      </c>
      <c r="C120">
        <v>4.4000000000000004</v>
      </c>
      <c r="D120" s="20">
        <f t="shared" si="28"/>
        <v>3.0307727198918943E-2</v>
      </c>
      <c r="E120" s="17">
        <f>IF(OR($A120="",$B120="",$C120=""),"",A120*'MPTO_working_3-way'!$I119)</f>
        <v>1.9884939134939135</v>
      </c>
      <c r="F120" s="21">
        <f>IF(OR($A120="",$B120="",$C120=""),"",B120*'MPTO_working_3-way'!$I119)</f>
        <v>3.6163801224682053</v>
      </c>
      <c r="G120" s="22">
        <f>IF(OR($A120="",$B120="",$C120=""),"",C120*'MPTO_working_3-way'!$I119)</f>
        <v>4.5333539996752439</v>
      </c>
      <c r="H120" s="17">
        <f>IF(OR($A120="",$B120="",$C120=""),"",'MPTO_working_3-way'!E119)</f>
        <v>1.968379404877366</v>
      </c>
      <c r="I120" s="21">
        <f>IF(OR($A120="",$B120="",$C120=""),"",'MPTO_working_3-way'!F119)</f>
        <v>3.6390405255931193</v>
      </c>
      <c r="J120" s="22">
        <f>IF(OR($A120="",$B120="",$C120=""),"",'MPTO_working_3-way'!G119)</f>
        <v>4.6046843588307036</v>
      </c>
      <c r="K120" s="17">
        <f>IF(OR($A120="",$B120="",$C120=""),"",'OddsRatio_working_3-way'!H119)</f>
        <v>1.9762301646730742</v>
      </c>
      <c r="L120" s="21">
        <f>IF(OR($A120="",$B120="",$C120=""),"",'OddsRatio_working_3-way'!I119)</f>
        <v>3.6347717347628139</v>
      </c>
      <c r="M120" s="22">
        <f>IF(OR($A120="",$B120="",$C120=""),"",'OddsRatio_working_3-way'!J119)</f>
        <v>4.5690135052564012</v>
      </c>
      <c r="N120" s="23">
        <f t="shared" si="29"/>
        <v>50.289316613644289</v>
      </c>
      <c r="O120" s="24">
        <f t="shared" si="30"/>
        <v>27.65196041718902</v>
      </c>
      <c r="P120" s="24">
        <f t="shared" si="31"/>
        <v>22.058722969166695</v>
      </c>
      <c r="Q120" t="s">
        <v>217</v>
      </c>
      <c r="R120" t="s">
        <v>260</v>
      </c>
      <c r="S120" s="48" t="s">
        <v>450</v>
      </c>
      <c r="T120" s="35">
        <v>100</v>
      </c>
      <c r="U120" s="35">
        <f t="shared" si="32"/>
        <v>76.019184652278184</v>
      </c>
      <c r="V120" s="35">
        <f t="shared" si="33"/>
        <v>75.186104218362274</v>
      </c>
      <c r="W120" s="35">
        <f t="shared" si="34"/>
        <v>44.134078212290497</v>
      </c>
      <c r="X120" s="35">
        <f t="shared" si="35"/>
        <v>80.679817569347207</v>
      </c>
      <c r="Y120" s="35">
        <f t="shared" si="36"/>
        <v>79.846737135431312</v>
      </c>
      <c r="Z120" s="35">
        <f t="shared" si="37"/>
        <v>48.794711129359534</v>
      </c>
      <c r="AA120" s="35">
        <f t="shared" si="38"/>
        <v>-4.6606329170690231</v>
      </c>
      <c r="AB120" s="35">
        <f t="shared" si="39"/>
        <v>-4.6606329170690373</v>
      </c>
      <c r="AC120" s="35">
        <f t="shared" si="40"/>
        <v>-4.6606329170690373</v>
      </c>
      <c r="AF120">
        <v>2</v>
      </c>
      <c r="AG120">
        <v>1.89</v>
      </c>
      <c r="AJ120" t="s">
        <v>271</v>
      </c>
    </row>
    <row r="121" spans="1:36" ht="15" x14ac:dyDescent="0.25">
      <c r="A121">
        <v>4.17</v>
      </c>
      <c r="B121">
        <v>4.03</v>
      </c>
      <c r="C121">
        <v>1.79</v>
      </c>
      <c r="D121" s="20">
        <f t="shared" si="28"/>
        <v>4.6606329170690408E-2</v>
      </c>
      <c r="E121" s="17">
        <f>IF(OR($A121="",$B121="",$C121=""),"",A121*'MPTO_working_3-way'!$I120)</f>
        <v>4.3643483926417792</v>
      </c>
      <c r="F121" s="21">
        <f>IF(OR($A121="",$B121="",$C121=""),"",B121*'MPTO_working_3-way'!$I120)</f>
        <v>4.2178235065578829</v>
      </c>
      <c r="G121" s="22">
        <f>IF(OR($A121="",$B121="",$C121=""),"",C121*'MPTO_working_3-way'!$I120)</f>
        <v>1.8734253292155358</v>
      </c>
      <c r="H121" s="17">
        <f>IF(OR($A121="",$B121="",$C121=""),"",'MPTO_working_3-way'!E120)</f>
        <v>4.4588572462777423</v>
      </c>
      <c r="I121" s="21">
        <f>IF(OR($A121="",$B121="",$C121=""),"",'MPTO_working_3-way'!F120)</f>
        <v>4.2991611757631114</v>
      </c>
      <c r="J121" s="22">
        <f>IF(OR($A121="",$B121="",$C121=""),"",'MPTO_working_3-way'!G120)</f>
        <v>1.8412009312813664</v>
      </c>
      <c r="K121" s="17">
        <f>IF(OR($A121="",$B121="",$C121=""),"",'OddsRatio_working_3-way'!H120)</f>
        <v>4.4220545374758622</v>
      </c>
      <c r="L121" s="21">
        <f>IF(OR($A121="",$B121="",$C121=""),"",'OddsRatio_working_3-way'!I120)</f>
        <v>4.2709227913412811</v>
      </c>
      <c r="M121" s="22">
        <f>IF(OR($A121="",$B121="",$C121=""),"",'OddsRatio_working_3-way'!J120)</f>
        <v>1.8528148531879907</v>
      </c>
      <c r="N121" s="23">
        <f t="shared" si="29"/>
        <v>22.912927888295624</v>
      </c>
      <c r="O121" s="24">
        <f t="shared" si="30"/>
        <v>23.70891049483691</v>
      </c>
      <c r="P121" s="24">
        <f t="shared" si="31"/>
        <v>53.378161616867459</v>
      </c>
      <c r="Q121" t="s">
        <v>400</v>
      </c>
      <c r="R121" t="s">
        <v>319</v>
      </c>
      <c r="S121" s="48" t="s">
        <v>451</v>
      </c>
      <c r="T121" s="35">
        <v>100</v>
      </c>
      <c r="U121" s="35">
        <f t="shared" si="32"/>
        <v>48.453608247422686</v>
      </c>
      <c r="V121" s="35">
        <f t="shared" si="33"/>
        <v>74.937343358395992</v>
      </c>
      <c r="W121" s="35">
        <f t="shared" si="34"/>
        <v>71.83098591549296</v>
      </c>
      <c r="X121" s="35">
        <f t="shared" si="35"/>
        <v>53.231670726111055</v>
      </c>
      <c r="Y121" s="35">
        <f t="shared" si="36"/>
        <v>79.715405837084361</v>
      </c>
      <c r="Z121" s="35">
        <f t="shared" si="37"/>
        <v>76.609048394181329</v>
      </c>
      <c r="AA121" s="35">
        <f t="shared" si="38"/>
        <v>-4.7780624786883692</v>
      </c>
      <c r="AB121" s="35">
        <f t="shared" si="39"/>
        <v>-4.7780624786883692</v>
      </c>
      <c r="AC121" s="35">
        <f t="shared" si="40"/>
        <v>-4.7780624786883692</v>
      </c>
      <c r="AF121">
        <v>1.69</v>
      </c>
      <c r="AG121">
        <v>2.19</v>
      </c>
      <c r="AJ121" t="s">
        <v>435</v>
      </c>
    </row>
    <row r="122" spans="1:36" ht="15" x14ac:dyDescent="0.25">
      <c r="A122">
        <v>1.94</v>
      </c>
      <c r="B122">
        <v>3.99</v>
      </c>
      <c r="C122">
        <v>3.55</v>
      </c>
      <c r="D122" s="20">
        <f t="shared" si="28"/>
        <v>4.7780624786883719E-2</v>
      </c>
      <c r="E122" s="17">
        <f>IF(OR($A122="",$B122="",$C122=""),"",A122*'MPTO_working_3-way'!$I121)</f>
        <v>2.0326944120865544</v>
      </c>
      <c r="F122" s="21">
        <f>IF(OR($A122="",$B122="",$C122=""),"",B122*'MPTO_working_3-way'!$I121)</f>
        <v>4.1806446928996666</v>
      </c>
      <c r="G122" s="22">
        <f>IF(OR($A122="",$B122="",$C122=""),"",C122*'MPTO_working_3-way'!$I121)</f>
        <v>3.7196212179934371</v>
      </c>
      <c r="H122" s="17">
        <f>IF(OR($A122="",$B122="",$C122=""),"",'MPTO_working_3-way'!E121)</f>
        <v>2.0018535458382885</v>
      </c>
      <c r="I122" s="21">
        <f>IF(OR($A122="",$B122="",$C122=""),"",'MPTO_working_3-way'!F121)</f>
        <v>4.2607640157680136</v>
      </c>
      <c r="J122" s="22">
        <f>IF(OR($A122="",$B122="",$C122=""),"",'MPTO_working_3-way'!G121)</f>
        <v>3.7627472576125696</v>
      </c>
      <c r="K122" s="17">
        <f>IF(OR($A122="",$B122="",$C122=""),"",'OddsRatio_working_3-way'!H121)</f>
        <v>2.0136810345929068</v>
      </c>
      <c r="L122" s="21">
        <f>IF(OR($A122="",$B122="",$C122=""),"",'OddsRatio_working_3-way'!I121)</f>
        <v>4.224368397268929</v>
      </c>
      <c r="M122" s="22">
        <f>IF(OR($A122="",$B122="",$C122=""),"",'OddsRatio_working_3-way'!J121)</f>
        <v>3.7498794023531001</v>
      </c>
      <c r="N122" s="23">
        <f t="shared" si="29"/>
        <v>49.195786344170791</v>
      </c>
      <c r="O122" s="24">
        <f t="shared" si="30"/>
        <v>23.919755766338678</v>
      </c>
      <c r="P122" s="24">
        <f t="shared" si="31"/>
        <v>26.88445788949052</v>
      </c>
      <c r="Q122" t="s">
        <v>318</v>
      </c>
      <c r="R122" t="s">
        <v>401</v>
      </c>
      <c r="S122" s="48" t="s">
        <v>451</v>
      </c>
      <c r="T122" s="35">
        <v>100</v>
      </c>
      <c r="U122" s="35">
        <f t="shared" si="32"/>
        <v>76.905311778290994</v>
      </c>
      <c r="V122" s="35">
        <f t="shared" si="33"/>
        <v>75.369458128078819</v>
      </c>
      <c r="W122" s="35">
        <f t="shared" si="34"/>
        <v>42.857142857142854</v>
      </c>
      <c r="X122" s="35">
        <f t="shared" si="35"/>
        <v>81.77339901477832</v>
      </c>
      <c r="Y122" s="35">
        <f t="shared" si="36"/>
        <v>80.237545364566145</v>
      </c>
      <c r="Z122" s="35">
        <f t="shared" si="37"/>
        <v>47.725230093630188</v>
      </c>
      <c r="AA122" s="35">
        <f t="shared" si="38"/>
        <v>-4.8680872364873267</v>
      </c>
      <c r="AB122" s="35">
        <f t="shared" si="39"/>
        <v>-4.8680872364873267</v>
      </c>
      <c r="AC122" s="35">
        <f t="shared" si="40"/>
        <v>-4.8680872364873338</v>
      </c>
      <c r="AF122">
        <v>1.6</v>
      </c>
      <c r="AG122">
        <v>2.37</v>
      </c>
      <c r="AJ122" t="s">
        <v>435</v>
      </c>
    </row>
    <row r="123" spans="1:36" ht="15" x14ac:dyDescent="0.25">
      <c r="A123">
        <v>4.33</v>
      </c>
      <c r="B123">
        <v>4.0599999999999996</v>
      </c>
      <c r="C123">
        <v>1.75</v>
      </c>
      <c r="D123" s="20">
        <f t="shared" si="28"/>
        <v>4.8680872364873284E-2</v>
      </c>
      <c r="E123" s="17">
        <f>IF(OR($A123="",$B123="",$C123=""),"",A123*'MPTO_working_3-way'!$I122)</f>
        <v>4.540788177339901</v>
      </c>
      <c r="F123" s="21">
        <f>IF(OR($A123="",$B123="",$C123=""),"",B123*'MPTO_working_3-way'!$I122)</f>
        <v>4.2576443418013854</v>
      </c>
      <c r="G123" s="22">
        <f>IF(OR($A123="",$B123="",$C123=""),"",C123*'MPTO_working_3-way'!$I122)</f>
        <v>1.8351915266385284</v>
      </c>
      <c r="H123" s="17">
        <f>IF(OR($A123="",$B123="",$C123=""),"",'MPTO_working_3-way'!E122)</f>
        <v>4.6572296497765846</v>
      </c>
      <c r="I123" s="21">
        <f>IF(OR($A123="",$B123="",$C123=""),"",'MPTO_working_3-way'!F122)</f>
        <v>4.346343393054342</v>
      </c>
      <c r="J123" s="22">
        <f>IF(OR($A123="",$B123="",$C123=""),"",'MPTO_working_3-way'!G122)</f>
        <v>1.8011475017929717</v>
      </c>
      <c r="K123" s="17">
        <f>IF(OR($A123="",$B123="",$C123=""),"",'OddsRatio_working_3-way'!H122)</f>
        <v>4.6106000950544503</v>
      </c>
      <c r="L123" s="21">
        <f>IF(OR($A123="",$B123="",$C123=""),"",'OddsRatio_working_3-way'!I122)</f>
        <v>4.3178487359959803</v>
      </c>
      <c r="M123" s="22">
        <f>IF(OR($A123="",$B123="",$C123=""),"",'OddsRatio_working_3-way'!J122)</f>
        <v>1.8131982196068583</v>
      </c>
      <c r="N123" s="23">
        <f t="shared" si="29"/>
        <v>22.022608431512943</v>
      </c>
      <c r="O123" s="24">
        <f t="shared" si="30"/>
        <v>23.487166135086465</v>
      </c>
      <c r="P123" s="24">
        <f t="shared" si="31"/>
        <v>54.490225433400596</v>
      </c>
      <c r="Q123" t="s">
        <v>316</v>
      </c>
      <c r="R123" t="s">
        <v>399</v>
      </c>
      <c r="S123" s="48" t="s">
        <v>451</v>
      </c>
      <c r="T123" s="35">
        <v>100</v>
      </c>
      <c r="U123" s="35">
        <f t="shared" si="32"/>
        <v>35.897435897435898</v>
      </c>
      <c r="V123" s="35">
        <f t="shared" si="33"/>
        <v>76.905311778290994</v>
      </c>
      <c r="W123" s="35">
        <f t="shared" si="34"/>
        <v>82.425307557117748</v>
      </c>
      <c r="X123" s="35">
        <f t="shared" si="35"/>
        <v>40.669380664591252</v>
      </c>
      <c r="Y123" s="35">
        <f t="shared" si="36"/>
        <v>81.67725654544634</v>
      </c>
      <c r="Z123" s="35">
        <f t="shared" si="37"/>
        <v>87.197252324273094</v>
      </c>
      <c r="AA123" s="35">
        <f t="shared" si="38"/>
        <v>-4.7719447671553539</v>
      </c>
      <c r="AB123" s="35">
        <f t="shared" si="39"/>
        <v>-4.7719447671553468</v>
      </c>
      <c r="AC123" s="35">
        <f t="shared" si="40"/>
        <v>-4.7719447671553468</v>
      </c>
      <c r="AF123">
        <v>1.57</v>
      </c>
      <c r="AG123">
        <v>2.4300000000000002</v>
      </c>
      <c r="AJ123" t="s">
        <v>435</v>
      </c>
    </row>
    <row r="124" spans="1:36" ht="15" x14ac:dyDescent="0.25">
      <c r="A124">
        <v>1.56</v>
      </c>
      <c r="B124">
        <v>4.33</v>
      </c>
      <c r="C124">
        <v>5.69</v>
      </c>
      <c r="D124" s="20">
        <f t="shared" si="28"/>
        <v>4.771944767155345E-2</v>
      </c>
      <c r="E124" s="17">
        <f>IF(OR($A124="",$B124="",$C124=""),"",A124*'MPTO_working_3-way'!$I123)</f>
        <v>1.6344423383676234</v>
      </c>
      <c r="F124" s="21">
        <f>IF(OR($A124="",$B124="",$C124=""),"",B124*'MPTO_working_3-way'!$I123)</f>
        <v>4.5366252084178269</v>
      </c>
      <c r="G124" s="22">
        <f>IF(OR($A124="",$B124="",$C124=""),"",C124*'MPTO_working_3-way'!$I123)</f>
        <v>5.9615236572511394</v>
      </c>
      <c r="H124" s="17">
        <f>IF(OR($A124="",$B124="",$C124=""),"",'MPTO_working_3-way'!E123)</f>
        <v>1.599695012467707</v>
      </c>
      <c r="I124" s="21">
        <f>IF(OR($A124="",$B124="",$C124=""),"",'MPTO_working_3-way'!F123)</f>
        <v>4.6502889763111366</v>
      </c>
      <c r="J124" s="22">
        <f>IF(OR($A124="",$B124="",$C124=""),"",'MPTO_working_3-way'!G123)</f>
        <v>6.2562389611201352</v>
      </c>
      <c r="K124" s="17">
        <f>IF(OR($A124="",$B124="",$C124=""),"",'OddsRatio_working_3-way'!H123)</f>
        <v>1.6110432704458024</v>
      </c>
      <c r="L124" s="21">
        <f>IF(OR($A124="",$B124="",$C124=""),"",'OddsRatio_working_3-way'!I123)</f>
        <v>4.6335251617580742</v>
      </c>
      <c r="M124" s="22">
        <f>IF(OR($A124="",$B124="",$C124=""),"",'OddsRatio_working_3-way'!J123)</f>
        <v>6.1174873899835944</v>
      </c>
      <c r="N124" s="23">
        <f t="shared" si="29"/>
        <v>61.182947634526897</v>
      </c>
      <c r="O124" s="24">
        <f t="shared" si="30"/>
        <v>22.042817161630936</v>
      </c>
      <c r="P124" s="24">
        <f t="shared" si="31"/>
        <v>16.774235203842171</v>
      </c>
      <c r="Q124" t="s">
        <v>398</v>
      </c>
      <c r="R124" t="s">
        <v>445</v>
      </c>
      <c r="S124" s="48" t="s">
        <v>451</v>
      </c>
      <c r="T124" s="35">
        <v>100</v>
      </c>
      <c r="U124" s="35">
        <f t="shared" si="32"/>
        <v>35.064935064935064</v>
      </c>
      <c r="V124" s="35">
        <f t="shared" si="33"/>
        <v>76.635514018691595</v>
      </c>
      <c r="W124" s="35">
        <f t="shared" si="34"/>
        <v>84.447900466562984</v>
      </c>
      <c r="X124" s="35">
        <f t="shared" si="35"/>
        <v>38.916585514745428</v>
      </c>
      <c r="Y124" s="35">
        <f t="shared" si="36"/>
        <v>80.487164468501945</v>
      </c>
      <c r="Z124" s="35">
        <f t="shared" si="37"/>
        <v>88.299550916373349</v>
      </c>
      <c r="AA124" s="35">
        <f t="shared" si="38"/>
        <v>-3.8516504498103643</v>
      </c>
      <c r="AB124" s="35">
        <f t="shared" si="39"/>
        <v>-3.8516504498103501</v>
      </c>
      <c r="AC124" s="35">
        <f t="shared" si="40"/>
        <v>-3.8516504498103643</v>
      </c>
      <c r="AF124">
        <v>1.65</v>
      </c>
      <c r="AG124">
        <v>2.27</v>
      </c>
      <c r="AJ124" t="s">
        <v>435</v>
      </c>
    </row>
    <row r="125" spans="1:36" ht="15" x14ac:dyDescent="0.25">
      <c r="A125">
        <v>1.54</v>
      </c>
      <c r="B125">
        <v>4.28</v>
      </c>
      <c r="C125">
        <v>6.43</v>
      </c>
      <c r="D125" s="20">
        <f t="shared" si="28"/>
        <v>3.8516504498103732E-2</v>
      </c>
      <c r="E125" s="17">
        <f>IF(OR($A125="",$B125="",$C125=""),"",A125*'MPTO_working_3-way'!$I124)</f>
        <v>1.5993154169270798</v>
      </c>
      <c r="F125" s="21">
        <f>IF(OR($A125="",$B125="",$C125=""),"",B125*'MPTO_working_3-way'!$I124)</f>
        <v>4.4448506392518841</v>
      </c>
      <c r="G125" s="22">
        <f>IF(OR($A125="",$B125="",$C125=""),"",C125*'MPTO_working_3-way'!$I124)</f>
        <v>6.6776611239228068</v>
      </c>
      <c r="H125" s="17">
        <f>IF(OR($A125="",$B125="",$C125=""),"",'MPTO_working_3-way'!E124)</f>
        <v>1.5710627472913976</v>
      </c>
      <c r="I125" s="21">
        <f>IF(OR($A125="",$B125="",$C125=""),"",'MPTO_working_3-way'!F124)</f>
        <v>4.5288619279697793</v>
      </c>
      <c r="J125" s="22">
        <f>IF(OR($A125="",$B125="",$C125=""),"",'MPTO_working_3-way'!G124)</f>
        <v>7.008584650554849</v>
      </c>
      <c r="K125" s="17">
        <f>IF(OR($A125="",$B125="",$C125=""),"",'OddsRatio_working_3-way'!H124)</f>
        <v>1.5804061959268989</v>
      </c>
      <c r="L125" s="21">
        <f>IF(OR($A125="",$B125="",$C125=""),"",'OddsRatio_working_3-way'!I124)</f>
        <v>4.5254302271115332</v>
      </c>
      <c r="M125" s="22">
        <f>IF(OR($A125="",$B125="",$C125=""),"",'OddsRatio_working_3-way'!J124)</f>
        <v>6.8363067479315927</v>
      </c>
      <c r="N125" s="23">
        <f t="shared" si="29"/>
        <v>62.526752972931213</v>
      </c>
      <c r="O125" s="24">
        <f t="shared" si="30"/>
        <v>22.497943826708894</v>
      </c>
      <c r="P125" s="24">
        <f t="shared" si="31"/>
        <v>14.975303200359885</v>
      </c>
      <c r="Q125" t="s">
        <v>197</v>
      </c>
      <c r="R125" t="s">
        <v>225</v>
      </c>
      <c r="S125" s="48" t="s">
        <v>451</v>
      </c>
      <c r="T125" s="35">
        <v>100</v>
      </c>
      <c r="U125" s="35">
        <f t="shared" si="32"/>
        <v>90.079365079365076</v>
      </c>
      <c r="V125" s="35">
        <f t="shared" si="33"/>
        <v>85.673352435530077</v>
      </c>
      <c r="W125" s="35">
        <f t="shared" si="34"/>
        <v>20</v>
      </c>
      <c r="X125" s="35">
        <f t="shared" si="35"/>
        <v>94.326647564469909</v>
      </c>
      <c r="Y125" s="35">
        <f t="shared" si="36"/>
        <v>89.920634920634924</v>
      </c>
      <c r="Z125" s="35">
        <f t="shared" si="37"/>
        <v>24.247282485104833</v>
      </c>
      <c r="AA125" s="35">
        <f t="shared" si="38"/>
        <v>-4.247282485104833</v>
      </c>
      <c r="AB125" s="35">
        <f t="shared" si="39"/>
        <v>-4.2472824851048472</v>
      </c>
      <c r="AC125" s="35">
        <f t="shared" si="40"/>
        <v>-4.247282485104833</v>
      </c>
      <c r="AF125">
        <v>1.72</v>
      </c>
      <c r="AG125">
        <v>2.1800000000000002</v>
      </c>
      <c r="AJ125" t="s">
        <v>269</v>
      </c>
    </row>
    <row r="126" spans="1:36" ht="15" x14ac:dyDescent="0.25">
      <c r="A126">
        <v>10.08</v>
      </c>
      <c r="B126">
        <v>6.98</v>
      </c>
      <c r="C126">
        <v>1.25</v>
      </c>
      <c r="D126" s="20">
        <f t="shared" si="28"/>
        <v>4.2472824851048419E-2</v>
      </c>
      <c r="E126" s="17">
        <f>IF(OR($A126="",$B126="",$C126=""),"",A126*'MPTO_working_3-way'!$I125)</f>
        <v>10.508126074498568</v>
      </c>
      <c r="F126" s="21">
        <f>IF(OR($A126="",$B126="",$C126=""),"",B126*'MPTO_working_3-way'!$I125)</f>
        <v>7.2764603174603186</v>
      </c>
      <c r="G126" s="22">
        <f>IF(OR($A126="",$B126="",$C126=""),"",C126*'MPTO_working_3-way'!$I125)</f>
        <v>1.3030910310638104</v>
      </c>
      <c r="H126" s="17">
        <f>IF(OR($A126="",$B126="",$C126=""),"",'MPTO_working_3-way'!E125)</f>
        <v>11.757963600064176</v>
      </c>
      <c r="I126" s="21">
        <f>IF(OR($A126="",$B126="",$C126=""),"",'MPTO_working_3-way'!F125)</f>
        <v>7.745401384428412</v>
      </c>
      <c r="J126" s="22">
        <f>IF(OR($A126="",$B126="",$C126=""),"",'MPTO_working_3-way'!G125)</f>
        <v>1.2725197960063626</v>
      </c>
      <c r="K126" s="17">
        <f>IF(OR($A126="",$B126="",$C126=""),"",'OddsRatio_working_3-way'!H125)</f>
        <v>11.188803781965854</v>
      </c>
      <c r="L126" s="21">
        <f>IF(OR($A126="",$B126="",$C126=""),"",'OddsRatio_working_3-way'!I125)</f>
        <v>7.7102474246867621</v>
      </c>
      <c r="M126" s="22">
        <f>IF(OR($A126="",$B126="",$C126=""),"",'OddsRatio_working_3-way'!J125)</f>
        <v>1.2805287384902491</v>
      </c>
      <c r="N126" s="23">
        <f t="shared" si="29"/>
        <v>9.5164446344703606</v>
      </c>
      <c r="O126" s="24">
        <f t="shared" si="30"/>
        <v>13.742945833160636</v>
      </c>
      <c r="P126" s="24">
        <f t="shared" si="31"/>
        <v>76.740609532368993</v>
      </c>
      <c r="Q126" t="s">
        <v>222</v>
      </c>
      <c r="R126" t="s">
        <v>183</v>
      </c>
      <c r="S126" s="48" t="s">
        <v>451</v>
      </c>
      <c r="T126" s="35">
        <v>100</v>
      </c>
      <c r="U126" s="35">
        <f t="shared" si="32"/>
        <v>53.488372093023258</v>
      </c>
      <c r="V126" s="35">
        <f t="shared" si="33"/>
        <v>70.760233918128648</v>
      </c>
      <c r="W126" s="35">
        <f t="shared" si="34"/>
        <v>72.826086956521735</v>
      </c>
      <c r="X126" s="35">
        <f t="shared" si="35"/>
        <v>56.413679125349603</v>
      </c>
      <c r="Y126" s="35">
        <f t="shared" si="36"/>
        <v>73.685540950455007</v>
      </c>
      <c r="Z126" s="35">
        <f t="shared" si="37"/>
        <v>75.751393988848093</v>
      </c>
      <c r="AA126" s="35">
        <f t="shared" si="38"/>
        <v>-2.9253070323263444</v>
      </c>
      <c r="AB126" s="35">
        <f t="shared" si="39"/>
        <v>-2.9253070323263586</v>
      </c>
      <c r="AC126" s="35">
        <f t="shared" si="40"/>
        <v>-2.9253070323263586</v>
      </c>
      <c r="AF126">
        <v>1.37</v>
      </c>
      <c r="AG126">
        <v>3.13</v>
      </c>
      <c r="AJ126" t="s">
        <v>269</v>
      </c>
    </row>
    <row r="127" spans="1:36" ht="15" x14ac:dyDescent="0.25">
      <c r="A127">
        <v>2.15</v>
      </c>
      <c r="B127">
        <v>3.42</v>
      </c>
      <c r="C127">
        <v>3.68</v>
      </c>
      <c r="D127" s="20">
        <f t="shared" si="28"/>
        <v>2.9253070323263408E-2</v>
      </c>
      <c r="E127" s="17">
        <f>IF(OR($A127="",$B127="",$C127=""),"",A127*'MPTO_working_3-way'!$I126)</f>
        <v>2.2128941011950163</v>
      </c>
      <c r="F127" s="21">
        <f>IF(OR($A127="",$B127="",$C127=""),"",B127*'MPTO_working_3-way'!$I126)</f>
        <v>3.5200455005055606</v>
      </c>
      <c r="G127" s="22">
        <f>IF(OR($A127="",$B127="",$C127=""),"",C127*'MPTO_working_3-way'!$I126)</f>
        <v>3.7876512987896094</v>
      </c>
      <c r="H127" s="17">
        <f>IF(OR($A127="",$B127="",$C127=""),"",'MPTO_working_3-way'!E126)</f>
        <v>2.1960393061156909</v>
      </c>
      <c r="I127" s="21">
        <f>IF(OR($A127="",$B127="",$C127=""),"",'MPTO_working_3-way'!F126)</f>
        <v>3.537986544888434</v>
      </c>
      <c r="J127" s="22">
        <f>IF(OR($A127="",$B127="",$C127=""),"",'MPTO_working_3-way'!G126)</f>
        <v>3.8169671573071322</v>
      </c>
      <c r="K127" s="17">
        <f>IF(OR($A127="",$B127="",$C127=""),"",'OddsRatio_working_3-way'!H126)</f>
        <v>2.2030086794877959</v>
      </c>
      <c r="L127" s="21">
        <f>IF(OR($A127="",$B127="",$C127=""),"",'OddsRatio_working_3-way'!I126)</f>
        <v>3.5315486994438823</v>
      </c>
      <c r="M127" s="22">
        <f>IF(OR($A127="",$B127="",$C127=""),"",'OddsRatio_working_3-way'!J126)</f>
        <v>3.8035332704585159</v>
      </c>
      <c r="N127" s="23">
        <f t="shared" si="29"/>
        <v>45.189690706842946</v>
      </c>
      <c r="O127" s="24">
        <f t="shared" si="30"/>
        <v>28.408723689974369</v>
      </c>
      <c r="P127" s="24">
        <f t="shared" si="31"/>
        <v>26.401585603182699</v>
      </c>
      <c r="Q127" t="s">
        <v>308</v>
      </c>
      <c r="R127" t="s">
        <v>305</v>
      </c>
      <c r="S127" s="48" t="s">
        <v>451</v>
      </c>
      <c r="T127" s="35">
        <v>100</v>
      </c>
      <c r="U127" s="35">
        <f t="shared" si="32"/>
        <v>53.271028037383175</v>
      </c>
      <c r="V127" s="35">
        <f t="shared" si="33"/>
        <v>72.451790633608823</v>
      </c>
      <c r="W127" s="35">
        <f t="shared" si="34"/>
        <v>68.55345911949685</v>
      </c>
      <c r="X127" s="35">
        <f t="shared" si="35"/>
        <v>58.994750246894334</v>
      </c>
      <c r="Y127" s="35">
        <f t="shared" si="36"/>
        <v>78.175512843119961</v>
      </c>
      <c r="Z127" s="35">
        <f t="shared" si="37"/>
        <v>74.277181329008002</v>
      </c>
      <c r="AA127" s="35">
        <f t="shared" si="38"/>
        <v>-5.7237222095111591</v>
      </c>
      <c r="AB127" s="35">
        <f t="shared" si="39"/>
        <v>-5.7237222095111377</v>
      </c>
      <c r="AC127" s="35">
        <f t="shared" si="40"/>
        <v>-5.723722209511152</v>
      </c>
      <c r="AF127">
        <v>2.04</v>
      </c>
      <c r="AG127">
        <v>1.86</v>
      </c>
      <c r="AJ127" t="s">
        <v>436</v>
      </c>
    </row>
    <row r="128" spans="1:36" ht="15" x14ac:dyDescent="0.25">
      <c r="A128">
        <v>2.14</v>
      </c>
      <c r="B128">
        <v>3.63</v>
      </c>
      <c r="C128">
        <v>3.18</v>
      </c>
      <c r="D128" s="20">
        <f t="shared" si="28"/>
        <v>5.7237222095111395E-2</v>
      </c>
      <c r="E128" s="17">
        <f>IF(OR($A128="",$B128="",$C128=""),"",A128*'MPTO_working_3-way'!$I127)</f>
        <v>2.2624876552835387</v>
      </c>
      <c r="F128" s="21">
        <f>IF(OR($A128="",$B128="",$C128=""),"",B128*'MPTO_working_3-way'!$I127)</f>
        <v>3.8377711162052544</v>
      </c>
      <c r="G128" s="22">
        <f>IF(OR($A128="",$B128="",$C128=""),"",C128*'MPTO_working_3-way'!$I127)</f>
        <v>3.3620143662624544</v>
      </c>
      <c r="H128" s="17">
        <f>IF(OR($A128="",$B128="",$C128=""),"",'MPTO_working_3-way'!E127)</f>
        <v>2.2310938167782566</v>
      </c>
      <c r="I128" s="21">
        <f>IF(OR($A128="",$B128="",$C128=""),"",'MPTO_working_3-way'!F127)</f>
        <v>3.9001100745007964</v>
      </c>
      <c r="J128" s="22">
        <f>IF(OR($A128="",$B128="",$C128=""),"",'MPTO_working_3-way'!G127)</f>
        <v>3.385396960788237</v>
      </c>
      <c r="K128" s="17">
        <f>IF(OR($A128="",$B128="",$C128=""),"",'OddsRatio_working_3-way'!H127)</f>
        <v>2.2439840798011739</v>
      </c>
      <c r="L128" s="21">
        <f>IF(OR($A128="",$B128="",$C128=""),"",'OddsRatio_working_3-way'!I127)</f>
        <v>3.8698930963834095</v>
      </c>
      <c r="M128" s="22">
        <f>IF(OR($A128="",$B128="",$C128=""),"",'OddsRatio_working_3-way'!J127)</f>
        <v>3.3788467490934724</v>
      </c>
      <c r="N128" s="23">
        <f t="shared" si="29"/>
        <v>44.199136188200697</v>
      </c>
      <c r="O128" s="24">
        <f t="shared" si="30"/>
        <v>26.056791031060474</v>
      </c>
      <c r="P128" s="24">
        <f t="shared" si="31"/>
        <v>29.744072780738833</v>
      </c>
      <c r="Q128" t="s">
        <v>328</v>
      </c>
      <c r="R128" t="s">
        <v>405</v>
      </c>
      <c r="S128" s="48" t="s">
        <v>451</v>
      </c>
      <c r="T128" s="35">
        <v>100</v>
      </c>
      <c r="U128" s="35">
        <f t="shared" si="32"/>
        <v>59.839357429718881</v>
      </c>
      <c r="V128" s="35">
        <f t="shared" si="33"/>
        <v>71.671388101982998</v>
      </c>
      <c r="W128" s="35">
        <f t="shared" si="34"/>
        <v>65.870307167235495</v>
      </c>
      <c r="X128" s="35">
        <f t="shared" si="35"/>
        <v>62.458304730781499</v>
      </c>
      <c r="Y128" s="35">
        <f t="shared" si="36"/>
        <v>74.290335403045617</v>
      </c>
      <c r="Z128" s="35">
        <f t="shared" si="37"/>
        <v>68.489254468298128</v>
      </c>
      <c r="AA128" s="35">
        <f t="shared" si="38"/>
        <v>-2.6189473010626187</v>
      </c>
      <c r="AB128" s="35">
        <f t="shared" si="39"/>
        <v>-2.6189473010626187</v>
      </c>
      <c r="AC128" s="35">
        <f t="shared" si="40"/>
        <v>-2.618947301062633</v>
      </c>
      <c r="AF128">
        <v>1.65</v>
      </c>
      <c r="AG128">
        <v>2.23</v>
      </c>
      <c r="AJ128" t="s">
        <v>436</v>
      </c>
    </row>
    <row r="129" spans="1:36" ht="15" x14ac:dyDescent="0.25">
      <c r="A129">
        <v>2.4900000000000002</v>
      </c>
      <c r="B129">
        <v>3.53</v>
      </c>
      <c r="C129">
        <v>2.93</v>
      </c>
      <c r="D129" s="20">
        <f t="shared" si="28"/>
        <v>2.6189473010626241E-2</v>
      </c>
      <c r="E129" s="17">
        <f>IF(OR($A129="",$B129="",$C129=""),"",A129*'MPTO_working_3-way'!$I128)</f>
        <v>2.5552117877964595</v>
      </c>
      <c r="F129" s="21">
        <f>IF(OR($A129="",$B129="",$C129=""),"",B129*'MPTO_working_3-way'!$I128)</f>
        <v>3.6224488397275105</v>
      </c>
      <c r="G129" s="22">
        <f>IF(OR($A129="",$B129="",$C129=""),"",C129*'MPTO_working_3-way'!$I128)</f>
        <v>3.006735155921135</v>
      </c>
      <c r="H129" s="17">
        <f>IF(OR($A129="",$B129="",$C129=""),"",'MPTO_working_3-way'!E128)</f>
        <v>2.5453284734271389</v>
      </c>
      <c r="I129" s="21">
        <f>IF(OR($A129="",$B129="",$C129=""),"",'MPTO_working_3-way'!F128)</f>
        <v>3.6422402964725573</v>
      </c>
      <c r="J129" s="22">
        <f>IF(OR($A129="",$B129="",$C129=""),"",'MPTO_working_3-way'!G128)</f>
        <v>3.0069119525055461</v>
      </c>
      <c r="K129" s="17">
        <f>IF(OR($A129="",$B129="",$C129=""),"",'OddsRatio_working_3-way'!H128)</f>
        <v>2.5499398237764268</v>
      </c>
      <c r="L129" s="21">
        <f>IF(OR($A129="",$B129="",$C129=""),"",'OddsRatio_working_3-way'!I128)</f>
        <v>3.6317770162109797</v>
      </c>
      <c r="M129" s="22">
        <f>IF(OR($A129="",$B129="",$C129=""),"",'OddsRatio_working_3-way'!J128)</f>
        <v>3.0076401744218155</v>
      </c>
      <c r="N129" s="23">
        <f t="shared" si="29"/>
        <v>39.135699231505619</v>
      </c>
      <c r="O129" s="24">
        <f t="shared" si="30"/>
        <v>27.605634868682436</v>
      </c>
      <c r="P129" s="24">
        <f t="shared" si="31"/>
        <v>33.258665899811945</v>
      </c>
      <c r="Q129" t="s">
        <v>406</v>
      </c>
      <c r="R129" t="s">
        <v>408</v>
      </c>
      <c r="S129" s="48" t="s">
        <v>451</v>
      </c>
      <c r="T129" s="35">
        <v>100</v>
      </c>
      <c r="U129" s="35">
        <f t="shared" si="32"/>
        <v>26.470588235294116</v>
      </c>
      <c r="V129" s="35">
        <f t="shared" si="33"/>
        <v>80.842911877394641</v>
      </c>
      <c r="W129" s="35">
        <f t="shared" si="34"/>
        <v>89.106753812636171</v>
      </c>
      <c r="X129" s="35">
        <f t="shared" si="35"/>
        <v>30.050334309969202</v>
      </c>
      <c r="Y129" s="35">
        <f t="shared" si="36"/>
        <v>84.422657952069713</v>
      </c>
      <c r="Z129" s="35">
        <f t="shared" si="37"/>
        <v>92.686499887311243</v>
      </c>
      <c r="AA129" s="35">
        <f t="shared" si="38"/>
        <v>-3.5797460746750858</v>
      </c>
      <c r="AB129" s="35">
        <f t="shared" si="39"/>
        <v>-3.5797460746750716</v>
      </c>
      <c r="AC129" s="35">
        <f t="shared" si="40"/>
        <v>-3.5797460746750716</v>
      </c>
      <c r="AF129">
        <v>1.72</v>
      </c>
      <c r="AG129">
        <v>2.21</v>
      </c>
      <c r="AJ129" t="s">
        <v>436</v>
      </c>
    </row>
    <row r="130" spans="1:36" ht="15" x14ac:dyDescent="0.25">
      <c r="A130">
        <v>1.36</v>
      </c>
      <c r="B130">
        <v>5.22</v>
      </c>
      <c r="C130">
        <v>9.18</v>
      </c>
      <c r="D130" s="20">
        <f t="shared" si="28"/>
        <v>3.5797460746750609E-2</v>
      </c>
      <c r="E130" s="17">
        <f>IF(OR($A130="",$B130="",$C130=""),"",A130*'MPTO_working_3-way'!$I129)</f>
        <v>1.4086845466155808</v>
      </c>
      <c r="F130" s="21">
        <f>IF(OR($A130="",$B130="",$C130=""),"",B130*'MPTO_working_3-way'!$I129)</f>
        <v>5.4068627450980378</v>
      </c>
      <c r="G130" s="22">
        <f>IF(OR($A130="",$B130="",$C130=""),"",C130*'MPTO_working_3-way'!$I129)</f>
        <v>9.5086206896551708</v>
      </c>
      <c r="H130" s="17">
        <f>IF(OR($A130="",$B130="",$C130=""),"",'MPTO_working_3-way'!E129)</f>
        <v>1.3824343972858824</v>
      </c>
      <c r="I130" s="21">
        <f>IF(OR($A130="",$B130="",$C130=""),"",'MPTO_working_3-way'!F129)</f>
        <v>5.5667386910155408</v>
      </c>
      <c r="J130" s="22">
        <f>IF(OR($A130="",$B130="",$C130=""),"",'MPTO_working_3-way'!G129)</f>
        <v>10.309281012004639</v>
      </c>
      <c r="K130" s="17">
        <f>IF(OR($A130="",$B130="",$C130=""),"",'OddsRatio_working_3-way'!H129)</f>
        <v>1.3902718180820255</v>
      </c>
      <c r="L130" s="21">
        <f>IF(OR($A130="",$B130="",$C130=""),"",'OddsRatio_working_3-way'!I129)</f>
        <v>5.5748529786281837</v>
      </c>
      <c r="M130" s="22">
        <f>IF(OR($A130="",$B130="",$C130=""),"",'OddsRatio_working_3-way'!J129)</f>
        <v>9.8678429775304579</v>
      </c>
      <c r="N130" s="23">
        <f t="shared" si="29"/>
        <v>70.988213961922042</v>
      </c>
      <c r="O130" s="24">
        <f t="shared" si="30"/>
        <v>18.49501359927471</v>
      </c>
      <c r="P130" s="24">
        <f t="shared" si="31"/>
        <v>10.516772438803265</v>
      </c>
      <c r="Q130" t="s">
        <v>412</v>
      </c>
      <c r="R130" t="s">
        <v>446</v>
      </c>
      <c r="S130" s="48" t="s">
        <v>451</v>
      </c>
      <c r="T130" s="35">
        <v>100</v>
      </c>
      <c r="U130" s="35">
        <f t="shared" si="32"/>
        <v>82.608695652173907</v>
      </c>
      <c r="V130" s="35">
        <f t="shared" si="33"/>
        <v>75.845410628019309</v>
      </c>
      <c r="W130" s="35">
        <f t="shared" si="34"/>
        <v>37.888198757763973</v>
      </c>
      <c r="X130" s="35">
        <f t="shared" si="35"/>
        <v>86.266390614216704</v>
      </c>
      <c r="Y130" s="35">
        <f t="shared" si="36"/>
        <v>79.503105590062106</v>
      </c>
      <c r="Z130" s="35">
        <f t="shared" si="37"/>
        <v>41.545893719806763</v>
      </c>
      <c r="AA130" s="35">
        <f t="shared" si="38"/>
        <v>-3.6576949620427968</v>
      </c>
      <c r="AB130" s="35">
        <f t="shared" si="39"/>
        <v>-3.6576949620427968</v>
      </c>
      <c r="AC130" s="35">
        <f t="shared" si="40"/>
        <v>-3.6576949620427897</v>
      </c>
      <c r="AF130">
        <v>1.78</v>
      </c>
      <c r="AG130">
        <v>2.1</v>
      </c>
      <c r="AJ130" t="s">
        <v>300</v>
      </c>
    </row>
    <row r="131" spans="1:36" ht="15" x14ac:dyDescent="0.25">
      <c r="A131">
        <v>5.75</v>
      </c>
      <c r="B131">
        <v>4.1399999999999997</v>
      </c>
      <c r="C131">
        <v>1.61</v>
      </c>
      <c r="D131" s="20">
        <f t="shared" si="28"/>
        <v>3.657694962042779E-2</v>
      </c>
      <c r="E131" s="17">
        <f>IF(OR($A131="",$B131="",$C131=""),"",A131*'MPTO_working_3-way'!$I130)</f>
        <v>5.9603174603174596</v>
      </c>
      <c r="F131" s="21">
        <f>IF(OR($A131="",$B131="",$C131=""),"",B131*'MPTO_working_3-way'!$I130)</f>
        <v>4.2914285714285709</v>
      </c>
      <c r="G131" s="22">
        <f>IF(OR($A131="",$B131="",$C131=""),"",C131*'MPTO_working_3-way'!$I130)</f>
        <v>1.6688888888888889</v>
      </c>
      <c r="H131" s="17">
        <f>IF(OR($A131="",$B131="",$C131=""),"",'MPTO_working_3-way'!E130)</f>
        <v>6.1834992887624454</v>
      </c>
      <c r="I131" s="21">
        <f>IF(OR($A131="",$B131="",$C131=""),"",'MPTO_working_3-way'!F130)</f>
        <v>4.3600802407221657</v>
      </c>
      <c r="J131" s="22">
        <f>IF(OR($A131="",$B131="",$C131=""),"",'MPTO_working_3-way'!G130)</f>
        <v>1.6422364941443144</v>
      </c>
      <c r="K131" s="17">
        <f>IF(OR($A131="",$B131="",$C131=""),"",'OddsRatio_working_3-way'!H130)</f>
        <v>6.0718993297782244</v>
      </c>
      <c r="L131" s="21">
        <f>IF(OR($A131="",$B131="",$C131=""),"",'OddsRatio_working_3-way'!I130)</f>
        <v>4.3527923990533939</v>
      </c>
      <c r="M131" s="22">
        <f>IF(OR($A131="",$B131="",$C131=""),"",'OddsRatio_working_3-way'!J130)</f>
        <v>1.6513386507715191</v>
      </c>
      <c r="N131" s="23">
        <f t="shared" si="29"/>
        <v>16.777629826897471</v>
      </c>
      <c r="O131" s="24">
        <f t="shared" si="30"/>
        <v>23.30226364846871</v>
      </c>
      <c r="P131" s="24">
        <f t="shared" si="31"/>
        <v>59.920106524633823</v>
      </c>
      <c r="Q131" t="s">
        <v>310</v>
      </c>
      <c r="R131" t="s">
        <v>409</v>
      </c>
      <c r="S131" s="48" t="s">
        <v>451</v>
      </c>
      <c r="T131" s="35">
        <v>100</v>
      </c>
      <c r="U131" s="35">
        <f t="shared" si="32"/>
        <v>62.406015037593981</v>
      </c>
      <c r="V131" s="35">
        <f t="shared" si="33"/>
        <v>70.238095238095241</v>
      </c>
      <c r="W131" s="35">
        <f t="shared" si="34"/>
        <v>64.02877697841727</v>
      </c>
      <c r="X131" s="35">
        <f t="shared" si="35"/>
        <v>65.733127783487504</v>
      </c>
      <c r="Y131" s="35">
        <f t="shared" si="36"/>
        <v>73.565207983988756</v>
      </c>
      <c r="Z131" s="35">
        <f t="shared" si="37"/>
        <v>67.355889724310771</v>
      </c>
      <c r="AA131" s="35">
        <f t="shared" si="38"/>
        <v>-3.3271127458935226</v>
      </c>
      <c r="AB131" s="35">
        <f t="shared" si="39"/>
        <v>-3.3271127458935155</v>
      </c>
      <c r="AC131" s="35">
        <f t="shared" si="40"/>
        <v>-3.3271127458935013</v>
      </c>
      <c r="AF131">
        <v>1.76</v>
      </c>
      <c r="AG131">
        <v>2.13</v>
      </c>
      <c r="AJ131" t="s">
        <v>300</v>
      </c>
    </row>
    <row r="132" spans="1:36" ht="15" x14ac:dyDescent="0.25">
      <c r="A132">
        <v>2.66</v>
      </c>
      <c r="B132">
        <v>3.36</v>
      </c>
      <c r="C132">
        <v>2.78</v>
      </c>
      <c r="D132" s="20">
        <f t="shared" ref="D132:D182" si="41">IF(OR($A132="",$B132="",$C132=""),"",(1/A132)+(1/B132)+(1/C132)-1)</f>
        <v>3.3271127458935013E-2</v>
      </c>
      <c r="E132" s="17">
        <f>IF(OR($A132="",$B132="",$C132=""),"",A132*'MPTO_working_3-way'!$I131)</f>
        <v>2.7485011990407671</v>
      </c>
      <c r="F132" s="21">
        <f>IF(OR($A132="",$B132="",$C132=""),"",B132*'MPTO_working_3-way'!$I131)</f>
        <v>3.4717909882620215</v>
      </c>
      <c r="G132" s="22">
        <f>IF(OR($A132="",$B132="",$C132=""),"",C132*'MPTO_working_3-way'!$I131)</f>
        <v>2.8724937343358392</v>
      </c>
      <c r="H132" s="17">
        <f>IF(OR($A132="",$B132="",$C132=""),"",'MPTO_working_3-way'!E131)</f>
        <v>2.7408563580279957</v>
      </c>
      <c r="I132" s="21">
        <f>IF(OR($A132="",$B132="",$C132=""),"",'MPTO_working_3-way'!F131)</f>
        <v>3.4900521253946111</v>
      </c>
      <c r="J132" s="22">
        <f>IF(OR($A132="",$B132="",$C132=""),"",'MPTO_working_3-way'!G131)</f>
        <v>2.8684374986531274</v>
      </c>
      <c r="K132" s="17">
        <f>IF(OR($A132="",$B132="",$C132=""),"",'OddsRatio_working_3-way'!H131)</f>
        <v>2.7446806121179979</v>
      </c>
      <c r="L132" s="21">
        <f>IF(OR($A132="",$B132="",$C132=""),"",'OddsRatio_working_3-way'!I131)</f>
        <v>3.4803893039749845</v>
      </c>
      <c r="M132" s="22">
        <f>IF(OR($A132="",$B132="",$C132=""),"",'OddsRatio_working_3-way'!J131)</f>
        <v>2.8708021021506234</v>
      </c>
      <c r="N132" s="23">
        <f t="shared" si="29"/>
        <v>36.383466026829538</v>
      </c>
      <c r="O132" s="24">
        <f t="shared" si="30"/>
        <v>28.803577271240048</v>
      </c>
      <c r="P132" s="24">
        <f t="shared" si="31"/>
        <v>34.812956701930418</v>
      </c>
      <c r="Q132" t="s">
        <v>447</v>
      </c>
      <c r="R132" t="s">
        <v>309</v>
      </c>
      <c r="S132" s="48" t="s">
        <v>451</v>
      </c>
      <c r="T132" s="35">
        <v>100</v>
      </c>
      <c r="U132" s="35">
        <f t="shared" si="32"/>
        <v>41.176470588235297</v>
      </c>
      <c r="V132" s="35">
        <f t="shared" si="33"/>
        <v>76.019184652278184</v>
      </c>
      <c r="W132" s="35">
        <f t="shared" si="34"/>
        <v>79.253112033195009</v>
      </c>
      <c r="X132" s="35">
        <f t="shared" si="35"/>
        <v>44.727703314526799</v>
      </c>
      <c r="Y132" s="35">
        <f t="shared" si="36"/>
        <v>79.570417378569687</v>
      </c>
      <c r="Z132" s="35">
        <f t="shared" si="37"/>
        <v>82.804344759486526</v>
      </c>
      <c r="AA132" s="35">
        <f t="shared" si="38"/>
        <v>-3.5512327262915022</v>
      </c>
      <c r="AB132" s="35">
        <f t="shared" si="39"/>
        <v>-3.5512327262915022</v>
      </c>
      <c r="AC132" s="35">
        <f t="shared" si="40"/>
        <v>-3.5512327262915164</v>
      </c>
      <c r="AF132">
        <v>1.96</v>
      </c>
      <c r="AG132">
        <v>1.91</v>
      </c>
      <c r="AJ132" t="s">
        <v>300</v>
      </c>
    </row>
    <row r="133" spans="1:36" ht="15" x14ac:dyDescent="0.25">
      <c r="A133">
        <v>1.7</v>
      </c>
      <c r="B133">
        <v>4.17</v>
      </c>
      <c r="C133">
        <v>4.82</v>
      </c>
      <c r="D133" s="20">
        <f t="shared" si="41"/>
        <v>3.5512327262914978E-2</v>
      </c>
      <c r="E133" s="17">
        <f>IF(OR($A133="",$B133="",$C133=""),"",A133*'MPTO_working_3-way'!$I132)</f>
        <v>1.7603709563469554</v>
      </c>
      <c r="F133" s="21">
        <f>IF(OR($A133="",$B133="",$C133=""),"",B133*'MPTO_working_3-way'!$I132)</f>
        <v>4.3180864046863556</v>
      </c>
      <c r="G133" s="22">
        <f>IF(OR($A133="",$B133="",$C133=""),"",C133*'MPTO_working_3-way'!$I132)</f>
        <v>4.9911694174072503</v>
      </c>
      <c r="H133" s="17">
        <f>IF(OR($A133="",$B133="",$C133=""),"",'MPTO_working_3-way'!E132)</f>
        <v>1.7349127812610963</v>
      </c>
      <c r="I133" s="21">
        <f>IF(OR($A133="",$B133="",$C133=""),"",'MPTO_working_3-way'!F132)</f>
        <v>4.3865284069464199</v>
      </c>
      <c r="J133" s="22">
        <f>IF(OR($A133="",$B133="",$C133=""),"",'MPTO_working_3-way'!G132)</f>
        <v>5.1116528819293103</v>
      </c>
      <c r="K133" s="17">
        <f>IF(OR($A133="",$B133="",$C133=""),"",'OddsRatio_working_3-way'!H132)</f>
        <v>1.7438592804794637</v>
      </c>
      <c r="L133" s="21">
        <f>IF(OR($A133="",$B133="",$C133=""),"",'OddsRatio_working_3-way'!I132)</f>
        <v>4.3686198844570017</v>
      </c>
      <c r="M133" s="22">
        <f>IF(OR($A133="",$B133="",$C133=""),"",'OddsRatio_working_3-way'!J132)</f>
        <v>5.0593463591879333</v>
      </c>
      <c r="N133" s="23">
        <f t="shared" ref="N133:N182" si="42">(1/E133)* 100</f>
        <v>56.806208736546992</v>
      </c>
      <c r="O133" s="24">
        <f t="shared" ref="O133:O182" si="43">(1/F133)* 100</f>
        <v>23.158406439359684</v>
      </c>
      <c r="P133" s="24">
        <f t="shared" ref="P133:P182" si="44">(1/G133)* 100</f>
        <v>20.035384824093335</v>
      </c>
      <c r="Q133" t="s">
        <v>330</v>
      </c>
      <c r="R133" t="s">
        <v>411</v>
      </c>
      <c r="S133" s="48" t="s">
        <v>451</v>
      </c>
      <c r="T133" s="35">
        <v>100</v>
      </c>
      <c r="U133" s="35">
        <f t="shared" ref="U133:U182" si="45">(1/A134)*((T133*A134)-T133)</f>
        <v>80.314960629921259</v>
      </c>
      <c r="V133" s="35">
        <f t="shared" ref="V133:V182" si="46">(1/B134)*((T133*B134)-T133)</f>
        <v>73.544973544973558</v>
      </c>
      <c r="W133" s="35">
        <f t="shared" ref="W133:W182" si="47">(1/C134)*((T133*C134)-T133)</f>
        <v>42.528735632183903</v>
      </c>
      <c r="X133" s="35">
        <f t="shared" ref="X133:X182" si="48">((1/B134)+(1/C134))*T133</f>
        <v>83.92629082284256</v>
      </c>
      <c r="Y133" s="35">
        <f t="shared" ref="Y133:Y182" si="49">((1/A134)+(1/C134))*T133</f>
        <v>77.156303737894831</v>
      </c>
      <c r="Z133" s="35">
        <f t="shared" ref="Z133:Z182" si="50">((1/A134)+(1/B134))*T133</f>
        <v>46.140065825105196</v>
      </c>
      <c r="AA133" s="35">
        <f t="shared" ref="AA133:AA182" si="51">U133-X133</f>
        <v>-3.6113301929213009</v>
      </c>
      <c r="AB133" s="35">
        <f t="shared" ref="AB133:AB182" si="52">V133-Y133</f>
        <v>-3.6113301929212724</v>
      </c>
      <c r="AC133" s="35">
        <f t="shared" ref="AC133:AC182" si="53">W133-Z133</f>
        <v>-3.6113301929212938</v>
      </c>
      <c r="AF133">
        <v>1.91</v>
      </c>
      <c r="AG133">
        <v>1.96</v>
      </c>
      <c r="AJ133" t="s">
        <v>300</v>
      </c>
    </row>
    <row r="134" spans="1:36" s="35" customFormat="1" ht="15" x14ac:dyDescent="0.25">
      <c r="A134">
        <v>5.08</v>
      </c>
      <c r="B134">
        <v>3.78</v>
      </c>
      <c r="C134">
        <v>1.74</v>
      </c>
      <c r="D134" s="20">
        <f t="shared" si="41"/>
        <v>3.6113301929212804E-2</v>
      </c>
      <c r="E134" s="17">
        <f>IF(OR($A134="",$B134="",$C134=""),"",A134*'MPTO_working_3-way'!$I133)</f>
        <v>5.2634555738004014</v>
      </c>
      <c r="F134" s="21">
        <f>IF(OR($A134="",$B134="",$C134=""),"",B134*'MPTO_working_3-way'!$I133)</f>
        <v>3.9165082812924243</v>
      </c>
      <c r="G134" s="22">
        <f>IF(OR($A134="",$B134="",$C134=""),"",C134*'MPTO_working_3-way'!$I133)</f>
        <v>1.8028371453568304</v>
      </c>
      <c r="H134" s="17">
        <f>IF(OR($A134="",$B134="",$C134=""),"",'MPTO_working_3-way'!E133)</f>
        <v>5.4108857145078071</v>
      </c>
      <c r="I134" s="21">
        <f>IF(OR($A134="",$B134="",$C134=""),"",'MPTO_working_3-way'!F133)</f>
        <v>3.9602000333768244</v>
      </c>
      <c r="J134" s="22">
        <f>IF(OR($A134="",$B134="",$C134=""),"",'MPTO_working_3-way'!G133)</f>
        <v>1.7772252538697475</v>
      </c>
      <c r="K134" s="17">
        <f>IF(OR($A134="",$B134="",$C134=""),"",'OddsRatio_working_3-way'!H133)</f>
        <v>5.3364602137573041</v>
      </c>
      <c r="L134" s="21">
        <f>IF(OR($A134="",$B134="",$C134=""),"",'OddsRatio_working_3-way'!I133)</f>
        <v>3.9547449495699274</v>
      </c>
      <c r="M134" s="22">
        <f>IF(OR($A134="",$B134="",$C134=""),"",'OddsRatio_working_3-way'!J133)</f>
        <v>1.786514842691276</v>
      </c>
      <c r="N134" s="23">
        <f t="shared" si="42"/>
        <v>18.99892543935665</v>
      </c>
      <c r="O134" s="24">
        <f t="shared" si="43"/>
        <v>25.532947415854974</v>
      </c>
      <c r="P134" s="24">
        <f t="shared" si="44"/>
        <v>55.468127144788383</v>
      </c>
      <c r="Q134" t="s">
        <v>230</v>
      </c>
      <c r="R134" t="s">
        <v>227</v>
      </c>
      <c r="S134" s="48" t="s">
        <v>451</v>
      </c>
      <c r="T134" s="35">
        <v>100</v>
      </c>
      <c r="U134" s="35">
        <f t="shared" si="45"/>
        <v>51.219512195121943</v>
      </c>
      <c r="V134" s="35">
        <f t="shared" si="46"/>
        <v>67.948717948717942</v>
      </c>
      <c r="W134" s="35">
        <f t="shared" si="47"/>
        <v>77.375565610859724</v>
      </c>
      <c r="X134" s="35">
        <f t="shared" si="48"/>
        <v>54.67571644042232</v>
      </c>
      <c r="Y134" s="35">
        <f t="shared" si="49"/>
        <v>71.404922194018326</v>
      </c>
      <c r="Z134" s="35">
        <f t="shared" si="50"/>
        <v>80.831769856160093</v>
      </c>
      <c r="AA134" s="35">
        <f t="shared" si="51"/>
        <v>-3.456204245300377</v>
      </c>
      <c r="AB134" s="35">
        <f t="shared" si="52"/>
        <v>-3.4562042453003841</v>
      </c>
      <c r="AC134" s="35">
        <f t="shared" si="53"/>
        <v>-3.4562042453003698</v>
      </c>
      <c r="AD134" s="36"/>
      <c r="AE134" s="36"/>
      <c r="AF134">
        <v>1.81</v>
      </c>
      <c r="AG134">
        <v>2.0499999999999998</v>
      </c>
      <c r="AH134" s="36"/>
      <c r="AI134" s="36"/>
      <c r="AJ134" t="s">
        <v>270</v>
      </c>
    </row>
    <row r="135" spans="1:36" ht="15" x14ac:dyDescent="0.25">
      <c r="A135">
        <v>2.0499999999999998</v>
      </c>
      <c r="B135">
        <v>3.12</v>
      </c>
      <c r="C135">
        <v>4.42</v>
      </c>
      <c r="D135" s="20">
        <f t="shared" si="41"/>
        <v>3.4562042453003761E-2</v>
      </c>
      <c r="E135" s="17">
        <f>IF(OR($A135="",$B135="",$C135=""),"",A135*'MPTO_working_3-way'!$I134)</f>
        <v>2.1208521870286576</v>
      </c>
      <c r="F135" s="21">
        <f>IF(OR($A135="",$B135="",$C135=""),"",B135*'MPTO_working_3-way'!$I134)</f>
        <v>3.2278335724533718</v>
      </c>
      <c r="G135" s="22">
        <f>IF(OR($A135="",$B135="",$C135=""),"",C135*'MPTO_working_3-way'!$I134)</f>
        <v>4.5727642276422769</v>
      </c>
      <c r="H135" s="17">
        <f>IF(OR($A135="",$B135="",$C135=""),"",'MPTO_working_3-way'!E134)</f>
        <v>2.0995867715400163</v>
      </c>
      <c r="I135" s="21">
        <f>IF(OR($A135="",$B135="",$C135=""),"",'MPTO_working_3-way'!F134)</f>
        <v>3.2363282800222239</v>
      </c>
      <c r="J135" s="22">
        <f>IF(OR($A135="",$B135="",$C135=""),"",'MPTO_working_3-way'!G134)</f>
        <v>4.6571485680020563</v>
      </c>
      <c r="K135" s="17">
        <f>IF(OR($A135="",$B135="",$C135=""),"",'OddsRatio_working_3-way'!H134)</f>
        <v>2.1084767321458688</v>
      </c>
      <c r="L135" s="21">
        <f>IF(OR($A135="",$B135="",$C135=""),"",'OddsRatio_working_3-way'!I134)</f>
        <v>3.2380673068088028</v>
      </c>
      <c r="M135" s="22">
        <f>IF(OR($A135="",$B135="",$C135=""),"",'OddsRatio_working_3-way'!J134)</f>
        <v>4.6104670704179744</v>
      </c>
      <c r="N135" s="23">
        <f t="shared" si="42"/>
        <v>47.150857854031472</v>
      </c>
      <c r="O135" s="24">
        <f t="shared" si="43"/>
        <v>30.980531602809137</v>
      </c>
      <c r="P135" s="24">
        <f t="shared" si="44"/>
        <v>21.868610543159388</v>
      </c>
      <c r="Q135" t="s">
        <v>416</v>
      </c>
      <c r="R135" t="s">
        <v>418</v>
      </c>
      <c r="S135" s="48" t="s">
        <v>451</v>
      </c>
      <c r="T135" s="35">
        <v>100</v>
      </c>
      <c r="U135" s="35">
        <f t="shared" si="45"/>
        <v>75</v>
      </c>
      <c r="V135" s="35">
        <f t="shared" si="46"/>
        <v>73.544973544973558</v>
      </c>
      <c r="W135" s="35">
        <f t="shared" si="47"/>
        <v>47.916666666666671</v>
      </c>
      <c r="X135" s="35">
        <f t="shared" si="48"/>
        <v>78.538359788359784</v>
      </c>
      <c r="Y135" s="35">
        <f t="shared" si="49"/>
        <v>77.083333333333343</v>
      </c>
      <c r="Z135" s="35">
        <f t="shared" si="50"/>
        <v>51.455026455026463</v>
      </c>
      <c r="AA135" s="35">
        <f t="shared" si="51"/>
        <v>-3.5383597883597844</v>
      </c>
      <c r="AB135" s="35">
        <f t="shared" si="52"/>
        <v>-3.5383597883597844</v>
      </c>
      <c r="AC135" s="35">
        <f t="shared" si="53"/>
        <v>-3.5383597883597915</v>
      </c>
      <c r="AF135">
        <v>2.41</v>
      </c>
      <c r="AG135">
        <v>1.61</v>
      </c>
      <c r="AJ135" t="s">
        <v>270</v>
      </c>
    </row>
    <row r="136" spans="1:36" ht="15" x14ac:dyDescent="0.25">
      <c r="A136">
        <v>4</v>
      </c>
      <c r="B136">
        <v>3.78</v>
      </c>
      <c r="C136">
        <v>1.92</v>
      </c>
      <c r="D136" s="20">
        <f t="shared" si="41"/>
        <v>3.5383597883598128E-2</v>
      </c>
      <c r="E136" s="17">
        <f>IF(OR($A136="",$B136="",$C136=""),"",A136*'MPTO_working_3-way'!$I135)</f>
        <v>4.1415343915343925</v>
      </c>
      <c r="F136" s="21">
        <f>IF(OR($A136="",$B136="",$C136=""),"",B136*'MPTO_working_3-way'!$I135)</f>
        <v>3.9137500000000007</v>
      </c>
      <c r="G136" s="22">
        <f>IF(OR($A136="",$B136="",$C136=""),"",C136*'MPTO_working_3-way'!$I135)</f>
        <v>1.9879365079365083</v>
      </c>
      <c r="H136" s="17">
        <f>IF(OR($A136="",$B136="",$C136=""),"",'MPTO_working_3-way'!E135)</f>
        <v>4.1980564553447488</v>
      </c>
      <c r="I136" s="21">
        <f>IF(OR($A136="",$B136="",$C136=""),"",'MPTO_working_3-way'!F135)</f>
        <v>3.956389010030529</v>
      </c>
      <c r="J136" s="22">
        <f>IF(OR($A136="",$B136="",$C136=""),"",'MPTO_working_3-way'!G135)</f>
        <v>1.9644867908185364</v>
      </c>
      <c r="K136" s="17">
        <f>IF(OR($A136="",$B136="",$C136=""),"",'OddsRatio_working_3-way'!H135)</f>
        <v>4.1742834835694369</v>
      </c>
      <c r="L136" s="21">
        <f>IF(OR($A136="",$B136="",$C136=""),"",'OddsRatio_working_3-way'!I135)</f>
        <v>3.941502694774345</v>
      </c>
      <c r="M136" s="22">
        <f>IF(OR($A136="",$B136="",$C136=""),"",'OddsRatio_working_3-way'!J135)</f>
        <v>1.973446934961294</v>
      </c>
      <c r="N136" s="23">
        <f t="shared" si="42"/>
        <v>24.145640370488657</v>
      </c>
      <c r="O136" s="24">
        <f t="shared" si="43"/>
        <v>25.550942190993286</v>
      </c>
      <c r="P136" s="24">
        <f t="shared" si="44"/>
        <v>50.303417438518039</v>
      </c>
      <c r="Q136" t="s">
        <v>185</v>
      </c>
      <c r="R136" t="s">
        <v>231</v>
      </c>
      <c r="S136" s="48" t="s">
        <v>451</v>
      </c>
      <c r="T136" s="35">
        <v>100</v>
      </c>
      <c r="U136" s="35">
        <f t="shared" si="45"/>
        <v>75.609756097560975</v>
      </c>
      <c r="V136" s="35">
        <f t="shared" si="46"/>
        <v>74.025974025974023</v>
      </c>
      <c r="W136" s="35">
        <f t="shared" si="47"/>
        <v>46.808510638297875</v>
      </c>
      <c r="X136" s="35">
        <f t="shared" si="48"/>
        <v>79.165515335728102</v>
      </c>
      <c r="Y136" s="35">
        <f t="shared" si="49"/>
        <v>77.58173326414115</v>
      </c>
      <c r="Z136" s="35">
        <f t="shared" si="50"/>
        <v>50.364269876464995</v>
      </c>
      <c r="AA136" s="35">
        <f t="shared" si="51"/>
        <v>-3.555759238167127</v>
      </c>
      <c r="AB136" s="35">
        <f t="shared" si="52"/>
        <v>-3.555759238167127</v>
      </c>
      <c r="AC136" s="35">
        <f t="shared" si="53"/>
        <v>-3.5557592381671199</v>
      </c>
      <c r="AF136">
        <v>1.68</v>
      </c>
      <c r="AG136">
        <v>2.25</v>
      </c>
      <c r="AJ136" t="s">
        <v>270</v>
      </c>
    </row>
    <row r="137" spans="1:36" ht="15" x14ac:dyDescent="0.25">
      <c r="A137">
        <v>4.0999999999999996</v>
      </c>
      <c r="B137">
        <v>3.85</v>
      </c>
      <c r="C137">
        <v>1.88</v>
      </c>
      <c r="D137" s="20">
        <f t="shared" si="41"/>
        <v>3.555759238167111E-2</v>
      </c>
      <c r="E137" s="17">
        <f>IF(OR($A137="",$B137="",$C137=""),"",A137*'MPTO_working_3-way'!$I136)</f>
        <v>4.2457861287648511</v>
      </c>
      <c r="F137" s="21">
        <f>IF(OR($A137="",$B137="",$C137=""),"",B137*'MPTO_working_3-way'!$I136)</f>
        <v>3.9868967306694341</v>
      </c>
      <c r="G137" s="22">
        <f>IF(OR($A137="",$B137="",$C137=""),"",C137*'MPTO_working_3-way'!$I136)</f>
        <v>1.9468482736775417</v>
      </c>
      <c r="H137" s="17">
        <f>IF(OR($A137="",$B137="",$C137=""),"",'MPTO_working_3-way'!E136)</f>
        <v>4.3094177783801557</v>
      </c>
      <c r="I137" s="21">
        <f>IF(OR($A137="",$B137="",$C137=""),"",'MPTO_working_3-way'!F136)</f>
        <v>4.0340843181323853</v>
      </c>
      <c r="J137" s="22">
        <f>IF(OR($A137="",$B137="",$C137=""),"",'MPTO_working_3-way'!G136)</f>
        <v>1.9228463189905785</v>
      </c>
      <c r="K137" s="17">
        <f>IF(OR($A137="",$B137="",$C137=""),"",'OddsRatio_working_3-way'!H136)</f>
        <v>4.2827783192017028</v>
      </c>
      <c r="L137" s="21">
        <f>IF(OR($A137="",$B137="",$C137=""),"",'OddsRatio_working_3-way'!I136)</f>
        <v>4.0180381321693091</v>
      </c>
      <c r="M137" s="22">
        <f>IF(OR($A137="",$B137="",$C137=""),"",'OddsRatio_working_3-way'!J136)</f>
        <v>1.9318854583540317</v>
      </c>
      <c r="N137" s="23">
        <f t="shared" si="42"/>
        <v>23.552764309654751</v>
      </c>
      <c r="O137" s="24">
        <f t="shared" si="43"/>
        <v>25.082164589502458</v>
      </c>
      <c r="P137" s="24">
        <f t="shared" si="44"/>
        <v>51.365071100842805</v>
      </c>
      <c r="Q137" t="s">
        <v>228</v>
      </c>
      <c r="R137" t="s">
        <v>203</v>
      </c>
      <c r="S137" s="48" t="s">
        <v>451</v>
      </c>
      <c r="T137" s="35">
        <v>100</v>
      </c>
      <c r="U137" s="35">
        <f t="shared" si="45"/>
        <v>53.271028037383175</v>
      </c>
      <c r="V137" s="35">
        <f t="shared" si="46"/>
        <v>68.051118210862612</v>
      </c>
      <c r="W137" s="35">
        <f t="shared" si="47"/>
        <v>75.186104218362274</v>
      </c>
      <c r="X137" s="35">
        <f t="shared" si="48"/>
        <v>56.762777570775093</v>
      </c>
      <c r="Y137" s="35">
        <f t="shared" si="49"/>
        <v>71.542867744254536</v>
      </c>
      <c r="Z137" s="35">
        <f t="shared" si="50"/>
        <v>78.677853751754199</v>
      </c>
      <c r="AA137" s="35">
        <f t="shared" si="51"/>
        <v>-3.4917495333919177</v>
      </c>
      <c r="AB137" s="35">
        <f t="shared" si="52"/>
        <v>-3.4917495333919248</v>
      </c>
      <c r="AC137" s="35">
        <f t="shared" si="53"/>
        <v>-3.4917495333919248</v>
      </c>
      <c r="AF137">
        <v>1.89</v>
      </c>
      <c r="AG137">
        <v>1.98</v>
      </c>
      <c r="AJ137" t="s">
        <v>270</v>
      </c>
    </row>
    <row r="138" spans="1:36" ht="15" x14ac:dyDescent="0.25">
      <c r="A138">
        <v>2.14</v>
      </c>
      <c r="B138">
        <v>3.13</v>
      </c>
      <c r="C138">
        <v>4.03</v>
      </c>
      <c r="D138" s="20">
        <f t="shared" si="41"/>
        <v>3.491749533391908E-2</v>
      </c>
      <c r="E138" s="17">
        <f>IF(OR($A138="",$B138="",$C138=""),"",A138*'MPTO_working_3-way'!$I137)</f>
        <v>2.2147234400145868</v>
      </c>
      <c r="F138" s="21">
        <f>IF(OR($A138="",$B138="",$C138=""),"",B138*'MPTO_working_3-way'!$I137)</f>
        <v>3.2392917603951665</v>
      </c>
      <c r="G138" s="22">
        <f>IF(OR($A138="",$B138="",$C138=""),"",C138*'MPTO_working_3-way'!$I137)</f>
        <v>4.170717506195694</v>
      </c>
      <c r="H138" s="17">
        <f>IF(OR($A138="",$B138="",$C138=""),"",'MPTO_working_3-way'!E137)</f>
        <v>2.194664288436377</v>
      </c>
      <c r="I138" s="21">
        <f>IF(OR($A138="",$B138="",$C138=""),"",'MPTO_working_3-way'!F137)</f>
        <v>3.2483388919539093</v>
      </c>
      <c r="J138" s="22">
        <f>IF(OR($A138="",$B138="",$C138=""),"",'MPTO_working_3-way'!G137)</f>
        <v>4.2283335159073854</v>
      </c>
      <c r="K138" s="17">
        <f>IF(OR($A138="",$B138="",$C138=""),"",'OddsRatio_working_3-way'!H137)</f>
        <v>2.2031417816814343</v>
      </c>
      <c r="L138" s="21">
        <f>IF(OR($A138="",$B138="",$C138=""),"",'OddsRatio_working_3-way'!I137)</f>
        <v>3.2479754341942586</v>
      </c>
      <c r="M138" s="22">
        <f>IF(OR($A138="",$B138="",$C138=""),"",'OddsRatio_working_3-way'!J137)</f>
        <v>4.1978242092059181</v>
      </c>
      <c r="N138" s="23">
        <f t="shared" si="42"/>
        <v>45.152364486349306</v>
      </c>
      <c r="O138" s="24">
        <f t="shared" si="43"/>
        <v>30.870945687152563</v>
      </c>
      <c r="P138" s="24">
        <f t="shared" si="44"/>
        <v>23.976689826498145</v>
      </c>
      <c r="Q138" t="s">
        <v>232</v>
      </c>
      <c r="R138" t="s">
        <v>415</v>
      </c>
      <c r="S138" s="48" t="s">
        <v>451</v>
      </c>
      <c r="T138" s="35">
        <v>100</v>
      </c>
      <c r="U138" s="35">
        <f t="shared" si="45"/>
        <v>73.614775725593674</v>
      </c>
      <c r="V138" s="35">
        <f t="shared" si="46"/>
        <v>71.264367816091948</v>
      </c>
      <c r="W138" s="35">
        <f t="shared" si="47"/>
        <v>51.690821256038639</v>
      </c>
      <c r="X138" s="35">
        <f t="shared" si="48"/>
        <v>77.044810927869406</v>
      </c>
      <c r="Y138" s="35">
        <f t="shared" si="49"/>
        <v>74.694403018367694</v>
      </c>
      <c r="Z138" s="35">
        <f t="shared" si="50"/>
        <v>55.120856458314371</v>
      </c>
      <c r="AA138" s="35">
        <f t="shared" si="51"/>
        <v>-3.4300352022757323</v>
      </c>
      <c r="AB138" s="35">
        <f t="shared" si="52"/>
        <v>-3.4300352022757465</v>
      </c>
      <c r="AC138" s="35">
        <f t="shared" si="53"/>
        <v>-3.4300352022757323</v>
      </c>
      <c r="AF138">
        <v>2.42</v>
      </c>
      <c r="AG138">
        <v>1.6</v>
      </c>
      <c r="AJ138" t="s">
        <v>270</v>
      </c>
    </row>
    <row r="139" spans="1:36" ht="15" x14ac:dyDescent="0.25">
      <c r="A139">
        <v>3.79</v>
      </c>
      <c r="B139">
        <v>3.48</v>
      </c>
      <c r="C139">
        <v>2.0699999999999998</v>
      </c>
      <c r="D139" s="20">
        <f t="shared" si="41"/>
        <v>3.4300352022757163E-2</v>
      </c>
      <c r="E139" s="17">
        <f>IF(OR($A139="",$B139="",$C139=""),"",A139*'MPTO_working_3-way'!$I138)</f>
        <v>3.9199983341662499</v>
      </c>
      <c r="F139" s="21">
        <f>IF(OR($A139="",$B139="",$C139=""),"",B139*'MPTO_working_3-way'!$I138)</f>
        <v>3.599365225039195</v>
      </c>
      <c r="G139" s="22">
        <f>IF(OR($A139="",$B139="",$C139=""),"",C139*'MPTO_working_3-way'!$I138)</f>
        <v>2.1410017286871073</v>
      </c>
      <c r="H139" s="17">
        <f>IF(OR($A139="",$B139="",$C139=""),"",'MPTO_working_3-way'!E138)</f>
        <v>3.9616701743958598</v>
      </c>
      <c r="I139" s="21">
        <f>IF(OR($A139="",$B139="",$C139=""),"",'MPTO_working_3-way'!F138)</f>
        <v>3.6242011971621948</v>
      </c>
      <c r="J139" s="22">
        <f>IF(OR($A139="",$B139="",$C139=""),"",'MPTO_working_3-way'!G138)</f>
        <v>2.1201787863181059</v>
      </c>
      <c r="K139" s="17">
        <f>IF(OR($A139="",$B139="",$C139=""),"",'OddsRatio_working_3-way'!H138)</f>
        <v>3.9427139354001275</v>
      </c>
      <c r="L139" s="21">
        <f>IF(OR($A139="",$B139="",$C139=""),"",'OddsRatio_working_3-way'!I138)</f>
        <v>3.6157457203556698</v>
      </c>
      <c r="M139" s="22">
        <f>IF(OR($A139="",$B139="",$C139=""),"",'OddsRatio_working_3-way'!J138)</f>
        <v>2.1285677099921636</v>
      </c>
      <c r="N139" s="23">
        <f t="shared" si="42"/>
        <v>25.510214922392088</v>
      </c>
      <c r="O139" s="24">
        <f t="shared" si="43"/>
        <v>27.782676596513223</v>
      </c>
      <c r="P139" s="24">
        <f t="shared" si="44"/>
        <v>46.7071084810947</v>
      </c>
      <c r="Q139" t="s">
        <v>417</v>
      </c>
      <c r="R139" t="s">
        <v>233</v>
      </c>
      <c r="S139" s="48" t="s">
        <v>451</v>
      </c>
      <c r="T139" s="35">
        <v>100</v>
      </c>
      <c r="U139" s="35">
        <f t="shared" si="45"/>
        <v>16.666666666666668</v>
      </c>
      <c r="V139" s="35">
        <f t="shared" si="46"/>
        <v>85.835694050991506</v>
      </c>
      <c r="W139" s="35">
        <f t="shared" si="47"/>
        <v>93.481095176010427</v>
      </c>
      <c r="X139" s="35">
        <f t="shared" si="48"/>
        <v>20.683210772998066</v>
      </c>
      <c r="Y139" s="35">
        <f t="shared" si="49"/>
        <v>89.852238157322901</v>
      </c>
      <c r="Z139" s="35">
        <f t="shared" si="50"/>
        <v>97.497639282341837</v>
      </c>
      <c r="AA139" s="35">
        <f t="shared" si="51"/>
        <v>-4.0165441063313985</v>
      </c>
      <c r="AB139" s="35">
        <f t="shared" si="52"/>
        <v>-4.0165441063313949</v>
      </c>
      <c r="AC139" s="35">
        <f t="shared" si="53"/>
        <v>-4.0165441063314091</v>
      </c>
      <c r="AF139">
        <v>1.93</v>
      </c>
      <c r="AG139">
        <v>1.94</v>
      </c>
      <c r="AJ139" t="s">
        <v>270</v>
      </c>
    </row>
    <row r="140" spans="1:36" ht="15" x14ac:dyDescent="0.25">
      <c r="A140">
        <v>1.2</v>
      </c>
      <c r="B140">
        <v>7.06</v>
      </c>
      <c r="C140">
        <v>15.34</v>
      </c>
      <c r="D140" s="20">
        <f t="shared" si="41"/>
        <v>4.01654410633141E-2</v>
      </c>
      <c r="E140" s="17">
        <f>IF(OR($A140="",$B140="",$C140=""),"",A140*'MPTO_working_3-way'!$I139)</f>
        <v>1.248198529275977</v>
      </c>
      <c r="F140" s="21">
        <f>IF(OR($A140="",$B140="",$C140=""),"",B140*'MPTO_working_3-way'!$I139)</f>
        <v>7.3435680139069968</v>
      </c>
      <c r="G140" s="22">
        <f>IF(OR($A140="",$B140="",$C140=""),"",C140*'MPTO_working_3-way'!$I139)</f>
        <v>15.956137865911238</v>
      </c>
      <c r="H140" s="17">
        <f>IF(OR($A140="",$B140="",$C140=""),"",'MPTO_working_3-way'!E139)</f>
        <v>1.2195942158389756</v>
      </c>
      <c r="I140" s="21">
        <f>IF(OR($A140="",$B140="",$C140=""),"",'MPTO_working_3-way'!F139)</f>
        <v>7.796992565406665</v>
      </c>
      <c r="J140" s="22">
        <f>IF(OR($A140="",$B140="",$C140=""),"",'MPTO_working_3-way'!G139)</f>
        <v>19.304807665646017</v>
      </c>
      <c r="K140" s="17">
        <f>IF(OR($A140="",$B140="",$C140=""),"",'OddsRatio_working_3-way'!H139)</f>
        <v>1.226866621446735</v>
      </c>
      <c r="L140" s="21">
        <f>IF(OR($A140="",$B140="",$C140=""),"",'OddsRatio_working_3-way'!I139)</f>
        <v>7.8740586298360808</v>
      </c>
      <c r="M140" s="22">
        <f>IF(OR($A140="",$B140="",$C140=""),"",'OddsRatio_working_3-way'!J139)</f>
        <v>17.266336757730926</v>
      </c>
      <c r="N140" s="23">
        <f t="shared" si="42"/>
        <v>80.115460525342414</v>
      </c>
      <c r="O140" s="24">
        <f t="shared" si="43"/>
        <v>13.61735872951996</v>
      </c>
      <c r="P140" s="24">
        <f t="shared" si="44"/>
        <v>6.2671807451376083</v>
      </c>
      <c r="Q140" t="s">
        <v>235</v>
      </c>
      <c r="R140" t="s">
        <v>229</v>
      </c>
      <c r="S140" s="48" t="s">
        <v>451</v>
      </c>
      <c r="T140" s="35">
        <v>100</v>
      </c>
      <c r="U140" s="35">
        <f t="shared" si="45"/>
        <v>38.271604938271601</v>
      </c>
      <c r="V140" s="35">
        <f t="shared" si="46"/>
        <v>70.501474926253692</v>
      </c>
      <c r="W140" s="35">
        <f t="shared" si="47"/>
        <v>85.052316890881897</v>
      </c>
      <c r="X140" s="35">
        <f t="shared" si="48"/>
        <v>44.446208182864396</v>
      </c>
      <c r="Y140" s="35">
        <f t="shared" si="49"/>
        <v>76.676078170846466</v>
      </c>
      <c r="Z140" s="35">
        <f t="shared" si="50"/>
        <v>91.226920135474714</v>
      </c>
      <c r="AA140" s="35">
        <f t="shared" si="51"/>
        <v>-6.1746032445927952</v>
      </c>
      <c r="AB140" s="35">
        <f t="shared" si="52"/>
        <v>-6.1746032445927739</v>
      </c>
      <c r="AC140" s="35">
        <f t="shared" si="53"/>
        <v>-6.1746032445928165</v>
      </c>
      <c r="AF140">
        <v>1.58</v>
      </c>
      <c r="AG140">
        <v>2.4300000000000002</v>
      </c>
      <c r="AJ140" t="s">
        <v>270</v>
      </c>
    </row>
    <row r="141" spans="1:36" ht="15" x14ac:dyDescent="0.25">
      <c r="A141">
        <v>1.62</v>
      </c>
      <c r="B141">
        <v>3.39</v>
      </c>
      <c r="C141">
        <v>6.69</v>
      </c>
      <c r="D141" s="20">
        <f t="shared" si="41"/>
        <v>6.1746032445928023E-2</v>
      </c>
      <c r="E141" s="17">
        <f>IF(OR($A141="",$B141="",$C141=""),"",A141*'MPTO_working_3-way'!$I140)</f>
        <v>1.7200285725624036</v>
      </c>
      <c r="F141" s="21">
        <f>IF(OR($A141="",$B141="",$C141=""),"",B141*'MPTO_working_3-way'!$I140)</f>
        <v>3.5993190499916961</v>
      </c>
      <c r="G141" s="22">
        <f>IF(OR($A141="",$B141="",$C141=""),"",C141*'MPTO_working_3-way'!$I140)</f>
        <v>7.1030809570632591</v>
      </c>
      <c r="H141" s="17">
        <f>IF(OR($A141="",$B141="",$C141=""),"",'MPTO_working_3-way'!E140)</f>
        <v>1.6758785807397685</v>
      </c>
      <c r="I141" s="21">
        <f>IF(OR($A141="",$B141="",$C141=""),"",'MPTO_working_3-way'!F140)</f>
        <v>3.6442718398066027</v>
      </c>
      <c r="J141" s="22">
        <f>IF(OR($A141="",$B141="",$C141=""),"",'MPTO_working_3-way'!G140)</f>
        <v>7.7582636591580325</v>
      </c>
      <c r="K141" s="17">
        <f>IF(OR($A141="",$B141="",$C141=""),"",'OddsRatio_working_3-way'!H140)</f>
        <v>1.6916505471570134</v>
      </c>
      <c r="L141" s="21">
        <f>IF(OR($A141="",$B141="",$C141=""),"",'OddsRatio_working_3-way'!I140)</f>
        <v>3.6662013027504217</v>
      </c>
      <c r="M141" s="22">
        <f>IF(OR($A141="",$B141="",$C141=""),"",'OddsRatio_working_3-way'!J140)</f>
        <v>7.3475671182635587</v>
      </c>
      <c r="N141" s="23">
        <f t="shared" si="42"/>
        <v>58.13856908843411</v>
      </c>
      <c r="O141" s="24">
        <f t="shared" si="43"/>
        <v>27.783033015711879</v>
      </c>
      <c r="P141" s="24">
        <f t="shared" si="44"/>
        <v>14.078397895854</v>
      </c>
      <c r="Q141" t="s">
        <v>374</v>
      </c>
      <c r="R141" t="s">
        <v>373</v>
      </c>
      <c r="S141" s="48" t="s">
        <v>451</v>
      </c>
      <c r="T141" s="35">
        <v>100</v>
      </c>
      <c r="U141" s="35">
        <f t="shared" si="45"/>
        <v>79.591836734693885</v>
      </c>
      <c r="V141" s="35">
        <f t="shared" si="46"/>
        <v>73.190348525469176</v>
      </c>
      <c r="W141" s="35">
        <f t="shared" si="47"/>
        <v>41.176470588235297</v>
      </c>
      <c r="X141" s="35">
        <f t="shared" si="48"/>
        <v>85.633180886295548</v>
      </c>
      <c r="Y141" s="35">
        <f t="shared" si="49"/>
        <v>79.231692677070825</v>
      </c>
      <c r="Z141" s="35">
        <f t="shared" si="50"/>
        <v>47.217814739836953</v>
      </c>
      <c r="AA141" s="35">
        <f t="shared" si="51"/>
        <v>-6.0413441516016633</v>
      </c>
      <c r="AB141" s="35">
        <f t="shared" si="52"/>
        <v>-6.0413441516016491</v>
      </c>
      <c r="AC141" s="35">
        <f t="shared" si="53"/>
        <v>-6.0413441516016562</v>
      </c>
      <c r="AF141">
        <v>2.46</v>
      </c>
      <c r="AG141">
        <v>1.54</v>
      </c>
      <c r="AJ141" t="s">
        <v>273</v>
      </c>
    </row>
    <row r="142" spans="1:36" ht="15" x14ac:dyDescent="0.25">
      <c r="A142">
        <v>4.9000000000000004</v>
      </c>
      <c r="B142">
        <v>3.73</v>
      </c>
      <c r="C142">
        <v>1.7</v>
      </c>
      <c r="D142" s="20">
        <f t="shared" si="41"/>
        <v>6.0413441516016686E-2</v>
      </c>
      <c r="E142" s="17">
        <f>IF(OR($A142="",$B142="",$C142=""),"",A142*'MPTO_working_3-way'!$I141)</f>
        <v>5.1960258634284822</v>
      </c>
      <c r="F142" s="21">
        <f>IF(OR($A142="",$B142="",$C142=""),"",B142*'MPTO_working_3-way'!$I141)</f>
        <v>3.9553421368547421</v>
      </c>
      <c r="G142" s="22">
        <f>IF(OR($A142="",$B142="",$C142=""),"",C142*'MPTO_working_3-way'!$I141)</f>
        <v>1.8027028505772282</v>
      </c>
      <c r="H142" s="17">
        <f>IF(OR($A142="",$B142="",$C142=""),"",'MPTO_working_3-way'!E141)</f>
        <v>5.4364425314506688</v>
      </c>
      <c r="I142" s="21">
        <f>IF(OR($A142="",$B142="",$C142=""),"",'MPTO_working_3-way'!F141)</f>
        <v>4.0329296626559197</v>
      </c>
      <c r="J142" s="22">
        <f>IF(OR($A142="",$B142="",$C142=""),"",'MPTO_working_3-way'!G141)</f>
        <v>1.7602612838714429</v>
      </c>
      <c r="K142" s="17">
        <f>IF(OR($A142="",$B142="",$C142=""),"",'OddsRatio_working_3-way'!H141)</f>
        <v>5.3180604490008854</v>
      </c>
      <c r="L142" s="21">
        <f>IF(OR($A142="",$B142="",$C142=""),"",'OddsRatio_working_3-way'!I141)</f>
        <v>4.0226423143006196</v>
      </c>
      <c r="M142" s="22">
        <f>IF(OR($A142="",$B142="",$C142=""),"",'OddsRatio_working_3-way'!J141)</f>
        <v>1.775036490846313</v>
      </c>
      <c r="N142" s="23">
        <f t="shared" si="42"/>
        <v>19.245477722471772</v>
      </c>
      <c r="O142" s="24">
        <f t="shared" si="43"/>
        <v>25.282262959815466</v>
      </c>
      <c r="P142" s="24">
        <f t="shared" si="44"/>
        <v>55.472259317712755</v>
      </c>
      <c r="Q142" t="s">
        <v>420</v>
      </c>
      <c r="R142" t="s">
        <v>240</v>
      </c>
      <c r="S142" s="48" t="s">
        <v>451</v>
      </c>
      <c r="T142" s="35">
        <v>100</v>
      </c>
      <c r="U142" s="35">
        <f t="shared" si="45"/>
        <v>79.123173277661792</v>
      </c>
      <c r="V142" s="35">
        <f t="shared" si="46"/>
        <v>72.29916897506925</v>
      </c>
      <c r="W142" s="35">
        <f t="shared" si="47"/>
        <v>42.528735632183903</v>
      </c>
      <c r="X142" s="35">
        <f t="shared" si="48"/>
        <v>85.17209539274684</v>
      </c>
      <c r="Y142" s="35">
        <f t="shared" si="49"/>
        <v>78.348091090154298</v>
      </c>
      <c r="Z142" s="35">
        <f t="shared" si="50"/>
        <v>48.577657747268951</v>
      </c>
      <c r="AA142" s="35">
        <f t="shared" si="51"/>
        <v>-6.0489221150850483</v>
      </c>
      <c r="AB142" s="35">
        <f t="shared" si="52"/>
        <v>-6.0489221150850483</v>
      </c>
      <c r="AC142" s="35">
        <f t="shared" si="53"/>
        <v>-6.0489221150850483</v>
      </c>
      <c r="AF142">
        <v>2.0299999999999998</v>
      </c>
      <c r="AG142">
        <v>1.79</v>
      </c>
      <c r="AJ142" t="s">
        <v>273</v>
      </c>
    </row>
    <row r="143" spans="1:36" ht="15" x14ac:dyDescent="0.25">
      <c r="A143">
        <v>4.79</v>
      </c>
      <c r="B143">
        <v>3.61</v>
      </c>
      <c r="C143">
        <v>1.74</v>
      </c>
      <c r="D143" s="20">
        <f t="shared" si="41"/>
        <v>6.0489221150850536E-2</v>
      </c>
      <c r="E143" s="17">
        <f>IF(OR($A143="",$B143="",$C143=""),"",A143*'MPTO_working_3-way'!$I142)</f>
        <v>5.079743369312574</v>
      </c>
      <c r="F143" s="21">
        <f>IF(OR($A143="",$B143="",$C143=""),"",B143*'MPTO_working_3-way'!$I142)</f>
        <v>3.8283660883545703</v>
      </c>
      <c r="G143" s="22">
        <f>IF(OR($A143="",$B143="",$C143=""),"",C143*'MPTO_working_3-way'!$I142)</f>
        <v>1.8452512448024798</v>
      </c>
      <c r="H143" s="17">
        <f>IF(OR($A143="",$B143="",$C143=""),"",'MPTO_working_3-way'!E142)</f>
        <v>5.3020809311165538</v>
      </c>
      <c r="I143" s="21">
        <f>IF(OR($A143="",$B143="",$C143=""),"",'MPTO_working_3-way'!F142)</f>
        <v>3.8933951569470522</v>
      </c>
      <c r="J143" s="22">
        <f>IF(OR($A143="",$B143="",$C143=""),"",'MPTO_working_3-way'!G142)</f>
        <v>1.8032653060572157</v>
      </c>
      <c r="K143" s="17">
        <f>IF(OR($A143="",$B143="",$C143=""),"",'OddsRatio_working_3-way'!H142)</f>
        <v>5.1905117623457251</v>
      </c>
      <c r="L143" s="21">
        <f>IF(OR($A143="",$B143="",$C143=""),"",'OddsRatio_working_3-way'!I142)</f>
        <v>3.8858141687921748</v>
      </c>
      <c r="M143" s="22">
        <f>IF(OR($A143="",$B143="",$C143=""),"",'OddsRatio_working_3-way'!J142)</f>
        <v>1.8182001857878198</v>
      </c>
      <c r="N143" s="23">
        <f t="shared" si="42"/>
        <v>19.686033866221216</v>
      </c>
      <c r="O143" s="24">
        <f t="shared" si="43"/>
        <v>26.120803938836463</v>
      </c>
      <c r="P143" s="24">
        <f t="shared" si="44"/>
        <v>54.19316219494231</v>
      </c>
      <c r="Q143" t="s">
        <v>238</v>
      </c>
      <c r="R143" t="s">
        <v>241</v>
      </c>
      <c r="S143" s="48" t="s">
        <v>451</v>
      </c>
      <c r="T143" s="35">
        <v>100</v>
      </c>
      <c r="U143" s="35">
        <f t="shared" si="45"/>
        <v>21.259842519685037</v>
      </c>
      <c r="V143" s="35">
        <f t="shared" si="46"/>
        <v>81.751824817518241</v>
      </c>
      <c r="W143" s="35">
        <f t="shared" si="47"/>
        <v>90.990990990990994</v>
      </c>
      <c r="X143" s="35">
        <f t="shared" si="48"/>
        <v>27.257184191490762</v>
      </c>
      <c r="Y143" s="35">
        <f t="shared" si="49"/>
        <v>87.749166489323954</v>
      </c>
      <c r="Z143" s="35">
        <f t="shared" si="50"/>
        <v>96.988332662796708</v>
      </c>
      <c r="AA143" s="35">
        <f t="shared" si="51"/>
        <v>-5.9973416718057244</v>
      </c>
      <c r="AB143" s="35">
        <f t="shared" si="52"/>
        <v>-5.9973416718057138</v>
      </c>
      <c r="AC143" s="35">
        <f t="shared" si="53"/>
        <v>-5.9973416718057138</v>
      </c>
      <c r="AF143">
        <v>1.84</v>
      </c>
      <c r="AG143">
        <v>1.96</v>
      </c>
      <c r="AJ143" t="s">
        <v>273</v>
      </c>
    </row>
    <row r="144" spans="1:36" ht="15" x14ac:dyDescent="0.25">
      <c r="A144">
        <v>1.27</v>
      </c>
      <c r="B144">
        <v>5.48</v>
      </c>
      <c r="C144">
        <v>11.1</v>
      </c>
      <c r="D144" s="20">
        <f t="shared" si="41"/>
        <v>5.9973416718057226E-2</v>
      </c>
      <c r="E144" s="17">
        <f>IF(OR($A144="",$B144="",$C144=""),"",A144*'MPTO_working_3-way'!$I143)</f>
        <v>1.3461662392319327</v>
      </c>
      <c r="F144" s="21">
        <f>IF(OR($A144="",$B144="",$C144=""),"",B144*'MPTO_working_3-way'!$I143)</f>
        <v>5.8086543236149542</v>
      </c>
      <c r="G144" s="22">
        <f>IF(OR($A144="",$B144="",$C144=""),"",C144*'MPTO_working_3-way'!$I143)</f>
        <v>11.765704925570434</v>
      </c>
      <c r="H144" s="17">
        <f>IF(OR($A144="",$B144="",$C144=""),"",'MPTO_working_3-way'!E143)</f>
        <v>1.3030836606111094</v>
      </c>
      <c r="I144" s="21">
        <f>IF(OR($A144="",$B144="",$C144=""),"",'MPTO_working_3-way'!F143)</f>
        <v>6.1542016614813981</v>
      </c>
      <c r="J144" s="22">
        <f>IF(OR($A144="",$B144="",$C144=""),"",'MPTO_working_3-way'!G143)</f>
        <v>14.265548672392057</v>
      </c>
      <c r="K144" s="17">
        <f>IF(OR($A144="",$B144="",$C144=""),"",'OddsRatio_working_3-way'!H143)</f>
        <v>1.3144198849806197</v>
      </c>
      <c r="L144" s="21">
        <f>IF(OR($A144="",$B144="",$C144=""),"",'OddsRatio_working_3-way'!I143)</f>
        <v>6.2170410544932446</v>
      </c>
      <c r="M144" s="22">
        <f>IF(OR($A144="",$B144="",$C144=""),"",'OddsRatio_working_3-way'!J143)</f>
        <v>12.761632734460214</v>
      </c>
      <c r="N144" s="23">
        <f t="shared" si="42"/>
        <v>74.285030396435957</v>
      </c>
      <c r="O144" s="24">
        <f t="shared" si="43"/>
        <v>17.215691350998842</v>
      </c>
      <c r="P144" s="24">
        <f t="shared" si="44"/>
        <v>8.4992782525651958</v>
      </c>
      <c r="Q144" t="s">
        <v>242</v>
      </c>
      <c r="R144" t="s">
        <v>213</v>
      </c>
      <c r="S144" s="48" t="s">
        <v>451</v>
      </c>
      <c r="T144" s="35">
        <v>100</v>
      </c>
      <c r="U144" s="35">
        <f t="shared" si="45"/>
        <v>82.30088495575221</v>
      </c>
      <c r="V144" s="35">
        <f t="shared" si="46"/>
        <v>76.470588235294116</v>
      </c>
      <c r="W144" s="35">
        <f t="shared" si="47"/>
        <v>37.5</v>
      </c>
      <c r="X144" s="35">
        <f t="shared" si="48"/>
        <v>86.029411764705884</v>
      </c>
      <c r="Y144" s="35">
        <f t="shared" si="49"/>
        <v>80.19911504424779</v>
      </c>
      <c r="Z144" s="35">
        <f t="shared" si="50"/>
        <v>41.228526808953667</v>
      </c>
      <c r="AA144" s="35">
        <f t="shared" si="51"/>
        <v>-3.7285268089536743</v>
      </c>
      <c r="AB144" s="35">
        <f t="shared" si="52"/>
        <v>-3.7285268089536743</v>
      </c>
      <c r="AC144" s="35">
        <f t="shared" si="53"/>
        <v>-3.7285268089536672</v>
      </c>
      <c r="AF144">
        <v>1.94</v>
      </c>
      <c r="AG144">
        <v>1.86</v>
      </c>
      <c r="AJ144" t="s">
        <v>273</v>
      </c>
    </row>
    <row r="145" spans="1:38" ht="15" x14ac:dyDescent="0.25">
      <c r="A145">
        <v>5.65</v>
      </c>
      <c r="B145">
        <v>4.25</v>
      </c>
      <c r="C145">
        <v>1.6</v>
      </c>
      <c r="D145" s="20">
        <f t="shared" si="41"/>
        <v>3.7285268089536583E-2</v>
      </c>
      <c r="E145" s="17">
        <f>IF(OR($A145="",$B145="",$C145=""),"",A145*'MPTO_working_3-way'!$I144)</f>
        <v>5.8606617647058821</v>
      </c>
      <c r="F145" s="21">
        <f>IF(OR($A145="",$B145="",$C145=""),"",B145*'MPTO_working_3-way'!$I144)</f>
        <v>4.4084623893805306</v>
      </c>
      <c r="G145" s="22">
        <f>IF(OR($A145="",$B145="",$C145=""),"",C145*'MPTO_working_3-way'!$I144)</f>
        <v>1.6596564289432587</v>
      </c>
      <c r="H145" s="17">
        <f>IF(OR($A145="",$B145="",$C145=""),"",'MPTO_working_3-way'!E144)</f>
        <v>6.0767101621194142</v>
      </c>
      <c r="I145" s="21">
        <f>IF(OR($A145="",$B145="",$C145=""),"",'MPTO_working_3-way'!F144)</f>
        <v>4.487007299270072</v>
      </c>
      <c r="J145" s="22">
        <f>IF(OR($A145="",$B145="",$C145=""),"",'MPTO_working_3-way'!G144)</f>
        <v>1.6324622902060761</v>
      </c>
      <c r="K145" s="17">
        <f>IF(OR($A145="",$B145="",$C145=""),"",'OddsRatio_working_3-way'!H144)</f>
        <v>5.9728125446073639</v>
      </c>
      <c r="L145" s="21">
        <f>IF(OR($A145="",$B145="",$C145=""),"",'OddsRatio_working_3-way'!I144)</f>
        <v>4.4756216709621359</v>
      </c>
      <c r="M145" s="22">
        <f>IF(OR($A145="",$B145="",$C145=""),"",'OddsRatio_working_3-way'!J144)</f>
        <v>1.6416532315622405</v>
      </c>
      <c r="N145" s="23">
        <f t="shared" si="42"/>
        <v>17.062919515714199</v>
      </c>
      <c r="O145" s="24">
        <f t="shared" si="43"/>
        <v>22.68364594442005</v>
      </c>
      <c r="P145" s="24">
        <f t="shared" si="44"/>
        <v>60.253434539865758</v>
      </c>
      <c r="Q145" t="s">
        <v>289</v>
      </c>
      <c r="R145" t="s">
        <v>434</v>
      </c>
      <c r="S145" s="48" t="s">
        <v>451</v>
      </c>
      <c r="T145" s="35">
        <v>100</v>
      </c>
      <c r="U145" s="35">
        <f t="shared" si="45"/>
        <v>13.793103448275851</v>
      </c>
      <c r="V145" s="35">
        <f t="shared" si="46"/>
        <v>87.995198079231685</v>
      </c>
      <c r="W145" s="35">
        <f t="shared" si="47"/>
        <v>94.321408290743904</v>
      </c>
      <c r="X145" s="35">
        <f t="shared" si="48"/>
        <v>17.683393630024412</v>
      </c>
      <c r="Y145" s="35">
        <f t="shared" si="49"/>
        <v>91.885488260980253</v>
      </c>
      <c r="Z145" s="35">
        <f t="shared" si="50"/>
        <v>98.211698472492444</v>
      </c>
      <c r="AA145" s="35">
        <f t="shared" si="51"/>
        <v>-3.8902901817485613</v>
      </c>
      <c r="AB145" s="35">
        <f t="shared" si="52"/>
        <v>-3.8902901817485684</v>
      </c>
      <c r="AC145" s="35">
        <f t="shared" si="53"/>
        <v>-3.89029018174854</v>
      </c>
      <c r="AF145">
        <v>1.76</v>
      </c>
      <c r="AG145">
        <v>2.13</v>
      </c>
      <c r="AJ145" t="s">
        <v>274</v>
      </c>
    </row>
    <row r="146" spans="1:38" ht="15" x14ac:dyDescent="0.25">
      <c r="A146">
        <v>1.1599999999999999</v>
      </c>
      <c r="B146">
        <v>8.33</v>
      </c>
      <c r="C146">
        <v>17.61</v>
      </c>
      <c r="D146" s="20">
        <f t="shared" si="41"/>
        <v>3.8902901817485569E-2</v>
      </c>
      <c r="E146" s="17">
        <f>IF(OR($A146="",$B146="",$C146=""),"",A146*'MPTO_working_3-way'!$I145)</f>
        <v>1.2051273661082831</v>
      </c>
      <c r="F146" s="21">
        <f>IF(OR($A146="",$B146="",$C146=""),"",B146*'MPTO_working_3-way'!$I145)</f>
        <v>8.6540611721396541</v>
      </c>
      <c r="G146" s="22">
        <f>IF(OR($A146="",$B146="",$C146=""),"",C146*'MPTO_working_3-way'!$I145)</f>
        <v>18.295080101005919</v>
      </c>
      <c r="H146" s="17">
        <f>IF(OR($A146="",$B146="",$C146=""),"",'MPTO_working_3-way'!E145)</f>
        <v>1.1777157364027102</v>
      </c>
      <c r="I146" s="21">
        <f>IF(OR($A146="",$B146="",$C146=""),"",'MPTO_working_3-way'!F145)</f>
        <v>9.3387785026393022</v>
      </c>
      <c r="J146" s="22">
        <f>IF(OR($A146="",$B146="",$C146=""),"",'MPTO_working_3-way'!G145)</f>
        <v>22.821523985757196</v>
      </c>
      <c r="K146" s="17">
        <f>IF(OR($A146="",$B146="",$C146=""),"",'OddsRatio_working_3-way'!H145)</f>
        <v>1.1842642871490421</v>
      </c>
      <c r="L146" s="21">
        <f>IF(OR($A146="",$B146="",$C146=""),"",'OddsRatio_working_3-way'!I145)</f>
        <v>9.441607655015483</v>
      </c>
      <c r="M146" s="22">
        <f>IF(OR($A146="",$B146="",$C146=""),"",'OddsRatio_working_3-way'!J145)</f>
        <v>20.128936309659913</v>
      </c>
      <c r="N146" s="23">
        <f t="shared" si="42"/>
        <v>82.978781174748292</v>
      </c>
      <c r="O146" s="24">
        <f t="shared" si="43"/>
        <v>11.555268446903725</v>
      </c>
      <c r="P146" s="24">
        <f t="shared" si="44"/>
        <v>5.4659503783479853</v>
      </c>
      <c r="Q146" t="s">
        <v>248</v>
      </c>
      <c r="R146" t="s">
        <v>257</v>
      </c>
      <c r="S146" s="48" t="s">
        <v>451</v>
      </c>
      <c r="T146" s="35">
        <v>100</v>
      </c>
      <c r="U146" s="35">
        <f t="shared" si="45"/>
        <v>64.285714285714292</v>
      </c>
      <c r="V146" s="35">
        <f t="shared" si="46"/>
        <v>68.847352024922117</v>
      </c>
      <c r="W146" s="35">
        <f t="shared" si="47"/>
        <v>63.63636363636364</v>
      </c>
      <c r="X146" s="35">
        <f t="shared" si="48"/>
        <v>67.516284338714243</v>
      </c>
      <c r="Y146" s="35">
        <f t="shared" si="49"/>
        <v>72.077922077922068</v>
      </c>
      <c r="Z146" s="35">
        <f t="shared" si="50"/>
        <v>66.866933689363591</v>
      </c>
      <c r="AA146" s="35">
        <f t="shared" si="51"/>
        <v>-3.2305700529999513</v>
      </c>
      <c r="AB146" s="35">
        <f t="shared" si="52"/>
        <v>-3.2305700529999513</v>
      </c>
      <c r="AC146" s="35">
        <f t="shared" si="53"/>
        <v>-3.2305700529999513</v>
      </c>
      <c r="AF146">
        <v>1.39</v>
      </c>
      <c r="AG146">
        <v>3.04</v>
      </c>
      <c r="AJ146" t="s">
        <v>274</v>
      </c>
    </row>
    <row r="147" spans="1:38" ht="15" x14ac:dyDescent="0.25">
      <c r="A147">
        <v>2.8</v>
      </c>
      <c r="B147">
        <v>3.21</v>
      </c>
      <c r="C147">
        <v>2.75</v>
      </c>
      <c r="D147" s="20">
        <f t="shared" si="41"/>
        <v>3.2305700529999593E-2</v>
      </c>
      <c r="E147" s="17">
        <f>IF(OR($A147="",$B147="",$C147=""),"",A147*'MPTO_working_3-way'!$I146)</f>
        <v>2.8904559614839989</v>
      </c>
      <c r="F147" s="21">
        <f>IF(OR($A147="",$B147="",$C147=""),"",B147*'MPTO_working_3-way'!$I146)</f>
        <v>3.3137012987012988</v>
      </c>
      <c r="G147" s="22">
        <f>IF(OR($A147="",$B147="",$C147=""),"",C147*'MPTO_working_3-way'!$I146)</f>
        <v>2.8388406764574987</v>
      </c>
      <c r="H147" s="17">
        <f>IF(OR($A147="",$B147="",$C147=""),"",'MPTO_working_3-way'!E146)</f>
        <v>2.8870503036910136</v>
      </c>
      <c r="I147" s="21">
        <f>IF(OR($A147="",$B147="",$C147=""),"",'MPTO_working_3-way'!F146)</f>
        <v>3.3249333004506423</v>
      </c>
      <c r="J147" s="22">
        <f>IF(OR($A147="",$B147="",$C147=""),"",'MPTO_working_3-way'!G146)</f>
        <v>2.8339225315778407</v>
      </c>
      <c r="K147" s="17">
        <f>IF(OR($A147="",$B147="",$C147=""),"",'OddsRatio_working_3-way'!H146)</f>
        <v>2.88887246505629</v>
      </c>
      <c r="L147" s="21">
        <f>IF(OR($A147="",$B147="",$C147=""),"",'OddsRatio_working_3-way'!I146)</f>
        <v>3.3191156376524447</v>
      </c>
      <c r="M147" s="22">
        <f>IF(OR($A147="",$B147="",$C147=""),"",'OddsRatio_working_3-way'!J146)</f>
        <v>2.836403785471393</v>
      </c>
      <c r="N147" s="23">
        <f t="shared" si="42"/>
        <v>34.596617742156724</v>
      </c>
      <c r="O147" s="24">
        <f t="shared" si="43"/>
        <v>30.177735102192781</v>
      </c>
      <c r="P147" s="24">
        <f t="shared" si="44"/>
        <v>35.225647155650492</v>
      </c>
      <c r="Q147" t="s">
        <v>251</v>
      </c>
      <c r="R147" t="s">
        <v>249</v>
      </c>
      <c r="S147" s="48" t="s">
        <v>451</v>
      </c>
      <c r="T147" s="35">
        <v>100</v>
      </c>
      <c r="U147" s="35">
        <f t="shared" si="45"/>
        <v>52.38095238095238</v>
      </c>
      <c r="V147" s="35">
        <f t="shared" si="46"/>
        <v>71.910112359550567</v>
      </c>
      <c r="W147" s="35">
        <f t="shared" si="47"/>
        <v>72.222222222222229</v>
      </c>
      <c r="X147" s="35">
        <f t="shared" si="48"/>
        <v>55.867665418227219</v>
      </c>
      <c r="Y147" s="35">
        <f t="shared" si="49"/>
        <v>75.396825396825392</v>
      </c>
      <c r="Z147" s="35">
        <f t="shared" si="50"/>
        <v>75.708935259497053</v>
      </c>
      <c r="AA147" s="35">
        <f t="shared" si="51"/>
        <v>-3.4867130372748392</v>
      </c>
      <c r="AB147" s="35">
        <f t="shared" si="52"/>
        <v>-3.486713037274825</v>
      </c>
      <c r="AC147" s="35">
        <f t="shared" si="53"/>
        <v>-3.486713037274825</v>
      </c>
      <c r="AD147" s="36"/>
      <c r="AE147" s="36"/>
      <c r="AF147">
        <v>1.89</v>
      </c>
      <c r="AG147">
        <v>1.97</v>
      </c>
      <c r="AI147" s="36"/>
      <c r="AJ147" t="s">
        <v>274</v>
      </c>
      <c r="AK147" s="35"/>
      <c r="AL147" s="35"/>
    </row>
    <row r="148" spans="1:38" ht="15" x14ac:dyDescent="0.25">
      <c r="A148">
        <v>2.1</v>
      </c>
      <c r="B148">
        <v>3.56</v>
      </c>
      <c r="C148">
        <v>3.6</v>
      </c>
      <c r="D148" s="20">
        <f t="shared" si="41"/>
        <v>3.4867130372748356E-2</v>
      </c>
      <c r="E148" s="17">
        <f>IF(OR($A148="",$B148="",$C148=""),"",A148*'MPTO_working_3-way'!$I147)</f>
        <v>2.1732209737827715</v>
      </c>
      <c r="F148" s="21">
        <f>IF(OR($A148="",$B148="",$C148=""),"",B148*'MPTO_working_3-way'!$I147)</f>
        <v>3.6841269841269844</v>
      </c>
      <c r="G148" s="22">
        <f>IF(OR($A148="",$B148="",$C148=""),"",C148*'MPTO_working_3-way'!$I147)</f>
        <v>3.725521669341894</v>
      </c>
      <c r="H148" s="17">
        <f>IF(OR($A148="",$B148="",$C148=""),"",'MPTO_working_3-way'!E147)</f>
        <v>2.1525369505406617</v>
      </c>
      <c r="I148" s="21">
        <f>IF(OR($A148="",$B148="",$C148=""),"",'MPTO_working_3-way'!F147)</f>
        <v>3.7136549288000884</v>
      </c>
      <c r="J148" s="22">
        <f>IF(OR($A148="",$B148="",$C148=""),"",'MPTO_working_3-way'!G147)</f>
        <v>3.7572034844762117</v>
      </c>
      <c r="K148" s="17">
        <f>IF(OR($A148="",$B148="",$C148=""),"",'OddsRatio_working_3-way'!H147)</f>
        <v>2.1609216133446965</v>
      </c>
      <c r="L148" s="21">
        <f>IF(OR($A148="",$B148="",$C148=""),"",'OddsRatio_working_3-way'!I147)</f>
        <v>3.7017812092385656</v>
      </c>
      <c r="M148" s="22">
        <f>IF(OR($A148="",$B148="",$C148=""),"",'OddsRatio_working_3-way'!J147)</f>
        <v>3.7439965406329172</v>
      </c>
      <c r="N148" s="23">
        <f t="shared" si="42"/>
        <v>46.014648858250759</v>
      </c>
      <c r="O148" s="24">
        <f t="shared" si="43"/>
        <v>27.143472641102974</v>
      </c>
      <c r="P148" s="24">
        <f t="shared" si="44"/>
        <v>26.841878500646271</v>
      </c>
      <c r="Q148" t="s">
        <v>375</v>
      </c>
      <c r="R148" t="s">
        <v>245</v>
      </c>
      <c r="S148" s="48" t="s">
        <v>451</v>
      </c>
      <c r="T148" s="35">
        <v>100</v>
      </c>
      <c r="U148" s="35">
        <f t="shared" si="45"/>
        <v>75.786924939467312</v>
      </c>
      <c r="V148" s="35">
        <f t="shared" si="46"/>
        <v>76.24703087885986</v>
      </c>
      <c r="W148" s="35">
        <f t="shared" si="47"/>
        <v>44.444444444444443</v>
      </c>
      <c r="X148" s="35">
        <f t="shared" si="48"/>
        <v>79.308524676695697</v>
      </c>
      <c r="Y148" s="35">
        <f t="shared" si="49"/>
        <v>79.768630616088245</v>
      </c>
      <c r="Z148" s="35">
        <f t="shared" si="50"/>
        <v>47.966044181672828</v>
      </c>
      <c r="AA148" s="35">
        <f t="shared" si="51"/>
        <v>-3.5215997372283852</v>
      </c>
      <c r="AB148" s="35">
        <f t="shared" si="52"/>
        <v>-3.5215997372283852</v>
      </c>
      <c r="AC148" s="35">
        <f t="shared" si="53"/>
        <v>-3.5215997372283852</v>
      </c>
      <c r="AD148" s="36"/>
      <c r="AE148" s="36"/>
      <c r="AF148">
        <v>1.63</v>
      </c>
      <c r="AG148">
        <v>2.36</v>
      </c>
      <c r="AI148" s="36"/>
      <c r="AJ148" t="s">
        <v>274</v>
      </c>
      <c r="AK148" s="35"/>
      <c r="AL148" s="35"/>
    </row>
    <row r="149" spans="1:38" ht="15" x14ac:dyDescent="0.25">
      <c r="A149">
        <v>4.13</v>
      </c>
      <c r="B149">
        <v>4.21</v>
      </c>
      <c r="C149">
        <v>1.8</v>
      </c>
      <c r="D149" s="20">
        <f t="shared" si="41"/>
        <v>3.5215997372283869E-2</v>
      </c>
      <c r="E149" s="17">
        <f>IF(OR($A149="",$B149="",$C149=""),"",A149*'MPTO_working_3-way'!$I148)</f>
        <v>4.2754420691475321</v>
      </c>
      <c r="F149" s="21">
        <f>IF(OR($A149="",$B149="",$C149=""),"",B149*'MPTO_working_3-way'!$I148)</f>
        <v>4.3582593489373149</v>
      </c>
      <c r="G149" s="22">
        <f>IF(OR($A149="",$B149="",$C149=""),"",C149*'MPTO_working_3-way'!$I148)</f>
        <v>1.8633887952701109</v>
      </c>
      <c r="H149" s="17">
        <f>IF(OR($A149="",$B149="",$C149=""),"",'MPTO_working_3-way'!E148)</f>
        <v>4.3404268892521394</v>
      </c>
      <c r="I149" s="21">
        <f>IF(OR($A149="",$B149="",$C149=""),"",'MPTO_working_3-way'!F148)</f>
        <v>4.4288739915018223</v>
      </c>
      <c r="J149" s="22">
        <f>IF(OR($A149="",$B149="",$C149=""),"",'MPTO_working_3-way'!G148)</f>
        <v>1.8388542519017921</v>
      </c>
      <c r="K149" s="17">
        <f>IF(OR($A149="",$B149="",$C149=""),"",'OddsRatio_working_3-way'!H148)</f>
        <v>4.3170474549746478</v>
      </c>
      <c r="L149" s="21">
        <f>IF(OR($A149="",$B149="",$C149=""),"",'OddsRatio_working_3-way'!I148)</f>
        <v>4.4018282205970021</v>
      </c>
      <c r="M149" s="22">
        <f>IF(OR($A149="",$B149="",$C149=""),"",'OddsRatio_working_3-way'!J148)</f>
        <v>1.8478076562235521</v>
      </c>
      <c r="N149" s="23">
        <f t="shared" si="42"/>
        <v>23.389394215307121</v>
      </c>
      <c r="O149" s="24">
        <f t="shared" si="43"/>
        <v>22.94494016846043</v>
      </c>
      <c r="P149" s="24">
        <f t="shared" si="44"/>
        <v>53.665665616232452</v>
      </c>
      <c r="Q149" t="s">
        <v>244</v>
      </c>
      <c r="R149" t="s">
        <v>252</v>
      </c>
      <c r="S149" s="48" t="s">
        <v>451</v>
      </c>
      <c r="T149" s="35">
        <v>100</v>
      </c>
      <c r="U149" s="35">
        <f t="shared" si="45"/>
        <v>64.02877697841727</v>
      </c>
      <c r="V149" s="35">
        <f t="shared" si="46"/>
        <v>68.454258675078862</v>
      </c>
      <c r="W149" s="35">
        <f t="shared" si="47"/>
        <v>64.285714285714292</v>
      </c>
      <c r="X149" s="35">
        <f t="shared" si="48"/>
        <v>67.260027039206847</v>
      </c>
      <c r="Y149" s="35">
        <f t="shared" si="49"/>
        <v>71.685508735868453</v>
      </c>
      <c r="Z149" s="35">
        <f t="shared" si="50"/>
        <v>67.516964346503869</v>
      </c>
      <c r="AA149" s="35">
        <f t="shared" si="51"/>
        <v>-3.2312500607895771</v>
      </c>
      <c r="AB149" s="35">
        <f t="shared" si="52"/>
        <v>-3.2312500607895913</v>
      </c>
      <c r="AC149" s="35">
        <f t="shared" si="53"/>
        <v>-3.2312500607895771</v>
      </c>
      <c r="AD149" s="36"/>
      <c r="AE149" s="36"/>
      <c r="AF149">
        <v>1.5</v>
      </c>
      <c r="AG149">
        <v>2.67</v>
      </c>
      <c r="AI149" s="36"/>
      <c r="AJ149" t="s">
        <v>274</v>
      </c>
      <c r="AK149" s="35"/>
      <c r="AL149" s="35"/>
    </row>
    <row r="150" spans="1:38" ht="15" x14ac:dyDescent="0.25">
      <c r="A150">
        <v>2.78</v>
      </c>
      <c r="B150">
        <v>3.17</v>
      </c>
      <c r="C150">
        <v>2.8</v>
      </c>
      <c r="D150" s="20">
        <f t="shared" si="41"/>
        <v>3.2312500607895922E-2</v>
      </c>
      <c r="E150" s="17">
        <f>IF(OR($A150="",$B150="",$C150=""),"",A150*'MPTO_working_3-way'!$I149)</f>
        <v>2.8698287516899503</v>
      </c>
      <c r="F150" s="21">
        <f>IF(OR($A150="",$B150="",$C150=""),"",B150*'MPTO_working_3-way'!$I149)</f>
        <v>3.2724306269270298</v>
      </c>
      <c r="G150" s="22">
        <f>IF(OR($A150="",$B150="",$C150=""),"",C150*'MPTO_working_3-way'!$I149)</f>
        <v>2.8904750017021086</v>
      </c>
      <c r="H150" s="17">
        <f>IF(OR($A150="",$B150="",$C150=""),"",'MPTO_working_3-way'!E149)</f>
        <v>2.8658107335927663</v>
      </c>
      <c r="I150" s="21">
        <f>IF(OR($A150="",$B150="",$C150=""),"",'MPTO_working_3-way'!F149)</f>
        <v>3.2820611952818659</v>
      </c>
      <c r="J150" s="22">
        <f>IF(OR($A150="",$B150="",$C150=""),"",'MPTO_working_3-way'!G149)</f>
        <v>2.8870691968325084</v>
      </c>
      <c r="K150" s="17">
        <f>IF(OR($A150="",$B150="",$C150=""),"",'OddsRatio_working_3-way'!H149)</f>
        <v>2.8678537989639485</v>
      </c>
      <c r="L150" s="21">
        <f>IF(OR($A150="",$B150="",$C150=""),"",'OddsRatio_working_3-way'!I149)</f>
        <v>3.2771026650290849</v>
      </c>
      <c r="M150" s="22">
        <f>IF(OR($A150="",$B150="",$C150=""),"",'OddsRatio_working_3-way'!J149)</f>
        <v>2.8888409203006229</v>
      </c>
      <c r="N150" s="23">
        <f t="shared" si="42"/>
        <v>34.845284737325599</v>
      </c>
      <c r="O150" s="24">
        <f t="shared" si="43"/>
        <v>30.558325416329701</v>
      </c>
      <c r="P150" s="24">
        <f t="shared" si="44"/>
        <v>34.596389846344699</v>
      </c>
      <c r="Q150" t="s">
        <v>247</v>
      </c>
      <c r="R150" t="s">
        <v>253</v>
      </c>
      <c r="S150" s="48" t="s">
        <v>451</v>
      </c>
      <c r="T150" s="35">
        <v>100</v>
      </c>
      <c r="U150" s="35">
        <f t="shared" si="45"/>
        <v>68.152866242038215</v>
      </c>
      <c r="V150" s="35">
        <f t="shared" si="46"/>
        <v>69.6048632218845</v>
      </c>
      <c r="W150" s="35">
        <f t="shared" si="47"/>
        <v>59.016393442622956</v>
      </c>
      <c r="X150" s="35">
        <f t="shared" si="48"/>
        <v>71.378743335492544</v>
      </c>
      <c r="Y150" s="35">
        <f t="shared" si="49"/>
        <v>72.830740315338829</v>
      </c>
      <c r="Z150" s="35">
        <f t="shared" si="50"/>
        <v>62.242270536077285</v>
      </c>
      <c r="AA150" s="35">
        <f t="shared" si="51"/>
        <v>-3.2258770934543293</v>
      </c>
      <c r="AB150" s="35">
        <f t="shared" si="52"/>
        <v>-3.2258770934543293</v>
      </c>
      <c r="AC150" s="35">
        <f t="shared" si="53"/>
        <v>-3.2258770934543293</v>
      </c>
      <c r="AD150" s="36"/>
      <c r="AE150" s="36"/>
      <c r="AF150">
        <v>1.96</v>
      </c>
      <c r="AG150">
        <v>1.91</v>
      </c>
      <c r="AI150" s="36"/>
      <c r="AJ150" t="s">
        <v>274</v>
      </c>
      <c r="AK150" s="35"/>
      <c r="AL150" s="35"/>
    </row>
    <row r="151" spans="1:38" ht="15" x14ac:dyDescent="0.25">
      <c r="A151">
        <v>3.14</v>
      </c>
      <c r="B151">
        <v>3.29</v>
      </c>
      <c r="C151">
        <v>2.44</v>
      </c>
      <c r="D151" s="20">
        <f t="shared" si="41"/>
        <v>3.2258770934543435E-2</v>
      </c>
      <c r="E151" s="17">
        <f>IF(OR($A151="",$B151="",$C151=""),"",A151*'MPTO_working_3-way'!$I150)</f>
        <v>3.2412925407344666</v>
      </c>
      <c r="F151" s="21">
        <f>IF(OR($A151="",$B151="",$C151=""),"",B151*'MPTO_working_3-way'!$I150)</f>
        <v>3.396131356374648</v>
      </c>
      <c r="G151" s="22">
        <f>IF(OR($A151="",$B151="",$C151=""),"",C151*'MPTO_working_3-way'!$I150)</f>
        <v>2.518711401080286</v>
      </c>
      <c r="H151" s="17">
        <f>IF(OR($A151="",$B151="",$C151=""),"",'MPTO_working_3-way'!E150)</f>
        <v>3.2497242762078562</v>
      </c>
      <c r="I151" s="21">
        <f>IF(OR($A151="",$B151="",$C151=""),"",'MPTO_working_3-way'!F150)</f>
        <v>3.4106592991847622</v>
      </c>
      <c r="J151" s="22">
        <f>IF(OR($A151="",$B151="",$C151=""),"",'MPTO_working_3-way'!G150)</f>
        <v>2.5057435279441136</v>
      </c>
      <c r="K151" s="17">
        <f>IF(OR($A151="",$B151="",$C151=""),"",'OddsRatio_working_3-way'!H150)</f>
        <v>3.246301239268818</v>
      </c>
      <c r="L151" s="21">
        <f>IF(OR($A151="",$B151="",$C151=""),"",'OddsRatio_working_3-way'!I150)</f>
        <v>3.4037522607128943</v>
      </c>
      <c r="M151" s="22">
        <f>IF(OR($A151="",$B151="",$C151=""),"",'OddsRatio_working_3-way'!J150)</f>
        <v>2.5115298058631299</v>
      </c>
      <c r="N151" s="23">
        <f t="shared" si="42"/>
        <v>30.851889714755682</v>
      </c>
      <c r="O151" s="24">
        <f t="shared" si="43"/>
        <v>29.445268603140683</v>
      </c>
      <c r="P151" s="24">
        <f t="shared" si="44"/>
        <v>39.702841682103625</v>
      </c>
      <c r="Q151" t="s">
        <v>299</v>
      </c>
      <c r="R151" t="s">
        <v>377</v>
      </c>
      <c r="S151" s="48" t="s">
        <v>451</v>
      </c>
      <c r="T151" s="35">
        <v>100</v>
      </c>
      <c r="U151" s="35">
        <f t="shared" si="45"/>
        <v>52.38095238095238</v>
      </c>
      <c r="V151" s="35">
        <f t="shared" si="46"/>
        <v>69.135802469135797</v>
      </c>
      <c r="W151" s="35">
        <f t="shared" si="47"/>
        <v>75.124378109452735</v>
      </c>
      <c r="X151" s="35">
        <f t="shared" si="48"/>
        <v>55.739819421411461</v>
      </c>
      <c r="Y151" s="35">
        <f t="shared" si="49"/>
        <v>72.494669509594885</v>
      </c>
      <c r="Z151" s="35">
        <f t="shared" si="50"/>
        <v>78.483245149911809</v>
      </c>
      <c r="AA151" s="35">
        <f t="shared" si="51"/>
        <v>-3.3588670404590815</v>
      </c>
      <c r="AB151" s="35">
        <f t="shared" si="52"/>
        <v>-3.3588670404590886</v>
      </c>
      <c r="AC151" s="35">
        <f t="shared" si="53"/>
        <v>-3.3588670404590744</v>
      </c>
      <c r="AD151" s="36"/>
      <c r="AE151" s="36"/>
      <c r="AF151">
        <v>2.16</v>
      </c>
      <c r="AG151">
        <v>1.74</v>
      </c>
      <c r="AI151" s="36"/>
      <c r="AJ151" t="s">
        <v>302</v>
      </c>
      <c r="AK151" s="35"/>
      <c r="AL151" s="35"/>
    </row>
    <row r="152" spans="1:38" ht="15" x14ac:dyDescent="0.25">
      <c r="A152">
        <v>2.1</v>
      </c>
      <c r="B152">
        <v>3.24</v>
      </c>
      <c r="C152">
        <v>4.0199999999999996</v>
      </c>
      <c r="D152" s="20">
        <f t="shared" si="41"/>
        <v>3.3588670404590681E-2</v>
      </c>
      <c r="E152" s="17">
        <f>IF(OR($A152="",$B152="",$C152=""),"",A152*'MPTO_working_3-way'!$I151)</f>
        <v>2.1705362078496404</v>
      </c>
      <c r="F152" s="21">
        <f>IF(OR($A152="",$B152="",$C152=""),"",B152*'MPTO_working_3-way'!$I151)</f>
        <v>3.3488272921108742</v>
      </c>
      <c r="G152" s="22">
        <f>IF(OR($A152="",$B152="",$C152=""),"",C152*'MPTO_working_3-way'!$I151)</f>
        <v>4.1550264550264542</v>
      </c>
      <c r="H152" s="17">
        <f>IF(OR($A152="",$B152="",$C152=""),"",'MPTO_working_3-way'!E151)</f>
        <v>2.1505642148167716</v>
      </c>
      <c r="I152" s="21">
        <f>IF(OR($A152="",$B152="",$C152=""),"",'MPTO_working_3-way'!F151)</f>
        <v>3.3619575798696126</v>
      </c>
      <c r="J152" s="22">
        <f>IF(OR($A152="",$B152="",$C152=""),"",'MPTO_working_3-way'!G151)</f>
        <v>4.2094629533870123</v>
      </c>
      <c r="K152" s="17">
        <f>IF(OR($A152="",$B152="",$C152=""),"",'OddsRatio_working_3-way'!H151)</f>
        <v>2.1588272223603719</v>
      </c>
      <c r="L152" s="21">
        <f>IF(OR($A152="",$B152="",$C152=""),"",'OddsRatio_working_3-way'!I151)</f>
        <v>3.3597936164429396</v>
      </c>
      <c r="M152" s="22">
        <f>IF(OR($A152="",$B152="",$C152=""),"",'OddsRatio_working_3-way'!J151)</f>
        <v>4.1815074650257475</v>
      </c>
      <c r="N152" s="23">
        <f t="shared" si="42"/>
        <v>46.071565007003699</v>
      </c>
      <c r="O152" s="24">
        <f t="shared" si="43"/>
        <v>29.861199541576468</v>
      </c>
      <c r="P152" s="24">
        <f t="shared" si="44"/>
        <v>24.067235451419844</v>
      </c>
      <c r="Q152" t="s">
        <v>298</v>
      </c>
      <c r="R152" t="s">
        <v>379</v>
      </c>
      <c r="S152" s="48" t="s">
        <v>451</v>
      </c>
      <c r="T152" s="35">
        <v>100</v>
      </c>
      <c r="U152" s="35">
        <f t="shared" si="45"/>
        <v>87.577639751552795</v>
      </c>
      <c r="V152" s="35">
        <f t="shared" si="46"/>
        <v>79.38144329896906</v>
      </c>
      <c r="W152" s="35">
        <f t="shared" si="47"/>
        <v>30.069930069930074</v>
      </c>
      <c r="X152" s="35">
        <f t="shared" si="48"/>
        <v>90.548626631100873</v>
      </c>
      <c r="Y152" s="35">
        <f t="shared" si="49"/>
        <v>82.352430178517139</v>
      </c>
      <c r="Z152" s="35">
        <f t="shared" si="50"/>
        <v>33.040916949478131</v>
      </c>
      <c r="AA152" s="35">
        <f t="shared" si="51"/>
        <v>-2.9709868795480787</v>
      </c>
      <c r="AB152" s="35">
        <f t="shared" si="52"/>
        <v>-2.9709868795480787</v>
      </c>
      <c r="AC152" s="35">
        <f t="shared" si="53"/>
        <v>-2.9709868795480574</v>
      </c>
      <c r="AD152" s="36"/>
      <c r="AE152" s="36"/>
      <c r="AF152">
        <v>2.0299999999999998</v>
      </c>
      <c r="AG152">
        <v>1.86</v>
      </c>
      <c r="AI152" s="36"/>
      <c r="AJ152" t="s">
        <v>302</v>
      </c>
      <c r="AK152" s="35"/>
      <c r="AL152" s="35"/>
    </row>
    <row r="153" spans="1:38" ht="15" x14ac:dyDescent="0.25">
      <c r="A153">
        <v>8.0500000000000007</v>
      </c>
      <c r="B153">
        <v>4.8499999999999996</v>
      </c>
      <c r="C153">
        <v>1.43</v>
      </c>
      <c r="D153" s="20">
        <f t="shared" si="41"/>
        <v>2.9709868795480654E-2</v>
      </c>
      <c r="E153" s="17">
        <f>IF(OR($A153="",$B153="",$C153=""),"",A153*'MPTO_working_3-way'!$I152)</f>
        <v>8.2891644438036192</v>
      </c>
      <c r="F153" s="21">
        <f>IF(OR($A153="",$B153="",$C153=""),"",B153*'MPTO_working_3-way'!$I152)</f>
        <v>4.9940928636580812</v>
      </c>
      <c r="G153" s="22">
        <f>IF(OR($A153="",$B153="",$C153=""),"",C153*'MPTO_working_3-way'!$I152)</f>
        <v>1.4724851123775373</v>
      </c>
      <c r="H153" s="17">
        <f>IF(OR($A153="",$B153="",$C153=""),"",'MPTO_working_3-way'!E152)</f>
        <v>8.7473518463633528</v>
      </c>
      <c r="I153" s="21">
        <f>IF(OR($A153="",$B153="",$C153=""),"",'MPTO_working_3-way'!F152)</f>
        <v>5.0947034708687475</v>
      </c>
      <c r="J153" s="22">
        <f>IF(OR($A153="",$B153="",$C153=""),"",'MPTO_working_3-way'!G152)</f>
        <v>1.450542148732417</v>
      </c>
      <c r="K153" s="17">
        <f>IF(OR($A153="",$B153="",$C153=""),"",'OddsRatio_working_3-way'!H152)</f>
        <v>8.500324246165178</v>
      </c>
      <c r="L153" s="21">
        <f>IF(OR($A153="",$B153="",$C153=""),"",'OddsRatio_working_3-way'!I152)</f>
        <v>5.095921751451904</v>
      </c>
      <c r="M153" s="22">
        <f>IF(OR($A153="",$B153="",$C153=""),"",'OddsRatio_working_3-way'!J152)</f>
        <v>1.4574665852270956</v>
      </c>
      <c r="N153" s="23">
        <f t="shared" si="42"/>
        <v>12.063942111168126</v>
      </c>
      <c r="O153" s="24">
        <f t="shared" si="43"/>
        <v>20.023656493794519</v>
      </c>
      <c r="P153" s="24">
        <f t="shared" si="44"/>
        <v>67.912401395037364</v>
      </c>
      <c r="Q153" t="s">
        <v>387</v>
      </c>
      <c r="R153" t="s">
        <v>389</v>
      </c>
      <c r="S153" s="48" t="s">
        <v>451</v>
      </c>
      <c r="T153" s="35">
        <v>100</v>
      </c>
      <c r="U153" s="35">
        <f t="shared" si="45"/>
        <v>45.945945945945937</v>
      </c>
      <c r="V153" s="35">
        <f t="shared" si="46"/>
        <v>72.826086956521735</v>
      </c>
      <c r="W153" s="35">
        <f t="shared" si="47"/>
        <v>78.308026030368765</v>
      </c>
      <c r="X153" s="35">
        <f t="shared" si="48"/>
        <v>48.865887013109493</v>
      </c>
      <c r="Y153" s="35">
        <f t="shared" si="49"/>
        <v>75.746028023685284</v>
      </c>
      <c r="Z153" s="35">
        <f t="shared" si="50"/>
        <v>81.2279670975323</v>
      </c>
      <c r="AA153" s="35">
        <f t="shared" si="51"/>
        <v>-2.9199410671635562</v>
      </c>
      <c r="AB153" s="35">
        <f t="shared" si="52"/>
        <v>-2.9199410671635491</v>
      </c>
      <c r="AC153" s="35">
        <f t="shared" si="53"/>
        <v>-2.9199410671635349</v>
      </c>
      <c r="AD153" s="36"/>
      <c r="AE153" s="36"/>
      <c r="AF153">
        <v>1.65</v>
      </c>
      <c r="AG153">
        <v>2.35</v>
      </c>
      <c r="AI153" s="36"/>
      <c r="AJ153" t="s">
        <v>437</v>
      </c>
      <c r="AK153" s="35"/>
      <c r="AL153" s="35"/>
    </row>
    <row r="154" spans="1:38" s="35" customFormat="1" ht="15" x14ac:dyDescent="0.25">
      <c r="A154">
        <v>1.85</v>
      </c>
      <c r="B154">
        <v>3.68</v>
      </c>
      <c r="C154">
        <v>4.6100000000000003</v>
      </c>
      <c r="D154" s="20">
        <f t="shared" si="41"/>
        <v>2.919941067163534E-2</v>
      </c>
      <c r="E154" s="17">
        <f>IF(OR($A154="",$B154="",$C154=""),"",A154*'MPTO_working_3-way'!$I153)</f>
        <v>1.9040189097425255</v>
      </c>
      <c r="F154" s="21">
        <f>IF(OR($A154="",$B154="",$C154=""),"",B154*'MPTO_working_3-way'!$I153)</f>
        <v>3.7874538312716184</v>
      </c>
      <c r="G154" s="22">
        <f>IF(OR($A154="",$B154="",$C154=""),"",C154*'MPTO_working_3-way'!$I153)</f>
        <v>4.7446092831962394</v>
      </c>
      <c r="H154" s="17">
        <f>IF(OR($A154="",$B154="",$C154=""),"",'MPTO_working_3-way'!E153)</f>
        <v>1.8839224794599543</v>
      </c>
      <c r="I154" s="21">
        <f>IF(OR($A154="",$B154="",$C154=""),"",'MPTO_working_3-way'!F153)</f>
        <v>3.8167065816803865</v>
      </c>
      <c r="J154" s="22">
        <f>IF(OR($A154="",$B154="",$C154=""),"",'MPTO_working_3-way'!G153)</f>
        <v>4.8265669037369063</v>
      </c>
      <c r="K154" s="17">
        <f>IF(OR($A154="",$B154="",$C154=""),"",'OddsRatio_working_3-way'!H153)</f>
        <v>1.8915315256722622</v>
      </c>
      <c r="L154" s="21">
        <f>IF(OR($A154="",$B154="",$C154=""),"",'OddsRatio_working_3-way'!I153)</f>
        <v>3.8109464574137202</v>
      </c>
      <c r="M154" s="22">
        <f>IF(OR($A154="",$B154="",$C154=""),"",'OddsRatio_working_3-way'!J153)</f>
        <v>4.7863868325610186</v>
      </c>
      <c r="N154" s="23">
        <f t="shared" si="42"/>
        <v>52.520486791553289</v>
      </c>
      <c r="O154" s="24">
        <f t="shared" si="43"/>
        <v>26.402962109884125</v>
      </c>
      <c r="P154" s="24">
        <f t="shared" si="44"/>
        <v>21.0765510985626</v>
      </c>
      <c r="Q154" t="s">
        <v>388</v>
      </c>
      <c r="R154" t="s">
        <v>393</v>
      </c>
      <c r="S154" s="48" t="s">
        <v>451</v>
      </c>
      <c r="T154" s="35">
        <v>100</v>
      </c>
      <c r="U154" s="35">
        <f t="shared" si="45"/>
        <v>74.489795918367349</v>
      </c>
      <c r="V154" s="35">
        <f t="shared" si="46"/>
        <v>72.972972972972968</v>
      </c>
      <c r="W154" s="35">
        <f t="shared" si="47"/>
        <v>49.748743718592962</v>
      </c>
      <c r="X154" s="35">
        <f t="shared" si="48"/>
        <v>77.278283308434055</v>
      </c>
      <c r="Y154" s="35">
        <f t="shared" si="49"/>
        <v>75.761460363039674</v>
      </c>
      <c r="Z154" s="35">
        <f t="shared" si="50"/>
        <v>52.537231108659675</v>
      </c>
      <c r="AA154" s="35">
        <f t="shared" si="51"/>
        <v>-2.788487390066706</v>
      </c>
      <c r="AB154" s="35">
        <f t="shared" si="52"/>
        <v>-2.788487390066706</v>
      </c>
      <c r="AC154" s="35">
        <f t="shared" si="53"/>
        <v>-2.7884873900667131</v>
      </c>
      <c r="AD154" s="36"/>
      <c r="AE154" s="36"/>
      <c r="AF154">
        <v>1.95</v>
      </c>
      <c r="AG154">
        <v>1.93</v>
      </c>
      <c r="AH154" s="36"/>
      <c r="AI154" s="36"/>
      <c r="AJ154" t="s">
        <v>437</v>
      </c>
    </row>
    <row r="155" spans="1:38" ht="15" x14ac:dyDescent="0.25">
      <c r="A155">
        <v>3.92</v>
      </c>
      <c r="B155">
        <v>3.7</v>
      </c>
      <c r="C155">
        <v>1.99</v>
      </c>
      <c r="D155" s="20">
        <f t="shared" si="41"/>
        <v>2.7884873900667184E-2</v>
      </c>
      <c r="E155" s="17">
        <f>IF(OR($A155="",$B155="",$C155=""),"",A155*'MPTO_working_3-way'!$I154)</f>
        <v>4.0293087056906156</v>
      </c>
      <c r="F155" s="21">
        <f>IF(OR($A155="",$B155="",$C155=""),"",B155*'MPTO_working_3-way'!$I154)</f>
        <v>3.8031740334324686</v>
      </c>
      <c r="G155" s="22">
        <f>IF(OR($A155="",$B155="",$C155=""),"",C155*'MPTO_working_3-way'!$I154)</f>
        <v>2.0454908990623277</v>
      </c>
      <c r="H155" s="17">
        <f>IF(OR($A155="",$B155="",$C155=""),"",'MPTO_working_3-way'!E154)</f>
        <v>4.0682310225068781</v>
      </c>
      <c r="I155" s="21">
        <f>IF(OR($A155="",$B155="",$C155=""),"",'MPTO_working_3-way'!F154)</f>
        <v>3.8317800682905592</v>
      </c>
      <c r="J155" s="22">
        <f>IF(OR($A155="",$B155="",$C155=""),"",'MPTO_working_3-way'!G154)</f>
        <v>2.0275026482678782</v>
      </c>
      <c r="K155" s="17">
        <f>IF(OR($A155="",$B155="",$C155=""),"",'OddsRatio_working_3-way'!H154)</f>
        <v>4.0514717349614182</v>
      </c>
      <c r="L155" s="21">
        <f>IF(OR($A155="",$B155="",$C155=""),"",'OddsRatio_working_3-way'!I154)</f>
        <v>3.8215663302725447</v>
      </c>
      <c r="M155" s="22">
        <f>IF(OR($A155="",$B155="",$C155=""),"",'OddsRatio_working_3-way'!J154)</f>
        <v>2.034574321099933</v>
      </c>
      <c r="N155" s="23">
        <f t="shared" si="42"/>
        <v>24.818153014379224</v>
      </c>
      <c r="O155" s="24">
        <f t="shared" si="43"/>
        <v>26.293826977396368</v>
      </c>
      <c r="P155" s="24">
        <f t="shared" si="44"/>
        <v>48.888020008224402</v>
      </c>
      <c r="Q155" t="s">
        <v>431</v>
      </c>
      <c r="R155" t="s">
        <v>427</v>
      </c>
      <c r="S155" s="48" t="s">
        <v>451</v>
      </c>
      <c r="T155" s="35">
        <v>100</v>
      </c>
      <c r="U155" s="35">
        <f t="shared" si="45"/>
        <v>71.988795518207283</v>
      </c>
      <c r="V155" s="35">
        <f t="shared" si="46"/>
        <v>71.83098591549296</v>
      </c>
      <c r="W155" s="35">
        <f t="shared" si="47"/>
        <v>52.830188679245275</v>
      </c>
      <c r="X155" s="35">
        <f t="shared" si="48"/>
        <v>75.338825405261758</v>
      </c>
      <c r="Y155" s="35">
        <f t="shared" si="49"/>
        <v>75.181015802547435</v>
      </c>
      <c r="Z155" s="35">
        <f t="shared" si="50"/>
        <v>56.180218566299757</v>
      </c>
      <c r="AA155" s="35">
        <f t="shared" si="51"/>
        <v>-3.3500298870544754</v>
      </c>
      <c r="AB155" s="35">
        <f t="shared" si="52"/>
        <v>-3.3500298870544754</v>
      </c>
      <c r="AC155" s="35">
        <f t="shared" si="53"/>
        <v>-3.3500298870544825</v>
      </c>
      <c r="AD155" s="36"/>
      <c r="AE155" s="36"/>
      <c r="AF155">
        <v>1.7</v>
      </c>
      <c r="AG155">
        <v>2.25</v>
      </c>
      <c r="AI155" s="36"/>
      <c r="AJ155" t="s">
        <v>437</v>
      </c>
      <c r="AK155" s="35"/>
      <c r="AL155" s="35"/>
    </row>
    <row r="156" spans="1:38" ht="15" x14ac:dyDescent="0.25">
      <c r="A156">
        <v>3.57</v>
      </c>
      <c r="B156">
        <v>3.55</v>
      </c>
      <c r="C156">
        <v>2.12</v>
      </c>
      <c r="D156" s="20">
        <f t="shared" si="41"/>
        <v>3.350029887054462E-2</v>
      </c>
      <c r="E156" s="17">
        <f>IF(OR($A156="",$B156="",$C156=""),"",A156*'MPTO_working_3-way'!$I155)</f>
        <v>3.689596066967844</v>
      </c>
      <c r="F156" s="21">
        <f>IF(OR($A156="",$B156="",$C156=""),"",B156*'MPTO_working_3-way'!$I155)</f>
        <v>3.6689260609904331</v>
      </c>
      <c r="G156" s="22">
        <f>IF(OR($A156="",$B156="",$C156=""),"",C156*'MPTO_working_3-way'!$I155)</f>
        <v>2.1910206336055547</v>
      </c>
      <c r="H156" s="17">
        <f>IF(OR($A156="",$B156="",$C156=""),"",'MPTO_working_3-way'!E155)</f>
        <v>3.7182285016274612</v>
      </c>
      <c r="I156" s="21">
        <f>IF(OR($A156="",$B156="",$C156=""),"",'MPTO_working_3-way'!F155)</f>
        <v>3.696538244228877</v>
      </c>
      <c r="J156" s="22">
        <f>IF(OR($A156="",$B156="",$C156=""),"",'MPTO_working_3-way'!G155)</f>
        <v>2.1714048494063376</v>
      </c>
      <c r="K156" s="17">
        <f>IF(OR($A156="",$B156="",$C156=""),"",'OddsRatio_working_3-way'!H155)</f>
        <v>3.7063240262449919</v>
      </c>
      <c r="L156" s="21">
        <f>IF(OR($A156="",$B156="",$C156=""),"",'OddsRatio_working_3-way'!I155)</f>
        <v>3.6852631388812167</v>
      </c>
      <c r="M156" s="22">
        <f>IF(OR($A156="",$B156="",$C156=""),"",'OddsRatio_working_3-way'!J155)</f>
        <v>2.1794096923713582</v>
      </c>
      <c r="N156" s="23">
        <f t="shared" si="42"/>
        <v>27.103237911401301</v>
      </c>
      <c r="O156" s="24">
        <f t="shared" si="43"/>
        <v>27.2559322094937</v>
      </c>
      <c r="P156" s="24">
        <f t="shared" si="44"/>
        <v>45.640829879105013</v>
      </c>
      <c r="Q156" t="s">
        <v>429</v>
      </c>
      <c r="R156" t="s">
        <v>426</v>
      </c>
      <c r="S156" s="48" t="s">
        <v>451</v>
      </c>
      <c r="T156" s="35">
        <v>100</v>
      </c>
      <c r="U156" s="35">
        <f t="shared" si="45"/>
        <v>58.333333333333336</v>
      </c>
      <c r="V156" s="35">
        <f t="shared" si="46"/>
        <v>70.326409495548958</v>
      </c>
      <c r="W156" s="35">
        <f t="shared" si="47"/>
        <v>68.051118210862612</v>
      </c>
      <c r="X156" s="35">
        <f t="shared" si="48"/>
        <v>61.622472293588416</v>
      </c>
      <c r="Y156" s="35">
        <f t="shared" si="49"/>
        <v>73.615548455804046</v>
      </c>
      <c r="Z156" s="35">
        <f t="shared" si="50"/>
        <v>71.340257171117699</v>
      </c>
      <c r="AA156" s="35">
        <f t="shared" si="51"/>
        <v>-3.2891389602550802</v>
      </c>
      <c r="AB156" s="35">
        <f t="shared" si="52"/>
        <v>-3.2891389602550873</v>
      </c>
      <c r="AC156" s="35">
        <f t="shared" si="53"/>
        <v>-3.2891389602550873</v>
      </c>
      <c r="AD156" s="36"/>
      <c r="AE156" s="36"/>
      <c r="AF156">
        <v>1.9</v>
      </c>
      <c r="AG156">
        <v>1.98</v>
      </c>
      <c r="AI156" s="36"/>
      <c r="AJ156" t="s">
        <v>437</v>
      </c>
      <c r="AK156" s="35"/>
      <c r="AL156" s="35"/>
    </row>
    <row r="157" spans="1:38" ht="15" x14ac:dyDescent="0.25">
      <c r="A157">
        <v>2.4</v>
      </c>
      <c r="B157">
        <v>3.37</v>
      </c>
      <c r="C157">
        <v>3.13</v>
      </c>
      <c r="D157" s="20">
        <f t="shared" si="41"/>
        <v>3.2891389602550891E-2</v>
      </c>
      <c r="E157" s="17">
        <f>IF(OR($A157="",$B157="",$C157=""),"",A157*'MPTO_working_3-way'!$I156)</f>
        <v>2.478939335046122</v>
      </c>
      <c r="F157" s="21">
        <f>IF(OR($A157="",$B157="",$C157=""),"",B157*'MPTO_working_3-way'!$I156)</f>
        <v>3.4808439829605966</v>
      </c>
      <c r="G157" s="22">
        <f>IF(OR($A157="",$B157="",$C157=""),"",C157*'MPTO_working_3-way'!$I156)</f>
        <v>3.232950049455984</v>
      </c>
      <c r="H157" s="17">
        <f>IF(OR($A157="",$B157="",$C157=""),"",'MPTO_working_3-way'!E156)</f>
        <v>2.4648580860999281</v>
      </c>
      <c r="I157" s="21">
        <f>IF(OR($A157="",$B157="",$C157=""),"",'MPTO_working_3-way'!F156)</f>
        <v>3.4992918140710141</v>
      </c>
      <c r="J157" s="22">
        <f>IF(OR($A157="",$B157="",$C157=""),"",'MPTO_working_3-way'!G156)</f>
        <v>3.2412282012040285</v>
      </c>
      <c r="K157" s="17">
        <f>IF(OR($A157="",$B157="",$C157=""),"",'OddsRatio_working_3-way'!H156)</f>
        <v>2.471094103419587</v>
      </c>
      <c r="L157" s="21">
        <f>IF(OR($A157="",$B157="",$C157=""),"",'OddsRatio_working_3-way'!I156)</f>
        <v>3.490352160788873</v>
      </c>
      <c r="M157" s="22">
        <f>IF(OR($A157="",$B157="",$C157=""),"",'OddsRatio_working_3-way'!J156)</f>
        <v>3.2381646002026576</v>
      </c>
      <c r="N157" s="23">
        <f t="shared" si="42"/>
        <v>40.339833486945516</v>
      </c>
      <c r="O157" s="24">
        <f t="shared" si="43"/>
        <v>28.728664797824699</v>
      </c>
      <c r="P157" s="24">
        <f t="shared" si="44"/>
        <v>30.931501715229786</v>
      </c>
      <c r="Q157" t="s">
        <v>394</v>
      </c>
      <c r="R157" t="s">
        <v>432</v>
      </c>
      <c r="S157" s="48" t="s">
        <v>451</v>
      </c>
      <c r="T157" s="35">
        <v>100</v>
      </c>
      <c r="U157" s="35">
        <f t="shared" si="45"/>
        <v>49.238578680203041</v>
      </c>
      <c r="V157" s="35">
        <f t="shared" si="46"/>
        <v>71.751412429378533</v>
      </c>
      <c r="W157" s="35">
        <f t="shared" si="47"/>
        <v>75.550122249388764</v>
      </c>
      <c r="X157" s="35">
        <f t="shared" si="48"/>
        <v>52.698465321232725</v>
      </c>
      <c r="Y157" s="35">
        <f t="shared" si="49"/>
        <v>75.211299070408202</v>
      </c>
      <c r="Z157" s="35">
        <f t="shared" si="50"/>
        <v>79.010008890418419</v>
      </c>
      <c r="AA157" s="35">
        <f t="shared" si="51"/>
        <v>-3.4598866410296836</v>
      </c>
      <c r="AB157" s="35">
        <f t="shared" si="52"/>
        <v>-3.4598866410296694</v>
      </c>
      <c r="AC157" s="35">
        <f t="shared" si="53"/>
        <v>-3.4598866410296552</v>
      </c>
      <c r="AD157" s="36"/>
      <c r="AE157" s="36"/>
      <c r="AF157">
        <v>1.88</v>
      </c>
      <c r="AG157">
        <v>2.0099999999999998</v>
      </c>
      <c r="AI157" s="36"/>
      <c r="AJ157" t="s">
        <v>437</v>
      </c>
      <c r="AK157" s="35"/>
      <c r="AL157" s="35"/>
    </row>
    <row r="158" spans="1:38" ht="15" x14ac:dyDescent="0.25">
      <c r="A158">
        <v>1.97</v>
      </c>
      <c r="B158">
        <v>3.54</v>
      </c>
      <c r="C158">
        <v>4.09</v>
      </c>
      <c r="D158" s="20">
        <f t="shared" si="41"/>
        <v>3.4598866410296747E-2</v>
      </c>
      <c r="E158" s="17">
        <f>IF(OR($A158="",$B158="",$C158=""),"",A158*'MPTO_working_3-way'!$I157)</f>
        <v>2.0381597668282847</v>
      </c>
      <c r="F158" s="21">
        <f>IF(OR($A158="",$B158="",$C158=""),"",B158*'MPTO_working_3-way'!$I157)</f>
        <v>3.6624799870924507</v>
      </c>
      <c r="G158" s="22">
        <f>IF(OR($A158="",$B158="",$C158=""),"",C158*'MPTO_working_3-way'!$I157)</f>
        <v>4.2315093636181134</v>
      </c>
      <c r="H158" s="17">
        <f>IF(OR($A158="",$B158="",$C158=""),"",'MPTO_working_3-way'!E157)</f>
        <v>2.0157987918756608</v>
      </c>
      <c r="I158" s="21">
        <f>IF(OR($A158="",$B158="",$C158=""),"",'MPTO_working_3-way'!F157)</f>
        <v>3.6906780673504933</v>
      </c>
      <c r="J158" s="22">
        <f>IF(OR($A158="",$B158="",$C158=""),"",'MPTO_working_3-way'!G157)</f>
        <v>4.2924751418918978</v>
      </c>
      <c r="K158" s="17">
        <f>IF(OR($A158="",$B158="",$C158=""),"",'OddsRatio_working_3-way'!H157)</f>
        <v>2.0245506807250719</v>
      </c>
      <c r="L158" s="21">
        <f>IF(OR($A158="",$B158="",$C158=""),"",'OddsRatio_working_3-way'!I157)</f>
        <v>3.6828440505584359</v>
      </c>
      <c r="M158" s="22">
        <f>IF(OR($A158="",$B158="",$C158=""),"",'OddsRatio_working_3-way'!J157)</f>
        <v>4.2637748489077039</v>
      </c>
      <c r="N158" s="23">
        <f t="shared" si="42"/>
        <v>49.063867135213165</v>
      </c>
      <c r="O158" s="24">
        <f t="shared" si="43"/>
        <v>27.303903462251395</v>
      </c>
      <c r="P158" s="24">
        <f t="shared" si="44"/>
        <v>23.632229402535437</v>
      </c>
      <c r="Q158" t="s">
        <v>108</v>
      </c>
      <c r="R158" t="s">
        <v>99</v>
      </c>
      <c r="S158" s="48" t="s">
        <v>451</v>
      </c>
      <c r="T158" s="35">
        <v>100</v>
      </c>
      <c r="U158" s="35">
        <f t="shared" si="45"/>
        <v>44.751381215469614</v>
      </c>
      <c r="V158" s="35">
        <f t="shared" si="46"/>
        <v>72.899728997289984</v>
      </c>
      <c r="W158" s="35">
        <f t="shared" si="47"/>
        <v>79.508196721311478</v>
      </c>
      <c r="X158" s="35">
        <f t="shared" si="48"/>
        <v>47.592074281398553</v>
      </c>
      <c r="Y158" s="35">
        <f t="shared" si="49"/>
        <v>75.740422063218915</v>
      </c>
      <c r="Z158" s="35">
        <f t="shared" si="50"/>
        <v>82.348889787240424</v>
      </c>
      <c r="AA158" s="35">
        <f t="shared" si="51"/>
        <v>-2.8406930659289387</v>
      </c>
      <c r="AB158" s="35">
        <f t="shared" si="52"/>
        <v>-2.8406930659289316</v>
      </c>
      <c r="AC158" s="35">
        <f t="shared" si="53"/>
        <v>-2.8406930659289458</v>
      </c>
      <c r="AD158" s="36"/>
      <c r="AE158" s="36"/>
      <c r="AF158">
        <v>2.09</v>
      </c>
      <c r="AG158">
        <v>1.79</v>
      </c>
      <c r="AI158" s="36"/>
      <c r="AJ158" t="s">
        <v>119</v>
      </c>
      <c r="AK158" s="35"/>
      <c r="AL158" s="35"/>
    </row>
    <row r="159" spans="1:38" ht="15" x14ac:dyDescent="0.25">
      <c r="A159">
        <v>1.81</v>
      </c>
      <c r="B159">
        <v>3.69</v>
      </c>
      <c r="C159">
        <v>4.88</v>
      </c>
      <c r="D159" s="20">
        <f t="shared" si="41"/>
        <v>2.8406930659289564E-2</v>
      </c>
      <c r="E159" s="17">
        <f>IF(OR($A159="",$B159="",$C159=""),"",A159*'MPTO_working_3-way'!$I158)</f>
        <v>1.8614165444933142</v>
      </c>
      <c r="F159" s="21">
        <f>IF(OR($A159="",$B159="",$C159=""),"",B159*'MPTO_working_3-way'!$I158)</f>
        <v>3.7948215741327784</v>
      </c>
      <c r="G159" s="22">
        <f>IF(OR($A159="",$B159="",$C159=""),"",C159*'MPTO_working_3-way'!$I158)</f>
        <v>5.0186258216173334</v>
      </c>
      <c r="H159" s="17">
        <f>IF(OR($A159="",$B159="",$C159=""),"",'MPTO_working_3-way'!E158)</f>
        <v>1.8415622558890421</v>
      </c>
      <c r="I159" s="21">
        <f>IF(OR($A159="",$B159="",$C159=""),"",'MPTO_working_3-way'!F158)</f>
        <v>3.8235985392451566</v>
      </c>
      <c r="J159" s="22">
        <f>IF(OR($A159="",$B159="",$C159=""),"",'MPTO_working_3-way'!G158)</f>
        <v>5.116422770081388</v>
      </c>
      <c r="K159" s="17">
        <f>IF(OR($A159="",$B159="",$C159=""),"",'OddsRatio_working_3-way'!H158)</f>
        <v>1.8490122213775821</v>
      </c>
      <c r="L159" s="21">
        <f>IF(OR($A159="",$B159="",$C159=""),"",'OddsRatio_working_3-way'!I158)</f>
        <v>3.8195591055625884</v>
      </c>
      <c r="M159" s="22">
        <f>IF(OR($A159="",$B159="",$C159=""),"",'OddsRatio_working_3-way'!J158)</f>
        <v>5.0668733567222475</v>
      </c>
      <c r="N159" s="23">
        <f t="shared" si="42"/>
        <v>53.722526693895077</v>
      </c>
      <c r="O159" s="24">
        <f t="shared" si="43"/>
        <v>26.351700085623332</v>
      </c>
      <c r="P159" s="24">
        <f t="shared" si="44"/>
        <v>19.925773220481574</v>
      </c>
      <c r="Q159" t="s">
        <v>96</v>
      </c>
      <c r="R159" t="s">
        <v>107</v>
      </c>
      <c r="S159" s="48" t="s">
        <v>451</v>
      </c>
      <c r="T159" s="35">
        <v>100</v>
      </c>
      <c r="U159" s="35">
        <f t="shared" si="45"/>
        <v>50.248756218905463</v>
      </c>
      <c r="V159" s="35">
        <f t="shared" si="46"/>
        <v>70.149253731343279</v>
      </c>
      <c r="W159" s="35">
        <f t="shared" si="47"/>
        <v>76.798143851508115</v>
      </c>
      <c r="X159" s="35">
        <f t="shared" si="48"/>
        <v>53.052602417148599</v>
      </c>
      <c r="Y159" s="35">
        <f t="shared" si="49"/>
        <v>72.953099929586415</v>
      </c>
      <c r="Z159" s="35">
        <f t="shared" si="50"/>
        <v>79.601990049751251</v>
      </c>
      <c r="AA159" s="35">
        <f t="shared" si="51"/>
        <v>-2.8038461982431357</v>
      </c>
      <c r="AB159" s="35">
        <f t="shared" si="52"/>
        <v>-2.8038461982431357</v>
      </c>
      <c r="AC159" s="35">
        <f t="shared" si="53"/>
        <v>-2.8038461982431357</v>
      </c>
      <c r="AD159" s="36"/>
      <c r="AE159" s="36"/>
      <c r="AF159">
        <v>2.33</v>
      </c>
      <c r="AG159">
        <v>1.65</v>
      </c>
      <c r="AI159" s="36"/>
      <c r="AJ159" t="s">
        <v>119</v>
      </c>
      <c r="AK159" s="35"/>
      <c r="AL159" s="35"/>
    </row>
    <row r="160" spans="1:38" ht="15" x14ac:dyDescent="0.25">
      <c r="A160">
        <v>2.0099999999999998</v>
      </c>
      <c r="B160">
        <v>3.35</v>
      </c>
      <c r="C160">
        <v>4.3099999999999996</v>
      </c>
      <c r="D160" s="20">
        <f t="shared" si="41"/>
        <v>2.8038461982431206E-2</v>
      </c>
      <c r="E160" s="17">
        <f>IF(OR($A160="",$B160="",$C160=""),"",A160*'MPTO_working_3-way'!$I159)</f>
        <v>2.0663573085846867</v>
      </c>
      <c r="F160" s="21">
        <f>IF(OR($A160="",$B160="",$C160=""),"",B160*'MPTO_working_3-way'!$I159)</f>
        <v>3.4439288476411445</v>
      </c>
      <c r="G160" s="22">
        <f>IF(OR($A160="",$B160="",$C160=""),"",C160*'MPTO_working_3-way'!$I159)</f>
        <v>4.4308457711442779</v>
      </c>
      <c r="H160" s="17">
        <f>IF(OR($A160="",$B160="",$C160=""),"",'MPTO_working_3-way'!E159)</f>
        <v>2.0484823166838755</v>
      </c>
      <c r="I160" s="21">
        <f>IF(OR($A160="",$B160="",$C160=""),"",'MPTO_working_3-way'!F159)</f>
        <v>3.4582773349656026</v>
      </c>
      <c r="J160" s="22">
        <f>IF(OR($A160="",$B160="",$C160=""),"",'MPTO_working_3-way'!G159)</f>
        <v>4.4909021789842924</v>
      </c>
      <c r="K160" s="17">
        <f>IF(OR($A160="",$B160="",$C160=""),"",'OddsRatio_working_3-way'!H159)</f>
        <v>2.055705422276676</v>
      </c>
      <c r="L160" s="21">
        <f>IF(OR($A160="",$B160="",$C160=""),"",'OddsRatio_working_3-way'!I159)</f>
        <v>3.4563442993566236</v>
      </c>
      <c r="M160" s="22">
        <f>IF(OR($A160="",$B160="",$C160=""),"",'OddsRatio_working_3-way'!J159)</f>
        <v>4.459787076966137</v>
      </c>
      <c r="N160" s="23">
        <f t="shared" si="42"/>
        <v>48.394340893779471</v>
      </c>
      <c r="O160" s="24">
        <f t="shared" si="43"/>
        <v>29.036604536267685</v>
      </c>
      <c r="P160" s="24">
        <f t="shared" si="44"/>
        <v>22.569054569952847</v>
      </c>
      <c r="Q160" t="s">
        <v>95</v>
      </c>
      <c r="R160" t="s">
        <v>111</v>
      </c>
      <c r="S160" s="48" t="s">
        <v>451</v>
      </c>
      <c r="T160" s="35">
        <v>100</v>
      </c>
      <c r="U160" s="35">
        <f t="shared" si="45"/>
        <v>16.666666666666668</v>
      </c>
      <c r="V160" s="35">
        <f t="shared" si="46"/>
        <v>85.652797704447622</v>
      </c>
      <c r="W160" s="35">
        <f t="shared" si="47"/>
        <v>93.084370677731656</v>
      </c>
      <c r="X160" s="35">
        <f t="shared" si="48"/>
        <v>21.262831617820694</v>
      </c>
      <c r="Y160" s="35">
        <f t="shared" si="49"/>
        <v>90.248962655601659</v>
      </c>
      <c r="Z160" s="35">
        <f t="shared" si="50"/>
        <v>97.680535628885707</v>
      </c>
      <c r="AA160" s="35">
        <f t="shared" si="51"/>
        <v>-4.5961649511540266</v>
      </c>
      <c r="AB160" s="35">
        <f t="shared" si="52"/>
        <v>-4.5961649511540372</v>
      </c>
      <c r="AC160" s="35">
        <f t="shared" si="53"/>
        <v>-4.5961649511540514</v>
      </c>
      <c r="AD160" s="36"/>
      <c r="AE160" s="36"/>
      <c r="AF160">
        <v>2.35</v>
      </c>
      <c r="AG160">
        <v>1.65</v>
      </c>
      <c r="AI160" s="36"/>
      <c r="AJ160" t="s">
        <v>119</v>
      </c>
      <c r="AK160" s="35"/>
      <c r="AL160" s="35"/>
    </row>
    <row r="161" spans="1:38" ht="15" x14ac:dyDescent="0.25">
      <c r="A161">
        <v>1.2</v>
      </c>
      <c r="B161">
        <v>6.97</v>
      </c>
      <c r="C161">
        <v>14.46</v>
      </c>
      <c r="D161" s="20">
        <f t="shared" si="41"/>
        <v>4.5961649511540248E-2</v>
      </c>
      <c r="E161" s="17">
        <f>IF(OR($A161="",$B161="",$C161=""),"",A161*'MPTO_working_3-way'!$I160)</f>
        <v>1.2551539794138482</v>
      </c>
      <c r="F161" s="21">
        <f>IF(OR($A161="",$B161="",$C161=""),"",B161*'MPTO_working_3-way'!$I160)</f>
        <v>7.2903526970954351</v>
      </c>
      <c r="G161" s="22">
        <f>IF(OR($A161="",$B161="",$C161=""),"",C161*'MPTO_working_3-way'!$I160)</f>
        <v>15.124605451936873</v>
      </c>
      <c r="H161" s="17">
        <f>IF(OR($A161="",$B161="",$C161=""),"",'MPTO_working_3-way'!E160)</f>
        <v>1.2224747830052738</v>
      </c>
      <c r="I161" s="21">
        <f>IF(OR($A161="",$B161="",$C161=""),"",'MPTO_working_3-way'!F160)</f>
        <v>7.8032657422246992</v>
      </c>
      <c r="J161" s="22">
        <f>IF(OR($A161="",$B161="",$C161=""),"",'MPTO_working_3-way'!G160)</f>
        <v>18.575019812381353</v>
      </c>
      <c r="K161" s="17">
        <f>IF(OR($A161="",$B161="",$C161=""),"",'OddsRatio_working_3-way'!H160)</f>
        <v>1.2305966512178226</v>
      </c>
      <c r="L161" s="21">
        <f>IF(OR($A161="",$B161="",$C161=""),"",'OddsRatio_working_3-way'!I160)</f>
        <v>7.8833100388520023</v>
      </c>
      <c r="M161" s="22">
        <f>IF(OR($A161="",$B161="",$C161=""),"",'OddsRatio_working_3-way'!J160)</f>
        <v>16.519154626959455</v>
      </c>
      <c r="N161" s="23">
        <f t="shared" si="42"/>
        <v>79.671499784193486</v>
      </c>
      <c r="O161" s="24">
        <f t="shared" si="43"/>
        <v>13.716757495126569</v>
      </c>
      <c r="P161" s="24">
        <f t="shared" si="44"/>
        <v>6.6117427206799571</v>
      </c>
      <c r="Q161" t="s">
        <v>117</v>
      </c>
      <c r="R161" t="s">
        <v>106</v>
      </c>
      <c r="S161" s="48" t="s">
        <v>451</v>
      </c>
      <c r="T161" s="35">
        <v>100</v>
      </c>
      <c r="U161" s="35">
        <f t="shared" si="45"/>
        <v>61.832061068702288</v>
      </c>
      <c r="V161" s="35">
        <f t="shared" si="46"/>
        <v>66.666666666666657</v>
      </c>
      <c r="W161" s="35">
        <f t="shared" si="47"/>
        <v>68.152866242038215</v>
      </c>
      <c r="X161" s="35">
        <f t="shared" si="48"/>
        <v>65.180467091295114</v>
      </c>
      <c r="Y161" s="35">
        <f t="shared" si="49"/>
        <v>70.015072689259483</v>
      </c>
      <c r="Z161" s="35">
        <f t="shared" si="50"/>
        <v>71.501272264631027</v>
      </c>
      <c r="AA161" s="35">
        <f t="shared" si="51"/>
        <v>-3.348406022592826</v>
      </c>
      <c r="AB161" s="35">
        <f t="shared" si="52"/>
        <v>-3.348406022592826</v>
      </c>
      <c r="AC161" s="35">
        <f t="shared" si="53"/>
        <v>-3.3484060225928118</v>
      </c>
      <c r="AD161" s="36"/>
      <c r="AE161" s="36"/>
      <c r="AF161">
        <v>1.55</v>
      </c>
      <c r="AG161">
        <v>2.52</v>
      </c>
      <c r="AI161" s="36"/>
      <c r="AJ161" t="s">
        <v>119</v>
      </c>
      <c r="AK161" s="35"/>
      <c r="AL161" s="35"/>
    </row>
    <row r="162" spans="1:38" ht="15" x14ac:dyDescent="0.25">
      <c r="A162">
        <v>2.62</v>
      </c>
      <c r="B162">
        <v>3</v>
      </c>
      <c r="C162">
        <v>3.14</v>
      </c>
      <c r="D162" s="20">
        <f t="shared" si="41"/>
        <v>3.3484060225928092E-2</v>
      </c>
      <c r="E162" s="17">
        <f>IF(OR($A162="",$B162="",$C162=""),"",A162*'MPTO_working_3-way'!$I161)</f>
        <v>2.7077282377919318</v>
      </c>
      <c r="F162" s="21">
        <f>IF(OR($A162="",$B162="",$C162=""),"",B162*'MPTO_working_3-way'!$I161)</f>
        <v>3.1004521806777845</v>
      </c>
      <c r="G162" s="22">
        <f>IF(OR($A162="",$B162="",$C162=""),"",C162*'MPTO_working_3-way'!$I161)</f>
        <v>3.2451399491094142</v>
      </c>
      <c r="H162" s="17">
        <f>IF(OR($A162="",$B162="",$C162=""),"",'MPTO_working_3-way'!E161)</f>
        <v>2.6989239472763327</v>
      </c>
      <c r="I162" s="21">
        <f>IF(OR($A162="",$B162="",$C162=""),"",'MPTO_working_3-way'!F161)</f>
        <v>3.1039322545485031</v>
      </c>
      <c r="J162" s="22">
        <f>IF(OR($A162="",$B162="",$C162=""),"",'MPTO_working_3-way'!G161)</f>
        <v>3.2540433162224871</v>
      </c>
      <c r="K162" s="17">
        <f>IF(OR($A162="",$B162="",$C162=""),"",'OddsRatio_working_3-way'!H161)</f>
        <v>2.7030241590996855</v>
      </c>
      <c r="L162" s="21">
        <f>IF(OR($A162="",$B162="",$C162=""),"",'OddsRatio_working_3-way'!I161)</f>
        <v>3.1024989618514631</v>
      </c>
      <c r="M162" s="22">
        <f>IF(OR($A162="",$B162="",$C162=""),"",'OddsRatio_working_3-way'!J161)</f>
        <v>3.2496738891810657</v>
      </c>
      <c r="N162" s="23">
        <f t="shared" si="42"/>
        <v>36.931328116423856</v>
      </c>
      <c r="O162" s="24">
        <f t="shared" si="43"/>
        <v>32.253359888343503</v>
      </c>
      <c r="P162" s="24">
        <f t="shared" si="44"/>
        <v>30.815311995232648</v>
      </c>
      <c r="Q162" t="s">
        <v>143</v>
      </c>
      <c r="R162" t="s">
        <v>166</v>
      </c>
      <c r="S162" s="48" t="s">
        <v>451</v>
      </c>
      <c r="T162" s="35">
        <v>100</v>
      </c>
      <c r="U162" s="35">
        <f t="shared" si="45"/>
        <v>13.043478260869554</v>
      </c>
      <c r="V162" s="35">
        <f t="shared" si="46"/>
        <v>87.684729064039402</v>
      </c>
      <c r="W162" s="35">
        <f t="shared" si="47"/>
        <v>95.327102803738327</v>
      </c>
      <c r="X162" s="35">
        <f t="shared" si="48"/>
        <v>16.988168132222274</v>
      </c>
      <c r="Y162" s="35">
        <f t="shared" si="49"/>
        <v>91.629418935392124</v>
      </c>
      <c r="Z162" s="35">
        <f t="shared" si="50"/>
        <v>99.271792675091035</v>
      </c>
      <c r="AA162" s="35">
        <f t="shared" si="51"/>
        <v>-3.9446898713527201</v>
      </c>
      <c r="AB162" s="35">
        <f t="shared" si="52"/>
        <v>-3.9446898713527219</v>
      </c>
      <c r="AC162" s="35">
        <f t="shared" si="53"/>
        <v>-3.9446898713527077</v>
      </c>
      <c r="AD162" s="36"/>
      <c r="AE162" s="36"/>
      <c r="AF162">
        <v>2.34</v>
      </c>
      <c r="AG162">
        <v>1.64</v>
      </c>
      <c r="AI162" s="36"/>
      <c r="AJ162" t="s">
        <v>181</v>
      </c>
      <c r="AK162" s="35"/>
      <c r="AL162" s="35"/>
    </row>
    <row r="163" spans="1:38" ht="15" x14ac:dyDescent="0.25">
      <c r="A163">
        <v>1.1499999999999999</v>
      </c>
      <c r="B163">
        <v>8.1199999999999992</v>
      </c>
      <c r="C163">
        <v>21.4</v>
      </c>
      <c r="D163" s="20">
        <f t="shared" si="41"/>
        <v>3.9446898713527023E-2</v>
      </c>
      <c r="E163" s="17">
        <f>IF(OR($A163="",$B163="",$C163=""),"",A163*'MPTO_working_3-way'!$I162)</f>
        <v>1.1953639335205559</v>
      </c>
      <c r="F163" s="21">
        <f>IF(OR($A163="",$B163="",$C163=""),"",B163*'MPTO_working_3-way'!$I162)</f>
        <v>8.4403088175538379</v>
      </c>
      <c r="G163" s="22">
        <f>IF(OR($A163="",$B163="",$C163=""),"",C163*'MPTO_working_3-way'!$I162)</f>
        <v>22.244163632469476</v>
      </c>
      <c r="H163" s="17">
        <f>IF(OR($A163="",$B163="",$C163=""),"",'MPTO_working_3-way'!E162)</f>
        <v>1.1676564972385244</v>
      </c>
      <c r="I163" s="21">
        <f>IF(OR($A163="",$B163="",$C163=""),"",'MPTO_working_3-way'!F162)</f>
        <v>9.090599752529295</v>
      </c>
      <c r="J163" s="22">
        <f>IF(OR($A163="",$B163="",$C163=""),"",'MPTO_working_3-way'!G162)</f>
        <v>29.779625655698592</v>
      </c>
      <c r="K163" s="17">
        <f>IF(OR($A163="",$B163="",$C163=""),"",'OddsRatio_working_3-way'!H162)</f>
        <v>1.1742226576624495</v>
      </c>
      <c r="L163" s="21">
        <f>IF(OR($A163="",$B163="",$C163=""),"",'OddsRatio_working_3-way'!I162)</f>
        <v>9.2697688170442625</v>
      </c>
      <c r="M163" s="22">
        <f>IF(OR($A163="",$B163="",$C163=""),"",'OddsRatio_working_3-way'!J162)</f>
        <v>24.694281442093114</v>
      </c>
      <c r="N163" s="23">
        <f t="shared" si="42"/>
        <v>83.656531032756277</v>
      </c>
      <c r="O163" s="24">
        <f t="shared" si="43"/>
        <v>11.847907720156369</v>
      </c>
      <c r="P163" s="24">
        <f t="shared" si="44"/>
        <v>4.4955612470873696</v>
      </c>
      <c r="Q163" t="s">
        <v>139</v>
      </c>
      <c r="R163" t="s">
        <v>142</v>
      </c>
      <c r="S163" s="48" t="s">
        <v>451</v>
      </c>
      <c r="T163" s="35">
        <v>100</v>
      </c>
      <c r="U163" s="35">
        <f t="shared" si="45"/>
        <v>39.759036144578317</v>
      </c>
      <c r="V163" s="35">
        <f t="shared" si="46"/>
        <v>70.760233918128648</v>
      </c>
      <c r="W163" s="35">
        <f t="shared" si="47"/>
        <v>85.855728429985859</v>
      </c>
      <c r="X163" s="35">
        <f t="shared" si="48"/>
        <v>43.384037651885485</v>
      </c>
      <c r="Y163" s="35">
        <f t="shared" si="49"/>
        <v>74.385235425435837</v>
      </c>
      <c r="Z163" s="35">
        <f t="shared" si="50"/>
        <v>89.480729937293034</v>
      </c>
      <c r="AA163" s="35">
        <f t="shared" si="51"/>
        <v>-3.625001507307168</v>
      </c>
      <c r="AB163" s="35">
        <f t="shared" si="52"/>
        <v>-3.6250015073071893</v>
      </c>
      <c r="AC163" s="35">
        <f t="shared" si="53"/>
        <v>-3.6250015073071751</v>
      </c>
      <c r="AD163" s="36"/>
      <c r="AE163" s="36"/>
      <c r="AF163">
        <v>1.51</v>
      </c>
      <c r="AG163">
        <v>2.59</v>
      </c>
      <c r="AI163" s="36"/>
      <c r="AJ163" t="s">
        <v>181</v>
      </c>
      <c r="AK163" s="35"/>
      <c r="AL163" s="35"/>
    </row>
    <row r="164" spans="1:38" ht="15" x14ac:dyDescent="0.25">
      <c r="A164">
        <v>1.66</v>
      </c>
      <c r="B164">
        <v>3.42</v>
      </c>
      <c r="C164">
        <v>7.07</v>
      </c>
      <c r="D164" s="20">
        <f t="shared" si="41"/>
        <v>3.6250015073071795E-2</v>
      </c>
      <c r="E164" s="17">
        <f>IF(OR($A164="",$B164="",$C164=""),"",A164*'MPTO_working_3-way'!$I163)</f>
        <v>1.720175025021299</v>
      </c>
      <c r="F164" s="21">
        <f>IF(OR($A164="",$B164="",$C164=""),"",B164*'MPTO_working_3-way'!$I163)</f>
        <v>3.5439750515499053</v>
      </c>
      <c r="G164" s="22">
        <f>IF(OR($A164="",$B164="",$C164=""),"",C164*'MPTO_working_3-way'!$I163)</f>
        <v>7.326287606566618</v>
      </c>
      <c r="H164" s="17">
        <f>IF(OR($A164="",$B164="",$C164=""),"",'MPTO_working_3-way'!E163)</f>
        <v>1.6939783974847278</v>
      </c>
      <c r="I164" s="21">
        <f>IF(OR($A164="",$B164="",$C164=""),"",'MPTO_working_3-way'!F163)</f>
        <v>3.5674238519833317</v>
      </c>
      <c r="J164" s="22">
        <f>IF(OR($A164="",$B164="",$C164=""),"",'MPTO_working_3-way'!G163)</f>
        <v>7.7304020825078448</v>
      </c>
      <c r="K164" s="17">
        <f>IF(OR($A164="",$B164="",$C164=""),"",'OddsRatio_working_3-way'!H163)</f>
        <v>1.7038305731842849</v>
      </c>
      <c r="L164" s="21">
        <f>IF(OR($A164="",$B164="",$C164=""),"",'OddsRatio_working_3-way'!I163)</f>
        <v>3.580712101675712</v>
      </c>
      <c r="M164" s="22">
        <f>IF(OR($A164="",$B164="",$C164=""),"",'OddsRatio_working_3-way'!J163)</f>
        <v>7.4731084533766809</v>
      </c>
      <c r="N164" s="23">
        <f t="shared" si="42"/>
        <v>58.133619280260049</v>
      </c>
      <c r="O164" s="24">
        <f t="shared" si="43"/>
        <v>28.216902925506339</v>
      </c>
      <c r="P164" s="24">
        <f t="shared" si="44"/>
        <v>13.649477794233617</v>
      </c>
      <c r="Q164" t="s">
        <v>145</v>
      </c>
      <c r="R164" t="s">
        <v>138</v>
      </c>
      <c r="S164" s="48" t="s">
        <v>451</v>
      </c>
      <c r="T164" s="35">
        <v>100</v>
      </c>
      <c r="U164" s="35">
        <f t="shared" si="45"/>
        <v>66.21621621621621</v>
      </c>
      <c r="V164" s="35">
        <f t="shared" si="46"/>
        <v>64.285714285714292</v>
      </c>
      <c r="W164" s="35">
        <f t="shared" si="47"/>
        <v>66.21621621621621</v>
      </c>
      <c r="X164" s="35">
        <f t="shared" si="48"/>
        <v>69.498069498069498</v>
      </c>
      <c r="Y164" s="35">
        <f t="shared" si="49"/>
        <v>67.567567567567565</v>
      </c>
      <c r="Z164" s="35">
        <f t="shared" si="50"/>
        <v>69.498069498069498</v>
      </c>
      <c r="AA164" s="35">
        <f t="shared" si="51"/>
        <v>-3.2818532818532873</v>
      </c>
      <c r="AB164" s="35">
        <f t="shared" si="52"/>
        <v>-3.2818532818532731</v>
      </c>
      <c r="AC164" s="35">
        <f t="shared" si="53"/>
        <v>-3.2818532818532873</v>
      </c>
      <c r="AD164" s="36"/>
      <c r="AE164" s="36"/>
      <c r="AF164">
        <v>2.48</v>
      </c>
      <c r="AG164">
        <v>1.57</v>
      </c>
      <c r="AI164" s="36"/>
      <c r="AJ164" t="s">
        <v>181</v>
      </c>
      <c r="AK164" s="35"/>
      <c r="AL164" s="35"/>
    </row>
    <row r="165" spans="1:38" ht="15" x14ac:dyDescent="0.25">
      <c r="A165">
        <v>2.96</v>
      </c>
      <c r="B165">
        <v>2.8</v>
      </c>
      <c r="C165">
        <v>2.96</v>
      </c>
      <c r="D165" s="20">
        <f t="shared" si="41"/>
        <v>3.2818532818532642E-2</v>
      </c>
      <c r="E165" s="17">
        <f>IF(OR($A165="",$B165="",$C165=""),"",A165*'MPTO_working_3-way'!$I164)</f>
        <v>3.0571428571428565</v>
      </c>
      <c r="F165" s="21">
        <f>IF(OR($A165="",$B165="",$C165=""),"",B165*'MPTO_working_3-way'!$I164)</f>
        <v>2.8918918918918912</v>
      </c>
      <c r="G165" s="22">
        <f>IF(OR($A165="",$B165="",$C165=""),"",C165*'MPTO_working_3-way'!$I164)</f>
        <v>3.0571428571428565</v>
      </c>
      <c r="H165" s="17">
        <f>IF(OR($A165="",$B165="",$C165=""),"",'MPTO_working_3-way'!E164)</f>
        <v>3.0590551181102352</v>
      </c>
      <c r="I165" s="21">
        <f>IF(OR($A165="",$B165="",$C165=""),"",'MPTO_working_3-way'!F164)</f>
        <v>2.8884758364312257</v>
      </c>
      <c r="J165" s="22">
        <f>IF(OR($A165="",$B165="",$C165=""),"",'MPTO_working_3-way'!G164)</f>
        <v>3.0590551181102352</v>
      </c>
      <c r="K165" s="17">
        <f>IF(OR($A165="",$B165="",$C165=""),"",'OddsRatio_working_3-way'!H164)</f>
        <v>3.0581327856693643</v>
      </c>
      <c r="L165" s="21">
        <f>IF(OR($A165="",$B165="",$C165=""),"",'OddsRatio_working_3-way'!I164)</f>
        <v>2.890121946022886</v>
      </c>
      <c r="M165" s="22">
        <f>IF(OR($A165="",$B165="",$C165=""),"",'OddsRatio_working_3-way'!J164)</f>
        <v>3.0581327856693643</v>
      </c>
      <c r="N165" s="23">
        <f t="shared" si="42"/>
        <v>32.710280373831786</v>
      </c>
      <c r="O165" s="24">
        <f t="shared" si="43"/>
        <v>34.579439252336456</v>
      </c>
      <c r="P165" s="24">
        <f t="shared" si="44"/>
        <v>32.710280373831786</v>
      </c>
      <c r="Q165" t="s">
        <v>141</v>
      </c>
      <c r="R165" t="s">
        <v>167</v>
      </c>
      <c r="S165" s="48" t="s">
        <v>451</v>
      </c>
      <c r="T165" s="35">
        <v>100</v>
      </c>
      <c r="U165" s="35">
        <f t="shared" si="45"/>
        <v>82.90598290598291</v>
      </c>
      <c r="V165" s="35">
        <f t="shared" si="46"/>
        <v>77.578475336322867</v>
      </c>
      <c r="W165" s="35">
        <f t="shared" si="47"/>
        <v>35.897435897435898</v>
      </c>
      <c r="X165" s="35">
        <f t="shared" si="48"/>
        <v>86.524088766241221</v>
      </c>
      <c r="Y165" s="35">
        <f t="shared" si="49"/>
        <v>81.196581196581192</v>
      </c>
      <c r="Z165" s="35">
        <f t="shared" si="50"/>
        <v>39.51554175769423</v>
      </c>
      <c r="AA165" s="35">
        <f t="shared" si="51"/>
        <v>-3.6181058602583107</v>
      </c>
      <c r="AB165" s="35">
        <f t="shared" si="52"/>
        <v>-3.6181058602583249</v>
      </c>
      <c r="AC165" s="35">
        <f t="shared" si="53"/>
        <v>-3.618105860258332</v>
      </c>
      <c r="AD165" s="36"/>
      <c r="AE165" s="36"/>
      <c r="AF165">
        <v>2.4700000000000002</v>
      </c>
      <c r="AG165">
        <v>1.58</v>
      </c>
      <c r="AI165" s="36"/>
      <c r="AJ165" t="s">
        <v>181</v>
      </c>
      <c r="AK165" s="35"/>
      <c r="AL165" s="35"/>
    </row>
    <row r="166" spans="1:38" ht="15" x14ac:dyDescent="0.25">
      <c r="A166">
        <v>5.85</v>
      </c>
      <c r="B166">
        <v>4.46</v>
      </c>
      <c r="C166">
        <v>1.56</v>
      </c>
      <c r="D166" s="20">
        <f t="shared" si="41"/>
        <v>3.6181058602583249E-2</v>
      </c>
      <c r="E166" s="17">
        <f>IF(OR($A166="",$B166="",$C166=""),"",A166*'MPTO_working_3-way'!$I165)</f>
        <v>6.061659192825112</v>
      </c>
      <c r="F166" s="21">
        <f>IF(OR($A166="",$B166="",$C166=""),"",B166*'MPTO_working_3-way'!$I165)</f>
        <v>4.6213675213675209</v>
      </c>
      <c r="G166" s="22">
        <f>IF(OR($A166="",$B166="",$C166=""),"",C166*'MPTO_working_3-way'!$I165)</f>
        <v>1.61644245142003</v>
      </c>
      <c r="H166" s="17">
        <f>IF(OR($A166="",$B166="",$C166=""),"",'MPTO_working_3-way'!E165)</f>
        <v>6.2940656159536816</v>
      </c>
      <c r="I166" s="21">
        <f>IF(OR($A166="",$B166="",$C166=""),"",'MPTO_working_3-way'!F165)</f>
        <v>4.7135372756834872</v>
      </c>
      <c r="J166" s="22">
        <f>IF(OR($A166="",$B166="",$C166=""),"",'MPTO_working_3-way'!G165)</f>
        <v>1.5899128597834697</v>
      </c>
      <c r="K166" s="17">
        <f>IF(OR($A166="",$B166="",$C166=""),"",'OddsRatio_working_3-way'!H165)</f>
        <v>6.185087624179527</v>
      </c>
      <c r="L166" s="21">
        <f>IF(OR($A166="",$B166="",$C166=""),"",'OddsRatio_working_3-way'!I165)</f>
        <v>4.699052201991992</v>
      </c>
      <c r="M166" s="22">
        <f>IF(OR($A166="",$B166="",$C166=""),"",'OddsRatio_working_3-way'!J165)</f>
        <v>1.5986905298021723</v>
      </c>
      <c r="N166" s="23">
        <f t="shared" si="42"/>
        <v>16.49713334566303</v>
      </c>
      <c r="O166" s="24">
        <f t="shared" si="43"/>
        <v>21.638616608100612</v>
      </c>
      <c r="P166" s="24">
        <f t="shared" si="44"/>
        <v>61.864250046236357</v>
      </c>
      <c r="Q166" t="s">
        <v>144</v>
      </c>
      <c r="R166" t="s">
        <v>149</v>
      </c>
      <c r="S166" s="48" t="s">
        <v>451</v>
      </c>
      <c r="T166" s="35">
        <v>100</v>
      </c>
      <c r="U166" s="35">
        <f t="shared" si="45"/>
        <v>65.986394557823132</v>
      </c>
      <c r="V166" s="35">
        <f t="shared" si="46"/>
        <v>68.652037617554868</v>
      </c>
      <c r="W166" s="35">
        <f t="shared" si="47"/>
        <v>61.538461538461533</v>
      </c>
      <c r="X166" s="35">
        <f t="shared" si="48"/>
        <v>69.809500843983614</v>
      </c>
      <c r="Y166" s="35">
        <f t="shared" si="49"/>
        <v>72.47514390371532</v>
      </c>
      <c r="Z166" s="35">
        <f t="shared" si="50"/>
        <v>65.361567824622014</v>
      </c>
      <c r="AA166" s="35">
        <f t="shared" si="51"/>
        <v>-3.8231062861604812</v>
      </c>
      <c r="AB166" s="35">
        <f t="shared" si="52"/>
        <v>-3.8231062861604528</v>
      </c>
      <c r="AC166" s="35">
        <f t="shared" si="53"/>
        <v>-3.8231062861604812</v>
      </c>
      <c r="AD166" s="36"/>
      <c r="AE166" s="36"/>
      <c r="AF166">
        <v>1.75</v>
      </c>
      <c r="AG166">
        <v>2.14</v>
      </c>
      <c r="AI166" s="36"/>
      <c r="AJ166" t="s">
        <v>181</v>
      </c>
      <c r="AK166" s="35"/>
      <c r="AL166" s="35"/>
    </row>
    <row r="167" spans="1:38" ht="15" x14ac:dyDescent="0.25">
      <c r="A167">
        <v>2.94</v>
      </c>
      <c r="B167">
        <v>3.19</v>
      </c>
      <c r="C167">
        <v>2.6</v>
      </c>
      <c r="D167" s="20">
        <f t="shared" si="41"/>
        <v>3.8231062861604714E-2</v>
      </c>
      <c r="E167" s="17">
        <f>IF(OR($A167="",$B167="",$C167=""),"",A167*'MPTO_working_3-way'!$I166)</f>
        <v>3.0523993248131176</v>
      </c>
      <c r="F167" s="21">
        <f>IF(OR($A167="",$B167="",$C167=""),"",B167*'MPTO_working_3-way'!$I166)</f>
        <v>3.3119570905285189</v>
      </c>
      <c r="G167" s="22">
        <f>IF(OR($A167="",$B167="",$C167=""),"",C167*'MPTO_working_3-way'!$I166)</f>
        <v>2.6994007634401722</v>
      </c>
      <c r="H167" s="17">
        <f>IF(OR($A167="",$B167="",$C167=""),"",'MPTO_working_3-way'!E166)</f>
        <v>3.0544389588872707</v>
      </c>
      <c r="I167" s="21">
        <f>IF(OR($A167="",$B167="",$C167=""),"",'MPTO_working_3-way'!F166)</f>
        <v>3.3251762746502691</v>
      </c>
      <c r="J167" s="22">
        <f>IF(OR($A167="",$B167="",$C167=""),"",'MPTO_working_3-way'!G166)</f>
        <v>2.6890995149164301</v>
      </c>
      <c r="K167" s="17">
        <f>IF(OR($A167="",$B167="",$C167=""),"",'OddsRatio_working_3-way'!H166)</f>
        <v>3.0538623253721533</v>
      </c>
      <c r="L167" s="21">
        <f>IF(OR($A167="",$B167="",$C167=""),"",'OddsRatio_working_3-way'!I166)</f>
        <v>3.3185353054458839</v>
      </c>
      <c r="M167" s="22">
        <f>IF(OR($A167="",$B167="",$C167=""),"",'OddsRatio_working_3-way'!J166)</f>
        <v>2.6939070724718794</v>
      </c>
      <c r="N167" s="23">
        <f t="shared" si="42"/>
        <v>32.761113261654415</v>
      </c>
      <c r="O167" s="24">
        <f t="shared" si="43"/>
        <v>30.19362789632099</v>
      </c>
      <c r="P167" s="24">
        <f t="shared" si="44"/>
        <v>37.045258842024602</v>
      </c>
      <c r="Q167" t="s">
        <v>176</v>
      </c>
      <c r="R167" t="s">
        <v>153</v>
      </c>
      <c r="S167" s="48" t="s">
        <v>451</v>
      </c>
      <c r="T167" s="35">
        <v>100</v>
      </c>
      <c r="U167" s="35">
        <f t="shared" si="45"/>
        <v>45.945945945945937</v>
      </c>
      <c r="V167" s="35">
        <f t="shared" si="46"/>
        <v>71.590909090909093</v>
      </c>
      <c r="W167" s="35">
        <f t="shared" si="47"/>
        <v>78.118161925601754</v>
      </c>
      <c r="X167" s="35">
        <f t="shared" si="48"/>
        <v>50.29092898348916</v>
      </c>
      <c r="Y167" s="35">
        <f t="shared" si="49"/>
        <v>75.935892128452295</v>
      </c>
      <c r="Z167" s="35">
        <f t="shared" si="50"/>
        <v>82.463144963144956</v>
      </c>
      <c r="AA167" s="35">
        <f t="shared" si="51"/>
        <v>-4.3449830375432228</v>
      </c>
      <c r="AB167" s="35">
        <f t="shared" si="52"/>
        <v>-4.3449830375432015</v>
      </c>
      <c r="AC167" s="35">
        <f t="shared" si="53"/>
        <v>-4.3449830375432015</v>
      </c>
      <c r="AD167" s="36"/>
      <c r="AE167" s="36"/>
      <c r="AF167">
        <v>2.39</v>
      </c>
      <c r="AG167">
        <v>1.6</v>
      </c>
      <c r="AI167" s="36"/>
      <c r="AJ167" t="s">
        <v>182</v>
      </c>
      <c r="AK167" s="35"/>
      <c r="AL167" s="35"/>
    </row>
    <row r="168" spans="1:38" ht="15" x14ac:dyDescent="0.25">
      <c r="A168">
        <v>1.85</v>
      </c>
      <c r="B168">
        <v>3.52</v>
      </c>
      <c r="C168">
        <v>4.57</v>
      </c>
      <c r="D168" s="20">
        <f t="shared" si="41"/>
        <v>4.3449830375432041E-2</v>
      </c>
      <c r="E168" s="17">
        <f>IF(OR($A168="",$B168="",$C168=""),"",A168*'MPTO_working_3-way'!$I167)</f>
        <v>1.9303821861945494</v>
      </c>
      <c r="F168" s="21">
        <f>IF(OR($A168="",$B168="",$C168=""),"",B168*'MPTO_working_3-way'!$I167)</f>
        <v>3.6729434029215207</v>
      </c>
      <c r="G168" s="22">
        <f>IF(OR($A168="",$B168="",$C168=""),"",C168*'MPTO_working_3-way'!$I167)</f>
        <v>4.7685657248157245</v>
      </c>
      <c r="H168" s="17">
        <f>IF(OR($A168="",$B168="",$C168=""),"",'MPTO_working_3-way'!E167)</f>
        <v>1.9009337365174146</v>
      </c>
      <c r="I168" s="21">
        <f>IF(OR($A168="",$B168="",$C168=""),"",'MPTO_working_3-way'!F167)</f>
        <v>3.7090938096686221</v>
      </c>
      <c r="J168" s="22">
        <f>IF(OR($A168="",$B168="",$C168=""),"",'MPTO_working_3-way'!G167)</f>
        <v>4.8939217034096467</v>
      </c>
      <c r="K168" s="17">
        <f>IF(OR($A168="",$B168="",$C168=""),"",'OddsRatio_working_3-way'!H167)</f>
        <v>1.9120401224277399</v>
      </c>
      <c r="L168" s="21">
        <f>IF(OR($A168="",$B168="",$C168=""),"",'OddsRatio_working_3-way'!I167)</f>
        <v>3.7039307159034163</v>
      </c>
      <c r="M168" s="22">
        <f>IF(OR($A168="",$B168="",$C168=""),"",'OddsRatio_working_3-way'!J167)</f>
        <v>4.8305685141965062</v>
      </c>
      <c r="N168" s="23">
        <f t="shared" si="42"/>
        <v>51.803213226461942</v>
      </c>
      <c r="O168" s="24">
        <f t="shared" si="43"/>
        <v>27.226120587771192</v>
      </c>
      <c r="P168" s="24">
        <f t="shared" si="44"/>
        <v>20.97066618576687</v>
      </c>
      <c r="Q168" t="s">
        <v>154</v>
      </c>
      <c r="R168" t="s">
        <v>177</v>
      </c>
      <c r="S168" s="48" t="s">
        <v>451</v>
      </c>
      <c r="T168" s="35">
        <v>100</v>
      </c>
      <c r="U168" s="35">
        <f t="shared" si="45"/>
        <v>40.476190476190474</v>
      </c>
      <c r="V168" s="35">
        <f t="shared" si="46"/>
        <v>72.602739726027394</v>
      </c>
      <c r="W168" s="35">
        <f t="shared" si="47"/>
        <v>82.698961937716263</v>
      </c>
      <c r="X168" s="35">
        <f t="shared" si="48"/>
        <v>44.698298336256336</v>
      </c>
      <c r="Y168" s="35">
        <f t="shared" si="49"/>
        <v>76.824847586093256</v>
      </c>
      <c r="Z168" s="35">
        <f t="shared" si="50"/>
        <v>86.921069797782124</v>
      </c>
      <c r="AA168" s="35">
        <f t="shared" si="51"/>
        <v>-4.2221078600658615</v>
      </c>
      <c r="AB168" s="35">
        <f t="shared" si="52"/>
        <v>-4.2221078600658615</v>
      </c>
      <c r="AC168" s="35">
        <f t="shared" si="53"/>
        <v>-4.2221078600658615</v>
      </c>
      <c r="AD168" s="36"/>
      <c r="AE168" s="36"/>
      <c r="AF168">
        <v>2.2599999999999998</v>
      </c>
      <c r="AG168">
        <v>1.66</v>
      </c>
      <c r="AI168" s="36"/>
      <c r="AJ168" t="s">
        <v>182</v>
      </c>
      <c r="AK168" s="35"/>
      <c r="AL168" s="35"/>
    </row>
    <row r="169" spans="1:38" ht="15" x14ac:dyDescent="0.25">
      <c r="A169">
        <v>1.68</v>
      </c>
      <c r="B169">
        <v>3.65</v>
      </c>
      <c r="C169">
        <v>5.78</v>
      </c>
      <c r="D169" s="20">
        <f t="shared" si="41"/>
        <v>4.222107860065849E-2</v>
      </c>
      <c r="E169" s="17">
        <f>IF(OR($A169="",$B169="",$C169=""),"",A169*'MPTO_working_3-way'!$I168)</f>
        <v>1.7509314120491062</v>
      </c>
      <c r="F169" s="21">
        <f>IF(OR($A169="",$B169="",$C169=""),"",B169*'MPTO_working_3-way'!$I168)</f>
        <v>3.8041069368924032</v>
      </c>
      <c r="G169" s="22">
        <f>IF(OR($A169="",$B169="",$C169=""),"",C169*'MPTO_working_3-way'!$I168)</f>
        <v>6.0240378343118062</v>
      </c>
      <c r="H169" s="17">
        <f>IF(OR($A169="",$B169="",$C169=""),"",'MPTO_working_3-way'!E168)</f>
        <v>1.7206835035317023</v>
      </c>
      <c r="I169" s="21">
        <f>IF(OR($A169="",$B169="",$C169=""),"",'MPTO_working_3-way'!F168)</f>
        <v>3.8476498438922562</v>
      </c>
      <c r="J169" s="22">
        <f>IF(OR($A169="",$B169="",$C169=""),"",'MPTO_working_3-way'!G168)</f>
        <v>6.2918135146713858</v>
      </c>
      <c r="K169" s="17">
        <f>IF(OR($A169="",$B169="",$C169=""),"",'OddsRatio_working_3-way'!H168)</f>
        <v>1.7315512326719324</v>
      </c>
      <c r="L169" s="21">
        <f>IF(OR($A169="",$B169="",$C169=""),"",'OddsRatio_working_3-way'!I168)</f>
        <v>3.850898186147973</v>
      </c>
      <c r="M169" s="22">
        <f>IF(OR($A169="",$B169="",$C169=""),"",'OddsRatio_working_3-way'!J168)</f>
        <v>6.1423748414291737</v>
      </c>
      <c r="N169" s="23">
        <f t="shared" si="42"/>
        <v>57.112459866700604</v>
      </c>
      <c r="O169" s="24">
        <f t="shared" si="43"/>
        <v>26.287378787960829</v>
      </c>
      <c r="P169" s="24">
        <f t="shared" si="44"/>
        <v>16.600161345338584</v>
      </c>
      <c r="Q169" t="s">
        <v>157</v>
      </c>
      <c r="R169" t="s">
        <v>155</v>
      </c>
      <c r="S169" s="48" t="s">
        <v>451</v>
      </c>
      <c r="T169" s="35">
        <v>100</v>
      </c>
      <c r="U169" s="35">
        <f t="shared" si="45"/>
        <v>56.140350877192972</v>
      </c>
      <c r="V169" s="35">
        <f t="shared" si="46"/>
        <v>65.870307167235495</v>
      </c>
      <c r="W169" s="35">
        <f t="shared" si="47"/>
        <v>73.958333333333343</v>
      </c>
      <c r="X169" s="35">
        <f t="shared" si="48"/>
        <v>60.171359499431176</v>
      </c>
      <c r="Y169" s="35">
        <f t="shared" si="49"/>
        <v>69.901315789473699</v>
      </c>
      <c r="Z169" s="35">
        <f t="shared" si="50"/>
        <v>77.989341955571518</v>
      </c>
      <c r="AA169" s="35">
        <f t="shared" si="51"/>
        <v>-4.031008622238204</v>
      </c>
      <c r="AB169" s="35">
        <f t="shared" si="52"/>
        <v>-4.031008622238204</v>
      </c>
      <c r="AC169" s="35">
        <f t="shared" si="53"/>
        <v>-4.0310086222381756</v>
      </c>
      <c r="AD169" s="36"/>
      <c r="AE169" s="36"/>
      <c r="AF169">
        <v>2.16</v>
      </c>
      <c r="AG169">
        <v>1.72</v>
      </c>
      <c r="AI169" s="36"/>
      <c r="AJ169" t="s">
        <v>182</v>
      </c>
      <c r="AK169" s="35"/>
      <c r="AL169" s="35"/>
    </row>
    <row r="170" spans="1:38" ht="15" x14ac:dyDescent="0.25">
      <c r="A170">
        <v>2.2799999999999998</v>
      </c>
      <c r="B170">
        <v>2.93</v>
      </c>
      <c r="C170">
        <v>3.84</v>
      </c>
      <c r="D170" s="20">
        <f t="shared" si="41"/>
        <v>4.0310086222381969E-2</v>
      </c>
      <c r="E170" s="17">
        <f>IF(OR($A170="",$B170="",$C170=""),"",A170*'MPTO_working_3-way'!$I169)</f>
        <v>2.3719069965870307</v>
      </c>
      <c r="F170" s="21">
        <f>IF(OR($A170="",$B170="",$C170=""),"",B170*'MPTO_working_3-way'!$I169)</f>
        <v>3.0481085526315792</v>
      </c>
      <c r="G170" s="22">
        <f>IF(OR($A170="",$B170="",$C170=""),"",C170*'MPTO_working_3-way'!$I169)</f>
        <v>3.9947907310939468</v>
      </c>
      <c r="H170" s="17">
        <f>IF(OR($A170="",$B170="",$C170=""),"",'MPTO_working_3-way'!E169)</f>
        <v>2.3520568262337216</v>
      </c>
      <c r="I170" s="21">
        <f>IF(OR($A170="",$B170="",$C170=""),"",'MPTO_working_3-way'!F169)</f>
        <v>3.0500801853680257</v>
      </c>
      <c r="J170" s="22">
        <f>IF(OR($A170="",$B170="",$C170=""),"",'MPTO_working_3-way'!G169)</f>
        <v>4.0489113141506436</v>
      </c>
      <c r="K170" s="17">
        <f>IF(OR($A170="",$B170="",$C170=""),"",'OddsRatio_working_3-way'!H169)</f>
        <v>2.3609220766887296</v>
      </c>
      <c r="L170" s="21">
        <f>IF(OR($A170="",$B170="",$C170=""),"",'OddsRatio_working_3-way'!I169)</f>
        <v>3.0520153187572254</v>
      </c>
      <c r="M170" s="22">
        <f>IF(OR($A170="",$B170="",$C170=""),"",'OddsRatio_working_3-way'!J169)</f>
        <v>4.0195458576531182</v>
      </c>
      <c r="N170" s="23">
        <f t="shared" si="42"/>
        <v>42.160169072350371</v>
      </c>
      <c r="O170" s="24">
        <f t="shared" si="43"/>
        <v>32.807230540941582</v>
      </c>
      <c r="P170" s="24">
        <f t="shared" si="44"/>
        <v>25.032600386708033</v>
      </c>
      <c r="Q170" t="s">
        <v>156</v>
      </c>
      <c r="R170" t="s">
        <v>175</v>
      </c>
      <c r="S170" s="48" t="s">
        <v>451</v>
      </c>
      <c r="T170" s="35">
        <v>100</v>
      </c>
      <c r="U170" s="35">
        <f t="shared" si="45"/>
        <v>64.02877697841727</v>
      </c>
      <c r="V170" s="35">
        <f t="shared" si="46"/>
        <v>68.152866242038215</v>
      </c>
      <c r="W170" s="35">
        <f t="shared" si="47"/>
        <v>63.898916967509031</v>
      </c>
      <c r="X170" s="35">
        <f t="shared" si="48"/>
        <v>67.948216790452747</v>
      </c>
      <c r="Y170" s="35">
        <f t="shared" si="49"/>
        <v>72.072306054073707</v>
      </c>
      <c r="Z170" s="35">
        <f t="shared" si="50"/>
        <v>67.818356779544516</v>
      </c>
      <c r="AA170" s="35">
        <f t="shared" si="51"/>
        <v>-3.9194398120354776</v>
      </c>
      <c r="AB170" s="35">
        <f t="shared" si="52"/>
        <v>-3.9194398120354919</v>
      </c>
      <c r="AC170" s="35">
        <f t="shared" si="53"/>
        <v>-3.9194398120354847</v>
      </c>
      <c r="AD170" s="36"/>
      <c r="AE170" s="36"/>
      <c r="AF170">
        <v>2.48</v>
      </c>
      <c r="AG170">
        <v>1.56</v>
      </c>
      <c r="AI170" s="36"/>
      <c r="AJ170" t="s">
        <v>182</v>
      </c>
      <c r="AK170" s="35"/>
      <c r="AL170" s="35"/>
    </row>
    <row r="171" spans="1:38" ht="15" x14ac:dyDescent="0.25">
      <c r="A171">
        <v>2.78</v>
      </c>
      <c r="B171">
        <v>3.14</v>
      </c>
      <c r="C171">
        <v>2.77</v>
      </c>
      <c r="D171" s="20">
        <f t="shared" si="41"/>
        <v>3.9194398120355078E-2</v>
      </c>
      <c r="E171" s="17">
        <f>IF(OR($A171="",$B171="",$C171=""),"",A171*'MPTO_working_3-way'!$I170)</f>
        <v>2.8889604267745868</v>
      </c>
      <c r="F171" s="21">
        <f>IF(OR($A171="",$B171="",$C171=""),"",B171*'MPTO_working_3-way'!$I170)</f>
        <v>3.2630704100979151</v>
      </c>
      <c r="G171" s="22">
        <f>IF(OR($A171="",$B171="",$C171=""),"",C171*'MPTO_working_3-way'!$I170)</f>
        <v>2.8785684827933835</v>
      </c>
      <c r="H171" s="17">
        <f>IF(OR($A171="",$B171="",$C171=""),"",'MPTO_working_3-way'!E170)</f>
        <v>2.8847754549051046</v>
      </c>
      <c r="I171" s="21">
        <f>IF(OR($A171="",$B171="",$C171=""),"",'MPTO_working_3-way'!F170)</f>
        <v>3.2743241381589061</v>
      </c>
      <c r="J171" s="22">
        <f>IF(OR($A171="",$B171="",$C171=""),"",'MPTO_working_3-way'!G170)</f>
        <v>2.8740089296765396</v>
      </c>
      <c r="K171" s="17">
        <f>IF(OR($A171="",$B171="",$C171=""),"",'OddsRatio_working_3-way'!H170)</f>
        <v>2.8869286940172718</v>
      </c>
      <c r="L171" s="21">
        <f>IF(OR($A171="",$B171="",$C171=""),"",'OddsRatio_working_3-way'!I170)</f>
        <v>3.2685547220207658</v>
      </c>
      <c r="M171" s="22">
        <f>IF(OR($A171="",$B171="",$C171=""),"",'OddsRatio_working_3-way'!J170)</f>
        <v>2.8763279710171759</v>
      </c>
      <c r="N171" s="23">
        <f t="shared" si="42"/>
        <v>34.614527451885571</v>
      </c>
      <c r="O171" s="24">
        <f t="shared" si="43"/>
        <v>30.645982903261746</v>
      </c>
      <c r="P171" s="24">
        <f t="shared" si="44"/>
        <v>34.739489644852668</v>
      </c>
      <c r="Q171" t="s">
        <v>170</v>
      </c>
      <c r="R171" t="s">
        <v>158</v>
      </c>
      <c r="S171" s="48" t="s">
        <v>451</v>
      </c>
      <c r="T171" s="35">
        <v>100</v>
      </c>
      <c r="U171" s="35">
        <f t="shared" si="45"/>
        <v>45.054945054945051</v>
      </c>
      <c r="V171" s="35">
        <f t="shared" si="46"/>
        <v>74.424552429667528</v>
      </c>
      <c r="W171" s="35">
        <f t="shared" si="47"/>
        <v>77.628635346756155</v>
      </c>
      <c r="X171" s="35">
        <f t="shared" si="48"/>
        <v>47.94681222357633</v>
      </c>
      <c r="Y171" s="35">
        <f t="shared" si="49"/>
        <v>77.316419598298793</v>
      </c>
      <c r="Z171" s="35">
        <f t="shared" si="50"/>
        <v>80.52050251538742</v>
      </c>
      <c r="AA171" s="35">
        <f t="shared" si="51"/>
        <v>-2.8918671686312791</v>
      </c>
      <c r="AB171" s="35">
        <f t="shared" si="52"/>
        <v>-2.8918671686312649</v>
      </c>
      <c r="AC171" s="35">
        <f t="shared" si="53"/>
        <v>-2.8918671686312649</v>
      </c>
      <c r="AD171" s="36"/>
      <c r="AE171" s="36"/>
      <c r="AF171">
        <v>2.27</v>
      </c>
      <c r="AG171">
        <v>1.66</v>
      </c>
      <c r="AI171" s="36"/>
      <c r="AJ171" t="s">
        <v>182</v>
      </c>
      <c r="AK171" s="35"/>
      <c r="AL171" s="35"/>
    </row>
    <row r="172" spans="1:38" ht="15" x14ac:dyDescent="0.25">
      <c r="A172">
        <v>1.82</v>
      </c>
      <c r="B172">
        <v>3.91</v>
      </c>
      <c r="C172">
        <v>4.47</v>
      </c>
      <c r="D172" s="20">
        <f t="shared" si="41"/>
        <v>2.8918671686312791E-2</v>
      </c>
      <c r="E172" s="17">
        <f>IF(OR($A172="",$B172="",$C172=""),"",A172*'MPTO_working_3-way'!$I171)</f>
        <v>1.8726319824690894</v>
      </c>
      <c r="F172" s="21">
        <f>IF(OR($A172="",$B172="",$C172=""),"",B172*'MPTO_working_3-way'!$I171)</f>
        <v>4.023072006293483</v>
      </c>
      <c r="G172" s="22">
        <f>IF(OR($A172="",$B172="",$C172=""),"",C172*'MPTO_working_3-way'!$I171)</f>
        <v>4.5992664624378179</v>
      </c>
      <c r="H172" s="17">
        <f>IF(OR($A172="",$B172="",$C172=""),"",'MPTO_working_3-way'!E171)</f>
        <v>1.8525002536242448</v>
      </c>
      <c r="I172" s="21">
        <f>IF(OR($A172="",$B172="",$C172=""),"",'MPTO_working_3-way'!F171)</f>
        <v>4.0631425603864448</v>
      </c>
      <c r="J172" s="22">
        <f>IF(OR($A172="",$B172="",$C172=""),"",'MPTO_working_3-way'!G171)</f>
        <v>4.671279944493814</v>
      </c>
      <c r="K172" s="17">
        <f>IF(OR($A172="",$B172="",$C172=""),"",'OddsRatio_working_3-way'!H171)</f>
        <v>1.8599719593998145</v>
      </c>
      <c r="L172" s="21">
        <f>IF(OR($A172="",$B172="",$C172=""),"",'OddsRatio_working_3-way'!I171)</f>
        <v>4.0518517095773907</v>
      </c>
      <c r="M172" s="22">
        <f>IF(OR($A172="",$B172="",$C172=""),"",'OddsRatio_working_3-way'!J171)</f>
        <v>4.6391496330699473</v>
      </c>
      <c r="N172" s="23">
        <f t="shared" si="42"/>
        <v>53.400775451965053</v>
      </c>
      <c r="O172" s="24">
        <f t="shared" si="43"/>
        <v>24.856626936720307</v>
      </c>
      <c r="P172" s="24">
        <f t="shared" si="44"/>
        <v>21.742597611314633</v>
      </c>
      <c r="Q172" t="s">
        <v>219</v>
      </c>
      <c r="R172" t="s">
        <v>264</v>
      </c>
      <c r="S172" s="48" t="s">
        <v>451</v>
      </c>
      <c r="T172" s="35">
        <v>100</v>
      </c>
      <c r="U172" s="35">
        <f t="shared" si="45"/>
        <v>52.830188679245275</v>
      </c>
      <c r="V172" s="35">
        <f t="shared" si="46"/>
        <v>72.527472527472526</v>
      </c>
      <c r="W172" s="35">
        <f t="shared" si="47"/>
        <v>71.671388101982998</v>
      </c>
      <c r="X172" s="35">
        <f t="shared" si="48"/>
        <v>55.801139370544476</v>
      </c>
      <c r="Y172" s="35">
        <f t="shared" si="49"/>
        <v>75.49842321877172</v>
      </c>
      <c r="Z172" s="35">
        <f t="shared" si="50"/>
        <v>74.642338793282178</v>
      </c>
      <c r="AA172" s="35">
        <f t="shared" si="51"/>
        <v>-2.9709506912992012</v>
      </c>
      <c r="AB172" s="35">
        <f t="shared" si="52"/>
        <v>-2.9709506912991941</v>
      </c>
      <c r="AC172" s="35">
        <f t="shared" si="53"/>
        <v>-2.9709506912991799</v>
      </c>
      <c r="AD172" s="36"/>
      <c r="AE172" s="36"/>
      <c r="AF172">
        <v>1.78</v>
      </c>
      <c r="AG172">
        <v>2.12</v>
      </c>
      <c r="AI172" s="36"/>
      <c r="AJ172" t="s">
        <v>271</v>
      </c>
      <c r="AK172" s="35"/>
      <c r="AL172" s="35"/>
    </row>
    <row r="173" spans="1:38" ht="15" x14ac:dyDescent="0.25">
      <c r="A173">
        <v>2.12</v>
      </c>
      <c r="B173">
        <v>3.64</v>
      </c>
      <c r="C173">
        <v>3.53</v>
      </c>
      <c r="D173" s="20">
        <f t="shared" si="41"/>
        <v>2.970950691299179E-2</v>
      </c>
      <c r="E173" s="17">
        <f>IF(OR($A173="",$B173="",$C173=""),"",A173*'MPTO_working_3-way'!$I172)</f>
        <v>2.1829841546555429</v>
      </c>
      <c r="F173" s="21">
        <f>IF(OR($A173="",$B173="",$C173=""),"",B173*'MPTO_working_3-way'!$I172)</f>
        <v>3.7481426051632902</v>
      </c>
      <c r="G173" s="22">
        <f>IF(OR($A173="",$B173="",$C173=""),"",C173*'MPTO_working_3-way'!$I172)</f>
        <v>3.6348745594028609</v>
      </c>
      <c r="H173" s="17">
        <f>IF(OR($A173="",$B173="",$C173=""),"",'MPTO_working_3-way'!E172)</f>
        <v>2.1654632916201004</v>
      </c>
      <c r="I173" s="21">
        <f>IF(OR($A173="",$B173="",$C173=""),"",'MPTO_working_3-way'!F172)</f>
        <v>3.7761198112663514</v>
      </c>
      <c r="J173" s="22">
        <f>IF(OR($A173="",$B173="",$C173=""),"",'MPTO_working_3-way'!G172)</f>
        <v>3.6578725921512203</v>
      </c>
      <c r="K173" s="17">
        <f>IF(OR($A173="",$B173="",$C173=""),"",'OddsRatio_working_3-way'!H172)</f>
        <v>2.1726274880792396</v>
      </c>
      <c r="L173" s="21">
        <f>IF(OR($A173="",$B173="",$C173=""),"",'OddsRatio_working_3-way'!I172)</f>
        <v>3.7640505076153494</v>
      </c>
      <c r="M173" s="22">
        <f>IF(OR($A173="",$B173="",$C173=""),"",'OddsRatio_working_3-way'!J172)</f>
        <v>3.6488817364647108</v>
      </c>
      <c r="N173" s="23">
        <f t="shared" si="42"/>
        <v>45.808852889167753</v>
      </c>
      <c r="O173" s="24">
        <f t="shared" si="43"/>
        <v>26.679881353031774</v>
      </c>
      <c r="P173" s="24">
        <f t="shared" si="44"/>
        <v>27.511265757800469</v>
      </c>
      <c r="Q173" t="s">
        <v>218</v>
      </c>
      <c r="R173" t="s">
        <v>262</v>
      </c>
      <c r="S173" s="48" t="s">
        <v>451</v>
      </c>
      <c r="T173" s="35">
        <v>100</v>
      </c>
      <c r="U173" s="35">
        <f t="shared" si="45"/>
        <v>68.152866242038215</v>
      </c>
      <c r="V173" s="35">
        <f t="shared" si="46"/>
        <v>71.671388101982998</v>
      </c>
      <c r="W173" s="35">
        <f t="shared" si="47"/>
        <v>57.446808510638299</v>
      </c>
      <c r="X173" s="35">
        <f t="shared" si="48"/>
        <v>70.88180338737871</v>
      </c>
      <c r="Y173" s="35">
        <f t="shared" si="49"/>
        <v>74.40032524732348</v>
      </c>
      <c r="Z173" s="35">
        <f t="shared" si="50"/>
        <v>60.175745655978787</v>
      </c>
      <c r="AA173" s="35">
        <f t="shared" si="51"/>
        <v>-2.7289371453404954</v>
      </c>
      <c r="AB173" s="35">
        <f t="shared" si="52"/>
        <v>-2.7289371453404812</v>
      </c>
      <c r="AC173" s="35">
        <f t="shared" si="53"/>
        <v>-2.7289371453404883</v>
      </c>
      <c r="AD173" s="36"/>
      <c r="AE173" s="36"/>
      <c r="AF173">
        <v>1.86</v>
      </c>
      <c r="AG173">
        <v>2.0299999999999998</v>
      </c>
      <c r="AI173" s="36"/>
      <c r="AJ173" t="s">
        <v>271</v>
      </c>
      <c r="AK173" s="35"/>
      <c r="AL173" s="35"/>
    </row>
    <row r="174" spans="1:38" ht="15" x14ac:dyDescent="0.25">
      <c r="A174">
        <v>3.14</v>
      </c>
      <c r="B174">
        <v>3.53</v>
      </c>
      <c r="C174">
        <v>2.35</v>
      </c>
      <c r="D174" s="20">
        <f t="shared" si="41"/>
        <v>2.728937145340482E-2</v>
      </c>
      <c r="E174" s="17">
        <f>IF(OR($A174="",$B174="",$C174=""),"",A174*'MPTO_working_3-way'!$I173)</f>
        <v>3.2256886263636915</v>
      </c>
      <c r="F174" s="21">
        <f>IF(OR($A174="",$B174="",$C174=""),"",B174*'MPTO_working_3-way'!$I173)</f>
        <v>3.626331481230519</v>
      </c>
      <c r="G174" s="22">
        <f>IF(OR($A174="",$B174="",$C174=""),"",C174*'MPTO_working_3-way'!$I173)</f>
        <v>2.4141300229155016</v>
      </c>
      <c r="H174" s="17">
        <f>IF(OR($A174="",$B174="",$C174=""),"",'MPTO_working_3-way'!E173)</f>
        <v>3.2323244815965806</v>
      </c>
      <c r="I174" s="21">
        <f>IF(OR($A174="",$B174="",$C174=""),"",'MPTO_working_3-way'!F173)</f>
        <v>3.6471105195188875</v>
      </c>
      <c r="J174" s="22">
        <f>IF(OR($A174="",$B174="",$C174=""),"",'MPTO_working_3-way'!G173)</f>
        <v>2.4013325028110031</v>
      </c>
      <c r="K174" s="17">
        <f>IF(OR($A174="",$B174="",$C174=""),"",'OddsRatio_working_3-way'!H173)</f>
        <v>3.230300111563567</v>
      </c>
      <c r="L174" s="21">
        <f>IF(OR($A174="",$B174="",$C174=""),"",'OddsRatio_working_3-way'!I173)</f>
        <v>3.6367566739513211</v>
      </c>
      <c r="M174" s="22">
        <f>IF(OR($A174="",$B174="",$C174=""),"",'OddsRatio_working_3-way'!J173)</f>
        <v>2.4069650236499145</v>
      </c>
      <c r="N174" s="23">
        <f t="shared" si="42"/>
        <v>31.001132342004656</v>
      </c>
      <c r="O174" s="24">
        <f t="shared" si="43"/>
        <v>27.576078060593378</v>
      </c>
      <c r="P174" s="24">
        <f t="shared" si="44"/>
        <v>41.422789597401959</v>
      </c>
      <c r="Q174" t="s">
        <v>263</v>
      </c>
      <c r="R174" t="s">
        <v>258</v>
      </c>
      <c r="S174" s="48" t="s">
        <v>451</v>
      </c>
      <c r="T174" s="35">
        <v>100</v>
      </c>
      <c r="U174" s="35">
        <f t="shared" si="45"/>
        <v>55.947136563876647</v>
      </c>
      <c r="V174" s="35">
        <f t="shared" si="46"/>
        <v>71.014492753623188</v>
      </c>
      <c r="W174" s="35">
        <f t="shared" si="47"/>
        <v>70.326409495548958</v>
      </c>
      <c r="X174" s="35">
        <f t="shared" si="48"/>
        <v>58.659097750827847</v>
      </c>
      <c r="Y174" s="35">
        <f t="shared" si="49"/>
        <v>73.726453940574373</v>
      </c>
      <c r="Z174" s="35">
        <f t="shared" si="50"/>
        <v>73.038370682500158</v>
      </c>
      <c r="AA174" s="35">
        <f t="shared" si="51"/>
        <v>-2.7119611869511999</v>
      </c>
      <c r="AB174" s="35">
        <f t="shared" si="52"/>
        <v>-2.7119611869511857</v>
      </c>
      <c r="AC174" s="35">
        <f t="shared" si="53"/>
        <v>-2.7119611869511999</v>
      </c>
      <c r="AD174" s="36"/>
      <c r="AE174" s="36"/>
      <c r="AF174">
        <v>1.92</v>
      </c>
      <c r="AG174">
        <v>1.97</v>
      </c>
      <c r="AI174" s="36"/>
      <c r="AJ174" t="s">
        <v>271</v>
      </c>
      <c r="AK174" s="35"/>
      <c r="AL174" s="35"/>
    </row>
    <row r="175" spans="1:38" ht="15" x14ac:dyDescent="0.25">
      <c r="A175">
        <v>2.27</v>
      </c>
      <c r="B175">
        <v>3.45</v>
      </c>
      <c r="C175">
        <v>3.37</v>
      </c>
      <c r="D175" s="20">
        <f t="shared" si="41"/>
        <v>2.7119611869512061E-2</v>
      </c>
      <c r="E175" s="17">
        <f>IF(OR($A175="",$B175="",$C175=""),"",A175*'MPTO_working_3-way'!$I174)</f>
        <v>2.3315615189437926</v>
      </c>
      <c r="F175" s="21">
        <f>IF(OR($A175="",$B175="",$C175=""),"",B175*'MPTO_working_3-way'!$I174)</f>
        <v>3.5435626609498168</v>
      </c>
      <c r="G175" s="22">
        <f>IF(OR($A175="",$B175="",$C175=""),"",C175*'MPTO_working_3-way'!$I174)</f>
        <v>3.4613930920002556</v>
      </c>
      <c r="H175" s="17">
        <f>IF(OR($A175="",$B175="",$C175=""),"",'MPTO_working_3-way'!E174)</f>
        <v>2.3175574523350848</v>
      </c>
      <c r="I175" s="21">
        <f>IF(OR($A175="",$B175="",$C175=""),"",'MPTO_working_3-way'!F174)</f>
        <v>3.5610607739378808</v>
      </c>
      <c r="J175" s="22">
        <f>IF(OR($A175="",$B175="",$C175=""),"",'MPTO_working_3-way'!G174)</f>
        <v>3.4758908026360529</v>
      </c>
      <c r="K175" s="17">
        <f>IF(OR($A175="",$B175="",$C175=""),"",'OddsRatio_working_3-way'!H174)</f>
        <v>2.3235381420784278</v>
      </c>
      <c r="L175" s="21">
        <f>IF(OR($A175="",$B175="",$C175=""),"",'OddsRatio_working_3-way'!I174)</f>
        <v>3.5532822425922421</v>
      </c>
      <c r="M175" s="22">
        <f>IF(OR($A175="",$B175="",$C175=""),"",'OddsRatio_working_3-way'!J174)</f>
        <v>3.4699097612014751</v>
      </c>
      <c r="N175" s="23">
        <f t="shared" si="42"/>
        <v>42.889711117423332</v>
      </c>
      <c r="O175" s="24">
        <f t="shared" si="43"/>
        <v>28.220186735232161</v>
      </c>
      <c r="P175" s="24">
        <f t="shared" si="44"/>
        <v>28.8901021473445</v>
      </c>
      <c r="Q175" t="s">
        <v>261</v>
      </c>
      <c r="R175" t="s">
        <v>214</v>
      </c>
      <c r="S175" s="48" t="s">
        <v>451</v>
      </c>
      <c r="T175" s="35">
        <v>100</v>
      </c>
      <c r="U175" s="35">
        <f t="shared" si="45"/>
        <v>59.514170040485837</v>
      </c>
      <c r="V175" s="35">
        <f t="shared" si="46"/>
        <v>70.930232558139537</v>
      </c>
      <c r="W175" s="35">
        <f t="shared" si="47"/>
        <v>66.777408637873762</v>
      </c>
      <c r="X175" s="35">
        <f t="shared" si="48"/>
        <v>62.292358803986716</v>
      </c>
      <c r="Y175" s="35">
        <f t="shared" si="49"/>
        <v>73.708421321640415</v>
      </c>
      <c r="Z175" s="35">
        <f t="shared" si="50"/>
        <v>69.555597401374641</v>
      </c>
      <c r="AA175" s="35">
        <f t="shared" si="51"/>
        <v>-2.7781887635008786</v>
      </c>
      <c r="AB175" s="35">
        <f t="shared" si="52"/>
        <v>-2.7781887635008786</v>
      </c>
      <c r="AC175" s="35">
        <f t="shared" si="53"/>
        <v>-2.7781887635008786</v>
      </c>
      <c r="AD175" s="36"/>
      <c r="AE175" s="36"/>
      <c r="AF175">
        <v>2.04</v>
      </c>
      <c r="AG175">
        <v>1.85</v>
      </c>
      <c r="AI175" s="36"/>
      <c r="AJ175" t="s">
        <v>271</v>
      </c>
      <c r="AK175" s="35"/>
      <c r="AL175" s="35"/>
    </row>
    <row r="176" spans="1:38" ht="15" x14ac:dyDescent="0.25">
      <c r="A176">
        <v>2.4700000000000002</v>
      </c>
      <c r="B176">
        <v>3.44</v>
      </c>
      <c r="C176">
        <v>3.01</v>
      </c>
      <c r="D176" s="20">
        <f t="shared" si="41"/>
        <v>2.7781887635008884E-2</v>
      </c>
      <c r="E176" s="17">
        <f>IF(OR($A176="",$B176="",$C176=""),"",A176*'MPTO_working_3-way'!$I175)</f>
        <v>2.5386212624584723</v>
      </c>
      <c r="F176" s="21">
        <f>IF(OR($A176="",$B176="",$C176=""),"",B176*'MPTO_working_3-way'!$I175)</f>
        <v>3.5355696934644305</v>
      </c>
      <c r="G176" s="22">
        <f>IF(OR($A176="",$B176="",$C176=""),"",C176*'MPTO_working_3-way'!$I175)</f>
        <v>3.0936234817813766</v>
      </c>
      <c r="H176" s="17">
        <f>IF(OR($A176="",$B176="",$C176=""),"",'MPTO_working_3-way'!E175)</f>
        <v>2.5278207503867538</v>
      </c>
      <c r="I176" s="21">
        <f>IF(OR($A176="",$B176="",$C176=""),"",'MPTO_working_3-way'!F175)</f>
        <v>3.5531925062129615</v>
      </c>
      <c r="J176" s="22">
        <f>IF(OR($A176="",$B176="",$C176=""),"",'MPTO_working_3-way'!G175)</f>
        <v>3.0963080190741938</v>
      </c>
      <c r="K176" s="17">
        <f>IF(OR($A176="",$B176="",$C176=""),"",'OddsRatio_working_3-way'!H175)</f>
        <v>2.5327512048213627</v>
      </c>
      <c r="L176" s="21">
        <f>IF(OR($A176="",$B176="",$C176=""),"",'OddsRatio_working_3-way'!I175)</f>
        <v>3.5441584624245741</v>
      </c>
      <c r="M176" s="22">
        <f>IF(OR($A176="",$B176="",$C176=""),"",'OddsRatio_working_3-way'!J175)</f>
        <v>3.0958026678169648</v>
      </c>
      <c r="N176" s="23">
        <f t="shared" si="42"/>
        <v>39.391460821200717</v>
      </c>
      <c r="O176" s="24">
        <f t="shared" si="43"/>
        <v>28.283984950106326</v>
      </c>
      <c r="P176" s="24">
        <f t="shared" si="44"/>
        <v>32.324554228692946</v>
      </c>
      <c r="Q176" t="s">
        <v>221</v>
      </c>
      <c r="R176" t="s">
        <v>216</v>
      </c>
      <c r="S176" s="48" t="s">
        <v>451</v>
      </c>
      <c r="T176" s="35">
        <v>100</v>
      </c>
      <c r="U176" s="35">
        <f t="shared" si="45"/>
        <v>61.089494163424128</v>
      </c>
      <c r="V176" s="35">
        <f t="shared" si="46"/>
        <v>70.588235294117652</v>
      </c>
      <c r="W176" s="35">
        <f t="shared" si="47"/>
        <v>65.635738831615114</v>
      </c>
      <c r="X176" s="35">
        <f t="shared" si="48"/>
        <v>63.776025874267226</v>
      </c>
      <c r="Y176" s="35">
        <f t="shared" si="49"/>
        <v>73.274767004960765</v>
      </c>
      <c r="Z176" s="35">
        <f t="shared" si="50"/>
        <v>68.322270542458227</v>
      </c>
      <c r="AA176" s="35">
        <f t="shared" si="51"/>
        <v>-2.6865317108430986</v>
      </c>
      <c r="AB176" s="35">
        <f t="shared" si="52"/>
        <v>-2.6865317108431128</v>
      </c>
      <c r="AC176" s="35">
        <f t="shared" si="53"/>
        <v>-2.6865317108431128</v>
      </c>
      <c r="AD176" s="36"/>
      <c r="AE176" s="36"/>
      <c r="AF176">
        <v>2.12</v>
      </c>
      <c r="AG176">
        <v>1.78</v>
      </c>
      <c r="AI176" s="36"/>
      <c r="AJ176" t="s">
        <v>271</v>
      </c>
      <c r="AK176" s="35"/>
      <c r="AL176" s="35"/>
    </row>
    <row r="177" spans="1:38" ht="15" x14ac:dyDescent="0.25">
      <c r="A177">
        <v>2.57</v>
      </c>
      <c r="B177">
        <v>3.4</v>
      </c>
      <c r="C177">
        <v>2.91</v>
      </c>
      <c r="D177" s="20">
        <f t="shared" si="41"/>
        <v>2.6865317108430986E-2</v>
      </c>
      <c r="E177" s="17">
        <f>IF(OR($A177="",$B177="",$C177=""),"",A177*'MPTO_working_3-way'!$I176)</f>
        <v>2.6390438649686674</v>
      </c>
      <c r="F177" s="21">
        <f>IF(OR($A177="",$B177="",$C177=""),"",B177*'MPTO_working_3-way'!$I176)</f>
        <v>3.4913420781686653</v>
      </c>
      <c r="G177" s="22">
        <f>IF(OR($A177="",$B177="",$C177=""),"",C177*'MPTO_working_3-way'!$I176)</f>
        <v>2.9881780727855345</v>
      </c>
      <c r="H177" s="17">
        <f>IF(OR($A177="",$B177="",$C177=""),"",'MPTO_working_3-way'!E176)</f>
        <v>2.6305409036486922</v>
      </c>
      <c r="I177" s="21">
        <f>IF(OR($A177="",$B177="",$C177=""),"",'MPTO_working_3-way'!F176)</f>
        <v>3.5067719457288145</v>
      </c>
      <c r="J177" s="22">
        <f>IF(OR($A177="",$B177="",$C177=""),"",'MPTO_working_3-way'!G176)</f>
        <v>2.9878617579965909</v>
      </c>
      <c r="K177" s="17">
        <f>IF(OR($A177="",$B177="",$C177=""),"",'OddsRatio_working_3-way'!H176)</f>
        <v>2.6345665954844941</v>
      </c>
      <c r="L177" s="21">
        <f>IF(OR($A177="",$B177="",$C177=""),"",'OddsRatio_working_3-way'!I176)</f>
        <v>3.4987005281291625</v>
      </c>
      <c r="M177" s="22">
        <f>IF(OR($A177="",$B177="",$C177=""),"",'OddsRatio_working_3-way'!J176)</f>
        <v>2.9885491703027913</v>
      </c>
      <c r="N177" s="23">
        <f t="shared" si="42"/>
        <v>37.892511499117226</v>
      </c>
      <c r="O177" s="24">
        <f t="shared" si="43"/>
        <v>28.642280750803312</v>
      </c>
      <c r="P177" s="24">
        <f t="shared" si="44"/>
        <v>33.465207750079465</v>
      </c>
      <c r="Q177" t="s">
        <v>220</v>
      </c>
      <c r="R177" t="s">
        <v>187</v>
      </c>
      <c r="S177" s="48" t="s">
        <v>451</v>
      </c>
      <c r="T177" s="35">
        <v>100</v>
      </c>
      <c r="U177" s="35">
        <f t="shared" si="45"/>
        <v>60.317460317460316</v>
      </c>
      <c r="V177" s="35">
        <f t="shared" si="46"/>
        <v>69.135802469135797</v>
      </c>
      <c r="W177" s="35">
        <f t="shared" si="47"/>
        <v>67.320261437908499</v>
      </c>
      <c r="X177" s="35">
        <f t="shared" si="48"/>
        <v>63.543936092955697</v>
      </c>
      <c r="Y177" s="35">
        <f t="shared" si="49"/>
        <v>72.362278244631185</v>
      </c>
      <c r="Z177" s="35">
        <f t="shared" si="50"/>
        <v>70.546737213403873</v>
      </c>
      <c r="AA177" s="35">
        <f t="shared" si="51"/>
        <v>-3.2264757754953806</v>
      </c>
      <c r="AB177" s="35">
        <f t="shared" si="52"/>
        <v>-3.2264757754953877</v>
      </c>
      <c r="AC177" s="35">
        <f t="shared" si="53"/>
        <v>-3.2264757754953735</v>
      </c>
      <c r="AD177" s="36"/>
      <c r="AE177" s="36"/>
      <c r="AF177">
        <v>2.0099999999999998</v>
      </c>
      <c r="AG177">
        <v>1.88</v>
      </c>
      <c r="AI177" s="36"/>
      <c r="AJ177" t="s">
        <v>271</v>
      </c>
      <c r="AK177" s="35"/>
      <c r="AL177" s="35"/>
    </row>
    <row r="178" spans="1:38" s="35" customFormat="1" ht="15" x14ac:dyDescent="0.25">
      <c r="A178">
        <v>2.52</v>
      </c>
      <c r="B178">
        <v>3.24</v>
      </c>
      <c r="C178">
        <v>3.06</v>
      </c>
      <c r="D178" s="20">
        <f t="shared" si="41"/>
        <v>3.2264757754953743E-2</v>
      </c>
      <c r="E178" s="17">
        <f>IF(OR($A178="",$B178="",$C178=""),"",A178*'MPTO_working_3-way'!$I177)</f>
        <v>2.6013071895424833</v>
      </c>
      <c r="F178" s="21">
        <f>IF(OR($A178="",$B178="",$C178=""),"",B178*'MPTO_working_3-way'!$I177)</f>
        <v>3.3445378151260505</v>
      </c>
      <c r="G178" s="22">
        <f>IF(OR($A178="",$B178="",$C178=""),"",C178*'MPTO_working_3-way'!$I177)</f>
        <v>3.1587301587301586</v>
      </c>
      <c r="H178" s="17">
        <f>IF(OR($A178="",$B178="",$C178=""),"",'MPTO_working_3-way'!E177)</f>
        <v>2.5902006449301322</v>
      </c>
      <c r="I178" s="21">
        <f>IF(OR($A178="",$B178="",$C178=""),"",'MPTO_working_3-way'!F177)</f>
        <v>3.3569770141629904</v>
      </c>
      <c r="J178" s="22">
        <f>IF(OR($A178="",$B178="",$C178=""),"",'MPTO_working_3-way'!G177)</f>
        <v>3.1641317430791114</v>
      </c>
      <c r="K178" s="17">
        <f>IF(OR($A178="",$B178="",$C178=""),"",'OddsRatio_working_3-way'!H177)</f>
        <v>2.5952602821536446</v>
      </c>
      <c r="L178" s="21">
        <f>IF(OR($A178="",$B178="",$C178=""),"",'OddsRatio_working_3-way'!I177)</f>
        <v>3.3509098894895817</v>
      </c>
      <c r="M178" s="22">
        <f>IF(OR($A178="",$B178="",$C178=""),"",'OddsRatio_working_3-way'!J177)</f>
        <v>3.1619974876555967</v>
      </c>
      <c r="N178" s="23">
        <f t="shared" si="42"/>
        <v>38.442211055276388</v>
      </c>
      <c r="O178" s="24">
        <f t="shared" si="43"/>
        <v>29.899497487437188</v>
      </c>
      <c r="P178" s="24">
        <f t="shared" si="44"/>
        <v>31.658291457286435</v>
      </c>
      <c r="Q178" t="s">
        <v>338</v>
      </c>
      <c r="R178" t="s">
        <v>346</v>
      </c>
      <c r="S178" s="48" t="s">
        <v>452</v>
      </c>
      <c r="T178" s="35">
        <v>100</v>
      </c>
      <c r="U178" s="35">
        <f t="shared" si="45"/>
        <v>65.986394557823132</v>
      </c>
      <c r="V178" s="35">
        <f t="shared" si="46"/>
        <v>66.101694915254228</v>
      </c>
      <c r="W178" s="35">
        <f t="shared" si="47"/>
        <v>63.63636363636364</v>
      </c>
      <c r="X178" s="35">
        <f t="shared" si="48"/>
        <v>70.261941448382132</v>
      </c>
      <c r="Y178" s="35">
        <f t="shared" si="49"/>
        <v>70.377241805813242</v>
      </c>
      <c r="Z178" s="35">
        <f t="shared" si="50"/>
        <v>67.911910526922625</v>
      </c>
      <c r="AA178" s="35">
        <f t="shared" si="51"/>
        <v>-4.2755468905589993</v>
      </c>
      <c r="AB178" s="35">
        <f t="shared" si="52"/>
        <v>-4.2755468905590135</v>
      </c>
      <c r="AC178" s="35">
        <f t="shared" si="53"/>
        <v>-4.2755468905589851</v>
      </c>
      <c r="AD178" s="36"/>
      <c r="AE178" s="36"/>
      <c r="AF178">
        <v>2.34</v>
      </c>
      <c r="AG178">
        <v>1.64</v>
      </c>
      <c r="AH178" s="36"/>
      <c r="AI178" s="36"/>
      <c r="AJ178" t="s">
        <v>301</v>
      </c>
    </row>
    <row r="179" spans="1:38" ht="15" x14ac:dyDescent="0.25">
      <c r="A179">
        <v>2.94</v>
      </c>
      <c r="B179">
        <v>2.95</v>
      </c>
      <c r="C179">
        <v>2.75</v>
      </c>
      <c r="D179" s="20">
        <f t="shared" si="41"/>
        <v>4.2755468905590011E-2</v>
      </c>
      <c r="E179" s="17">
        <f>IF(OR($A179="",$B179="",$C179=""),"",A179*'MPTO_working_3-way'!$I178)</f>
        <v>3.0657010785824346</v>
      </c>
      <c r="F179" s="21">
        <f>IF(OR($A179="",$B179="",$C179=""),"",B179*'MPTO_working_3-way'!$I178)</f>
        <v>3.0761286332714906</v>
      </c>
      <c r="G179" s="22">
        <f>IF(OR($A179="",$B179="",$C179=""),"",C179*'MPTO_working_3-way'!$I178)</f>
        <v>2.8675775394903726</v>
      </c>
      <c r="H179" s="17">
        <f>IF(OR($A179="",$B179="",$C179=""),"",'MPTO_working_3-way'!E178)</f>
        <v>3.0685743693109329</v>
      </c>
      <c r="I179" s="21">
        <f>IF(OR($A179="",$B179="",$C179=""),"",'MPTO_working_3-way'!F178)</f>
        <v>3.0794697711451358</v>
      </c>
      <c r="J179" s="22">
        <f>IF(OR($A179="",$B179="",$C179=""),"",'MPTO_working_3-way'!G178)</f>
        <v>2.8621758652759586</v>
      </c>
      <c r="K179" s="17">
        <f>IF(OR($A179="",$B179="",$C179=""),"",'OddsRatio_working_3-way'!H178)</f>
        <v>3.0672103065436107</v>
      </c>
      <c r="L179" s="21">
        <f>IF(OR($A179="",$B179="",$C179=""),"",'OddsRatio_working_3-way'!I178)</f>
        <v>3.077866029773217</v>
      </c>
      <c r="M179" s="22">
        <f>IF(OR($A179="",$B179="",$C179=""),"",'OddsRatio_working_3-way'!J178)</f>
        <v>2.8647515651810918</v>
      </c>
      <c r="N179" s="23">
        <f t="shared" si="42"/>
        <v>32.618966245149878</v>
      </c>
      <c r="O179" s="24">
        <f t="shared" si="43"/>
        <v>32.508393478217165</v>
      </c>
      <c r="P179" s="24">
        <f t="shared" si="44"/>
        <v>34.872640276632957</v>
      </c>
      <c r="Q179" t="s">
        <v>372</v>
      </c>
      <c r="R179" t="s">
        <v>448</v>
      </c>
      <c r="S179" s="48" t="s">
        <v>452</v>
      </c>
      <c r="T179" s="35">
        <v>100</v>
      </c>
      <c r="U179" s="35">
        <f t="shared" si="45"/>
        <v>33.333333333333329</v>
      </c>
      <c r="V179" s="35">
        <f t="shared" si="46"/>
        <v>75.786924939467312</v>
      </c>
      <c r="W179" s="35">
        <f t="shared" si="47"/>
        <v>84.80243161094225</v>
      </c>
      <c r="X179" s="35">
        <f t="shared" si="48"/>
        <v>39.410643449590438</v>
      </c>
      <c r="Y179" s="35">
        <f t="shared" si="49"/>
        <v>81.864235055724407</v>
      </c>
      <c r="Z179" s="35">
        <f t="shared" si="50"/>
        <v>90.879741727199345</v>
      </c>
      <c r="AA179" s="35">
        <f t="shared" si="51"/>
        <v>-6.0773101162571095</v>
      </c>
      <c r="AB179" s="35">
        <f t="shared" si="52"/>
        <v>-6.0773101162570953</v>
      </c>
      <c r="AC179" s="35">
        <f t="shared" si="53"/>
        <v>-6.0773101162570953</v>
      </c>
      <c r="AD179" s="36"/>
      <c r="AE179" s="36"/>
      <c r="AF179">
        <v>2.73</v>
      </c>
      <c r="AG179">
        <v>1.47</v>
      </c>
      <c r="AI179" s="36"/>
      <c r="AJ179" t="s">
        <v>272</v>
      </c>
      <c r="AK179" s="35"/>
      <c r="AL179" s="35"/>
    </row>
    <row r="180" spans="1:38" ht="15" x14ac:dyDescent="0.25">
      <c r="A180">
        <v>1.5</v>
      </c>
      <c r="B180">
        <v>4.13</v>
      </c>
      <c r="C180">
        <v>6.58</v>
      </c>
      <c r="D180" s="20">
        <f t="shared" si="41"/>
        <v>6.0773101162570953E-2</v>
      </c>
      <c r="E180" s="17">
        <f>IF(OR($A180="",$B180="",$C180=""),"",A180*'MPTO_working_3-way'!$I179)</f>
        <v>1.5911596517438564</v>
      </c>
      <c r="F180" s="21">
        <f>IF(OR($A180="",$B180="",$C180=""),"",B180*'MPTO_working_3-way'!$I179)</f>
        <v>4.380992907801418</v>
      </c>
      <c r="G180" s="22">
        <f>IF(OR($A180="",$B180="",$C180=""),"",C180*'MPTO_working_3-way'!$I179)</f>
        <v>6.9798870056497169</v>
      </c>
      <c r="H180" s="17">
        <f>IF(OR($A180="",$B180="",$C180=""),"",'MPTO_working_3-way'!E179)</f>
        <v>1.5470082442639934</v>
      </c>
      <c r="I180" s="21">
        <f>IF(OR($A180="",$B180="",$C180=""),"",'MPTO_working_3-way'!F179)</f>
        <v>4.50708186063311</v>
      </c>
      <c r="J180" s="22">
        <f>IF(OR($A180="",$B180="",$C180=""),"",'MPTO_working_3-way'!G179)</f>
        <v>7.5919777497718473</v>
      </c>
      <c r="K180" s="17">
        <f>IF(OR($A180="",$B180="",$C180=""),"",'OddsRatio_working_3-way'!H179)</f>
        <v>1.5609781654149517</v>
      </c>
      <c r="L180" s="21">
        <f>IF(OR($A180="",$B180="",$C180=""),"",'OddsRatio_working_3-way'!I179)</f>
        <v>4.5117233154975978</v>
      </c>
      <c r="M180" s="22">
        <f>IF(OR($A180="",$B180="",$C180=""),"",'OddsRatio_working_3-way'!J179)</f>
        <v>7.2605163260308618</v>
      </c>
      <c r="N180" s="23">
        <f t="shared" si="42"/>
        <v>62.847244706339445</v>
      </c>
      <c r="O180" s="24">
        <f t="shared" si="43"/>
        <v>22.82587580133394</v>
      </c>
      <c r="P180" s="24">
        <f t="shared" si="44"/>
        <v>14.326879492326622</v>
      </c>
      <c r="Q180" t="s">
        <v>243</v>
      </c>
      <c r="R180" t="s">
        <v>237</v>
      </c>
      <c r="S180" s="48" t="s">
        <v>452</v>
      </c>
      <c r="T180" s="35">
        <v>100</v>
      </c>
      <c r="U180" s="35">
        <f t="shared" si="45"/>
        <v>51.219512195121943</v>
      </c>
      <c r="V180" s="35">
        <f t="shared" si="46"/>
        <v>70.845481049562679</v>
      </c>
      <c r="W180" s="35">
        <f t="shared" si="47"/>
        <v>73.890339425587456</v>
      </c>
      <c r="X180" s="35">
        <f t="shared" si="48"/>
        <v>55.264179524849844</v>
      </c>
      <c r="Y180" s="35">
        <f t="shared" si="49"/>
        <v>74.890148379290579</v>
      </c>
      <c r="Z180" s="35">
        <f t="shared" si="50"/>
        <v>77.935006755315371</v>
      </c>
      <c r="AA180" s="35">
        <f t="shared" si="51"/>
        <v>-4.0446673297279006</v>
      </c>
      <c r="AB180" s="35">
        <f t="shared" si="52"/>
        <v>-4.0446673297279006</v>
      </c>
      <c r="AC180" s="35">
        <f t="shared" si="53"/>
        <v>-4.0446673297279148</v>
      </c>
      <c r="AD180" s="36"/>
      <c r="AE180" s="36"/>
      <c r="AF180">
        <v>2.2200000000000002</v>
      </c>
      <c r="AG180">
        <v>1.65</v>
      </c>
      <c r="AI180" s="36"/>
      <c r="AJ180" t="s">
        <v>273</v>
      </c>
      <c r="AK180" s="35"/>
      <c r="AL180" s="35"/>
    </row>
    <row r="181" spans="1:38" s="35" customFormat="1" ht="15" x14ac:dyDescent="0.25">
      <c r="A181">
        <v>2.0499999999999998</v>
      </c>
      <c r="B181">
        <v>3.43</v>
      </c>
      <c r="C181">
        <v>3.83</v>
      </c>
      <c r="D181" s="20">
        <f t="shared" si="41"/>
        <v>4.0446673297279023E-2</v>
      </c>
      <c r="E181" s="17">
        <f>IF(OR($A181="",$B181="",$C181=""),"",A181*'MPTO_working_3-way'!$I180)</f>
        <v>2.1329156802594218</v>
      </c>
      <c r="F181" s="21">
        <f>IF(OR($A181="",$B181="",$C181=""),"",B181*'MPTO_working_3-way'!$I180)</f>
        <v>3.568732089409667</v>
      </c>
      <c r="G181" s="22">
        <f>IF(OR($A181="",$B181="",$C181=""),"",C181*'MPTO_working_3-way'!$I180)</f>
        <v>3.9849107587285788</v>
      </c>
      <c r="H181" s="17">
        <f>IF(OR($A181="",$B181="",$C181=""),"",'MPTO_working_3-way'!E180)</f>
        <v>2.108269534199454</v>
      </c>
      <c r="I181" s="21">
        <f>IF(OR($A181="",$B181="",$C181=""),"",'MPTO_working_3-way'!F180)</f>
        <v>3.5963077633918528</v>
      </c>
      <c r="J181" s="22">
        <f>IF(OR($A181="",$B181="",$C181=""),"",'MPTO_working_3-way'!G180)</f>
        <v>4.038537643502992</v>
      </c>
      <c r="K181" s="17">
        <f>IF(OR($A181="",$B181="",$C181=""),"",'OddsRatio_working_3-way'!H180)</f>
        <v>2.1181265674063612</v>
      </c>
      <c r="L181" s="21">
        <f>IF(OR($A181="",$B181="",$C181=""),"",'OddsRatio_working_3-way'!I180)</f>
        <v>3.5876643417118665</v>
      </c>
      <c r="M181" s="22">
        <f>IF(OR($A181="",$B181="",$C181=""),"",'OddsRatio_working_3-way'!J180)</f>
        <v>4.0136173197714324</v>
      </c>
      <c r="N181" s="23">
        <f t="shared" si="42"/>
        <v>46.884178744392379</v>
      </c>
      <c r="O181" s="24">
        <f t="shared" si="43"/>
        <v>28.021156392421098</v>
      </c>
      <c r="P181" s="24">
        <f t="shared" si="44"/>
        <v>25.094664863186516</v>
      </c>
      <c r="Q181" t="s">
        <v>150</v>
      </c>
      <c r="R181" t="s">
        <v>178</v>
      </c>
      <c r="S181" s="48" t="s">
        <v>452</v>
      </c>
      <c r="T181" s="35">
        <v>100</v>
      </c>
      <c r="U181" s="35">
        <f t="shared" si="45"/>
        <v>66.21621621621621</v>
      </c>
      <c r="V181" s="35">
        <f t="shared" si="46"/>
        <v>68.152866242038215</v>
      </c>
      <c r="W181" s="35">
        <f t="shared" si="47"/>
        <v>61.685823754789276</v>
      </c>
      <c r="X181" s="35">
        <f t="shared" si="48"/>
        <v>70.161310003172517</v>
      </c>
      <c r="Y181" s="35">
        <f t="shared" si="49"/>
        <v>72.097960028994507</v>
      </c>
      <c r="Z181" s="35">
        <f t="shared" si="50"/>
        <v>65.630917541745575</v>
      </c>
      <c r="AA181" s="35">
        <f t="shared" si="51"/>
        <v>-3.9450937869563063</v>
      </c>
      <c r="AB181" s="35">
        <f t="shared" si="52"/>
        <v>-3.9450937869562921</v>
      </c>
      <c r="AC181" s="35">
        <f t="shared" si="53"/>
        <v>-3.9450937869562992</v>
      </c>
      <c r="AD181" s="36"/>
      <c r="AE181" s="36"/>
      <c r="AF181">
        <v>2.23</v>
      </c>
      <c r="AG181">
        <v>1.68</v>
      </c>
      <c r="AH181" s="36"/>
      <c r="AI181" s="36"/>
      <c r="AJ181" t="s">
        <v>182</v>
      </c>
    </row>
    <row r="182" spans="1:38" ht="15" x14ac:dyDescent="0.25">
      <c r="A182">
        <v>2.96</v>
      </c>
      <c r="B182">
        <v>3.14</v>
      </c>
      <c r="C182">
        <v>2.61</v>
      </c>
      <c r="D182" s="20">
        <f t="shared" si="41"/>
        <v>3.9450937869562885E-2</v>
      </c>
      <c r="E182" s="17">
        <f>IF(OR($A182="",$B182="",$C182=""),"",A182*'MPTO_working_3-way'!$I181)</f>
        <v>3.0767747760939059</v>
      </c>
      <c r="F182" s="21">
        <f>IF(OR($A182="",$B182="",$C182=""),"",B182*'MPTO_working_3-way'!$I181)</f>
        <v>3.2638759449104278</v>
      </c>
      <c r="G182" s="22">
        <f>IF(OR($A182="",$B182="",$C182=""),"",C182*'MPTO_working_3-way'!$I181)</f>
        <v>2.7129669478395591</v>
      </c>
      <c r="H182" s="17">
        <f>IF(OR($A182="",$B182="",$C182=""),"",'MPTO_working_3-way'!E181)</f>
        <v>3.0798842651527867</v>
      </c>
      <c r="I182" s="21">
        <f>IF(OR($A182="",$B182="",$C182=""),"",'MPTO_working_3-way'!F181)</f>
        <v>3.2752411994644053</v>
      </c>
      <c r="J182" s="22">
        <f>IF(OR($A182="",$B182="",$C182=""),"",'MPTO_working_3-way'!G181)</f>
        <v>2.7027651597419076</v>
      </c>
      <c r="K182" s="17">
        <f>IF(OR($A182="",$B182="",$C182=""),"",'OddsRatio_working_3-way'!H181)</f>
        <v>3.0787127059596671</v>
      </c>
      <c r="L182" s="21">
        <f>IF(OR($A182="",$B182="",$C182=""),"",'OddsRatio_working_3-way'!I181)</f>
        <v>3.2696148932416773</v>
      </c>
      <c r="M182" s="22">
        <f>IF(OR($A182="",$B182="",$C182=""),"",'OddsRatio_working_3-way'!J181)</f>
        <v>2.7075140084668696</v>
      </c>
      <c r="N182" s="23">
        <f t="shared" si="42"/>
        <v>32.501566503010068</v>
      </c>
      <c r="O182" s="24">
        <f t="shared" si="43"/>
        <v>30.638419378633692</v>
      </c>
      <c r="P182" s="24">
        <f t="shared" si="44"/>
        <v>36.860014118356247</v>
      </c>
      <c r="Q182" t="s">
        <v>179</v>
      </c>
      <c r="R182" t="s">
        <v>151</v>
      </c>
      <c r="S182" s="48" t="s">
        <v>452</v>
      </c>
      <c r="T182" s="35">
        <v>100</v>
      </c>
      <c r="U182" s="35" t="e">
        <f t="shared" si="45"/>
        <v>#DIV/0!</v>
      </c>
      <c r="V182" s="35" t="e">
        <f t="shared" si="46"/>
        <v>#DIV/0!</v>
      </c>
      <c r="W182" s="35" t="e">
        <f t="shared" si="47"/>
        <v>#DIV/0!</v>
      </c>
      <c r="X182" s="35" t="e">
        <f t="shared" si="48"/>
        <v>#DIV/0!</v>
      </c>
      <c r="Y182" s="35" t="e">
        <f t="shared" si="49"/>
        <v>#DIV/0!</v>
      </c>
      <c r="Z182" s="35" t="e">
        <f t="shared" si="50"/>
        <v>#DIV/0!</v>
      </c>
      <c r="AA182" s="35" t="e">
        <f t="shared" si="51"/>
        <v>#DIV/0!</v>
      </c>
      <c r="AB182" s="35" t="e">
        <f t="shared" si="52"/>
        <v>#DIV/0!</v>
      </c>
      <c r="AC182" s="35" t="e">
        <f t="shared" si="53"/>
        <v>#DIV/0!</v>
      </c>
      <c r="AD182" s="36"/>
      <c r="AE182" s="36"/>
      <c r="AF182">
        <v>2.12</v>
      </c>
      <c r="AG182">
        <v>1.75</v>
      </c>
      <c r="AI182" s="36"/>
      <c r="AJ182" t="s">
        <v>182</v>
      </c>
      <c r="AK182" s="35"/>
      <c r="AL182" s="35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48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48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48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48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48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4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48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48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48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48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48"/>
      <c r="AD193" s="36"/>
      <c r="AE193" s="36"/>
      <c r="AF193"/>
      <c r="AG193"/>
      <c r="AH193" s="41"/>
      <c r="AI193" s="36"/>
      <c r="AJ193"/>
    </row>
    <row r="194" spans="1:38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48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6"/>
      <c r="AE194" s="36"/>
      <c r="AF194"/>
      <c r="AG194"/>
      <c r="AH194" s="41"/>
      <c r="AI194" s="36"/>
      <c r="AJ194"/>
      <c r="AK194" s="35"/>
      <c r="AL194" s="35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48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48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6"/>
      <c r="AE196" s="36"/>
      <c r="AF196"/>
      <c r="AG196"/>
      <c r="AH196" s="41"/>
      <c r="AI196" s="36"/>
      <c r="AJ196"/>
      <c r="AK196" s="35"/>
      <c r="AL196" s="35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48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4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48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48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48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48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48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48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48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48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48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48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48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48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48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48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48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48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4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48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48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48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9"/>
      <c r="E377" s="30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9"/>
      <c r="E378" s="30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9"/>
      <c r="E379" s="30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9"/>
      <c r="E380" s="30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9"/>
      <c r="E381" s="30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9"/>
      <c r="E382" s="30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9"/>
      <c r="E383" s="30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9"/>
      <c r="E384" s="30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9"/>
      <c r="E385" s="30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9"/>
      <c r="E386" s="30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9"/>
      <c r="E387" s="30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9"/>
      <c r="E388" s="30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9"/>
      <c r="E389" s="30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9"/>
      <c r="E390" s="30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9"/>
      <c r="E391" s="30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9"/>
      <c r="E392" s="30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9"/>
      <c r="E393" s="30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9"/>
      <c r="E394" s="30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9"/>
      <c r="E395" s="30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9"/>
      <c r="E396" s="30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9"/>
      <c r="E397" s="30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9"/>
      <c r="E398" s="30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9"/>
      <c r="E399" s="30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9"/>
      <c r="E400" s="30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9"/>
      <c r="E401" s="30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9"/>
      <c r="E402" s="30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9"/>
      <c r="E403" s="30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9"/>
      <c r="E404" s="30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9"/>
      <c r="E405" s="30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9"/>
      <c r="E406" s="30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9"/>
      <c r="E407" s="30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9"/>
      <c r="E408" s="30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9"/>
      <c r="E409" s="30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9"/>
      <c r="E410" s="30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9"/>
      <c r="E411" s="30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9"/>
      <c r="E412" s="30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9"/>
      <c r="E413" s="30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9"/>
      <c r="E414" s="30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9"/>
      <c r="E415" s="30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9"/>
      <c r="E416" s="30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9"/>
      <c r="E417" s="30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9"/>
      <c r="E418" s="30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9"/>
      <c r="E419" s="30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9"/>
      <c r="E420" s="30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9"/>
      <c r="E421" s="30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9"/>
      <c r="E422" s="30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9"/>
      <c r="E423" s="30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9"/>
      <c r="E424" s="30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9"/>
      <c r="E425" s="30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9"/>
      <c r="E426" s="30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9"/>
      <c r="E427" s="30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9"/>
      <c r="E428" s="30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9"/>
      <c r="E429" s="30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9"/>
      <c r="E430" s="30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9"/>
      <c r="E431" s="30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9"/>
      <c r="E432" s="30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9"/>
      <c r="E433" s="30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9"/>
      <c r="E434" s="30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9"/>
      <c r="E435" s="30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9"/>
      <c r="E436" s="30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9"/>
      <c r="E437" s="30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9"/>
      <c r="E438" s="30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9"/>
      <c r="E439" s="30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9"/>
      <c r="E440" s="30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9"/>
      <c r="E441" s="30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 t="str">
        <f t="shared" ref="D442:D452" si="54">IF(OR($A442="",$B442="",$C442=""),"",(1/A442)+(1/B442)+(1/C442)-1)</f>
        <v/>
      </c>
      <c r="E442" s="30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 t="str">
        <f t="shared" si="54"/>
        <v/>
      </c>
      <c r="E443" s="30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 t="str">
        <f t="shared" si="54"/>
        <v/>
      </c>
      <c r="E444" s="30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 t="str">
        <f t="shared" si="54"/>
        <v/>
      </c>
      <c r="E445" s="30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 t="str">
        <f t="shared" si="54"/>
        <v/>
      </c>
      <c r="E446" s="30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 t="str">
        <f t="shared" si="54"/>
        <v/>
      </c>
      <c r="E447" s="30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 t="str">
        <f t="shared" si="54"/>
        <v/>
      </c>
      <c r="E448" s="30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 t="str">
        <f t="shared" si="54"/>
        <v/>
      </c>
      <c r="E449" s="30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 t="str">
        <f t="shared" si="54"/>
        <v/>
      </c>
      <c r="E450" s="30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 t="str">
        <f t="shared" si="54"/>
        <v/>
      </c>
      <c r="E451" s="30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 t="str">
        <f t="shared" si="54"/>
        <v/>
      </c>
      <c r="E452" s="30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 t="str">
        <f t="shared" ref="D453:D456" si="55">IF(OR($A453="",$B453="",$C453=""),"",(1/A453)+(1/B453)+(1/C453)-1)</f>
        <v/>
      </c>
      <c r="E453" s="30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 t="str">
        <f t="shared" si="55"/>
        <v/>
      </c>
      <c r="E454" s="30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 t="str">
        <f t="shared" si="55"/>
        <v/>
      </c>
      <c r="E455" s="30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 t="str">
        <f t="shared" si="55"/>
        <v/>
      </c>
      <c r="E456" s="30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56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56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56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2022-01-22T10:45:26Z</dcterms:modified>
</cp:coreProperties>
</file>